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ropbox\Tu-agent\outputs\ntuh-20260911\"/>
    </mc:Choice>
  </mc:AlternateContent>
  <xr:revisionPtr revIDLastSave="0" documentId="13_ncr:1_{297CEC67-7D4F-4D1A-827A-7AA3119E9AC2}" xr6:coauthVersionLast="47" xr6:coauthVersionMax="47" xr10:uidLastSave="{00000000-0000-0000-0000-000000000000}"/>
  <bookViews>
    <workbookView xWindow="42555" yWindow="3855" windowWidth="8775" windowHeight="5055" xr2:uid="{00000000-000D-0000-FFFF-FFFF00000000}"/>
  </bookViews>
  <sheets>
    <sheet name="總表" sheetId="1" r:id="rId1"/>
    <sheet name="詳細表" sheetId="2" r:id="rId2"/>
    <sheet name="單價分析" sheetId="3" r:id="rId3"/>
    <sheet name="資源統計" sheetId="4" r:id="rId4"/>
  </sheets>
  <definedNames>
    <definedName name="_xlnm.Print_Area" localSheetId="2">單價分析!$A$1:$X$4433</definedName>
    <definedName name="_xlnm.Print_Area" localSheetId="1">詳細表!$A$1:$R$2710</definedName>
    <definedName name="_xlnm.Print_Area" localSheetId="3">資源統計!$A$1:$X$1593</definedName>
    <definedName name="_xlnm.Print_Area" localSheetId="0">總表!$A$1:$P$45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87" i="4" l="1"/>
  <c r="V1587" i="4"/>
  <c r="T1587" i="4"/>
  <c r="Q1587" i="4"/>
  <c r="P1586" i="4"/>
  <c r="P1585" i="4"/>
  <c r="P1584" i="4"/>
  <c r="P1583" i="4"/>
  <c r="P1582" i="4"/>
  <c r="P1581" i="4"/>
  <c r="P1580" i="4"/>
  <c r="P1579" i="4"/>
  <c r="P1578" i="4"/>
  <c r="P1577" i="4"/>
  <c r="P1576" i="4"/>
  <c r="P1575" i="4"/>
  <c r="P1574" i="4"/>
  <c r="P1573" i="4"/>
  <c r="P1572" i="4"/>
  <c r="P1571" i="4"/>
  <c r="P1570" i="4"/>
  <c r="P1569" i="4"/>
  <c r="P1568" i="4"/>
  <c r="P1567" i="4"/>
  <c r="P1566" i="4"/>
  <c r="P1565" i="4"/>
  <c r="P1547" i="4"/>
  <c r="P1546" i="4"/>
  <c r="P1545" i="4"/>
  <c r="P1544" i="4"/>
  <c r="P1543" i="4"/>
  <c r="P1542" i="4"/>
  <c r="P1541" i="4"/>
  <c r="P1540" i="4"/>
  <c r="P1539" i="4"/>
  <c r="P1538" i="4"/>
  <c r="P1537" i="4"/>
  <c r="P1536" i="4"/>
  <c r="P1535" i="4"/>
  <c r="P1534" i="4"/>
  <c r="P1533" i="4"/>
  <c r="P1532" i="4"/>
  <c r="P1531" i="4"/>
  <c r="P1530" i="4"/>
  <c r="P1529" i="4"/>
  <c r="P1528" i="4"/>
  <c r="P1527" i="4"/>
  <c r="P1526" i="4"/>
  <c r="P1525" i="4"/>
  <c r="P1524" i="4"/>
  <c r="P1523" i="4"/>
  <c r="P1522" i="4"/>
  <c r="P1521" i="4"/>
  <c r="P1502" i="4"/>
  <c r="P1501" i="4"/>
  <c r="P1500" i="4"/>
  <c r="P1499" i="4"/>
  <c r="P1498" i="4"/>
  <c r="P1497" i="4"/>
  <c r="P1496" i="4"/>
  <c r="P1495" i="4"/>
  <c r="P1494" i="4"/>
  <c r="P1493" i="4"/>
  <c r="P1492" i="4"/>
  <c r="P1491" i="4"/>
  <c r="P1490" i="4"/>
  <c r="P1489" i="4"/>
  <c r="P1488" i="4"/>
  <c r="P1487" i="4"/>
  <c r="P1486" i="4"/>
  <c r="P1485" i="4"/>
  <c r="P1484" i="4"/>
  <c r="P1483" i="4"/>
  <c r="P1482" i="4"/>
  <c r="P1481" i="4"/>
  <c r="P1480" i="4"/>
  <c r="P1479" i="4"/>
  <c r="P1478" i="4"/>
  <c r="P1477" i="4"/>
  <c r="P1459" i="4"/>
  <c r="P1458" i="4"/>
  <c r="P1457" i="4"/>
  <c r="P1456" i="4"/>
  <c r="P1455" i="4"/>
  <c r="P1454" i="4"/>
  <c r="P1453" i="4"/>
  <c r="P1452" i="4"/>
  <c r="P1451" i="4"/>
  <c r="P1450" i="4"/>
  <c r="P1449" i="4"/>
  <c r="P1448" i="4"/>
  <c r="P1447" i="4"/>
  <c r="P1446" i="4"/>
  <c r="P1445" i="4"/>
  <c r="P1444" i="4"/>
  <c r="P1443" i="4"/>
  <c r="P1442" i="4"/>
  <c r="P1441" i="4"/>
  <c r="P1440" i="4"/>
  <c r="P1439" i="4"/>
  <c r="P1438" i="4"/>
  <c r="P1437" i="4"/>
  <c r="P1436" i="4"/>
  <c r="P1435" i="4"/>
  <c r="P1434" i="4"/>
  <c r="P1433" i="4"/>
  <c r="P1432" i="4"/>
  <c r="P1431" i="4"/>
  <c r="P1430" i="4"/>
  <c r="P1429" i="4"/>
  <c r="P1428" i="4"/>
  <c r="P1427" i="4"/>
  <c r="P1426" i="4"/>
  <c r="P1425" i="4"/>
  <c r="P1424" i="4"/>
  <c r="P1423" i="4"/>
  <c r="P1405" i="4"/>
  <c r="P1404" i="4"/>
  <c r="P1403" i="4"/>
  <c r="P1402" i="4"/>
  <c r="P1401" i="4"/>
  <c r="P1400" i="4"/>
  <c r="P1399" i="4"/>
  <c r="P1398" i="4"/>
  <c r="P1397" i="4"/>
  <c r="P1396" i="4"/>
  <c r="P1395" i="4"/>
  <c r="P1394" i="4"/>
  <c r="P1393" i="4"/>
  <c r="P1392" i="4"/>
  <c r="P1391" i="4"/>
  <c r="P1390" i="4"/>
  <c r="P1389" i="4"/>
  <c r="P1388" i="4"/>
  <c r="P1387" i="4"/>
  <c r="P1368" i="4"/>
  <c r="P1367" i="4"/>
  <c r="P1366" i="4"/>
  <c r="P1365" i="4"/>
  <c r="P1364" i="4"/>
  <c r="P1363" i="4"/>
  <c r="P1362" i="4"/>
  <c r="P1361" i="4"/>
  <c r="P1360" i="4"/>
  <c r="P1359" i="4"/>
  <c r="P1358" i="4"/>
  <c r="P1357" i="4"/>
  <c r="P1356" i="4"/>
  <c r="P1355" i="4"/>
  <c r="P1354" i="4"/>
  <c r="P1353" i="4"/>
  <c r="P1352" i="4"/>
  <c r="P1351" i="4"/>
  <c r="P1350" i="4"/>
  <c r="P1349" i="4"/>
  <c r="P1348" i="4"/>
  <c r="P1347" i="4"/>
  <c r="P1346" i="4"/>
  <c r="P1345" i="4"/>
  <c r="P1344" i="4"/>
  <c r="P1343" i="4"/>
  <c r="P1342" i="4"/>
  <c r="P1341" i="4"/>
  <c r="P1340" i="4"/>
  <c r="P1339" i="4"/>
  <c r="P1321" i="4"/>
  <c r="P1320" i="4"/>
  <c r="P1319" i="4"/>
  <c r="P1318" i="4"/>
  <c r="P1317" i="4"/>
  <c r="P1316" i="4"/>
  <c r="P1315" i="4"/>
  <c r="P1314" i="4"/>
  <c r="P1313" i="4"/>
  <c r="P1312" i="4"/>
  <c r="P1311" i="4"/>
  <c r="P1310" i="4"/>
  <c r="P1309" i="4"/>
  <c r="P1308" i="4"/>
  <c r="P1307" i="4"/>
  <c r="P1306" i="4"/>
  <c r="P1305" i="4"/>
  <c r="P1304" i="4"/>
  <c r="P1303" i="4"/>
  <c r="P1302" i="4"/>
  <c r="P1301" i="4"/>
  <c r="P1300" i="4"/>
  <c r="P1299" i="4"/>
  <c r="P1298" i="4"/>
  <c r="P1297" i="4"/>
  <c r="P1296" i="4"/>
  <c r="P1295" i="4"/>
  <c r="P1294" i="4"/>
  <c r="P1293" i="4"/>
  <c r="P1292" i="4"/>
  <c r="P1291" i="4"/>
  <c r="P1290" i="4"/>
  <c r="P1289" i="4"/>
  <c r="P1288" i="4"/>
  <c r="P1287" i="4"/>
  <c r="P1286" i="4"/>
  <c r="P1268" i="4"/>
  <c r="P1267" i="4"/>
  <c r="P1266" i="4"/>
  <c r="P1265" i="4"/>
  <c r="P1264" i="4"/>
  <c r="P1263" i="4"/>
  <c r="P1262" i="4"/>
  <c r="P1261" i="4"/>
  <c r="P1260" i="4"/>
  <c r="P1259" i="4"/>
  <c r="P1258" i="4"/>
  <c r="P1257" i="4"/>
  <c r="P1256" i="4"/>
  <c r="P1255" i="4"/>
  <c r="P1254" i="4"/>
  <c r="P1253" i="4"/>
  <c r="P1252" i="4"/>
  <c r="P1251" i="4"/>
  <c r="P1250" i="4"/>
  <c r="P1249" i="4"/>
  <c r="P1248" i="4"/>
  <c r="P1247" i="4"/>
  <c r="P1246" i="4"/>
  <c r="P1245" i="4"/>
  <c r="P1244" i="4"/>
  <c r="P1243" i="4"/>
  <c r="P1242" i="4"/>
  <c r="P1241" i="4"/>
  <c r="P1240" i="4"/>
  <c r="P1239" i="4"/>
  <c r="P1220" i="4"/>
  <c r="P1219" i="4"/>
  <c r="P1218" i="4"/>
  <c r="P1217" i="4"/>
  <c r="P1216" i="4"/>
  <c r="P1215" i="4"/>
  <c r="P1214" i="4"/>
  <c r="P1213" i="4"/>
  <c r="P1212" i="4"/>
  <c r="P1211" i="4"/>
  <c r="P1210" i="4"/>
  <c r="P1209" i="4"/>
  <c r="P1208" i="4"/>
  <c r="P1207" i="4"/>
  <c r="P1206" i="4"/>
  <c r="P1205" i="4"/>
  <c r="P1204" i="4"/>
  <c r="P1203" i="4"/>
  <c r="P1202" i="4"/>
  <c r="P1201" i="4"/>
  <c r="P1200" i="4"/>
  <c r="P1199" i="4"/>
  <c r="P1198" i="4"/>
  <c r="P1197" i="4"/>
  <c r="P1196" i="4"/>
  <c r="P1195" i="4"/>
  <c r="P1194" i="4"/>
  <c r="P1193" i="4"/>
  <c r="P1192" i="4"/>
  <c r="P1174" i="4"/>
  <c r="P1173" i="4"/>
  <c r="P1172" i="4"/>
  <c r="P1171" i="4"/>
  <c r="P1170" i="4"/>
  <c r="P1169" i="4"/>
  <c r="P1168" i="4"/>
  <c r="P1167" i="4"/>
  <c r="P1166" i="4"/>
  <c r="P1165" i="4"/>
  <c r="P1164" i="4"/>
  <c r="P1163" i="4"/>
  <c r="P1162" i="4"/>
  <c r="P1161" i="4"/>
  <c r="P1160" i="4"/>
  <c r="P1159" i="4"/>
  <c r="P1158" i="4"/>
  <c r="P1157" i="4"/>
  <c r="P1156" i="4"/>
  <c r="P1155" i="4"/>
  <c r="P1137" i="4"/>
  <c r="P1136" i="4"/>
  <c r="P1135" i="4"/>
  <c r="P1134" i="4"/>
  <c r="P1133" i="4"/>
  <c r="P1132" i="4"/>
  <c r="P1131" i="4"/>
  <c r="P1130" i="4"/>
  <c r="P1129" i="4"/>
  <c r="P1128" i="4"/>
  <c r="P1127" i="4"/>
  <c r="P1126" i="4"/>
  <c r="P1125" i="4"/>
  <c r="P1124" i="4"/>
  <c r="P1123" i="4"/>
  <c r="P1122" i="4"/>
  <c r="P1121" i="4"/>
  <c r="P1120" i="4"/>
  <c r="P1119" i="4"/>
  <c r="P1118" i="4"/>
  <c r="P1100" i="4"/>
  <c r="P1099" i="4"/>
  <c r="P1098" i="4"/>
  <c r="P1097" i="4"/>
  <c r="P1096" i="4"/>
  <c r="P1095" i="4"/>
  <c r="P1094" i="4"/>
  <c r="P1093" i="4"/>
  <c r="P1092" i="4"/>
  <c r="P1091" i="4"/>
  <c r="P1090" i="4"/>
  <c r="P1089" i="4"/>
  <c r="P1088" i="4"/>
  <c r="P1087" i="4"/>
  <c r="P1086" i="4"/>
  <c r="P1085" i="4"/>
  <c r="P1084" i="4"/>
  <c r="P1083" i="4"/>
  <c r="P1082" i="4"/>
  <c r="P1081" i="4"/>
  <c r="P1063" i="4"/>
  <c r="P1062" i="4"/>
  <c r="P1061" i="4"/>
  <c r="P1060" i="4"/>
  <c r="P1059" i="4"/>
  <c r="P1058" i="4"/>
  <c r="P1057" i="4"/>
  <c r="P1056" i="4"/>
  <c r="P1055" i="4"/>
  <c r="P1054" i="4"/>
  <c r="P1053" i="4"/>
  <c r="P1052" i="4"/>
  <c r="P1051" i="4"/>
  <c r="P1050" i="4"/>
  <c r="P1049" i="4"/>
  <c r="P1048" i="4"/>
  <c r="P1047" i="4"/>
  <c r="P1046" i="4"/>
  <c r="P1045" i="4"/>
  <c r="P1044" i="4"/>
  <c r="P1043" i="4"/>
  <c r="P1042" i="4"/>
  <c r="P1041" i="4"/>
  <c r="P1040" i="4"/>
  <c r="P1039" i="4"/>
  <c r="P1021" i="4"/>
  <c r="P1020" i="4"/>
  <c r="P1019" i="4"/>
  <c r="P1018" i="4"/>
  <c r="P1017" i="4"/>
  <c r="P1016" i="4"/>
  <c r="P1015" i="4"/>
  <c r="P1014" i="4"/>
  <c r="P1013" i="4"/>
  <c r="P1012" i="4"/>
  <c r="P1011" i="4"/>
  <c r="P1010" i="4"/>
  <c r="P1009" i="4"/>
  <c r="P1008" i="4"/>
  <c r="P1007" i="4"/>
  <c r="P1006" i="4"/>
  <c r="P1005" i="4"/>
  <c r="P1004" i="4"/>
  <c r="P1003" i="4"/>
  <c r="P985" i="4"/>
  <c r="P984" i="4"/>
  <c r="P983" i="4"/>
  <c r="P982" i="4"/>
  <c r="P981" i="4"/>
  <c r="P980" i="4"/>
  <c r="P979" i="4"/>
  <c r="P978" i="4"/>
  <c r="P977" i="4"/>
  <c r="P976" i="4"/>
  <c r="P975" i="4"/>
  <c r="P974" i="4"/>
  <c r="P973" i="4"/>
  <c r="P972" i="4"/>
  <c r="P971" i="4"/>
  <c r="P970" i="4"/>
  <c r="P969" i="4"/>
  <c r="P968" i="4"/>
  <c r="P967" i="4"/>
  <c r="P966" i="4"/>
  <c r="P965" i="4"/>
  <c r="P964" i="4"/>
  <c r="P963" i="4"/>
  <c r="P962" i="4"/>
  <c r="P961" i="4"/>
  <c r="P942" i="4"/>
  <c r="P941" i="4"/>
  <c r="P940" i="4"/>
  <c r="P939" i="4"/>
  <c r="P938" i="4"/>
  <c r="P937" i="4"/>
  <c r="P936" i="4"/>
  <c r="P935" i="4"/>
  <c r="P934" i="4"/>
  <c r="P933" i="4"/>
  <c r="P932" i="4"/>
  <c r="P931" i="4"/>
  <c r="P930" i="4"/>
  <c r="P929" i="4"/>
  <c r="P928" i="4"/>
  <c r="P927" i="4"/>
  <c r="P926" i="4"/>
  <c r="P925" i="4"/>
  <c r="P924" i="4"/>
  <c r="P923" i="4"/>
  <c r="P922" i="4"/>
  <c r="P903" i="4"/>
  <c r="P902" i="4"/>
  <c r="P901" i="4"/>
  <c r="P900" i="4"/>
  <c r="P899" i="4"/>
  <c r="P898" i="4"/>
  <c r="P897" i="4"/>
  <c r="P896" i="4"/>
  <c r="P895" i="4"/>
  <c r="P894" i="4"/>
  <c r="P893" i="4"/>
  <c r="P892" i="4"/>
  <c r="P891" i="4"/>
  <c r="P890" i="4"/>
  <c r="P889" i="4"/>
  <c r="P888" i="4"/>
  <c r="P887" i="4"/>
  <c r="P886" i="4"/>
  <c r="P885" i="4"/>
  <c r="P884" i="4"/>
  <c r="P883" i="4"/>
  <c r="P882" i="4"/>
  <c r="P881" i="4"/>
  <c r="P880" i="4"/>
  <c r="P879" i="4"/>
  <c r="P861" i="4"/>
  <c r="P860" i="4"/>
  <c r="P859" i="4"/>
  <c r="P858" i="4"/>
  <c r="P857" i="4"/>
  <c r="P856" i="4"/>
  <c r="P855" i="4"/>
  <c r="P854" i="4"/>
  <c r="P853" i="4"/>
  <c r="P852" i="4"/>
  <c r="P851" i="4"/>
  <c r="P850" i="4"/>
  <c r="P849" i="4"/>
  <c r="P848" i="4"/>
  <c r="P847" i="4"/>
  <c r="P846" i="4"/>
  <c r="P845" i="4"/>
  <c r="P844" i="4"/>
  <c r="P843" i="4"/>
  <c r="P842" i="4"/>
  <c r="P841" i="4"/>
  <c r="P840" i="4"/>
  <c r="P839" i="4"/>
  <c r="P820" i="4"/>
  <c r="P819" i="4"/>
  <c r="P818" i="4"/>
  <c r="P817" i="4"/>
  <c r="P816" i="4"/>
  <c r="P815" i="4"/>
  <c r="P814" i="4"/>
  <c r="P813" i="4"/>
  <c r="P812" i="4"/>
  <c r="P811" i="4"/>
  <c r="P810" i="4"/>
  <c r="P809" i="4"/>
  <c r="P808" i="4"/>
  <c r="P807" i="4"/>
  <c r="P806" i="4"/>
  <c r="P805" i="4"/>
  <c r="P804" i="4"/>
  <c r="P803" i="4"/>
  <c r="P802" i="4"/>
  <c r="P801" i="4"/>
  <c r="P800" i="4"/>
  <c r="P799" i="4"/>
  <c r="P798" i="4"/>
  <c r="P797" i="4"/>
  <c r="P796" i="4"/>
  <c r="P795" i="4"/>
  <c r="P794" i="4"/>
  <c r="P793" i="4"/>
  <c r="P792" i="4"/>
  <c r="P791" i="4"/>
  <c r="P790" i="4"/>
  <c r="P789" i="4"/>
  <c r="P788" i="4"/>
  <c r="P770" i="4"/>
  <c r="P769" i="4"/>
  <c r="P768" i="4"/>
  <c r="P767" i="4"/>
  <c r="P766" i="4"/>
  <c r="P765" i="4"/>
  <c r="P764" i="4"/>
  <c r="P763" i="4"/>
  <c r="P762" i="4"/>
  <c r="P761" i="4"/>
  <c r="P760" i="4"/>
  <c r="P759" i="4"/>
  <c r="P758" i="4"/>
  <c r="P757" i="4"/>
  <c r="P756" i="4"/>
  <c r="P755" i="4"/>
  <c r="P754" i="4"/>
  <c r="P753" i="4"/>
  <c r="P752" i="4"/>
  <c r="P751" i="4"/>
  <c r="P750" i="4"/>
  <c r="P749" i="4"/>
  <c r="P748" i="4"/>
  <c r="P747" i="4"/>
  <c r="P746" i="4"/>
  <c r="P745" i="4"/>
  <c r="P744" i="4"/>
  <c r="P743" i="4"/>
  <c r="P742" i="4"/>
  <c r="P741" i="4"/>
  <c r="P740" i="4"/>
  <c r="P739" i="4"/>
  <c r="P721" i="4"/>
  <c r="P720" i="4"/>
  <c r="P719" i="4"/>
  <c r="P718" i="4"/>
  <c r="P717" i="4"/>
  <c r="P716" i="4"/>
  <c r="P715" i="4"/>
  <c r="P714" i="4"/>
  <c r="P713" i="4"/>
  <c r="P712" i="4"/>
  <c r="P711" i="4"/>
  <c r="P710" i="4"/>
  <c r="P709" i="4"/>
  <c r="P708" i="4"/>
  <c r="P707" i="4"/>
  <c r="P706" i="4"/>
  <c r="P705" i="4"/>
  <c r="P704" i="4"/>
  <c r="P703" i="4"/>
  <c r="P702" i="4"/>
  <c r="P701" i="4"/>
  <c r="P700" i="4"/>
  <c r="P699" i="4"/>
  <c r="P698" i="4"/>
  <c r="P697" i="4"/>
  <c r="P696" i="4"/>
  <c r="P695" i="4"/>
  <c r="P676" i="4"/>
  <c r="P675" i="4"/>
  <c r="P674" i="4"/>
  <c r="P673" i="4"/>
  <c r="P672" i="4"/>
  <c r="P671" i="4"/>
  <c r="P670" i="4"/>
  <c r="P669" i="4"/>
  <c r="P668" i="4"/>
  <c r="P667" i="4"/>
  <c r="P666" i="4"/>
  <c r="P665" i="4"/>
  <c r="P664" i="4"/>
  <c r="P663" i="4"/>
  <c r="P662" i="4"/>
  <c r="P661" i="4"/>
  <c r="P660" i="4"/>
  <c r="P659" i="4"/>
  <c r="P658" i="4"/>
  <c r="P657" i="4"/>
  <c r="P656" i="4"/>
  <c r="P655" i="4"/>
  <c r="P637" i="4"/>
  <c r="P636" i="4"/>
  <c r="P635" i="4"/>
  <c r="P634" i="4"/>
  <c r="P633" i="4"/>
  <c r="P632" i="4"/>
  <c r="P631" i="4"/>
  <c r="P630" i="4"/>
  <c r="P629" i="4"/>
  <c r="P628" i="4"/>
  <c r="P627" i="4"/>
  <c r="P626" i="4"/>
  <c r="P625" i="4"/>
  <c r="P624" i="4"/>
  <c r="P623" i="4"/>
  <c r="P622" i="4"/>
  <c r="P621" i="4"/>
  <c r="P620" i="4"/>
  <c r="P619" i="4"/>
  <c r="P618" i="4"/>
  <c r="P617" i="4"/>
  <c r="P616" i="4"/>
  <c r="P615" i="4"/>
  <c r="P614" i="4"/>
  <c r="P613" i="4"/>
  <c r="P612" i="4"/>
  <c r="P594" i="4"/>
  <c r="P593" i="4"/>
  <c r="P592" i="4"/>
  <c r="P591" i="4"/>
  <c r="P590" i="4"/>
  <c r="P589" i="4"/>
  <c r="P588" i="4"/>
  <c r="P587" i="4"/>
  <c r="P586" i="4"/>
  <c r="P585" i="4"/>
  <c r="P584" i="4"/>
  <c r="P583" i="4"/>
  <c r="P582" i="4"/>
  <c r="P581" i="4"/>
  <c r="P580" i="4"/>
  <c r="P579" i="4"/>
  <c r="P578" i="4"/>
  <c r="P577" i="4"/>
  <c r="P576" i="4"/>
  <c r="P575" i="4"/>
  <c r="P574" i="4"/>
  <c r="P573" i="4"/>
  <c r="P572" i="4"/>
  <c r="P571" i="4"/>
  <c r="P570" i="4"/>
  <c r="P569" i="4"/>
  <c r="P568" i="4"/>
  <c r="P567" i="4"/>
  <c r="P566" i="4"/>
  <c r="P565" i="4"/>
  <c r="P564" i="4"/>
  <c r="P563" i="4"/>
  <c r="P562" i="4"/>
  <c r="P561" i="4"/>
  <c r="P560" i="4"/>
  <c r="P542" i="4"/>
  <c r="P541" i="4"/>
  <c r="P540" i="4"/>
  <c r="P539" i="4"/>
  <c r="P538" i="4"/>
  <c r="P537" i="4"/>
  <c r="P536" i="4"/>
  <c r="P535" i="4"/>
  <c r="P534" i="4"/>
  <c r="P533" i="4"/>
  <c r="P532" i="4"/>
  <c r="P531" i="4"/>
  <c r="P530" i="4"/>
  <c r="P529" i="4"/>
  <c r="P528" i="4"/>
  <c r="P527" i="4"/>
  <c r="P526" i="4"/>
  <c r="P525" i="4"/>
  <c r="P524" i="4"/>
  <c r="P523" i="4"/>
  <c r="P522" i="4"/>
  <c r="P521" i="4"/>
  <c r="P520" i="4"/>
  <c r="P519" i="4"/>
  <c r="P518" i="4"/>
  <c r="P517" i="4"/>
  <c r="P516" i="4"/>
  <c r="P515" i="4"/>
  <c r="P514" i="4"/>
  <c r="P496" i="4"/>
  <c r="P495" i="4"/>
  <c r="P494" i="4"/>
  <c r="P493" i="4"/>
  <c r="P492" i="4"/>
  <c r="P491" i="4"/>
  <c r="P490" i="4"/>
  <c r="P489" i="4"/>
  <c r="P488" i="4"/>
  <c r="P487" i="4"/>
  <c r="P486" i="4"/>
  <c r="P485" i="4"/>
  <c r="P484" i="4"/>
  <c r="P483" i="4"/>
  <c r="P482" i="4"/>
  <c r="P481" i="4"/>
  <c r="P480" i="4"/>
  <c r="P479" i="4"/>
  <c r="P478" i="4"/>
  <c r="P477" i="4"/>
  <c r="P476" i="4"/>
  <c r="P475" i="4"/>
  <c r="P456" i="4"/>
  <c r="P455" i="4"/>
  <c r="P454" i="4"/>
  <c r="P453" i="4"/>
  <c r="P452" i="4"/>
  <c r="P451" i="4"/>
  <c r="P450" i="4"/>
  <c r="P449" i="4"/>
  <c r="P448" i="4"/>
  <c r="P447" i="4"/>
  <c r="P446" i="4"/>
  <c r="P445" i="4"/>
  <c r="P444" i="4"/>
  <c r="P443" i="4"/>
  <c r="P442" i="4"/>
  <c r="P441" i="4"/>
  <c r="P440" i="4"/>
  <c r="P439" i="4"/>
  <c r="P438" i="4"/>
  <c r="P437" i="4"/>
  <c r="P436" i="4"/>
  <c r="P417" i="4"/>
  <c r="P416" i="4"/>
  <c r="P415" i="4"/>
  <c r="P414" i="4"/>
  <c r="P413" i="4"/>
  <c r="P412" i="4"/>
  <c r="P411" i="4"/>
  <c r="P410" i="4"/>
  <c r="P409" i="4"/>
  <c r="P408" i="4"/>
  <c r="P407" i="4"/>
  <c r="P406" i="4"/>
  <c r="P405" i="4"/>
  <c r="P404" i="4"/>
  <c r="P403" i="4"/>
  <c r="P402" i="4"/>
  <c r="P401" i="4"/>
  <c r="P400" i="4"/>
  <c r="P399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294" i="4"/>
  <c r="P293" i="4"/>
  <c r="P292" i="4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T4404" i="3"/>
  <c r="T4403" i="3"/>
  <c r="T4372" i="3"/>
  <c r="T4371" i="3"/>
  <c r="T4358" i="3"/>
  <c r="T4357" i="3"/>
  <c r="T4328" i="3"/>
  <c r="T4327" i="3"/>
  <c r="T4326" i="3"/>
  <c r="T4313" i="3"/>
  <c r="T4312" i="3"/>
  <c r="T4281" i="3"/>
  <c r="T4280" i="3"/>
  <c r="P4282" i="3" s="1"/>
  <c r="T4282" i="3" s="1"/>
  <c r="T4267" i="3"/>
  <c r="T4266" i="3"/>
  <c r="T4236" i="3"/>
  <c r="T4235" i="3"/>
  <c r="T4234" i="3"/>
  <c r="P4237" i="3" s="1"/>
  <c r="T4237" i="3" s="1"/>
  <c r="T4222" i="3"/>
  <c r="T4221" i="3"/>
  <c r="T4220" i="3"/>
  <c r="T4189" i="3"/>
  <c r="T4188" i="3"/>
  <c r="P4190" i="3" s="1"/>
  <c r="T4190" i="3" s="1"/>
  <c r="T4191" i="3" s="1"/>
  <c r="T4199" i="3" s="1"/>
  <c r="M394" i="2" s="1"/>
  <c r="N394" i="2" s="1"/>
  <c r="T4177" i="3"/>
  <c r="T4176" i="3"/>
  <c r="T4175" i="3"/>
  <c r="T4145" i="3"/>
  <c r="T4144" i="3"/>
  <c r="T4143" i="3"/>
  <c r="P4146" i="3" s="1"/>
  <c r="T4146" i="3" s="1"/>
  <c r="T4131" i="3"/>
  <c r="T4130" i="3"/>
  <c r="T4129" i="3"/>
  <c r="P4132" i="3" s="1"/>
  <c r="T4132" i="3" s="1"/>
  <c r="T4099" i="3"/>
  <c r="T4098" i="3"/>
  <c r="T4097" i="3"/>
  <c r="T4085" i="3"/>
  <c r="T4084" i="3"/>
  <c r="T4083" i="3"/>
  <c r="T4054" i="3"/>
  <c r="T4053" i="3"/>
  <c r="T4052" i="3"/>
  <c r="P4055" i="3" s="1"/>
  <c r="T4055" i="3" s="1"/>
  <c r="T4051" i="3"/>
  <c r="T4040" i="3"/>
  <c r="T4039" i="3"/>
  <c r="T4038" i="3"/>
  <c r="T4037" i="3"/>
  <c r="T4008" i="3"/>
  <c r="T4007" i="3"/>
  <c r="T4006" i="3"/>
  <c r="T4005" i="3"/>
  <c r="T3994" i="3"/>
  <c r="T3993" i="3"/>
  <c r="T3992" i="3"/>
  <c r="P3995" i="3" s="1"/>
  <c r="T3995" i="3" s="1"/>
  <c r="T3991" i="3"/>
  <c r="T3962" i="3"/>
  <c r="T3961" i="3"/>
  <c r="T3960" i="3"/>
  <c r="T3959" i="3"/>
  <c r="T3948" i="3"/>
  <c r="T3947" i="3"/>
  <c r="T3946" i="3"/>
  <c r="T3945" i="3"/>
  <c r="T3916" i="3"/>
  <c r="T3915" i="3"/>
  <c r="T3914" i="3"/>
  <c r="P3917" i="3" s="1"/>
  <c r="T3917" i="3" s="1"/>
  <c r="T3913" i="3"/>
  <c r="T3902" i="3"/>
  <c r="T3901" i="3"/>
  <c r="T3900" i="3"/>
  <c r="T3899" i="3"/>
  <c r="T3870" i="3"/>
  <c r="T3869" i="3"/>
  <c r="T3868" i="3"/>
  <c r="T3867" i="3"/>
  <c r="T3856" i="3"/>
  <c r="T3855" i="3"/>
  <c r="T3854" i="3"/>
  <c r="P3857" i="3" s="1"/>
  <c r="T3857" i="3" s="1"/>
  <c r="T3853" i="3"/>
  <c r="T3824" i="3"/>
  <c r="T3823" i="3"/>
  <c r="T3822" i="3"/>
  <c r="T3821" i="3"/>
  <c r="T3810" i="3"/>
  <c r="T3809" i="3"/>
  <c r="T3808" i="3"/>
  <c r="T3807" i="3"/>
  <c r="T3778" i="3"/>
  <c r="T3777" i="3"/>
  <c r="T3776" i="3"/>
  <c r="P3779" i="3" s="1"/>
  <c r="T3779" i="3" s="1"/>
  <c r="T3775" i="3"/>
  <c r="T3764" i="3"/>
  <c r="T3763" i="3"/>
  <c r="T3762" i="3"/>
  <c r="T3761" i="3"/>
  <c r="T3732" i="3"/>
  <c r="T3731" i="3"/>
  <c r="T3730" i="3"/>
  <c r="T3729" i="3"/>
  <c r="T3718" i="3"/>
  <c r="T3717" i="3"/>
  <c r="T3716" i="3"/>
  <c r="P3719" i="3" s="1"/>
  <c r="T3719" i="3" s="1"/>
  <c r="T3715" i="3"/>
  <c r="T3685" i="3"/>
  <c r="T3684" i="3"/>
  <c r="T3683" i="3"/>
  <c r="T3682" i="3"/>
  <c r="T3671" i="3"/>
  <c r="T3670" i="3"/>
  <c r="T3669" i="3"/>
  <c r="T3668" i="3"/>
  <c r="T3638" i="3"/>
  <c r="T3637" i="3"/>
  <c r="T3636" i="3"/>
  <c r="T3635" i="3"/>
  <c r="T3634" i="3"/>
  <c r="T3633" i="3"/>
  <c r="T3632" i="3"/>
  <c r="T3631" i="3"/>
  <c r="T3630" i="3"/>
  <c r="T3629" i="3"/>
  <c r="T3628" i="3"/>
  <c r="T3598" i="3"/>
  <c r="T3597" i="3"/>
  <c r="T3596" i="3"/>
  <c r="T3595" i="3"/>
  <c r="T3594" i="3"/>
  <c r="T3593" i="3"/>
  <c r="T3592" i="3"/>
  <c r="T3591" i="3"/>
  <c r="T3590" i="3"/>
  <c r="T3589" i="3"/>
  <c r="T3556" i="3"/>
  <c r="T3555" i="3"/>
  <c r="P3557" i="3" s="1"/>
  <c r="T3557" i="3" s="1"/>
  <c r="T3558" i="3" s="1"/>
  <c r="T3568" i="3" s="1"/>
  <c r="M291" i="2" s="1"/>
  <c r="N291" i="2" s="1"/>
  <c r="T3554" i="3"/>
  <c r="T3553" i="3"/>
  <c r="T3552" i="3"/>
  <c r="T3551" i="3"/>
  <c r="T3550" i="3"/>
  <c r="T3549" i="3"/>
  <c r="T3548" i="3"/>
  <c r="T3513" i="3"/>
  <c r="T3512" i="3"/>
  <c r="T3511" i="3"/>
  <c r="T3510" i="3"/>
  <c r="T3509" i="3"/>
  <c r="T3508" i="3"/>
  <c r="T3507" i="3"/>
  <c r="T3506" i="3"/>
  <c r="T3471" i="3"/>
  <c r="T3470" i="3"/>
  <c r="T3469" i="3"/>
  <c r="T3468" i="3"/>
  <c r="T3467" i="3"/>
  <c r="T3466" i="3"/>
  <c r="T3465" i="3"/>
  <c r="T3464" i="3"/>
  <c r="T3429" i="3"/>
  <c r="T3428" i="3"/>
  <c r="T3427" i="3"/>
  <c r="T3426" i="3"/>
  <c r="T3425" i="3"/>
  <c r="T3424" i="3"/>
  <c r="T3423" i="3"/>
  <c r="T3422" i="3"/>
  <c r="T3391" i="3"/>
  <c r="T3390" i="3"/>
  <c r="T3389" i="3"/>
  <c r="T3388" i="3"/>
  <c r="T3387" i="3"/>
  <c r="T3386" i="3"/>
  <c r="T3385" i="3"/>
  <c r="T3384" i="3"/>
  <c r="T3383" i="3"/>
  <c r="T3382" i="3"/>
  <c r="T3351" i="3"/>
  <c r="T3350" i="3"/>
  <c r="T3349" i="3"/>
  <c r="T3348" i="3"/>
  <c r="T3347" i="3"/>
  <c r="T3346" i="3"/>
  <c r="T3345" i="3"/>
  <c r="T3344" i="3"/>
  <c r="T3343" i="3"/>
  <c r="T3342" i="3"/>
  <c r="T3309" i="3"/>
  <c r="T3308" i="3"/>
  <c r="T3307" i="3"/>
  <c r="T3306" i="3"/>
  <c r="T3305" i="3"/>
  <c r="T3304" i="3"/>
  <c r="T3303" i="3"/>
  <c r="T3302" i="3"/>
  <c r="T3301" i="3"/>
  <c r="T3273" i="3"/>
  <c r="T3272" i="3"/>
  <c r="T3271" i="3"/>
  <c r="T3270" i="3"/>
  <c r="T3269" i="3"/>
  <c r="T3268" i="3"/>
  <c r="T3267" i="3"/>
  <c r="T3266" i="3"/>
  <c r="T3265" i="3"/>
  <c r="T3264" i="3"/>
  <c r="T3263" i="3"/>
  <c r="T3232" i="3"/>
  <c r="T3231" i="3"/>
  <c r="T3230" i="3"/>
  <c r="T3229" i="3"/>
  <c r="T3228" i="3"/>
  <c r="T3227" i="3"/>
  <c r="T3226" i="3"/>
  <c r="T3225" i="3"/>
  <c r="T3224" i="3"/>
  <c r="T3223" i="3"/>
  <c r="P3233" i="3" s="1"/>
  <c r="T3233" i="3" s="1"/>
  <c r="T3188" i="3"/>
  <c r="T3187" i="3"/>
  <c r="T3186" i="3"/>
  <c r="T3185" i="3"/>
  <c r="T3184" i="3"/>
  <c r="T3183" i="3"/>
  <c r="T3182" i="3"/>
  <c r="T3181" i="3"/>
  <c r="T3147" i="3"/>
  <c r="T3146" i="3"/>
  <c r="T3145" i="3"/>
  <c r="T3144" i="3"/>
  <c r="T3143" i="3"/>
  <c r="T3142" i="3"/>
  <c r="T3141" i="3"/>
  <c r="T3140" i="3"/>
  <c r="T3105" i="3"/>
  <c r="T3104" i="3"/>
  <c r="T3103" i="3"/>
  <c r="T3102" i="3"/>
  <c r="T3101" i="3"/>
  <c r="T3100" i="3"/>
  <c r="T3099" i="3"/>
  <c r="T3098" i="3"/>
  <c r="T3063" i="3"/>
  <c r="T3062" i="3"/>
  <c r="T3061" i="3"/>
  <c r="T3060" i="3"/>
  <c r="T3059" i="3"/>
  <c r="T3058" i="3"/>
  <c r="T3057" i="3"/>
  <c r="T3056" i="3"/>
  <c r="T3021" i="3"/>
  <c r="T3020" i="3"/>
  <c r="T3019" i="3"/>
  <c r="T3018" i="3"/>
  <c r="T3017" i="3"/>
  <c r="T3016" i="3"/>
  <c r="T3015" i="3"/>
  <c r="T3014" i="3"/>
  <c r="T2981" i="3"/>
  <c r="T2980" i="3"/>
  <c r="T2979" i="3"/>
  <c r="T2978" i="3"/>
  <c r="T2977" i="3"/>
  <c r="T2976" i="3"/>
  <c r="T2975" i="3"/>
  <c r="T2974" i="3"/>
  <c r="T2973" i="3"/>
  <c r="T2939" i="3"/>
  <c r="T2938" i="3"/>
  <c r="T2937" i="3"/>
  <c r="T2936" i="3"/>
  <c r="T2935" i="3"/>
  <c r="T2934" i="3"/>
  <c r="T2933" i="3"/>
  <c r="T2932" i="3"/>
  <c r="P2940" i="3" s="1"/>
  <c r="T2940" i="3" s="1"/>
  <c r="T2941" i="3" s="1"/>
  <c r="T2952" i="3" s="1"/>
  <c r="M261" i="2" s="1"/>
  <c r="N261" i="2" s="1"/>
  <c r="T2898" i="3"/>
  <c r="T2897" i="3"/>
  <c r="T2896" i="3"/>
  <c r="T2895" i="3"/>
  <c r="T2894" i="3"/>
  <c r="T2893" i="3"/>
  <c r="T2892" i="3"/>
  <c r="T2891" i="3"/>
  <c r="T2860" i="3"/>
  <c r="T2859" i="3"/>
  <c r="T2858" i="3"/>
  <c r="T2857" i="3"/>
  <c r="P2861" i="3" s="1"/>
  <c r="T2861" i="3" s="1"/>
  <c r="T2862" i="3" s="1"/>
  <c r="T2870" i="3" s="1"/>
  <c r="M259" i="2" s="1"/>
  <c r="N259" i="2" s="1"/>
  <c r="T2856" i="3"/>
  <c r="T2855" i="3"/>
  <c r="T2854" i="3"/>
  <c r="T2853" i="3"/>
  <c r="T2852" i="3"/>
  <c r="T2851" i="3"/>
  <c r="T2818" i="3"/>
  <c r="T2817" i="3"/>
  <c r="T2816" i="3"/>
  <c r="T2815" i="3"/>
  <c r="T2814" i="3"/>
  <c r="T2813" i="3"/>
  <c r="T2812" i="3"/>
  <c r="T2811" i="3"/>
  <c r="T2810" i="3"/>
  <c r="T2784" i="3"/>
  <c r="T2783" i="3"/>
  <c r="T2782" i="3"/>
  <c r="T2781" i="3"/>
  <c r="T2780" i="3"/>
  <c r="T2779" i="3"/>
  <c r="T2778" i="3"/>
  <c r="T2777" i="3"/>
  <c r="T2776" i="3"/>
  <c r="T2775" i="3"/>
  <c r="T2774" i="3"/>
  <c r="T2773" i="3"/>
  <c r="T2736" i="3"/>
  <c r="T2735" i="3"/>
  <c r="T2734" i="3"/>
  <c r="T2733" i="3"/>
  <c r="T2732" i="3"/>
  <c r="T2731" i="3"/>
  <c r="T2730" i="3"/>
  <c r="T2695" i="3"/>
  <c r="T2694" i="3"/>
  <c r="T2693" i="3"/>
  <c r="T2692" i="3"/>
  <c r="T2691" i="3"/>
  <c r="T2690" i="3"/>
  <c r="T2689" i="3"/>
  <c r="T2688" i="3"/>
  <c r="T2649" i="3"/>
  <c r="T2648" i="3"/>
  <c r="T2647" i="3"/>
  <c r="T2646" i="3"/>
  <c r="T2645" i="3"/>
  <c r="T2644" i="3"/>
  <c r="T2607" i="3"/>
  <c r="T2606" i="3"/>
  <c r="T2605" i="3"/>
  <c r="T2604" i="3"/>
  <c r="T2603" i="3"/>
  <c r="T2602" i="3"/>
  <c r="T2601" i="3"/>
  <c r="T2562" i="3"/>
  <c r="T2561" i="3"/>
  <c r="T2560" i="3"/>
  <c r="T2559" i="3"/>
  <c r="T2558" i="3"/>
  <c r="T2557" i="3"/>
  <c r="T2518" i="3"/>
  <c r="T2517" i="3"/>
  <c r="T2516" i="3"/>
  <c r="T2515" i="3"/>
  <c r="T2514" i="3"/>
  <c r="T2513" i="3"/>
  <c r="T2478" i="3"/>
  <c r="T2477" i="3"/>
  <c r="T2476" i="3"/>
  <c r="T2475" i="3"/>
  <c r="T2474" i="3"/>
  <c r="T2473" i="3"/>
  <c r="T2472" i="3"/>
  <c r="T2471" i="3"/>
  <c r="T2432" i="3"/>
  <c r="T2431" i="3"/>
  <c r="T2430" i="3"/>
  <c r="T2429" i="3"/>
  <c r="T2428" i="3"/>
  <c r="T2427" i="3"/>
  <c r="T2390" i="3"/>
  <c r="T2389" i="3"/>
  <c r="T2388" i="3"/>
  <c r="T2387" i="3"/>
  <c r="T2386" i="3"/>
  <c r="T2385" i="3"/>
  <c r="T2384" i="3"/>
  <c r="T2347" i="3"/>
  <c r="T2346" i="3"/>
  <c r="T2345" i="3"/>
  <c r="T2344" i="3"/>
  <c r="T2343" i="3"/>
  <c r="T2342" i="3"/>
  <c r="T2341" i="3"/>
  <c r="T2304" i="3"/>
  <c r="T2303" i="3"/>
  <c r="T2302" i="3"/>
  <c r="T2301" i="3"/>
  <c r="T2300" i="3"/>
  <c r="T2299" i="3"/>
  <c r="T2298" i="3"/>
  <c r="T2261" i="3"/>
  <c r="T2260" i="3"/>
  <c r="T2259" i="3"/>
  <c r="T2258" i="3"/>
  <c r="T2257" i="3"/>
  <c r="T2256" i="3"/>
  <c r="T2255" i="3"/>
  <c r="T2218" i="3"/>
  <c r="T2217" i="3"/>
  <c r="T2216" i="3"/>
  <c r="T2215" i="3"/>
  <c r="T2214" i="3"/>
  <c r="T2213" i="3"/>
  <c r="T2212" i="3"/>
  <c r="T2175" i="3"/>
  <c r="T2174" i="3"/>
  <c r="T2173" i="3"/>
  <c r="T2172" i="3"/>
  <c r="T2171" i="3"/>
  <c r="T2170" i="3"/>
  <c r="T2169" i="3"/>
  <c r="T2132" i="3"/>
  <c r="T2131" i="3"/>
  <c r="T2130" i="3"/>
  <c r="T2129" i="3"/>
  <c r="T2128" i="3"/>
  <c r="T2127" i="3"/>
  <c r="T2126" i="3"/>
  <c r="T2089" i="3"/>
  <c r="T2088" i="3"/>
  <c r="T2087" i="3"/>
  <c r="T2086" i="3"/>
  <c r="T2085" i="3"/>
  <c r="T2084" i="3"/>
  <c r="T2083" i="3"/>
  <c r="T2048" i="3"/>
  <c r="T2047" i="3"/>
  <c r="T2046" i="3"/>
  <c r="T2045" i="3"/>
  <c r="T2044" i="3"/>
  <c r="T2043" i="3"/>
  <c r="T2042" i="3"/>
  <c r="T2041" i="3"/>
  <c r="T2004" i="3"/>
  <c r="T2003" i="3"/>
  <c r="T2002" i="3"/>
  <c r="T2001" i="3"/>
  <c r="T2000" i="3"/>
  <c r="T1999" i="3"/>
  <c r="T1998" i="3"/>
  <c r="P2005" i="3" s="1"/>
  <c r="T2005" i="3" s="1"/>
  <c r="T1965" i="3"/>
  <c r="T1964" i="3"/>
  <c r="P1966" i="3" s="1"/>
  <c r="T1966" i="3" s="1"/>
  <c r="T1967" i="3" s="1"/>
  <c r="T1977" i="3" s="1"/>
  <c r="M183" i="2" s="1"/>
  <c r="N183" i="2" s="1"/>
  <c r="T1963" i="3"/>
  <c r="T1962" i="3"/>
  <c r="T1961" i="3"/>
  <c r="T1960" i="3"/>
  <c r="T1959" i="3"/>
  <c r="T1958" i="3"/>
  <c r="T1957" i="3"/>
  <c r="T1922" i="3"/>
  <c r="T1921" i="3"/>
  <c r="T1920" i="3"/>
  <c r="T1919" i="3"/>
  <c r="T1918" i="3"/>
  <c r="T1917" i="3"/>
  <c r="T1916" i="3"/>
  <c r="T1915" i="3"/>
  <c r="T1880" i="3"/>
  <c r="T1879" i="3"/>
  <c r="T1878" i="3"/>
  <c r="T1877" i="3"/>
  <c r="T1876" i="3"/>
  <c r="T1875" i="3"/>
  <c r="T1874" i="3"/>
  <c r="T1873" i="3"/>
  <c r="T1838" i="3"/>
  <c r="T1837" i="3"/>
  <c r="T1836" i="3"/>
  <c r="T1835" i="3"/>
  <c r="T1834" i="3"/>
  <c r="T1833" i="3"/>
  <c r="T1832" i="3"/>
  <c r="T1831" i="3"/>
  <c r="T1800" i="3"/>
  <c r="T1799" i="3"/>
  <c r="T1798" i="3"/>
  <c r="T1797" i="3"/>
  <c r="T1796" i="3"/>
  <c r="T1795" i="3"/>
  <c r="T1794" i="3"/>
  <c r="T1793" i="3"/>
  <c r="T1792" i="3"/>
  <c r="T1791" i="3"/>
  <c r="T1758" i="3"/>
  <c r="T1757" i="3"/>
  <c r="T1756" i="3"/>
  <c r="T1755" i="3"/>
  <c r="T1754" i="3"/>
  <c r="T1753" i="3"/>
  <c r="T1752" i="3"/>
  <c r="T1751" i="3"/>
  <c r="T1750" i="3"/>
  <c r="T1715" i="3"/>
  <c r="T1714" i="3"/>
  <c r="T1713" i="3"/>
  <c r="T1712" i="3"/>
  <c r="T1711" i="3"/>
  <c r="T1710" i="3"/>
  <c r="T1709" i="3"/>
  <c r="T1708" i="3"/>
  <c r="T1671" i="3"/>
  <c r="T1670" i="3"/>
  <c r="T1669" i="3"/>
  <c r="T1668" i="3"/>
  <c r="T1667" i="3"/>
  <c r="T1666" i="3"/>
  <c r="T1665" i="3"/>
  <c r="T1626" i="3"/>
  <c r="T1625" i="3"/>
  <c r="T1624" i="3"/>
  <c r="T1623" i="3"/>
  <c r="T1622" i="3"/>
  <c r="T1621" i="3"/>
  <c r="T1582" i="3"/>
  <c r="T1581" i="3"/>
  <c r="T1580" i="3"/>
  <c r="T1579" i="3"/>
  <c r="T1578" i="3"/>
  <c r="T1577" i="3"/>
  <c r="T1546" i="3"/>
  <c r="T1545" i="3"/>
  <c r="T1544" i="3"/>
  <c r="T1543" i="3"/>
  <c r="T1542" i="3"/>
  <c r="T1541" i="3"/>
  <c r="T1540" i="3"/>
  <c r="T1539" i="3"/>
  <c r="T1538" i="3"/>
  <c r="T1537" i="3"/>
  <c r="T1500" i="3"/>
  <c r="T1499" i="3"/>
  <c r="T1498" i="3"/>
  <c r="T1497" i="3"/>
  <c r="T1496" i="3"/>
  <c r="T1495" i="3"/>
  <c r="T1494" i="3"/>
  <c r="P1501" i="3" s="1"/>
  <c r="T1501" i="3" s="1"/>
  <c r="P1458" i="3"/>
  <c r="T1458" i="3" s="1"/>
  <c r="T1459" i="3" s="1"/>
  <c r="T1473" i="3" s="1"/>
  <c r="M156" i="2" s="1"/>
  <c r="N156" i="2" s="1"/>
  <c r="T1457" i="3"/>
  <c r="T1456" i="3"/>
  <c r="T1455" i="3"/>
  <c r="T1454" i="3"/>
  <c r="T1453" i="3"/>
  <c r="T1452" i="3"/>
  <c r="T1451" i="3"/>
  <c r="T1414" i="3"/>
  <c r="T1413" i="3"/>
  <c r="T1412" i="3"/>
  <c r="T1411" i="3"/>
  <c r="T1410" i="3"/>
  <c r="T1409" i="3"/>
  <c r="T1408" i="3"/>
  <c r="T1371" i="3"/>
  <c r="T1370" i="3"/>
  <c r="T1369" i="3"/>
  <c r="T1368" i="3"/>
  <c r="T1367" i="3"/>
  <c r="T1366" i="3"/>
  <c r="T1365" i="3"/>
  <c r="P1372" i="3" s="1"/>
  <c r="T1372" i="3" s="1"/>
  <c r="T1328" i="3"/>
  <c r="T1327" i="3"/>
  <c r="T1326" i="3"/>
  <c r="T1325" i="3"/>
  <c r="T1324" i="3"/>
  <c r="T1323" i="3"/>
  <c r="T1322" i="3"/>
  <c r="T1285" i="3"/>
  <c r="T1284" i="3"/>
  <c r="T1283" i="3"/>
  <c r="T1282" i="3"/>
  <c r="T1281" i="3"/>
  <c r="T1280" i="3"/>
  <c r="T1279" i="3"/>
  <c r="T1242" i="3"/>
  <c r="T1241" i="3"/>
  <c r="T1240" i="3"/>
  <c r="T1239" i="3"/>
  <c r="T1238" i="3"/>
  <c r="T1237" i="3"/>
  <c r="T1236" i="3"/>
  <c r="T1199" i="3"/>
  <c r="T1198" i="3"/>
  <c r="T1197" i="3"/>
  <c r="T1196" i="3"/>
  <c r="T1195" i="3"/>
  <c r="T1194" i="3"/>
  <c r="T1193" i="3"/>
  <c r="T1156" i="3"/>
  <c r="T1155" i="3"/>
  <c r="T1154" i="3"/>
  <c r="T1153" i="3"/>
  <c r="T1152" i="3"/>
  <c r="T1151" i="3"/>
  <c r="T1150" i="3"/>
  <c r="T1113" i="3"/>
  <c r="T1112" i="3"/>
  <c r="T1111" i="3"/>
  <c r="T1110" i="3"/>
  <c r="T1109" i="3"/>
  <c r="T1108" i="3"/>
  <c r="T1107" i="3"/>
  <c r="T1070" i="3"/>
  <c r="T1069" i="3"/>
  <c r="T1068" i="3"/>
  <c r="T1067" i="3"/>
  <c r="T1066" i="3"/>
  <c r="T1065" i="3"/>
  <c r="T1064" i="3"/>
  <c r="T1027" i="3"/>
  <c r="T1026" i="3"/>
  <c r="T1025" i="3"/>
  <c r="T1024" i="3"/>
  <c r="T1023" i="3"/>
  <c r="T1022" i="3"/>
  <c r="T1021" i="3"/>
  <c r="P1028" i="3" s="1"/>
  <c r="T1028" i="3" s="1"/>
  <c r="T1029" i="3" s="1"/>
  <c r="T1043" i="3" s="1"/>
  <c r="M131" i="2" s="1"/>
  <c r="N131" i="2" s="1"/>
  <c r="T984" i="3"/>
  <c r="T983" i="3"/>
  <c r="T982" i="3"/>
  <c r="T981" i="3"/>
  <c r="T980" i="3"/>
  <c r="T979" i="3"/>
  <c r="T978" i="3"/>
  <c r="T945" i="3"/>
  <c r="T944" i="3"/>
  <c r="T943" i="3"/>
  <c r="T942" i="3"/>
  <c r="T941" i="3"/>
  <c r="T940" i="3"/>
  <c r="T939" i="3"/>
  <c r="T938" i="3"/>
  <c r="T937" i="3"/>
  <c r="T902" i="3"/>
  <c r="T901" i="3"/>
  <c r="T900" i="3"/>
  <c r="T899" i="3"/>
  <c r="T898" i="3"/>
  <c r="T897" i="3"/>
  <c r="T896" i="3"/>
  <c r="T895" i="3"/>
  <c r="T862" i="3"/>
  <c r="T861" i="3"/>
  <c r="T860" i="3"/>
  <c r="T859" i="3"/>
  <c r="T858" i="3"/>
  <c r="T857" i="3"/>
  <c r="T856" i="3"/>
  <c r="T855" i="3"/>
  <c r="T854" i="3"/>
  <c r="T821" i="3"/>
  <c r="T820" i="3"/>
  <c r="T819" i="3"/>
  <c r="T818" i="3"/>
  <c r="T817" i="3"/>
  <c r="T816" i="3"/>
  <c r="T815" i="3"/>
  <c r="T814" i="3"/>
  <c r="T813" i="3"/>
  <c r="T780" i="3"/>
  <c r="T779" i="3"/>
  <c r="T778" i="3"/>
  <c r="T777" i="3"/>
  <c r="T776" i="3"/>
  <c r="T775" i="3"/>
  <c r="T774" i="3"/>
  <c r="T773" i="3"/>
  <c r="T772" i="3"/>
  <c r="T735" i="3"/>
  <c r="T734" i="3"/>
  <c r="T733" i="3"/>
  <c r="T732" i="3"/>
  <c r="T731" i="3"/>
  <c r="T730" i="3"/>
  <c r="T729" i="3"/>
  <c r="T684" i="3"/>
  <c r="T683" i="3"/>
  <c r="T682" i="3"/>
  <c r="T681" i="3"/>
  <c r="T685" i="3" s="1"/>
  <c r="T708" i="3" s="1"/>
  <c r="M120" i="2" s="1"/>
  <c r="N120" i="2" s="1"/>
  <c r="T651" i="3"/>
  <c r="T650" i="3"/>
  <c r="T649" i="3"/>
  <c r="T652" i="3" s="1"/>
  <c r="T660" i="3" s="1"/>
  <c r="T638" i="3"/>
  <c r="T637" i="3"/>
  <c r="T636" i="3"/>
  <c r="T635" i="3"/>
  <c r="T606" i="3"/>
  <c r="T605" i="3"/>
  <c r="T604" i="3"/>
  <c r="T603" i="3"/>
  <c r="P607" i="3" s="1"/>
  <c r="T607" i="3" s="1"/>
  <c r="T592" i="3"/>
  <c r="T591" i="3"/>
  <c r="T590" i="3"/>
  <c r="T589" i="3"/>
  <c r="T559" i="3"/>
  <c r="T558" i="3"/>
  <c r="T557" i="3"/>
  <c r="T551" i="3"/>
  <c r="T550" i="3"/>
  <c r="T549" i="3"/>
  <c r="T548" i="3"/>
  <c r="T547" i="3"/>
  <c r="T546" i="3"/>
  <c r="T509" i="3"/>
  <c r="T508" i="3"/>
  <c r="T507" i="3"/>
  <c r="T506" i="3"/>
  <c r="T505" i="3"/>
  <c r="T504" i="3"/>
  <c r="T503" i="3"/>
  <c r="T502" i="3"/>
  <c r="T467" i="3"/>
  <c r="T466" i="3"/>
  <c r="T465" i="3"/>
  <c r="T464" i="3"/>
  <c r="T463" i="3"/>
  <c r="T462" i="3"/>
  <c r="T461" i="3"/>
  <c r="T460" i="3"/>
  <c r="T459" i="3"/>
  <c r="T422" i="3"/>
  <c r="T421" i="3"/>
  <c r="T420" i="3"/>
  <c r="T419" i="3"/>
  <c r="T418" i="3"/>
  <c r="T417" i="3"/>
  <c r="T416" i="3"/>
  <c r="T415" i="3"/>
  <c r="T378" i="3"/>
  <c r="T377" i="3"/>
  <c r="T376" i="3"/>
  <c r="T375" i="3"/>
  <c r="T374" i="3"/>
  <c r="T373" i="3"/>
  <c r="T372" i="3"/>
  <c r="T371" i="3"/>
  <c r="T336" i="3"/>
  <c r="T335" i="3"/>
  <c r="T334" i="3"/>
  <c r="T333" i="3"/>
  <c r="T332" i="3"/>
  <c r="T331" i="3"/>
  <c r="T330" i="3"/>
  <c r="T329" i="3"/>
  <c r="T328" i="3"/>
  <c r="T283" i="3"/>
  <c r="T282" i="3"/>
  <c r="T281" i="3"/>
  <c r="T284" i="3" s="1"/>
  <c r="T307" i="3" s="1"/>
  <c r="M74" i="2" s="1"/>
  <c r="N74" i="2" s="1"/>
  <c r="T253" i="3"/>
  <c r="T260" i="3" s="1"/>
  <c r="M73" i="2" s="1"/>
  <c r="N73" i="2" s="1"/>
  <c r="T252" i="3"/>
  <c r="T251" i="3"/>
  <c r="T250" i="3"/>
  <c r="T239" i="3"/>
  <c r="T238" i="3"/>
  <c r="T237" i="3"/>
  <c r="T208" i="3"/>
  <c r="T207" i="3"/>
  <c r="T206" i="3"/>
  <c r="T194" i="3"/>
  <c r="T193" i="3"/>
  <c r="T192" i="3"/>
  <c r="T191" i="3"/>
  <c r="T167" i="3"/>
  <c r="T166" i="3"/>
  <c r="T165" i="3"/>
  <c r="T164" i="3"/>
  <c r="T163" i="3"/>
  <c r="T162" i="3"/>
  <c r="T156" i="3"/>
  <c r="T155" i="3"/>
  <c r="T154" i="3"/>
  <c r="T153" i="3"/>
  <c r="T152" i="3"/>
  <c r="T151" i="3"/>
  <c r="T150" i="3"/>
  <c r="T126" i="3"/>
  <c r="T125" i="3"/>
  <c r="T124" i="3"/>
  <c r="T123" i="3"/>
  <c r="T122" i="3"/>
  <c r="T121" i="3"/>
  <c r="T120" i="3"/>
  <c r="T112" i="3"/>
  <c r="T111" i="3"/>
  <c r="T110" i="3"/>
  <c r="T109" i="3"/>
  <c r="T108" i="3"/>
  <c r="T75" i="3"/>
  <c r="P76" i="3" s="1"/>
  <c r="T76" i="3" s="1"/>
  <c r="T64" i="3"/>
  <c r="T63" i="3"/>
  <c r="T62" i="3"/>
  <c r="T33" i="3"/>
  <c r="T32" i="3"/>
  <c r="T31" i="3"/>
  <c r="P34" i="3" s="1"/>
  <c r="T34" i="3" s="1"/>
  <c r="T20" i="3"/>
  <c r="T19" i="3"/>
  <c r="T18" i="3"/>
  <c r="P21" i="3" s="1"/>
  <c r="T21" i="3" s="1"/>
  <c r="N2696" i="2"/>
  <c r="N2695" i="2"/>
  <c r="N2679" i="2"/>
  <c r="N2678" i="2"/>
  <c r="N2677" i="2"/>
  <c r="N2676" i="2"/>
  <c r="N2675" i="2"/>
  <c r="N2674" i="2"/>
  <c r="N2673" i="2"/>
  <c r="N2672" i="2"/>
  <c r="N2671" i="2"/>
  <c r="N2670" i="2"/>
  <c r="N2669" i="2"/>
  <c r="N2668" i="2"/>
  <c r="N2667" i="2"/>
  <c r="N2666" i="2"/>
  <c r="N2665" i="2"/>
  <c r="N2649" i="2"/>
  <c r="N2648" i="2"/>
  <c r="N2647" i="2"/>
  <c r="N2645" i="2"/>
  <c r="N2644" i="2"/>
  <c r="N2643" i="2"/>
  <c r="N2642" i="2"/>
  <c r="N2641" i="2"/>
  <c r="N2640" i="2"/>
  <c r="N2639" i="2"/>
  <c r="N2638" i="2"/>
  <c r="N2637" i="2"/>
  <c r="N2636" i="2"/>
  <c r="N2634" i="2"/>
  <c r="N2633" i="2"/>
  <c r="N2616" i="2"/>
  <c r="N2615" i="2"/>
  <c r="N2614" i="2"/>
  <c r="N2613" i="2"/>
  <c r="N2612" i="2"/>
  <c r="N2611" i="2"/>
  <c r="N2610" i="2"/>
  <c r="N2609" i="2"/>
  <c r="N2608" i="2"/>
  <c r="N2606" i="2"/>
  <c r="N2605" i="2"/>
  <c r="N2604" i="2"/>
  <c r="N2603" i="2"/>
  <c r="N2602" i="2"/>
  <c r="N2601" i="2"/>
  <c r="N2599" i="2"/>
  <c r="N2583" i="2"/>
  <c r="N2582" i="2"/>
  <c r="N2581" i="2"/>
  <c r="N2579" i="2"/>
  <c r="N2578" i="2"/>
  <c r="N2577" i="2"/>
  <c r="N2576" i="2"/>
  <c r="N2575" i="2"/>
  <c r="N2574" i="2"/>
  <c r="N2573" i="2"/>
  <c r="N2572" i="2"/>
  <c r="N2571" i="2"/>
  <c r="N2555" i="2"/>
  <c r="N2554" i="2"/>
  <c r="N2553" i="2"/>
  <c r="N2552" i="2"/>
  <c r="N2551" i="2"/>
  <c r="N2549" i="2"/>
  <c r="N2548" i="2"/>
  <c r="N2547" i="2"/>
  <c r="N2546" i="2"/>
  <c r="N2544" i="2"/>
  <c r="N2543" i="2"/>
  <c r="N2527" i="2"/>
  <c r="N2526" i="2"/>
  <c r="N2525" i="2"/>
  <c r="N2524" i="2"/>
  <c r="N2523" i="2"/>
  <c r="N2522" i="2"/>
  <c r="N2521" i="2"/>
  <c r="N2520" i="2"/>
  <c r="N2519" i="2"/>
  <c r="N2518" i="2"/>
  <c r="N2517" i="2"/>
  <c r="N2516" i="2"/>
  <c r="N2514" i="2"/>
  <c r="N2513" i="2"/>
  <c r="N2512" i="2"/>
  <c r="N2494" i="2"/>
  <c r="N2493" i="2"/>
  <c r="N2492" i="2"/>
  <c r="N2491" i="2"/>
  <c r="N2490" i="2"/>
  <c r="N2489" i="2"/>
  <c r="N2488" i="2"/>
  <c r="N2487" i="2"/>
  <c r="N2486" i="2" s="1"/>
  <c r="N2484" i="2"/>
  <c r="N2483" i="2"/>
  <c r="N2482" i="2"/>
  <c r="N2481" i="2"/>
  <c r="N2480" i="2"/>
  <c r="N2479" i="2"/>
  <c r="N2478" i="2"/>
  <c r="N2476" i="2"/>
  <c r="N2475" i="2"/>
  <c r="N2474" i="2"/>
  <c r="N2473" i="2" s="1"/>
  <c r="M2473" i="2" s="1"/>
  <c r="N2456" i="2"/>
  <c r="N2455" i="2"/>
  <c r="N2454" i="2"/>
  <c r="N2453" i="2"/>
  <c r="N2452" i="2"/>
  <c r="N2451" i="2"/>
  <c r="N2450" i="2"/>
  <c r="N2449" i="2"/>
  <c r="N2447" i="2"/>
  <c r="N2446" i="2"/>
  <c r="N2445" i="2"/>
  <c r="N2444" i="2"/>
  <c r="N2443" i="2"/>
  <c r="N2442" i="2"/>
  <c r="N2441" i="2"/>
  <c r="N2440" i="2"/>
  <c r="N2423" i="2"/>
  <c r="N2422" i="2"/>
  <c r="N2421" i="2"/>
  <c r="N2420" i="2"/>
  <c r="N2419" i="2"/>
  <c r="N2417" i="2" s="1"/>
  <c r="M2417" i="2" s="1"/>
  <c r="N2418" i="2"/>
  <c r="N2416" i="2"/>
  <c r="N2415" i="2"/>
  <c r="N2414" i="2"/>
  <c r="N2413" i="2"/>
  <c r="N2412" i="2"/>
  <c r="N2411" i="2"/>
  <c r="N2410" i="2" s="1"/>
  <c r="M2410" i="2" s="1"/>
  <c r="N2409" i="2"/>
  <c r="N2392" i="2"/>
  <c r="N2391" i="2"/>
  <c r="N2390" i="2"/>
  <c r="N2389" i="2"/>
  <c r="N2388" i="2"/>
  <c r="N2386" i="2"/>
  <c r="N2385" i="2"/>
  <c r="N2384" i="2"/>
  <c r="N2383" i="2"/>
  <c r="N2382" i="2"/>
  <c r="N2381" i="2"/>
  <c r="N2380" i="2"/>
  <c r="N2378" i="2"/>
  <c r="N2377" i="2"/>
  <c r="N2360" i="2"/>
  <c r="N2359" i="2"/>
  <c r="N2358" i="2"/>
  <c r="N2357" i="2"/>
  <c r="N2356" i="2"/>
  <c r="N2354" i="2"/>
  <c r="N2353" i="2"/>
  <c r="N2352" i="2"/>
  <c r="N2351" i="2"/>
  <c r="N2350" i="2"/>
  <c r="N2349" i="2"/>
  <c r="N2348" i="2"/>
  <c r="N2347" i="2"/>
  <c r="N2346" i="2"/>
  <c r="N2345" i="2"/>
  <c r="N2344" i="2"/>
  <c r="N2328" i="2"/>
  <c r="N2327" i="2"/>
  <c r="N2326" i="2"/>
  <c r="N2325" i="2"/>
  <c r="N2324" i="2"/>
  <c r="N2323" i="2"/>
  <c r="N2322" i="2"/>
  <c r="N2320" i="2"/>
  <c r="N2319" i="2"/>
  <c r="N2318" i="2"/>
  <c r="N2317" i="2"/>
  <c r="N2316" i="2"/>
  <c r="N2315" i="2"/>
  <c r="N2314" i="2"/>
  <c r="N2313" i="2"/>
  <c r="N2296" i="2"/>
  <c r="N2295" i="2"/>
  <c r="N2294" i="2"/>
  <c r="N2293" i="2"/>
  <c r="N2292" i="2"/>
  <c r="N2291" i="2"/>
  <c r="N2290" i="2"/>
  <c r="N2289" i="2"/>
  <c r="N2288" i="2"/>
  <c r="N2287" i="2"/>
  <c r="N2286" i="2"/>
  <c r="N2284" i="2"/>
  <c r="N2283" i="2"/>
  <c r="N2282" i="2"/>
  <c r="N2281" i="2"/>
  <c r="N2280" i="2"/>
  <c r="N2264" i="2"/>
  <c r="N2263" i="2"/>
  <c r="N2262" i="2"/>
  <c r="N2261" i="2"/>
  <c r="N2260" i="2"/>
  <c r="N2259" i="2"/>
  <c r="N2258" i="2"/>
  <c r="N2257" i="2"/>
  <c r="N2256" i="2"/>
  <c r="N2255" i="2"/>
  <c r="N2254" i="2"/>
  <c r="N2253" i="2"/>
  <c r="N2252" i="2"/>
  <c r="N2251" i="2"/>
  <c r="N2250" i="2"/>
  <c r="N2234" i="2"/>
  <c r="N2233" i="2"/>
  <c r="N2232" i="2"/>
  <c r="N2231" i="2" s="1"/>
  <c r="N2229" i="2"/>
  <c r="N2228" i="2"/>
  <c r="N2227" i="2"/>
  <c r="N2226" i="2"/>
  <c r="N2225" i="2"/>
  <c r="N2223" i="2"/>
  <c r="N2222" i="2"/>
  <c r="N2221" i="2" s="1"/>
  <c r="M2221" i="2" s="1"/>
  <c r="N2220" i="2"/>
  <c r="N2202" i="2" s="1"/>
  <c r="M2202" i="2" s="1"/>
  <c r="N2204" i="2"/>
  <c r="N2203" i="2"/>
  <c r="N2201" i="2"/>
  <c r="N2200" i="2"/>
  <c r="N2199" i="2"/>
  <c r="N2197" i="2"/>
  <c r="N2196" i="2"/>
  <c r="N2195" i="2"/>
  <c r="N2194" i="2"/>
  <c r="N2193" i="2"/>
  <c r="N2192" i="2" s="1"/>
  <c r="M2192" i="2" s="1"/>
  <c r="N2191" i="2"/>
  <c r="N2190" i="2"/>
  <c r="N2189" i="2"/>
  <c r="N2173" i="2"/>
  <c r="N2172" i="2"/>
  <c r="N2171" i="2"/>
  <c r="N2169" i="2"/>
  <c r="N2168" i="2"/>
  <c r="N2167" i="2"/>
  <c r="N2166" i="2"/>
  <c r="N2165" i="2"/>
  <c r="N2163" i="2"/>
  <c r="N2162" i="2"/>
  <c r="N2161" i="2"/>
  <c r="N2160" i="2"/>
  <c r="N2159" i="2"/>
  <c r="N2143" i="2"/>
  <c r="N2142" i="2"/>
  <c r="N2141" i="2"/>
  <c r="M2141" i="2" s="1"/>
  <c r="N2140" i="2"/>
  <c r="N2139" i="2"/>
  <c r="N2138" i="2"/>
  <c r="N2137" i="2"/>
  <c r="N2136" i="2"/>
  <c r="N2135" i="2"/>
  <c r="N2134" i="2"/>
  <c r="N2133" i="2"/>
  <c r="N2132" i="2"/>
  <c r="N2131" i="2"/>
  <c r="N2130" i="2"/>
  <c r="N2128" i="2"/>
  <c r="N2112" i="2"/>
  <c r="N2111" i="2"/>
  <c r="M2111" i="2"/>
  <c r="N2110" i="2"/>
  <c r="N2109" i="2"/>
  <c r="N2108" i="2"/>
  <c r="N2107" i="2"/>
  <c r="N2106" i="2"/>
  <c r="N2105" i="2"/>
  <c r="M2105" i="2" s="1"/>
  <c r="N2104" i="2"/>
  <c r="N2103" i="2" s="1"/>
  <c r="M2103" i="2" s="1"/>
  <c r="N2102" i="2"/>
  <c r="N2101" i="2"/>
  <c r="N2100" i="2"/>
  <c r="N2098" i="2"/>
  <c r="N2097" i="2"/>
  <c r="N2096" i="2" s="1"/>
  <c r="M2096" i="2" s="1"/>
  <c r="N2095" i="2"/>
  <c r="N2094" i="2"/>
  <c r="N2077" i="2"/>
  <c r="N2076" i="2"/>
  <c r="N2074" i="2"/>
  <c r="N2073" i="2"/>
  <c r="M2073" i="2"/>
  <c r="N2072" i="2"/>
  <c r="N2071" i="2"/>
  <c r="M2071" i="2" s="1"/>
  <c r="N2070" i="2"/>
  <c r="N2069" i="2"/>
  <c r="N2068" i="2" s="1"/>
  <c r="M2068" i="2" s="1"/>
  <c r="N2067" i="2"/>
  <c r="N2066" i="2"/>
  <c r="N2065" i="2"/>
  <c r="N2064" i="2"/>
  <c r="N2063" i="2"/>
  <c r="N2062" i="2" s="1"/>
  <c r="M2062" i="2"/>
  <c r="N2044" i="2"/>
  <c r="N2043" i="2"/>
  <c r="N2042" i="2"/>
  <c r="N2041" i="2"/>
  <c r="N2040" i="2"/>
  <c r="M2040" i="2" s="1"/>
  <c r="N2039" i="2"/>
  <c r="N2038" i="2"/>
  <c r="N2037" i="2"/>
  <c r="N2036" i="2"/>
  <c r="N2034" i="2"/>
  <c r="N2033" i="2"/>
  <c r="M2033" i="2" s="1"/>
  <c r="N2032" i="2"/>
  <c r="N2031" i="2"/>
  <c r="N2030" i="2"/>
  <c r="N2013" i="2"/>
  <c r="N2012" i="2"/>
  <c r="N2011" i="2" s="1"/>
  <c r="M2011" i="2"/>
  <c r="N2010" i="2"/>
  <c r="N2009" i="2"/>
  <c r="N2008" i="2"/>
  <c r="N2007" i="2"/>
  <c r="N2006" i="2"/>
  <c r="N2005" i="2"/>
  <c r="N2004" i="2"/>
  <c r="N2003" i="2"/>
  <c r="N2002" i="2"/>
  <c r="N2001" i="2"/>
  <c r="N1999" i="2"/>
  <c r="N1998" i="2"/>
  <c r="M1998" i="2" s="1"/>
  <c r="N1997" i="2"/>
  <c r="N1981" i="2"/>
  <c r="N1979" i="2"/>
  <c r="N1978" i="2"/>
  <c r="N1977" i="2"/>
  <c r="M1977" i="2" s="1"/>
  <c r="N1976" i="2"/>
  <c r="N1975" i="2"/>
  <c r="N1973" i="2"/>
  <c r="N1972" i="2"/>
  <c r="N1970" i="2"/>
  <c r="N1969" i="2"/>
  <c r="N1968" i="2"/>
  <c r="N1967" i="2"/>
  <c r="N1966" i="2"/>
  <c r="N1948" i="2"/>
  <c r="N1947" i="2"/>
  <c r="N1946" i="2"/>
  <c r="N1945" i="2"/>
  <c r="N1944" i="2"/>
  <c r="N1943" i="2"/>
  <c r="N1942" i="2"/>
  <c r="N1941" i="2"/>
  <c r="N1940" i="2"/>
  <c r="N1939" i="2"/>
  <c r="N1938" i="2"/>
  <c r="N1936" i="2"/>
  <c r="N1935" i="2"/>
  <c r="N1934" i="2"/>
  <c r="N1917" i="2"/>
  <c r="N1916" i="2"/>
  <c r="N1915" i="2"/>
  <c r="N1913" i="2"/>
  <c r="N1912" i="2"/>
  <c r="N1911" i="2"/>
  <c r="N1910" i="2"/>
  <c r="N1909" i="2"/>
  <c r="N1908" i="2"/>
  <c r="N1907" i="2"/>
  <c r="N1906" i="2"/>
  <c r="N1905" i="2"/>
  <c r="N1904" i="2"/>
  <c r="N1903" i="2"/>
  <c r="N1885" i="2"/>
  <c r="N1884" i="2"/>
  <c r="N1883" i="2"/>
  <c r="N1882" i="2"/>
  <c r="M1882" i="2" s="1"/>
  <c r="N1881" i="2"/>
  <c r="N1878" i="2" s="1"/>
  <c r="M1878" i="2" s="1"/>
  <c r="N1880" i="2"/>
  <c r="N1879" i="2"/>
  <c r="N1877" i="2"/>
  <c r="N1876" i="2"/>
  <c r="N1875" i="2"/>
  <c r="N1874" i="2"/>
  <c r="N1873" i="2"/>
  <c r="N1871" i="2"/>
  <c r="N1870" i="2"/>
  <c r="N1869" i="2"/>
  <c r="N1868" i="2" s="1"/>
  <c r="M1868" i="2" s="1"/>
  <c r="N1851" i="2"/>
  <c r="N1850" i="2"/>
  <c r="N1849" i="2"/>
  <c r="N1848" i="2"/>
  <c r="N1847" i="2" s="1"/>
  <c r="M1847" i="2" s="1"/>
  <c r="N1846" i="2"/>
  <c r="N1845" i="2"/>
  <c r="N1844" i="2"/>
  <c r="N1843" i="2"/>
  <c r="M1843" i="2" s="1"/>
  <c r="N1842" i="2"/>
  <c r="N1841" i="2"/>
  <c r="N1840" i="2"/>
  <c r="N1839" i="2"/>
  <c r="N1838" i="2"/>
  <c r="N1837" i="2"/>
  <c r="N1821" i="2"/>
  <c r="N1820" i="2"/>
  <c r="N1818" i="2"/>
  <c r="N1817" i="2"/>
  <c r="N1816" i="2"/>
  <c r="M1816" i="2" s="1"/>
  <c r="N1815" i="2"/>
  <c r="N1814" i="2"/>
  <c r="N1813" i="2"/>
  <c r="N1812" i="2"/>
  <c r="N1811" i="2"/>
  <c r="N1810" i="2"/>
  <c r="N1792" i="2"/>
  <c r="N1791" i="2"/>
  <c r="N1790" i="2"/>
  <c r="N1789" i="2"/>
  <c r="N1788" i="2"/>
  <c r="N1787" i="2"/>
  <c r="N1786" i="2"/>
  <c r="N1785" i="2"/>
  <c r="N1783" i="2"/>
  <c r="N1766" i="2"/>
  <c r="N1765" i="2"/>
  <c r="N1764" i="2"/>
  <c r="N1763" i="2"/>
  <c r="N1762" i="2"/>
  <c r="N1761" i="2"/>
  <c r="N1760" i="2"/>
  <c r="N1759" i="2"/>
  <c r="N1758" i="2"/>
  <c r="N1757" i="2"/>
  <c r="N1755" i="2"/>
  <c r="N1754" i="2"/>
  <c r="N1753" i="2"/>
  <c r="N1752" i="2"/>
  <c r="N1735" i="2"/>
  <c r="N1734" i="2"/>
  <c r="N1733" i="2"/>
  <c r="N1732" i="2"/>
  <c r="N1731" i="2"/>
  <c r="N1729" i="2"/>
  <c r="N1728" i="2"/>
  <c r="N1727" i="2"/>
  <c r="N1726" i="2" s="1"/>
  <c r="M1726" i="2"/>
  <c r="N1725" i="2"/>
  <c r="N1724" i="2"/>
  <c r="N1723" i="2"/>
  <c r="N1722" i="2"/>
  <c r="N1706" i="2"/>
  <c r="N1705" i="2"/>
  <c r="N1703" i="2"/>
  <c r="N1702" i="2"/>
  <c r="N1701" i="2"/>
  <c r="N1700" i="2"/>
  <c r="N1699" i="2"/>
  <c r="N1698" i="2"/>
  <c r="N1697" i="2"/>
  <c r="N1696" i="2"/>
  <c r="N1695" i="2"/>
  <c r="N1692" i="2"/>
  <c r="N1691" i="2"/>
  <c r="N1675" i="2"/>
  <c r="N1672" i="2"/>
  <c r="N1671" i="2"/>
  <c r="N1670" i="2"/>
  <c r="N1669" i="2"/>
  <c r="N1668" i="2"/>
  <c r="N1667" i="2"/>
  <c r="N1666" i="2"/>
  <c r="N1665" i="2"/>
  <c r="N1664" i="2"/>
  <c r="N1647" i="2"/>
  <c r="N1646" i="2"/>
  <c r="N1645" i="2"/>
  <c r="N1644" i="2"/>
  <c r="N1643" i="2"/>
  <c r="N1642" i="2"/>
  <c r="N1640" i="2"/>
  <c r="N1639" i="2"/>
  <c r="N1638" i="2"/>
  <c r="N1637" i="2"/>
  <c r="N1636" i="2"/>
  <c r="N1635" i="2"/>
  <c r="N1633" i="2"/>
  <c r="N1617" i="2"/>
  <c r="N1616" i="2"/>
  <c r="N1615" i="2"/>
  <c r="N1614" i="2"/>
  <c r="N1613" i="2"/>
  <c r="N1612" i="2"/>
  <c r="N1611" i="2"/>
  <c r="N1610" i="2"/>
  <c r="N1609" i="2"/>
  <c r="N1608" i="2"/>
  <c r="N1606" i="2"/>
  <c r="N1605" i="2"/>
  <c r="N1604" i="2"/>
  <c r="N1603" i="2"/>
  <c r="N1602" i="2"/>
  <c r="N1601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57" i="2"/>
  <c r="N1556" i="2"/>
  <c r="N1553" i="2"/>
  <c r="N1552" i="2"/>
  <c r="N1551" i="2"/>
  <c r="N1550" i="2"/>
  <c r="N1549" i="2"/>
  <c r="N1547" i="2"/>
  <c r="N1546" i="2"/>
  <c r="N1545" i="2"/>
  <c r="N1544" i="2"/>
  <c r="N1543" i="2"/>
  <c r="N1542" i="2"/>
  <c r="N1541" i="2"/>
  <c r="N1525" i="2"/>
  <c r="N1524" i="2"/>
  <c r="N1523" i="2"/>
  <c r="N1521" i="2"/>
  <c r="N1520" i="2"/>
  <c r="N1519" i="2"/>
  <c r="N1518" i="2"/>
  <c r="N1516" i="2"/>
  <c r="N1515" i="2"/>
  <c r="N1514" i="2"/>
  <c r="N1513" i="2"/>
  <c r="N1512" i="2"/>
  <c r="N1511" i="2"/>
  <c r="N1494" i="2"/>
  <c r="N1493" i="2"/>
  <c r="N1488" i="2" s="1"/>
  <c r="M1488" i="2" s="1"/>
  <c r="N1492" i="2"/>
  <c r="N1491" i="2"/>
  <c r="N1490" i="2"/>
  <c r="N1489" i="2"/>
  <c r="N1487" i="2"/>
  <c r="N1486" i="2"/>
  <c r="N1485" i="2"/>
  <c r="N1484" i="2" s="1"/>
  <c r="M1484" i="2" s="1"/>
  <c r="N1483" i="2"/>
  <c r="N1482" i="2" s="1"/>
  <c r="M1482" i="2" s="1"/>
  <c r="N1481" i="2"/>
  <c r="N1465" i="2"/>
  <c r="N1464" i="2"/>
  <c r="M1464" i="2" s="1"/>
  <c r="N1463" i="2"/>
  <c r="N1462" i="2"/>
  <c r="N1461" i="2"/>
  <c r="N1460" i="2"/>
  <c r="N1459" i="2"/>
  <c r="N1458" i="2"/>
  <c r="N1457" i="2"/>
  <c r="N1456" i="2"/>
  <c r="N1455" i="2"/>
  <c r="N1454" i="2"/>
  <c r="N1438" i="2"/>
  <c r="N1437" i="2"/>
  <c r="N1436" i="2"/>
  <c r="N1434" i="2"/>
  <c r="N1433" i="2"/>
  <c r="N1432" i="2"/>
  <c r="N1431" i="2"/>
  <c r="N1414" i="2"/>
  <c r="N1413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83" i="2"/>
  <c r="N1381" i="2"/>
  <c r="N1380" i="2"/>
  <c r="N1379" i="2"/>
  <c r="N1378" i="2"/>
  <c r="N1377" i="2"/>
  <c r="N1374" i="2"/>
  <c r="N1373" i="2"/>
  <c r="N1372" i="2"/>
  <c r="N1371" i="2"/>
  <c r="N1370" i="2"/>
  <c r="N1369" i="2"/>
  <c r="N1352" i="2"/>
  <c r="N1351" i="2"/>
  <c r="N1350" i="2"/>
  <c r="N1349" i="2"/>
  <c r="N1348" i="2"/>
  <c r="N1347" i="2" s="1"/>
  <c r="M1347" i="2" s="1"/>
  <c r="N1346" i="2"/>
  <c r="N1345" i="2"/>
  <c r="N1344" i="2"/>
  <c r="N1342" i="2"/>
  <c r="N1341" i="2"/>
  <c r="N1340" i="2"/>
  <c r="N1324" i="2"/>
  <c r="N1323" i="2"/>
  <c r="N1322" i="2"/>
  <c r="N1321" i="2"/>
  <c r="N1320" i="2"/>
  <c r="N1319" i="2"/>
  <c r="N1318" i="2"/>
  <c r="N1317" i="2"/>
  <c r="N1316" i="2"/>
  <c r="N1315" i="2"/>
  <c r="N1314" i="2"/>
  <c r="N1312" i="2"/>
  <c r="N1311" i="2"/>
  <c r="N1310" i="2"/>
  <c r="N1293" i="2"/>
  <c r="N1292" i="2"/>
  <c r="N1291" i="2"/>
  <c r="N1290" i="2"/>
  <c r="N1289" i="2"/>
  <c r="N1288" i="2"/>
  <c r="N1287" i="2"/>
  <c r="N1286" i="2"/>
  <c r="N1285" i="2"/>
  <c r="N1284" i="2"/>
  <c r="N1282" i="2"/>
  <c r="N1281" i="2"/>
  <c r="N1280" i="2"/>
  <c r="N1263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03" i="2"/>
  <c r="N1202" i="2"/>
  <c r="N1200" i="2"/>
  <c r="N1199" i="2"/>
  <c r="N1198" i="2"/>
  <c r="N1197" i="2"/>
  <c r="N1196" i="2"/>
  <c r="N1195" i="2"/>
  <c r="N1194" i="2"/>
  <c r="N1193" i="2"/>
  <c r="N1192" i="2"/>
  <c r="N1191" i="2"/>
  <c r="N1189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43" i="2"/>
  <c r="N1142" i="2"/>
  <c r="N1141" i="2"/>
  <c r="N1140" i="2"/>
  <c r="N1139" i="2"/>
  <c r="N1136" i="2"/>
  <c r="N1135" i="2"/>
  <c r="N1134" i="2"/>
  <c r="N1133" i="2"/>
  <c r="N1132" i="2"/>
  <c r="N1131" i="2"/>
  <c r="N1130" i="2"/>
  <c r="N1129" i="2"/>
  <c r="N1113" i="2"/>
  <c r="N1112" i="2"/>
  <c r="N1110" i="2"/>
  <c r="N1109" i="2"/>
  <c r="N1108" i="2"/>
  <c r="N1107" i="2"/>
  <c r="M1107" i="2" s="1"/>
  <c r="N1106" i="2"/>
  <c r="N1105" i="2"/>
  <c r="N1104" i="2"/>
  <c r="N1087" i="2"/>
  <c r="N1085" i="2"/>
  <c r="N1084" i="2"/>
  <c r="N1083" i="2"/>
  <c r="N1082" i="2"/>
  <c r="N1081" i="2"/>
  <c r="N1080" i="2"/>
  <c r="N1079" i="2"/>
  <c r="N1078" i="2"/>
  <c r="N1076" i="2"/>
  <c r="N1075" i="2"/>
  <c r="N1074" i="2"/>
  <c r="N1057" i="2"/>
  <c r="N1056" i="2"/>
  <c r="N1055" i="2"/>
  <c r="N1054" i="2"/>
  <c r="N1053" i="2"/>
  <c r="N1052" i="2"/>
  <c r="N1051" i="2"/>
  <c r="N1050" i="2"/>
  <c r="N1049" i="2"/>
  <c r="N1048" i="2"/>
  <c r="N1047" i="2"/>
  <c r="N1045" i="2"/>
  <c r="N1044" i="2"/>
  <c r="N1027" i="2"/>
  <c r="N1026" i="2"/>
  <c r="N1025" i="2"/>
  <c r="N1024" i="2"/>
  <c r="N1023" i="2"/>
  <c r="N1022" i="2"/>
  <c r="M1022" i="2" s="1"/>
  <c r="N1021" i="2"/>
  <c r="N1020" i="2"/>
  <c r="N1019" i="2"/>
  <c r="N1018" i="2"/>
  <c r="N1017" i="2"/>
  <c r="N1014" i="2"/>
  <c r="N998" i="2"/>
  <c r="N997" i="2"/>
  <c r="N996" i="2"/>
  <c r="N995" i="2"/>
  <c r="N994" i="2"/>
  <c r="N993" i="2"/>
  <c r="N992" i="2"/>
  <c r="N975" i="2"/>
  <c r="N974" i="2"/>
  <c r="N973" i="2"/>
  <c r="N972" i="2"/>
  <c r="N971" i="2"/>
  <c r="N970" i="2"/>
  <c r="N969" i="2"/>
  <c r="N968" i="2"/>
  <c r="N967" i="2"/>
  <c r="N966" i="2"/>
  <c r="N964" i="2"/>
  <c r="N963" i="2"/>
  <c r="N962" i="2"/>
  <c r="N961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12" i="2"/>
  <c r="N911" i="2"/>
  <c r="N910" i="2"/>
  <c r="N909" i="2"/>
  <c r="N908" i="2"/>
  <c r="N907" i="2"/>
  <c r="N905" i="2"/>
  <c r="N904" i="2"/>
  <c r="N903" i="2"/>
  <c r="N902" i="2"/>
  <c r="N901" i="2"/>
  <c r="N900" i="2"/>
  <c r="N899" i="2"/>
  <c r="N898" i="2" s="1"/>
  <c r="M898" i="2" s="1"/>
  <c r="N881" i="2"/>
  <c r="N880" i="2"/>
  <c r="N879" i="2"/>
  <c r="N878" i="2"/>
  <c r="N877" i="2"/>
  <c r="N850" i="2" s="1"/>
  <c r="M850" i="2" s="1"/>
  <c r="N876" i="2"/>
  <c r="N875" i="2"/>
  <c r="N874" i="2"/>
  <c r="N873" i="2"/>
  <c r="N872" i="2"/>
  <c r="N871" i="2"/>
  <c r="N854" i="2"/>
  <c r="N853" i="2"/>
  <c r="N852" i="2"/>
  <c r="N851" i="2"/>
  <c r="N849" i="2"/>
  <c r="N848" i="2"/>
  <c r="N847" i="2"/>
  <c r="N846" i="2"/>
  <c r="N845" i="2"/>
  <c r="N844" i="2"/>
  <c r="N827" i="2"/>
  <c r="N826" i="2"/>
  <c r="N825" i="2"/>
  <c r="N824" i="2"/>
  <c r="N823" i="2"/>
  <c r="N822" i="2"/>
  <c r="N820" i="2"/>
  <c r="N819" i="2"/>
  <c r="N818" i="2"/>
  <c r="N817" i="2"/>
  <c r="N816" i="2"/>
  <c r="N800" i="2"/>
  <c r="N799" i="2"/>
  <c r="N798" i="2"/>
  <c r="N797" i="2"/>
  <c r="N796" i="2"/>
  <c r="N795" i="2"/>
  <c r="N794" i="2"/>
  <c r="N792" i="2"/>
  <c r="N775" i="2"/>
  <c r="N774" i="2"/>
  <c r="N773" i="2"/>
  <c r="N772" i="2"/>
  <c r="N771" i="2"/>
  <c r="N770" i="2"/>
  <c r="N769" i="2"/>
  <c r="N768" i="2"/>
  <c r="N767" i="2"/>
  <c r="N750" i="2"/>
  <c r="N749" i="2"/>
  <c r="N748" i="2"/>
  <c r="N746" i="2"/>
  <c r="N745" i="2"/>
  <c r="N744" i="2"/>
  <c r="N743" i="2"/>
  <c r="N742" i="2"/>
  <c r="N741" i="2"/>
  <c r="N740" i="2"/>
  <c r="N723" i="2"/>
  <c r="N722" i="2"/>
  <c r="N721" i="2"/>
  <c r="N720" i="2"/>
  <c r="N718" i="2"/>
  <c r="N717" i="2"/>
  <c r="N716" i="2"/>
  <c r="N715" i="2"/>
  <c r="N714" i="2"/>
  <c r="N713" i="2"/>
  <c r="N696" i="2"/>
  <c r="N695" i="2"/>
  <c r="N694" i="2"/>
  <c r="N693" i="2"/>
  <c r="N692" i="2"/>
  <c r="N691" i="2"/>
  <c r="N690" i="2"/>
  <c r="N688" i="2"/>
  <c r="N687" i="2"/>
  <c r="N686" i="2"/>
  <c r="N685" i="2"/>
  <c r="N684" i="2"/>
  <c r="N668" i="2"/>
  <c r="N667" i="2"/>
  <c r="N666" i="2"/>
  <c r="N665" i="2"/>
  <c r="N664" i="2"/>
  <c r="N663" i="2"/>
  <c r="N661" i="2"/>
  <c r="N660" i="2"/>
  <c r="N659" i="2"/>
  <c r="N658" i="2"/>
  <c r="N657" i="2"/>
  <c r="N641" i="2"/>
  <c r="N640" i="2"/>
  <c r="N639" i="2"/>
  <c r="N638" i="2"/>
  <c r="N637" i="2"/>
  <c r="N636" i="2"/>
  <c r="N635" i="2"/>
  <c r="N633" i="2"/>
  <c r="N617" i="2"/>
  <c r="N616" i="2"/>
  <c r="N615" i="2"/>
  <c r="N614" i="2"/>
  <c r="N613" i="2"/>
  <c r="N612" i="2"/>
  <c r="N611" i="2"/>
  <c r="N610" i="2"/>
  <c r="N609" i="2"/>
  <c r="N592" i="2"/>
  <c r="N591" i="2"/>
  <c r="N590" i="2"/>
  <c r="N589" i="2"/>
  <c r="N587" i="2"/>
  <c r="N586" i="2"/>
  <c r="N585" i="2"/>
  <c r="N584" i="2"/>
  <c r="N583" i="2"/>
  <c r="N582" i="2"/>
  <c r="N565" i="2"/>
  <c r="N564" i="2"/>
  <c r="N563" i="2"/>
  <c r="N562" i="2"/>
  <c r="N561" i="2"/>
  <c r="N558" i="2" s="1"/>
  <c r="M558" i="2" s="1"/>
  <c r="N560" i="2"/>
  <c r="N559" i="2"/>
  <c r="N557" i="2"/>
  <c r="N540" i="2"/>
  <c r="N539" i="2"/>
  <c r="N538" i="2"/>
  <c r="N537" i="2"/>
  <c r="N536" i="2"/>
  <c r="N535" i="2"/>
  <c r="N534" i="2"/>
  <c r="N533" i="2"/>
  <c r="N532" i="2"/>
  <c r="N515" i="2"/>
  <c r="N514" i="2"/>
  <c r="N513" i="2"/>
  <c r="N512" i="2"/>
  <c r="N511" i="2"/>
  <c r="N510" i="2"/>
  <c r="N509" i="2"/>
  <c r="N508" i="2"/>
  <c r="N489" i="2"/>
  <c r="N488" i="2"/>
  <c r="N487" i="2"/>
  <c r="N486" i="2"/>
  <c r="N485" i="2"/>
  <c r="N484" i="2"/>
  <c r="N483" i="2"/>
  <c r="N482" i="2"/>
  <c r="N481" i="2"/>
  <c r="N480" i="2"/>
  <c r="N479" i="2"/>
  <c r="M479" i="2" s="1"/>
  <c r="N478" i="2"/>
  <c r="N477" i="2"/>
  <c r="N476" i="2"/>
  <c r="M476" i="2" s="1"/>
  <c r="N460" i="2"/>
  <c r="N458" i="2" s="1"/>
  <c r="M458" i="2" s="1"/>
  <c r="N459" i="2"/>
  <c r="N456" i="2"/>
  <c r="N455" i="2"/>
  <c r="N454" i="2"/>
  <c r="N453" i="2"/>
  <c r="N452" i="2"/>
  <c r="N451" i="2"/>
  <c r="N450" i="2"/>
  <c r="N449" i="2"/>
  <c r="N448" i="2"/>
  <c r="N447" i="2"/>
  <c r="N430" i="2"/>
  <c r="N429" i="2"/>
  <c r="N428" i="2"/>
  <c r="N427" i="2"/>
  <c r="N426" i="2"/>
  <c r="N425" i="2"/>
  <c r="N424" i="2"/>
  <c r="N423" i="2"/>
  <c r="N371" i="2"/>
  <c r="N370" i="2"/>
  <c r="N369" i="2"/>
  <c r="N368" i="2"/>
  <c r="N367" i="2"/>
  <c r="N366" i="2"/>
  <c r="N365" i="2"/>
  <c r="N363" i="2"/>
  <c r="N362" i="2"/>
  <c r="N361" i="2"/>
  <c r="N292" i="2"/>
  <c r="N240" i="2"/>
  <c r="N239" i="2"/>
  <c r="N238" i="2"/>
  <c r="N236" i="2"/>
  <c r="N233" i="2"/>
  <c r="N232" i="2"/>
  <c r="N185" i="2"/>
  <c r="N122" i="2"/>
  <c r="N121" i="2"/>
  <c r="M119" i="2"/>
  <c r="N119" i="2" s="1"/>
  <c r="N97" i="2"/>
  <c r="N67" i="2"/>
  <c r="N51" i="2"/>
  <c r="N46" i="2"/>
  <c r="N45" i="2"/>
  <c r="N44" i="2"/>
  <c r="N43" i="2"/>
  <c r="N42" i="2"/>
  <c r="N41" i="2"/>
  <c r="N23" i="2"/>
  <c r="N22" i="2"/>
  <c r="N21" i="2"/>
  <c r="N19" i="2"/>
  <c r="N17" i="2"/>
  <c r="N2387" i="2" l="1"/>
  <c r="M2387" i="2" s="1"/>
  <c r="N1607" i="2"/>
  <c r="M1607" i="2" s="1"/>
  <c r="P2899" i="3"/>
  <c r="T2899" i="3" s="1"/>
  <c r="T2900" i="3" s="1"/>
  <c r="T2911" i="3" s="1"/>
  <c r="M260" i="2" s="1"/>
  <c r="N260" i="2" s="1"/>
  <c r="N2448" i="2"/>
  <c r="M2448" i="2" s="1"/>
  <c r="N492" i="2"/>
  <c r="N965" i="2"/>
  <c r="M965" i="2" s="1"/>
  <c r="N1522" i="2"/>
  <c r="M1522" i="2" s="1"/>
  <c r="P4086" i="3"/>
  <c r="T4086" i="3" s="1"/>
  <c r="T4087" i="3" s="1"/>
  <c r="T4094" i="3" s="1"/>
  <c r="M373" i="2" s="1"/>
  <c r="N373" i="2" s="1"/>
  <c r="N2550" i="2"/>
  <c r="M2550" i="2" s="1"/>
  <c r="N2511" i="2"/>
  <c r="M2511" i="2" s="1"/>
  <c r="N1283" i="2"/>
  <c r="M1283" i="2" s="1"/>
  <c r="P946" i="3"/>
  <c r="T946" i="3" s="1"/>
  <c r="T947" i="3" s="1"/>
  <c r="T957" i="3" s="1"/>
  <c r="M129" i="2" s="1"/>
  <c r="N129" i="2" s="1"/>
  <c r="N40" i="2"/>
  <c r="M40" i="2" s="1"/>
  <c r="N2035" i="2"/>
  <c r="M2035" i="2" s="1"/>
  <c r="N2075" i="2"/>
  <c r="M2075" i="2" s="1"/>
  <c r="N2198" i="2"/>
  <c r="M2198" i="2" s="1"/>
  <c r="T240" i="3"/>
  <c r="T247" i="3" s="1"/>
  <c r="M72" i="2" s="1"/>
  <c r="N72" i="2" s="1"/>
  <c r="P1672" i="3"/>
  <c r="T1672" i="3" s="1"/>
  <c r="T1673" i="3" s="1"/>
  <c r="T1687" i="3" s="1"/>
  <c r="M176" i="2" s="1"/>
  <c r="N176" i="2" s="1"/>
  <c r="T3353" i="3"/>
  <c r="T3361" i="3" s="1"/>
  <c r="M271" i="2" s="1"/>
  <c r="N271" i="2" s="1"/>
  <c r="T3720" i="3"/>
  <c r="T3726" i="3" s="1"/>
  <c r="M297" i="2" s="1"/>
  <c r="N297" i="2" s="1"/>
  <c r="T3780" i="3"/>
  <c r="T3786" i="3" s="1"/>
  <c r="M316" i="2" s="1"/>
  <c r="N316" i="2" s="1"/>
  <c r="T3918" i="3"/>
  <c r="T3924" i="3" s="1"/>
  <c r="M338" i="2" s="1"/>
  <c r="N338" i="2" s="1"/>
  <c r="T4056" i="3"/>
  <c r="T4062" i="3" s="1"/>
  <c r="M360" i="2" s="1"/>
  <c r="N360" i="2" s="1"/>
  <c r="P1587" i="4"/>
  <c r="T1373" i="3"/>
  <c r="T1387" i="3" s="1"/>
  <c r="M154" i="2" s="1"/>
  <c r="N154" i="2" s="1"/>
  <c r="N1376" i="2"/>
  <c r="N1555" i="2"/>
  <c r="N1554" i="2" s="1"/>
  <c r="N1971" i="2"/>
  <c r="M1971" i="2" s="1"/>
  <c r="N2099" i="2"/>
  <c r="M2099" i="2" s="1"/>
  <c r="N2477" i="2"/>
  <c r="M2477" i="2" s="1"/>
  <c r="N2321" i="2"/>
  <c r="M2321" i="2" s="1"/>
  <c r="T127" i="3"/>
  <c r="T129" i="3" s="1"/>
  <c r="M49" i="2" s="1"/>
  <c r="N49" i="2" s="1"/>
  <c r="N1974" i="2"/>
  <c r="M1974" i="2" s="1"/>
  <c r="N2129" i="2"/>
  <c r="M2129" i="2" s="1"/>
  <c r="N1872" i="2"/>
  <c r="N588" i="2"/>
  <c r="M588" i="2" s="1"/>
  <c r="T77" i="3"/>
  <c r="T87" i="3" s="1"/>
  <c r="M20" i="2" s="1"/>
  <c r="N20" i="2" s="1"/>
  <c r="N364" i="2"/>
  <c r="M364" i="2" s="1"/>
  <c r="N1641" i="2"/>
  <c r="M1641" i="2" s="1"/>
  <c r="N1704" i="2"/>
  <c r="M1704" i="2" s="1"/>
  <c r="N1793" i="2"/>
  <c r="M1793" i="2" s="1"/>
  <c r="N1914" i="2"/>
  <c r="M1914" i="2" s="1"/>
  <c r="N1965" i="2"/>
  <c r="M1965" i="2" s="1"/>
  <c r="N2600" i="2"/>
  <c r="M2600" i="2" s="1"/>
  <c r="P985" i="3"/>
  <c r="T985" i="3" s="1"/>
  <c r="P3352" i="3"/>
  <c r="T3352" i="3" s="1"/>
  <c r="N1435" i="2"/>
  <c r="M1435" i="2" s="1"/>
  <c r="N2355" i="2"/>
  <c r="M2355" i="2" s="1"/>
  <c r="N1902" i="2"/>
  <c r="M1902" i="2" s="1"/>
  <c r="N2607" i="2"/>
  <c r="M2607" i="2" s="1"/>
  <c r="P560" i="3"/>
  <c r="T560" i="3" s="1"/>
  <c r="T561" i="3" s="1"/>
  <c r="T568" i="3" s="1"/>
  <c r="M100" i="2" s="1"/>
  <c r="N100" i="2" s="1"/>
  <c r="N634" i="2"/>
  <c r="M634" i="2" s="1"/>
  <c r="P2090" i="3"/>
  <c r="T2090" i="3" s="1"/>
  <c r="T2091" i="3" s="1"/>
  <c r="T2105" i="3" s="1"/>
  <c r="M203" i="2" s="1"/>
  <c r="N203" i="2" s="1"/>
  <c r="N1980" i="2"/>
  <c r="M1980" i="2" s="1"/>
  <c r="N2093" i="2"/>
  <c r="M2093" i="2" s="1"/>
  <c r="N2424" i="2"/>
  <c r="M2424" i="2" s="1"/>
  <c r="N793" i="2"/>
  <c r="M793" i="2" s="1"/>
  <c r="P1627" i="3"/>
  <c r="T1627" i="3" s="1"/>
  <c r="N1495" i="2"/>
  <c r="M1495" i="2" s="1"/>
  <c r="T4283" i="3"/>
  <c r="T4291" i="3" s="1"/>
  <c r="M398" i="2" s="1"/>
  <c r="N398" i="2" s="1"/>
  <c r="P639" i="3"/>
  <c r="T639" i="3" s="1"/>
  <c r="T640" i="3" s="1"/>
  <c r="T646" i="3" s="1"/>
  <c r="M118" i="2" s="1"/>
  <c r="N118" i="2" s="1"/>
  <c r="P3639" i="3"/>
  <c r="T3639" i="3" s="1"/>
  <c r="N1548" i="2"/>
  <c r="M1548" i="2" s="1"/>
  <c r="N1663" i="2"/>
  <c r="M1663" i="2" s="1"/>
  <c r="N1937" i="2"/>
  <c r="M1937" i="2" s="1"/>
  <c r="N2545" i="2"/>
  <c r="M2545" i="2" s="1"/>
  <c r="T113" i="3"/>
  <c r="T117" i="3" s="1"/>
  <c r="M48" i="2" s="1"/>
  <c r="N48" i="2" s="1"/>
  <c r="P1415" i="3"/>
  <c r="T1415" i="3" s="1"/>
  <c r="T1416" i="3" s="1"/>
  <c r="T1430" i="3" s="1"/>
  <c r="M155" i="2" s="1"/>
  <c r="N155" i="2" s="1"/>
  <c r="P3599" i="3"/>
  <c r="T3599" i="3" s="1"/>
  <c r="M492" i="2"/>
  <c r="N662" i="2"/>
  <c r="M662" i="2" s="1"/>
  <c r="N1190" i="2"/>
  <c r="M1190" i="2" s="1"/>
  <c r="N1111" i="2"/>
  <c r="M1111" i="2" s="1"/>
  <c r="N1852" i="2"/>
  <c r="M1852" i="2" s="1"/>
  <c r="M1872" i="2"/>
  <c r="P2650" i="3"/>
  <c r="T2650" i="3" s="1"/>
  <c r="T2651" i="3" s="1"/>
  <c r="T2667" i="3" s="1"/>
  <c r="M234" i="2" s="1"/>
  <c r="N234" i="2" s="1"/>
  <c r="M1555" i="2"/>
  <c r="N719" i="2"/>
  <c r="M719" i="2" s="1"/>
  <c r="N1016" i="2"/>
  <c r="N1046" i="2"/>
  <c r="M1046" i="2" s="1"/>
  <c r="P781" i="3"/>
  <c r="T781" i="3" s="1"/>
  <c r="T782" i="3" s="1"/>
  <c r="T792" i="3" s="1"/>
  <c r="M125" i="2" s="1"/>
  <c r="N125" i="2" s="1"/>
  <c r="M1376" i="2"/>
  <c r="P1157" i="3"/>
  <c r="T1157" i="3" s="1"/>
  <c r="T1158" i="3" s="1"/>
  <c r="T1172" i="3" s="1"/>
  <c r="M149" i="2" s="1"/>
  <c r="N149" i="2" s="1"/>
  <c r="N457" i="2"/>
  <c r="M457" i="2" s="1"/>
  <c r="N747" i="2"/>
  <c r="M747" i="2" s="1"/>
  <c r="N821" i="2"/>
  <c r="M821" i="2" s="1"/>
  <c r="N906" i="2"/>
  <c r="M906" i="2" s="1"/>
  <c r="N1201" i="2"/>
  <c r="M1201" i="2" s="1"/>
  <c r="N1313" i="2"/>
  <c r="M1313" i="2" s="1"/>
  <c r="N1634" i="2"/>
  <c r="M1634" i="2" s="1"/>
  <c r="T1840" i="3"/>
  <c r="T1852" i="3" s="1"/>
  <c r="M180" i="2" s="1"/>
  <c r="N180" i="2" s="1"/>
  <c r="P2219" i="3"/>
  <c r="T2219" i="3" s="1"/>
  <c r="T2220" i="3" s="1"/>
  <c r="T2234" i="3" s="1"/>
  <c r="M206" i="2" s="1"/>
  <c r="N206" i="2" s="1"/>
  <c r="N1674" i="2"/>
  <c r="N2000" i="2"/>
  <c r="M2000" i="2" s="1"/>
  <c r="T157" i="3"/>
  <c r="T159" i="3" s="1"/>
  <c r="M50" i="2" s="1"/>
  <c r="N50" i="2" s="1"/>
  <c r="N47" i="2" s="1"/>
  <c r="M47" i="2" s="1"/>
  <c r="P1071" i="3"/>
  <c r="T1071" i="3" s="1"/>
  <c r="T1072" i="3" s="1"/>
  <c r="T1086" i="3" s="1"/>
  <c r="M147" i="2" s="1"/>
  <c r="N147" i="2" s="1"/>
  <c r="P3274" i="3"/>
  <c r="T3274" i="3" s="1"/>
  <c r="T3600" i="3"/>
  <c r="T3607" i="3" s="1"/>
  <c r="M293" i="2" s="1"/>
  <c r="N293" i="2" s="1"/>
  <c r="T3640" i="3"/>
  <c r="T3647" i="3" s="1"/>
  <c r="M294" i="2" s="1"/>
  <c r="N294" i="2" s="1"/>
  <c r="T3858" i="3"/>
  <c r="T3864" i="3" s="1"/>
  <c r="M319" i="2" s="1"/>
  <c r="N319" i="2" s="1"/>
  <c r="T4238" i="3"/>
  <c r="T4245" i="3" s="1"/>
  <c r="M396" i="2" s="1"/>
  <c r="N396" i="2" s="1"/>
  <c r="N2224" i="2"/>
  <c r="M2224" i="2" s="1"/>
  <c r="T552" i="3"/>
  <c r="T554" i="3" s="1"/>
  <c r="M99" i="2" s="1"/>
  <c r="N99" i="2" s="1"/>
  <c r="P822" i="3"/>
  <c r="T822" i="3" s="1"/>
  <c r="T823" i="3" s="1"/>
  <c r="T833" i="3" s="1"/>
  <c r="M126" i="2" s="1"/>
  <c r="N126" i="2" s="1"/>
  <c r="P2819" i="3"/>
  <c r="T2819" i="3" s="1"/>
  <c r="T2820" i="3" s="1"/>
  <c r="T2830" i="3" s="1"/>
  <c r="M258" i="2" s="1"/>
  <c r="N258" i="2" s="1"/>
  <c r="T3275" i="3"/>
  <c r="T3280" i="3" s="1"/>
  <c r="M269" i="2" s="1"/>
  <c r="N269" i="2" s="1"/>
  <c r="T3311" i="3"/>
  <c r="T3321" i="3" s="1"/>
  <c r="M270" i="2" s="1"/>
  <c r="N270" i="2" s="1"/>
  <c r="P3310" i="3"/>
  <c r="T3310" i="3" s="1"/>
  <c r="N1343" i="2"/>
  <c r="M1343" i="2" s="1"/>
  <c r="N1382" i="2"/>
  <c r="M1382" i="2" s="1"/>
  <c r="N1694" i="2"/>
  <c r="N2170" i="2"/>
  <c r="M2170" i="2" s="1"/>
  <c r="N2379" i="2"/>
  <c r="M2379" i="2" s="1"/>
  <c r="P65" i="3"/>
  <c r="T65" i="3" s="1"/>
  <c r="T66" i="3" s="1"/>
  <c r="T72" i="3" s="1"/>
  <c r="M18" i="2" s="1"/>
  <c r="N18" i="2" s="1"/>
  <c r="T608" i="3"/>
  <c r="T614" i="3" s="1"/>
  <c r="M102" i="2" s="1"/>
  <c r="N102" i="2" s="1"/>
  <c r="T1502" i="3"/>
  <c r="T1516" i="3" s="1"/>
  <c r="M157" i="2" s="1"/>
  <c r="N157" i="2" s="1"/>
  <c r="T3996" i="3"/>
  <c r="T4002" i="3" s="1"/>
  <c r="M341" i="2" s="1"/>
  <c r="N341" i="2" s="1"/>
  <c r="N1077" i="2"/>
  <c r="M1077" i="2" s="1"/>
  <c r="T209" i="3"/>
  <c r="T216" i="3" s="1"/>
  <c r="M71" i="2" s="1"/>
  <c r="N71" i="2" s="1"/>
  <c r="P1759" i="3"/>
  <c r="T1759" i="3" s="1"/>
  <c r="T1760" i="3" s="1"/>
  <c r="T1770" i="3" s="1"/>
  <c r="M178" i="2" s="1"/>
  <c r="N178" i="2" s="1"/>
  <c r="M2231" i="2"/>
  <c r="N2646" i="2"/>
  <c r="M2646" i="2" s="1"/>
  <c r="P168" i="3"/>
  <c r="T168" i="3" s="1"/>
  <c r="T169" i="3" s="1"/>
  <c r="T170" i="3" s="1"/>
  <c r="M69" i="2" s="1"/>
  <c r="N69" i="2" s="1"/>
  <c r="N68" i="2" s="1"/>
  <c r="M68" i="2" s="1"/>
  <c r="P2305" i="3"/>
  <c r="T2305" i="3" s="1"/>
  <c r="T2306" i="3" s="1"/>
  <c r="T2320" i="3" s="1"/>
  <c r="M208" i="2" s="1"/>
  <c r="N208" i="2" s="1"/>
  <c r="N422" i="2"/>
  <c r="N1262" i="2"/>
  <c r="M1262" i="2" s="1"/>
  <c r="N1784" i="2"/>
  <c r="M1784" i="2" s="1"/>
  <c r="T22" i="3"/>
  <c r="T28" i="3" s="1"/>
  <c r="M15" i="2" s="1"/>
  <c r="N15" i="2" s="1"/>
  <c r="P468" i="3"/>
  <c r="T468" i="3" s="1"/>
  <c r="T469" i="3" s="1"/>
  <c r="T481" i="3" s="1"/>
  <c r="M95" i="2" s="1"/>
  <c r="N95" i="2" s="1"/>
  <c r="P1243" i="3"/>
  <c r="T1243" i="3" s="1"/>
  <c r="T1244" i="3" s="1"/>
  <c r="T1258" i="3" s="1"/>
  <c r="M151" i="2" s="1"/>
  <c r="N151" i="2" s="1"/>
  <c r="P1329" i="3"/>
  <c r="T1329" i="3" s="1"/>
  <c r="T1330" i="3" s="1"/>
  <c r="T1344" i="3" s="1"/>
  <c r="M153" i="2" s="1"/>
  <c r="N153" i="2" s="1"/>
  <c r="T1628" i="3"/>
  <c r="T1644" i="3" s="1"/>
  <c r="M175" i="2" s="1"/>
  <c r="N175" i="2" s="1"/>
  <c r="P2391" i="3"/>
  <c r="T2391" i="3" s="1"/>
  <c r="T2392" i="3" s="1"/>
  <c r="T2406" i="3" s="1"/>
  <c r="M210" i="2" s="1"/>
  <c r="N210" i="2" s="1"/>
  <c r="P2737" i="3"/>
  <c r="T2737" i="3" s="1"/>
  <c r="T2738" i="3" s="1"/>
  <c r="T2752" i="3" s="1"/>
  <c r="M237" i="2" s="1"/>
  <c r="N237" i="2" s="1"/>
  <c r="T4133" i="3"/>
  <c r="T4140" i="3" s="1"/>
  <c r="M391" i="2" s="1"/>
  <c r="N391" i="2" s="1"/>
  <c r="T986" i="3"/>
  <c r="T1000" i="3" s="1"/>
  <c r="M130" i="2" s="1"/>
  <c r="N130" i="2" s="1"/>
  <c r="T4010" i="3"/>
  <c r="T4016" i="3" s="1"/>
  <c r="M342" i="2" s="1"/>
  <c r="N342" i="2" s="1"/>
  <c r="N1756" i="2"/>
  <c r="M1756" i="2" s="1"/>
  <c r="N2285" i="2"/>
  <c r="M2285" i="2" s="1"/>
  <c r="P1716" i="3"/>
  <c r="T1716" i="3" s="1"/>
  <c r="T1717" i="3" s="1"/>
  <c r="T1729" i="3" s="1"/>
  <c r="M177" i="2" s="1"/>
  <c r="N177" i="2" s="1"/>
  <c r="T2006" i="3"/>
  <c r="T2020" i="3" s="1"/>
  <c r="M184" i="2" s="1"/>
  <c r="N184" i="2" s="1"/>
  <c r="P2696" i="3"/>
  <c r="T2696" i="3" s="1"/>
  <c r="T2697" i="3" s="1"/>
  <c r="T2709" i="3" s="1"/>
  <c r="M235" i="2" s="1"/>
  <c r="N235" i="2" s="1"/>
  <c r="N2164" i="2"/>
  <c r="M2164" i="2" s="1"/>
  <c r="T35" i="3"/>
  <c r="T41" i="3" s="1"/>
  <c r="M16" i="2" s="1"/>
  <c r="N16" i="2" s="1"/>
  <c r="P593" i="3"/>
  <c r="T593" i="3" s="1"/>
  <c r="T594" i="3" s="1"/>
  <c r="T600" i="3" s="1"/>
  <c r="M101" i="2" s="1"/>
  <c r="N101" i="2" s="1"/>
  <c r="T904" i="3"/>
  <c r="T916" i="3" s="1"/>
  <c r="M128" i="2" s="1"/>
  <c r="N128" i="2" s="1"/>
  <c r="P2262" i="3"/>
  <c r="T2262" i="3" s="1"/>
  <c r="T2263" i="3" s="1"/>
  <c r="T2277" i="3" s="1"/>
  <c r="M207" i="2" s="1"/>
  <c r="N207" i="2" s="1"/>
  <c r="T4147" i="3"/>
  <c r="T4154" i="3" s="1"/>
  <c r="M392" i="2" s="1"/>
  <c r="N392" i="2" s="1"/>
  <c r="N689" i="2"/>
  <c r="M689" i="2" s="1"/>
  <c r="N1517" i="2"/>
  <c r="M1517" i="2" s="1"/>
  <c r="N1730" i="2"/>
  <c r="M1730" i="2" s="1"/>
  <c r="N1819" i="2"/>
  <c r="M1819" i="2" s="1"/>
  <c r="M2486" i="2"/>
  <c r="N2515" i="2"/>
  <c r="M2515" i="2" s="1"/>
  <c r="P863" i="3"/>
  <c r="T863" i="3" s="1"/>
  <c r="T864" i="3" s="1"/>
  <c r="T874" i="3" s="1"/>
  <c r="M127" i="2" s="1"/>
  <c r="N127" i="2" s="1"/>
  <c r="P1200" i="3"/>
  <c r="T1200" i="3" s="1"/>
  <c r="T1201" i="3" s="1"/>
  <c r="T1215" i="3" s="1"/>
  <c r="M150" i="2" s="1"/>
  <c r="N150" i="2" s="1"/>
  <c r="P2133" i="3"/>
  <c r="T2133" i="3" s="1"/>
  <c r="T2134" i="3" s="1"/>
  <c r="T2148" i="3" s="1"/>
  <c r="M204" i="2" s="1"/>
  <c r="N204" i="2" s="1"/>
  <c r="P1286" i="3"/>
  <c r="T1286" i="3" s="1"/>
  <c r="T1287" i="3" s="1"/>
  <c r="T1301" i="3" s="1"/>
  <c r="M152" i="2" s="1"/>
  <c r="N152" i="2" s="1"/>
  <c r="P2348" i="3"/>
  <c r="T2348" i="3" s="1"/>
  <c r="T2349" i="3" s="1"/>
  <c r="T2363" i="3" s="1"/>
  <c r="M209" i="2" s="1"/>
  <c r="N209" i="2" s="1"/>
  <c r="P4178" i="3"/>
  <c r="T4178" i="3" s="1"/>
  <c r="T4179" i="3" s="1"/>
  <c r="T4185" i="3" s="1"/>
  <c r="M393" i="2" s="1"/>
  <c r="N393" i="2" s="1"/>
  <c r="T3234" i="3"/>
  <c r="T3242" i="3" s="1"/>
  <c r="M268" i="2" s="1"/>
  <c r="N268" i="2" s="1"/>
  <c r="P4223" i="3"/>
  <c r="T4223" i="3" s="1"/>
  <c r="T4224" i="3" s="1"/>
  <c r="T4231" i="3" s="1"/>
  <c r="M395" i="2" s="1"/>
  <c r="N395" i="2" s="1"/>
  <c r="P337" i="3"/>
  <c r="T337" i="3" s="1"/>
  <c r="T338" i="3" s="1"/>
  <c r="T350" i="3" s="1"/>
  <c r="M76" i="2" s="1"/>
  <c r="N76" i="2" s="1"/>
  <c r="P379" i="3"/>
  <c r="T379" i="3" s="1"/>
  <c r="T380" i="3" s="1"/>
  <c r="T394" i="3" s="1"/>
  <c r="M77" i="2" s="1"/>
  <c r="N77" i="2" s="1"/>
  <c r="P423" i="3"/>
  <c r="T423" i="3" s="1"/>
  <c r="T424" i="3" s="1"/>
  <c r="T438" i="3" s="1"/>
  <c r="M78" i="2" s="1"/>
  <c r="N78" i="2" s="1"/>
  <c r="P4268" i="3"/>
  <c r="T4268" i="3" s="1"/>
  <c r="T4269" i="3" s="1"/>
  <c r="T4277" i="3" s="1"/>
  <c r="M397" i="2" s="1"/>
  <c r="N397" i="2" s="1"/>
  <c r="P4314" i="3"/>
  <c r="T4314" i="3" s="1"/>
  <c r="T4315" i="3" s="1"/>
  <c r="T4323" i="3" s="1"/>
  <c r="M399" i="2" s="1"/>
  <c r="N399" i="2" s="1"/>
  <c r="P510" i="3"/>
  <c r="T510" i="3" s="1"/>
  <c r="T511" i="3" s="1"/>
  <c r="T525" i="3" s="1"/>
  <c r="M96" i="2" s="1"/>
  <c r="N96" i="2" s="1"/>
  <c r="P4100" i="3"/>
  <c r="T4100" i="3" s="1"/>
  <c r="T4101" i="3" s="1"/>
  <c r="T4108" i="3" s="1"/>
  <c r="M374" i="2" s="1"/>
  <c r="N374" i="2" s="1"/>
  <c r="P4359" i="3"/>
  <c r="T4359" i="3" s="1"/>
  <c r="T4360" i="3" s="1"/>
  <c r="T4368" i="3" s="1"/>
  <c r="M401" i="2" s="1"/>
  <c r="N401" i="2" s="1"/>
  <c r="P4405" i="3"/>
  <c r="T4405" i="3" s="1"/>
  <c r="T4406" i="3" s="1"/>
  <c r="T4430" i="3" s="1"/>
  <c r="M403" i="2" s="1"/>
  <c r="N403" i="2" s="1"/>
  <c r="P736" i="3"/>
  <c r="T736" i="3" s="1"/>
  <c r="T737" i="3" s="1"/>
  <c r="T751" i="3" s="1"/>
  <c r="M124" i="2" s="1"/>
  <c r="N124" i="2" s="1"/>
  <c r="P1114" i="3"/>
  <c r="T1114" i="3" s="1"/>
  <c r="T1115" i="3" s="1"/>
  <c r="T1129" i="3" s="1"/>
  <c r="M148" i="2" s="1"/>
  <c r="N148" i="2" s="1"/>
  <c r="P2176" i="3"/>
  <c r="T2176" i="3" s="1"/>
  <c r="T2177" i="3" s="1"/>
  <c r="T2191" i="3" s="1"/>
  <c r="M205" i="2" s="1"/>
  <c r="N205" i="2" s="1"/>
  <c r="P2608" i="3"/>
  <c r="T2608" i="3" s="1"/>
  <c r="T2609" i="3" s="1"/>
  <c r="T2623" i="3" s="1"/>
  <c r="M231" i="2" s="1"/>
  <c r="N231" i="2" s="1"/>
  <c r="P195" i="3"/>
  <c r="T195" i="3" s="1"/>
  <c r="T196" i="3" s="1"/>
  <c r="T203" i="3" s="1"/>
  <c r="M70" i="2" s="1"/>
  <c r="N70" i="2" s="1"/>
  <c r="P2563" i="3"/>
  <c r="T2563" i="3" s="1"/>
  <c r="T2564" i="3" s="1"/>
  <c r="T2580" i="3" s="1"/>
  <c r="M230" i="2" s="1"/>
  <c r="N230" i="2" s="1"/>
  <c r="P2785" i="3"/>
  <c r="T2785" i="3" s="1"/>
  <c r="T2786" i="3" s="1"/>
  <c r="T2789" i="3" s="1"/>
  <c r="M242" i="2" s="1"/>
  <c r="N242" i="2" s="1"/>
  <c r="P3686" i="3"/>
  <c r="T3686" i="3" s="1"/>
  <c r="T3687" i="3" s="1"/>
  <c r="T3694" i="3" s="1"/>
  <c r="M296" i="2" s="1"/>
  <c r="N296" i="2" s="1"/>
  <c r="P3765" i="3"/>
  <c r="T3765" i="3" s="1"/>
  <c r="T3766" i="3" s="1"/>
  <c r="T3772" i="3" s="1"/>
  <c r="M299" i="2" s="1"/>
  <c r="N299" i="2" s="1"/>
  <c r="P3825" i="3"/>
  <c r="T3825" i="3" s="1"/>
  <c r="T3826" i="3" s="1"/>
  <c r="T3832" i="3" s="1"/>
  <c r="M318" i="2" s="1"/>
  <c r="N318" i="2" s="1"/>
  <c r="P3903" i="3"/>
  <c r="T3903" i="3" s="1"/>
  <c r="T3904" i="3" s="1"/>
  <c r="T3910" i="3" s="1"/>
  <c r="M321" i="2" s="1"/>
  <c r="N321" i="2" s="1"/>
  <c r="P3963" i="3"/>
  <c r="T3963" i="3" s="1"/>
  <c r="T3964" i="3" s="1"/>
  <c r="T3970" i="3" s="1"/>
  <c r="M340" i="2" s="1"/>
  <c r="N340" i="2" s="1"/>
  <c r="P4041" i="3"/>
  <c r="T4041" i="3" s="1"/>
  <c r="T4042" i="3" s="1"/>
  <c r="T4048" i="3" s="1"/>
  <c r="M343" i="2" s="1"/>
  <c r="N343" i="2" s="1"/>
  <c r="P903" i="3"/>
  <c r="T903" i="3" s="1"/>
  <c r="P1583" i="3"/>
  <c r="T1583" i="3" s="1"/>
  <c r="T1584" i="3" s="1"/>
  <c r="T1600" i="3" s="1"/>
  <c r="M174" i="2" s="1"/>
  <c r="N174" i="2" s="1"/>
  <c r="P1801" i="3"/>
  <c r="T1801" i="3" s="1"/>
  <c r="T1802" i="3" s="1"/>
  <c r="T1810" i="3" s="1"/>
  <c r="M179" i="2" s="1"/>
  <c r="N179" i="2" s="1"/>
  <c r="P1839" i="3"/>
  <c r="T1839" i="3" s="1"/>
  <c r="P1881" i="3"/>
  <c r="T1881" i="3" s="1"/>
  <c r="T1882" i="3" s="1"/>
  <c r="T1894" i="3" s="1"/>
  <c r="M181" i="2" s="1"/>
  <c r="N181" i="2" s="1"/>
  <c r="P1923" i="3"/>
  <c r="T1923" i="3" s="1"/>
  <c r="T1924" i="3" s="1"/>
  <c r="T1936" i="3" s="1"/>
  <c r="M182" i="2" s="1"/>
  <c r="N182" i="2" s="1"/>
  <c r="P2049" i="3"/>
  <c r="T2049" i="3" s="1"/>
  <c r="T2050" i="3" s="1"/>
  <c r="T2062" i="3" s="1"/>
  <c r="M202" i="2" s="1"/>
  <c r="N202" i="2" s="1"/>
  <c r="P2519" i="3"/>
  <c r="T2519" i="3" s="1"/>
  <c r="T2520" i="3" s="1"/>
  <c r="T2536" i="3" s="1"/>
  <c r="M229" i="2" s="1"/>
  <c r="N229" i="2" s="1"/>
  <c r="P3392" i="3"/>
  <c r="T3392" i="3" s="1"/>
  <c r="T3393" i="3" s="1"/>
  <c r="T3401" i="3" s="1"/>
  <c r="M272" i="2" s="1"/>
  <c r="N272" i="2" s="1"/>
  <c r="P3430" i="3"/>
  <c r="T3430" i="3" s="1"/>
  <c r="T3431" i="3" s="1"/>
  <c r="T3443" i="3" s="1"/>
  <c r="M288" i="2" s="1"/>
  <c r="N288" i="2" s="1"/>
  <c r="P3472" i="3"/>
  <c r="T3472" i="3" s="1"/>
  <c r="T3473" i="3" s="1"/>
  <c r="T3485" i="3" s="1"/>
  <c r="M289" i="2" s="1"/>
  <c r="N289" i="2" s="1"/>
  <c r="P3514" i="3"/>
  <c r="T3514" i="3" s="1"/>
  <c r="T3515" i="3" s="1"/>
  <c r="T3527" i="3" s="1"/>
  <c r="M290" i="2" s="1"/>
  <c r="N290" i="2" s="1"/>
  <c r="P1547" i="3"/>
  <c r="T1547" i="3" s="1"/>
  <c r="T1548" i="3" s="1"/>
  <c r="T1556" i="3" s="1"/>
  <c r="M173" i="2" s="1"/>
  <c r="N173" i="2" s="1"/>
  <c r="P2433" i="3"/>
  <c r="T2433" i="3" s="1"/>
  <c r="T2434" i="3" s="1"/>
  <c r="T2450" i="3" s="1"/>
  <c r="M211" i="2" s="1"/>
  <c r="N211" i="2" s="1"/>
  <c r="P2479" i="3"/>
  <c r="T2479" i="3" s="1"/>
  <c r="T2480" i="3" s="1"/>
  <c r="T2492" i="3" s="1"/>
  <c r="M212" i="2" s="1"/>
  <c r="N212" i="2" s="1"/>
  <c r="P2982" i="3"/>
  <c r="T2982" i="3" s="1"/>
  <c r="T2983" i="3" s="1"/>
  <c r="T2993" i="3" s="1"/>
  <c r="M262" i="2" s="1"/>
  <c r="N262" i="2" s="1"/>
  <c r="P3022" i="3"/>
  <c r="T3022" i="3" s="1"/>
  <c r="T3023" i="3" s="1"/>
  <c r="T3035" i="3" s="1"/>
  <c r="M263" i="2" s="1"/>
  <c r="N263" i="2" s="1"/>
  <c r="P3064" i="3"/>
  <c r="T3064" i="3" s="1"/>
  <c r="T3065" i="3" s="1"/>
  <c r="T3077" i="3" s="1"/>
  <c r="M264" i="2" s="1"/>
  <c r="N264" i="2" s="1"/>
  <c r="P3106" i="3"/>
  <c r="T3106" i="3" s="1"/>
  <c r="T3107" i="3" s="1"/>
  <c r="T3119" i="3" s="1"/>
  <c r="M265" i="2" s="1"/>
  <c r="N265" i="2" s="1"/>
  <c r="P3148" i="3"/>
  <c r="T3148" i="3" s="1"/>
  <c r="T3149" i="3" s="1"/>
  <c r="T3160" i="3" s="1"/>
  <c r="M266" i="2" s="1"/>
  <c r="N266" i="2" s="1"/>
  <c r="P3189" i="3"/>
  <c r="T3189" i="3" s="1"/>
  <c r="T3190" i="3" s="1"/>
  <c r="T3202" i="3" s="1"/>
  <c r="M267" i="2" s="1"/>
  <c r="N267" i="2" s="1"/>
  <c r="P3672" i="3"/>
  <c r="T3672" i="3" s="1"/>
  <c r="T3673" i="3" s="1"/>
  <c r="T3679" i="3" s="1"/>
  <c r="M295" i="2" s="1"/>
  <c r="N295" i="2" s="1"/>
  <c r="P3733" i="3"/>
  <c r="T3733" i="3" s="1"/>
  <c r="T3734" i="3" s="1"/>
  <c r="T3740" i="3" s="1"/>
  <c r="M298" i="2" s="1"/>
  <c r="N298" i="2" s="1"/>
  <c r="P3811" i="3"/>
  <c r="T3811" i="3" s="1"/>
  <c r="T3812" i="3" s="1"/>
  <c r="T3818" i="3" s="1"/>
  <c r="M317" i="2" s="1"/>
  <c r="N317" i="2" s="1"/>
  <c r="P3871" i="3"/>
  <c r="T3871" i="3" s="1"/>
  <c r="T3872" i="3" s="1"/>
  <c r="T3878" i="3" s="1"/>
  <c r="M320" i="2" s="1"/>
  <c r="N320" i="2" s="1"/>
  <c r="P3949" i="3"/>
  <c r="T3949" i="3" s="1"/>
  <c r="T3950" i="3" s="1"/>
  <c r="T3956" i="3" s="1"/>
  <c r="M339" i="2" s="1"/>
  <c r="N339" i="2" s="1"/>
  <c r="P4009" i="3"/>
  <c r="T4009" i="3" s="1"/>
  <c r="P4329" i="3"/>
  <c r="T4329" i="3" s="1"/>
  <c r="T4330" i="3" s="1"/>
  <c r="T4336" i="3" s="1"/>
  <c r="M400" i="2" s="1"/>
  <c r="N400" i="2" s="1"/>
  <c r="P4373" i="3"/>
  <c r="T4373" i="3" s="1"/>
  <c r="T4374" i="3" s="1"/>
  <c r="T4382" i="3" s="1"/>
  <c r="M402" i="2" s="1"/>
  <c r="N402" i="2" s="1"/>
  <c r="N1375" i="2" l="1"/>
  <c r="M1375" i="2" s="1"/>
  <c r="N2635" i="2"/>
  <c r="N1086" i="2"/>
  <c r="M1086" i="2" s="1"/>
  <c r="N2580" i="2"/>
  <c r="N372" i="2"/>
  <c r="M372" i="2" s="1"/>
  <c r="M1674" i="2"/>
  <c r="M1016" i="2"/>
  <c r="N1015" i="2"/>
  <c r="M1015" i="2" s="1"/>
  <c r="M2635" i="2"/>
  <c r="L18" i="1"/>
  <c r="N14" i="2"/>
  <c r="M1694" i="2"/>
  <c r="N1693" i="2"/>
  <c r="M1693" i="2" s="1"/>
  <c r="N98" i="2"/>
  <c r="M98" i="2" s="1"/>
  <c r="N75" i="2"/>
  <c r="M75" i="2" s="1"/>
  <c r="N123" i="2"/>
  <c r="M123" i="2" s="1"/>
  <c r="N241" i="2"/>
  <c r="M241" i="2" s="1"/>
  <c r="N2061" i="2"/>
  <c r="M2061" i="2" s="1"/>
  <c r="N421" i="2"/>
  <c r="M422" i="2"/>
  <c r="N1249" i="2"/>
  <c r="M1249" i="2" s="1"/>
  <c r="N1412" i="2"/>
  <c r="M1412" i="2" s="1"/>
  <c r="N2485" i="2"/>
  <c r="M2485" i="2" s="1"/>
  <c r="N491" i="2"/>
  <c r="M1554" i="2"/>
  <c r="L15" i="1"/>
  <c r="N2230" i="2"/>
  <c r="M2230" i="2" s="1"/>
  <c r="N1138" i="2"/>
  <c r="M2580" i="2"/>
  <c r="L17" i="1"/>
  <c r="M491" i="2" l="1"/>
  <c r="N490" i="2"/>
  <c r="M490" i="2" s="1"/>
  <c r="M14" i="2"/>
  <c r="N13" i="2"/>
  <c r="N1673" i="2"/>
  <c r="N405" i="2"/>
  <c r="M421" i="2"/>
  <c r="N1137" i="2"/>
  <c r="M1137" i="2" s="1"/>
  <c r="M1138" i="2"/>
  <c r="M405" i="2" l="1"/>
  <c r="N404" i="2"/>
  <c r="M1673" i="2"/>
  <c r="L16" i="1"/>
  <c r="N2697" i="2"/>
  <c r="L13" i="1"/>
  <c r="M13" i="2"/>
  <c r="M404" i="2" l="1"/>
  <c r="L14" i="1"/>
  <c r="L19" i="1" s="1"/>
  <c r="L23" i="1" l="1"/>
  <c r="M2701" i="2" s="1"/>
  <c r="N2701" i="2" s="1"/>
  <c r="L22" i="1"/>
  <c r="M2700" i="2" s="1"/>
  <c r="N2700" i="2" s="1"/>
  <c r="L21" i="1"/>
  <c r="M2699" i="2" s="1"/>
  <c r="N2699" i="2" s="1"/>
  <c r="L20" i="1"/>
  <c r="L24" i="1"/>
  <c r="M2702" i="2" s="1"/>
  <c r="N2702" i="2" s="1"/>
  <c r="M2698" i="2" l="1"/>
  <c r="N2698" i="2" s="1"/>
  <c r="N2703" i="2" s="1"/>
  <c r="L25" i="1"/>
  <c r="L26" i="1" l="1"/>
  <c r="M2704" i="2" s="1"/>
  <c r="N2704" i="2" s="1"/>
  <c r="N2705" i="2" s="1"/>
  <c r="L27" i="1" l="1"/>
</calcChain>
</file>

<file path=xl/sharedStrings.xml><?xml version="1.0" encoding="utf-8"?>
<sst xmlns="http://schemas.openxmlformats.org/spreadsheetml/2006/main" count="20094" uniqueCount="5224">
  <si>
    <t>國立臺灣大學醫學院附設醫院</t>
  </si>
  <si>
    <t>總表[標單]</t>
  </si>
  <si>
    <t>115年6月15日</t>
  </si>
  <si>
    <t>第 1 頁 共 1 頁</t>
  </si>
  <si>
    <t>工程名稱</t>
  </si>
  <si>
    <t>西址六東1樓(6E1)內科加護病房暨特殊病原科技照護
示範中心整修工程</t>
  </si>
  <si>
    <t>會計科目</t>
  </si>
  <si>
    <t>施工地點</t>
  </si>
  <si>
    <t>臺北市</t>
  </si>
  <si>
    <t>工程編號</t>
  </si>
  <si>
    <t>FB24033360_V6</t>
  </si>
  <si>
    <t>項 次</t>
  </si>
  <si>
    <t>工 作 項 目</t>
  </si>
  <si>
    <t>金額(元)</t>
  </si>
  <si>
    <t>備註</t>
  </si>
  <si>
    <t>壹</t>
  </si>
  <si>
    <t>建築裝修工程</t>
  </si>
  <si>
    <t>貳</t>
  </si>
  <si>
    <t>水電設備工程</t>
  </si>
  <si>
    <t>參</t>
  </si>
  <si>
    <t>消防設備工程</t>
  </si>
  <si>
    <t>肆</t>
  </si>
  <si>
    <t>空調設備工程</t>
  </si>
  <si>
    <t>伍</t>
  </si>
  <si>
    <t>醫療氣體設備工程</t>
  </si>
  <si>
    <t>陸</t>
  </si>
  <si>
    <t>RO處理系統</t>
  </si>
  <si>
    <t>直接工程費 小計(A)</t>
  </si>
  <si>
    <t>柒</t>
  </si>
  <si>
    <t>職業安全衛生管理費，(A*0.8%)</t>
  </si>
  <si>
    <t>捌</t>
  </si>
  <si>
    <t>工程品質管理費及試驗費，(A*1.0%)</t>
  </si>
  <si>
    <t>玖</t>
  </si>
  <si>
    <t>環境維護費，(A*0.3%)</t>
  </si>
  <si>
    <t>拾</t>
  </si>
  <si>
    <t>承包商管理費及利潤，(A*6.0%)</t>
  </si>
  <si>
    <t>拾壹</t>
  </si>
  <si>
    <t>保險費，(A*0.18%)</t>
  </si>
  <si>
    <t>間接工程費 小計(B)</t>
  </si>
  <si>
    <t>拾貳</t>
  </si>
  <si>
    <t>營業稅(C=(A+B)*5%)</t>
  </si>
  <si>
    <t>總價(總計)</t>
  </si>
  <si>
    <t>投標廠商：</t>
  </si>
  <si>
    <t>[印]</t>
  </si>
  <si>
    <t>負責人：</t>
  </si>
  <si>
    <t>詳細價目表[標單]</t>
  </si>
  <si>
    <t>第 1 頁 共 93 頁</t>
  </si>
  <si>
    <t>西址六東1樓(6E1)內科加護病房暨特殊病原科技照護示範中心整
修工程</t>
  </si>
  <si>
    <t>項 目 及 說 明</t>
  </si>
  <si>
    <t>單 位</t>
  </si>
  <si>
    <t>數 量</t>
  </si>
  <si>
    <t>單 價</t>
  </si>
  <si>
    <t>複 價</t>
  </si>
  <si>
    <t>編碼(備註)</t>
  </si>
  <si>
    <t>壹.一</t>
  </si>
  <si>
    <t>假設工程</t>
  </si>
  <si>
    <t>壹.一.1</t>
  </si>
  <si>
    <t>施工圍籬，室內圍籬(6分麗光板)，含拆裝</t>
  </si>
  <si>
    <t>M2</t>
  </si>
  <si>
    <t>0156400002ZBICU
01,*</t>
  </si>
  <si>
    <t>壹.一.2</t>
  </si>
  <si>
    <t>施工圍籬，室外圍籬，高度2.4M，含拆裝</t>
  </si>
  <si>
    <t>0156400002ZBICU
02,*</t>
  </si>
  <si>
    <t>壹.一.3</t>
  </si>
  <si>
    <t>公共管線系統之保護，就地保護，運貨電
梯及進料動線施工保護工程</t>
  </si>
  <si>
    <t>式</t>
  </si>
  <si>
    <t>0225200004ZPS00
2,管線及設備拆
除前管線調查</t>
  </si>
  <si>
    <t>壹.一.4</t>
  </si>
  <si>
    <t>工程告示牌，及工地標誌，工程告示牌，
鋁質</t>
  </si>
  <si>
    <t>015831000BZPS00
3,*</t>
  </si>
  <si>
    <t>壹.一.5</t>
  </si>
  <si>
    <t>施工輔助設施，施工架及高空作業設備</t>
  </si>
  <si>
    <t>0154010004ZG010
1</t>
  </si>
  <si>
    <t>壹.一.6</t>
  </si>
  <si>
    <t>產品，施工測量，工地放樣，平面測量</t>
  </si>
  <si>
    <t>M0172551002ZPS0
05,面及高程測量
、機電定位測量
，含放樣、水平
測量調查(高程校
準),*</t>
  </si>
  <si>
    <t>壹.一.7</t>
  </si>
  <si>
    <t>工地清理，施工環境維護費及完工後細清
費用(含竣工驗收後地板打蠟)</t>
  </si>
  <si>
    <t>0174010004ZG010
2,包含施工中醫
療感控防護措施
、工區集塵設備
及集塵墊、施工
中工區消防防護
措施、工區臨時
安全配電設備</t>
  </si>
  <si>
    <t>壹.一.8</t>
  </si>
  <si>
    <t>臨時設施，(工區臨時施工設備、零星工項
及雜費)</t>
  </si>
  <si>
    <t>0151000004ZPS00
1</t>
  </si>
  <si>
    <t>壹.一.9</t>
  </si>
  <si>
    <t>資料送審，各式計畫書，施工圖及竣工圖</t>
  </si>
  <si>
    <t>01330B0004ZBICU</t>
  </si>
  <si>
    <t>第 2 頁 共 93 頁</t>
  </si>
  <si>
    <t>繪製、各類材料送審及實際樣品製作(含相
關電子檔)以及辦理工程施工期間攝影、拍
照及室內裝修竣工查驗作業</t>
  </si>
  <si>
    <t>-
-
-</t>
  </si>
  <si>
    <t>01</t>
  </si>
  <si>
    <t>壹.二</t>
  </si>
  <si>
    <t>拆除暨運棄工程</t>
  </si>
  <si>
    <t>壹.二.1</t>
  </si>
  <si>
    <t>工地拆除，拆除前清查管線、列冊拆除內
容及須保留管線、設備現場標示</t>
  </si>
  <si>
    <t>0222000004ZG050
1</t>
  </si>
  <si>
    <t>壹.二.2</t>
  </si>
  <si>
    <t>工地拆除，室內既有 RC/ 磚石隔間牆、地
坪煤渣砂漿層、牆面 樑 柱及天花底板粉
刷層打除、外牆窗戶、各類，既有空調設
備、風管、風口拆除，既有空調管路與排
水拆除，既有空調配電與配電管拆除(包含
既有配電盤拆除)。</t>
  </si>
  <si>
    <t>0222000004ZBICU
03</t>
  </si>
  <si>
    <t>壹.二.3</t>
  </si>
  <si>
    <t>工地拆除，拆除後既有構體修補填塞及復
原費（含外牆防水漆復原）</t>
  </si>
  <si>
    <t>0222000004ZBICU
04</t>
  </si>
  <si>
    <t>壹.二.4</t>
  </si>
  <si>
    <t>交換機室MDF線架搬遷及內線拆除及保留專
用迴路</t>
  </si>
  <si>
    <t>0222000004ZG051
1</t>
  </si>
  <si>
    <t>壹.二.5</t>
  </si>
  <si>
    <t>違章拆除(天花板、隔間牆拆除清運)+屋頂
結構拆除</t>
  </si>
  <si>
    <t>0222000004ZG051
2</t>
  </si>
  <si>
    <t>壹.二.6</t>
  </si>
  <si>
    <t>運雜費，全案工程的廢棄物清除運棄處理
費用，(含廢棄物運棄及處理費、開立合法
棄置證明)</t>
  </si>
  <si>
    <t>012713000409ZBI
CU01</t>
  </si>
  <si>
    <t>壹.三</t>
  </si>
  <si>
    <t>天花工程</t>
  </si>
  <si>
    <t>壹.三.1</t>
  </si>
  <si>
    <t>天花板，庫板天花 (耐燃一級)</t>
  </si>
  <si>
    <t>0950000002ZG050
5,*</t>
  </si>
  <si>
    <t>壹.三.2</t>
  </si>
  <si>
    <t>天花板，明架，低落塵礦纖天花板(耐燃一
級)，15mmTH ，60*60cm</t>
  </si>
  <si>
    <t>0950000002ZG050
1,*</t>
  </si>
  <si>
    <t>壹.三.3</t>
  </si>
  <si>
    <t>天花板，明架，防潮矽酸鈣(耐燃一級)，
6mmTH，60*60cm</t>
  </si>
  <si>
    <t>0950000002ZG050
3,*</t>
  </si>
  <si>
    <t>壹.三.4</t>
  </si>
  <si>
    <t>天花板，暗架庫板天花，下掀式氣密式檢
修孔60*60開孔</t>
  </si>
  <si>
    <t>組</t>
  </si>
  <si>
    <t>0950000008ZBICU
01</t>
  </si>
  <si>
    <t>第 3 頁 共 93 頁</t>
  </si>
  <si>
    <t>壹.三.5</t>
  </si>
  <si>
    <t>細木作，窗簾盒，含表面批土刷乳膠漆</t>
  </si>
  <si>
    <t>0620000008ZBICU
01</t>
  </si>
  <si>
    <t>壹.四</t>
  </si>
  <si>
    <t>牆面工程 (壁板)</t>
  </si>
  <si>
    <t>壹.四.1</t>
  </si>
  <si>
    <t>油漆，牆面批土整平刷抗污防霉乳膠漆+
AB膠材，一底二度，色另訂</t>
  </si>
  <si>
    <t>0991000002ZB001
,*</t>
  </si>
  <si>
    <t>壹.四.2</t>
  </si>
  <si>
    <t>鋪貼壁磚，300x600mm，t=10mm</t>
  </si>
  <si>
    <t>093100L502ZG010
1,清潔間、洗衣
間、污物室、廁
所及淋浴間,*</t>
  </si>
  <si>
    <t>壹.四.3</t>
  </si>
  <si>
    <t>計量與計價，防撞壁板(H:120cm)</t>
  </si>
  <si>
    <t>M</t>
  </si>
  <si>
    <t>W0127100004ZGA0
4003,*</t>
  </si>
  <si>
    <t>壹.四.4</t>
  </si>
  <si>
    <t>計量與計價，防撞護角(H:120cm)</t>
  </si>
  <si>
    <t>支</t>
  </si>
  <si>
    <t>W0127100004ZGA0
4004,*</t>
  </si>
  <si>
    <t>壹.四.5</t>
  </si>
  <si>
    <t>計量與計價，135°防撞護角(H：120cm)</t>
  </si>
  <si>
    <t>W0127100004ZGA0
501,*</t>
  </si>
  <si>
    <t>壹.四.6</t>
  </si>
  <si>
    <t>計量與計價，防撞牆毯(H:240cm)</t>
  </si>
  <si>
    <t>W0127100004ZGA0
503,*</t>
  </si>
  <si>
    <t>壹.五</t>
  </si>
  <si>
    <t>隔間工程</t>
  </si>
  <si>
    <t>壹.五.1</t>
  </si>
  <si>
    <t>隔間及小室，Pa，隔間及小室，新作矽酸
鈣板隔間工程，雙面雙層矽酸鈣板隔間牆
，12mmTH矽酸鈣板(高度至頂，耐燃一級，
綠建材)(1小時防火時效)(牆厚20cm,內含
3mmTH鉛板)</t>
  </si>
  <si>
    <t>1015000002ZBICU
01,*</t>
  </si>
  <si>
    <t>壹.五.2</t>
  </si>
  <si>
    <t>隔間及小室，Pb，隔間及小室，新作矽酸
鈣板隔間工程，雙面雙層矽酸鈣板隔間牆,
12mmTH矽酸鈣板(高度至頂，耐燃一級，綠
建材)(1小時防火時效)(牆厚20cm)</t>
  </si>
  <si>
    <t>1015000002ZBICU
02,*</t>
  </si>
  <si>
    <t>壹.五.3</t>
  </si>
  <si>
    <t>隔間及小室，Pc、Pd，隔間及小室，新作
矽酸鈣板隔間工程，雙面單層矽酸鈣板(一
般)隔間牆,12mmTH矽酸鈣板(高度至頂，耐</t>
  </si>
  <si>
    <t>1015000002ZBICU
03,*</t>
  </si>
  <si>
    <t>第 4 頁 共 93 頁</t>
  </si>
  <si>
    <t>燃一級，綠建材)(1小時防火時效)(牆厚
12cm)</t>
  </si>
  <si>
    <t>-
-</t>
  </si>
  <si>
    <t>壹.五.4</t>
  </si>
  <si>
    <t>隔間及小室，Pb'、Pc、Pd，隔間及小室，
新作矽酸鈣板隔間工程，雙面單層矽酸鈣
板(濕式)隔間牆,12mmTH矽酸鈣板(高度至
頂，耐燃一級，綠建材)(1小時防火時效)(
牆厚12cm、20cm)</t>
  </si>
  <si>
    <t>1015000002ZBICU
04,*</t>
  </si>
  <si>
    <t>壹.五.5</t>
  </si>
  <si>
    <t>隔間及小室，Pe，隔間及小室，新作矽酸
鈣板隔間工程，單面單層矽酸鈣板隔間牆,
12mmTH矽酸鈣板(高度至頂，耐燃一級，綠
建材)(1小時防火時效)(牆厚10cm)</t>
  </si>
  <si>
    <t>1015000002ZBICU
05,*</t>
  </si>
  <si>
    <t>壹.五.6</t>
  </si>
  <si>
    <t>隔間及小室，矽酸鈣板隔間工程，門窗框
邊隔間內部補強料</t>
  </si>
  <si>
    <t>1015020004ZB001</t>
  </si>
  <si>
    <t>壹.六</t>
  </si>
  <si>
    <t>地板工程</t>
  </si>
  <si>
    <t>壹.六.1</t>
  </si>
  <si>
    <t>水泥砂漿，全區地坪新作回填 1 3水泥砂
漿表面整體粉光</t>
  </si>
  <si>
    <t>0406100002ZBICU
01,硬底工法施作
，施工前設置灌
漿標高器 D=
8mm @10*10cm 點
焊鋼筋網，厚度
25、30cm( 參
照既有地坪煤渣,
*</t>
  </si>
  <si>
    <t>壹.六.2</t>
  </si>
  <si>
    <t>整體粉光地坪處理，自平水泥3mm，施工前
素地整理整平</t>
  </si>
  <si>
    <t>0961130002ZG010
1,*</t>
  </si>
  <si>
    <t>壹.六.3</t>
  </si>
  <si>
    <t>橡膠地磚，乙烯基無縫透心地毯(顏色另訂
)(含上牆10公分)</t>
  </si>
  <si>
    <t>0965100002ZBICU
01,彩雅或同等品
,*</t>
  </si>
  <si>
    <t>壹.六.4</t>
  </si>
  <si>
    <t>橡膠地磚，乙烯基無縫顆粒止滑地板(顏色
另訂)(含上牆10公分)</t>
  </si>
  <si>
    <t>0965100002ZBICU
02,*</t>
  </si>
  <si>
    <t>第 5 頁 共 93 頁</t>
  </si>
  <si>
    <t>壹.六.5</t>
  </si>
  <si>
    <t>舖地磚，止滑石英磚，300x300mm</t>
  </si>
  <si>
    <t>09341W5002,*</t>
  </si>
  <si>
    <t>壹.六.6</t>
  </si>
  <si>
    <t>地坪不同材質收邊壓條</t>
  </si>
  <si>
    <t>0506040001ZG040
2,*</t>
  </si>
  <si>
    <t>壹.六.7</t>
  </si>
  <si>
    <t>塗液類防潮系統，防水層(雙液式彈性水泥
砂漿)</t>
  </si>
  <si>
    <t>0711010002ZG050
1,*</t>
  </si>
  <si>
    <t>壹.六.8</t>
  </si>
  <si>
    <t>給排水及衛生器具，不鏽鋼截水溝</t>
  </si>
  <si>
    <t>1541000008ZBICU
02</t>
  </si>
  <si>
    <t>壹.六.9</t>
  </si>
  <si>
    <t>1:3水泥砂漿，RO 水機房 H 30 cm 1/2B
砌磚擋水門檻</t>
  </si>
  <si>
    <t>0406100002ZBICU
02,#</t>
  </si>
  <si>
    <t>壹.七</t>
  </si>
  <si>
    <t>系統櫥櫃工程</t>
  </si>
  <si>
    <t>壹.七.1</t>
  </si>
  <si>
    <t>櫥櫃，木製櫥櫃，A8-03_145走廊，被服櫃
，W:120xH:250cmxD:45cm，(C1)</t>
  </si>
  <si>
    <t>座</t>
  </si>
  <si>
    <t>064110000AZG050
1,*</t>
  </si>
  <si>
    <t>壹.七.2</t>
  </si>
  <si>
    <t>櫥櫃，木製櫥櫃，A8-03_126更衣室、
111討論室，置物櫃，W:35xH:200cmxD:
40cm，(C2)</t>
  </si>
  <si>
    <t>064110000AZG050
2,*</t>
  </si>
  <si>
    <t>壹.七.3</t>
  </si>
  <si>
    <t>櫥櫃，木製櫥櫃，A8-03_126更衣室，置物
櫃，W:30xH:200cmxD:40cm，(C2A)</t>
  </si>
  <si>
    <t>064110000AZG050
3,*</t>
  </si>
  <si>
    <t>壹.七.4</t>
  </si>
  <si>
    <t>櫥櫃，木製櫥櫃，A8-03_127更衣室，置物
櫃，W:35xH:200cmxD:40cm，(C3)</t>
  </si>
  <si>
    <t>064110000AZG050
4,*</t>
  </si>
  <si>
    <t>壹.七.5</t>
  </si>
  <si>
    <t>櫥櫃，木製櫥櫃，A8-04_131，浴廁櫥櫃(
含吊櫃、洗手台)，W:77xH:250cmxD:45、
25cm，(C4)</t>
  </si>
  <si>
    <t>064110000AZG050
5,*</t>
  </si>
  <si>
    <t>壹.七.6</t>
  </si>
  <si>
    <t>櫥櫃，木製櫥櫃，A8-04_125，清潔室櫥櫃
(含吊櫃、洗水台)，W:227xH:250cmxD:
60、40cm，(C5)</t>
  </si>
  <si>
    <t>064110000AZG050
6,*</t>
  </si>
  <si>
    <t>壹.七.7</t>
  </si>
  <si>
    <t>櫥櫃，木製櫥櫃，A8-04_112藥品室，被服
櫥櫃，W:160xH:250cmxD:45cm，(C6)</t>
  </si>
  <si>
    <t>064110000AZG050
7,*</t>
  </si>
  <si>
    <t>壹.七.8</t>
  </si>
  <si>
    <t>櫥櫃，木製櫥櫃，A8-05_前室櫥櫃(含吊櫃
、洗水台)，W:110xH:250cmxD:55、40cm，
(C7)</t>
  </si>
  <si>
    <t>064110000AZG050
8,*</t>
  </si>
  <si>
    <t>第 6 頁 共 93 頁</t>
  </si>
  <si>
    <t>壹.七.9</t>
  </si>
  <si>
    <t>櫥櫃，木製櫥櫃，A8-05_前室櫥櫃(含吊櫃
、洗水台)，W:110xH:250cmxD:55、40cm，
(C7A)</t>
  </si>
  <si>
    <t>064110000AZG050
9,*</t>
  </si>
  <si>
    <t>壹.七.10</t>
  </si>
  <si>
    <t>櫥櫃，木製櫥櫃，A8-05_前室櫥櫃(矮櫃不
含傳遞箱)，W:85xH:90cmxD:55cm，(C8)</t>
  </si>
  <si>
    <t>064110000AZG051
0,*</t>
  </si>
  <si>
    <t>壹.七.11</t>
  </si>
  <si>
    <t>櫥櫃，木製櫥櫃，A8-05_前室櫥櫃(矮櫃不
含傳遞箱)，W:85xH:90cmxD:55cm，(C8A)</t>
  </si>
  <si>
    <t>064110000AZG051
1,*</t>
  </si>
  <si>
    <t>壹.七.12</t>
  </si>
  <si>
    <t>櫥櫃，木製櫥櫃，A8-06_一般加護病房(負
壓隔離)櫥櫃(含吊櫃、洗水台)，W:140xH:
250cmxD:55、40cm，(C9)</t>
  </si>
  <si>
    <t>064110000AZG051
2,*</t>
  </si>
  <si>
    <t>壹.七.13</t>
  </si>
  <si>
    <t>櫥櫃，木製櫥櫃，A8-06_一般加護病房(負
壓隔離)櫥櫃(含吊櫃、洗水台)，W:140xH:
250cmxD:55、40cm，(C9A)</t>
  </si>
  <si>
    <t>064110000AZG051
3,*</t>
  </si>
  <si>
    <t>壹.七.14</t>
  </si>
  <si>
    <t>櫥櫃，木製櫥櫃，A8-06_一般加護病房(負
壓隔離)櫥櫃(含吊櫃、洗水台)，W:140xH:
250cmxD:55、40cm，(C9B)</t>
  </si>
  <si>
    <t>064110000AZBICU
02,*</t>
  </si>
  <si>
    <t>壹.七.15</t>
  </si>
  <si>
    <t>櫥櫃，木製櫥櫃，A8-06_一般加護病房(負
壓隔離)櫥櫃(含吊櫃、洗水台)，W:140xH:
250cmxD:55、40cm，(C9B')</t>
  </si>
  <si>
    <t>064110000AZBICU
03,*</t>
  </si>
  <si>
    <t>壹.七.16</t>
  </si>
  <si>
    <t>櫥櫃，木製櫥櫃，A8-07_148走廊，被服櫃
，W:85xH:250cmxD:45cm，(C10)</t>
  </si>
  <si>
    <t>064110000AZG051
4,*</t>
  </si>
  <si>
    <t>壹.七.17</t>
  </si>
  <si>
    <t>櫥櫃，木製櫥櫃，A8-07_八角窗(梯形)，
護理站櫥櫃，W:150xH:90cmxD:85cm，(
C11)</t>
  </si>
  <si>
    <t>064110000AZG051
5,*</t>
  </si>
  <si>
    <t>壹.七.18</t>
  </si>
  <si>
    <t>櫥櫃，木製櫥櫃，A8-07_八角窗(梯形)，
護理站櫥櫃，W:92xH:90cmxD:85cm(含桌面
)，(C12)</t>
  </si>
  <si>
    <t>064110000AZG051
6,*</t>
  </si>
  <si>
    <t>壹.七.19</t>
  </si>
  <si>
    <t>櫥櫃，木製櫥櫃，A8-07_八角窗(梯形)，
護理站櫥櫃，W:85xH:90cmxD:85cm(含桌面
)，(C13)</t>
  </si>
  <si>
    <t>064110000AZG051
7,*</t>
  </si>
  <si>
    <t>第 7 頁 共 93 頁</t>
  </si>
  <si>
    <t>壹.七.20</t>
  </si>
  <si>
    <t>櫥櫃，木製櫥櫃，A8-08_，書記櫃台，W:
221xH:220cmxD:90cm(含桌面)，(C14)</t>
  </si>
  <si>
    <t>064110000AZG051
8,*</t>
  </si>
  <si>
    <t>壹.七.21</t>
  </si>
  <si>
    <t>櫥櫃，木製櫥櫃，A8-09_，書記櫃台，W:
45xH:220cmxD:50cm，(C15)</t>
  </si>
  <si>
    <t>064110000AZG051
9,*</t>
  </si>
  <si>
    <t>壹.七.22</t>
  </si>
  <si>
    <t>櫥櫃，木製櫥櫃，A8-09_，醫師工作區櫥
櫃，W:45xH:220cmxD:40cm，(C15A)</t>
  </si>
  <si>
    <t>064110000AZG052
0,*</t>
  </si>
  <si>
    <t>壹.七.23</t>
  </si>
  <si>
    <t>櫥櫃，木製櫥櫃，A8-09_一般加護病房書
記櫃台，W:176xH:90cmxD:50cm，(C16)</t>
  </si>
  <si>
    <t>064110000AZG052
1,*</t>
  </si>
  <si>
    <t>壹.七.24</t>
  </si>
  <si>
    <t>櫥櫃，木製櫥櫃，A8-09_護理站櫥櫃(含吊
櫃、洗水台)，W:224.5xH:250cmxD:60、
40cm，(C17)</t>
  </si>
  <si>
    <t>064110000AZG052
2,*</t>
  </si>
  <si>
    <t>壹.七.25</t>
  </si>
  <si>
    <t>櫥櫃，木製櫥櫃，A8-10_，醫師工作區櫥
櫃，W:360xH:75cmxD:60cm，(C18)</t>
  </si>
  <si>
    <t>064110000AZG052
3,*</t>
  </si>
  <si>
    <t>壹.七.26</t>
  </si>
  <si>
    <t>櫥櫃，木製櫥櫃，A8-10_，醫師工作區櫥
櫃，W:270xH:75cmxD:60cm，(C19)</t>
  </si>
  <si>
    <t>064110000AZG052
4,*</t>
  </si>
  <si>
    <t>壹.七.27</t>
  </si>
  <si>
    <t>櫥櫃，木製櫥櫃，A8-10_，用餐區櫥櫃(含
吊櫃、洗水台)，W:223xH:250cmxD:35、
50cm，(C20)</t>
  </si>
  <si>
    <t>064110000AZG052
5,*</t>
  </si>
  <si>
    <t>壹.七.28</t>
  </si>
  <si>
    <t>櫥櫃，木製櫥櫃，A8-11_，護理長辦公室
櫥櫃(含吊櫃)+L型桌子，W:323xH:
250cmxD:50cm+W:170xD:50cm，(C21)</t>
  </si>
  <si>
    <t>064110000AZG052
6,*</t>
  </si>
  <si>
    <t>壹.七.29</t>
  </si>
  <si>
    <t>櫥櫃，木製櫥櫃，A8-12_，藥品室櫥櫃(含
吊櫃)，W:120xH:105cmxD:40cm+W:60xH:
90cmxD:60cm，(C22)</t>
  </si>
  <si>
    <t>064110000AZG052
7,*</t>
  </si>
  <si>
    <t>壹.七.30</t>
  </si>
  <si>
    <t>櫥櫃，木製櫥櫃，A8-12_，防疫物資及醫
材室櫥櫃(含吊櫃)，W:300xH:250cmxD:
60、40cm，(C23)</t>
  </si>
  <si>
    <t>064110000AZG052
8,*</t>
  </si>
  <si>
    <t>壹.七.31</t>
  </si>
  <si>
    <t>櫥櫃，木製櫥櫃，A8-13_，防疫物資及醫
材室櫥櫃，W:210xH:250cmxD:45cm，(C24)</t>
  </si>
  <si>
    <t>064110000AZG052
9,*</t>
  </si>
  <si>
    <t>壹.七.32</t>
  </si>
  <si>
    <t>櫥櫃，木製櫥櫃，A8-13_，防疫物資及醫</t>
  </si>
  <si>
    <t>064110000AZG053</t>
  </si>
  <si>
    <t>第 8 頁 共 93 頁</t>
  </si>
  <si>
    <t>材室櫥櫃，W:90xH:200cmxD:45cm，(C25)</t>
  </si>
  <si>
    <t>-</t>
  </si>
  <si>
    <t>0,重型角鋼櫃</t>
  </si>
  <si>
    <t>壹.七.33</t>
  </si>
  <si>
    <t>櫥櫃，木製櫥櫃，A8-13_，個人防護穿脫
室櫥櫃(含吊櫃)，W:250xH:250cmxD:60、
40cm，(C26)</t>
  </si>
  <si>
    <t>064110000AZG053
1,*</t>
  </si>
  <si>
    <t>壹.七.34</t>
  </si>
  <si>
    <t>櫥櫃，木製櫥櫃，A8-14_，示範中心前室
櫥櫃(含吊櫃)，W:155xH:250cmxD:60、
40cm，(C27)</t>
  </si>
  <si>
    <t>064110000AZG053
2,*</t>
  </si>
  <si>
    <t>壹.七.35</t>
  </si>
  <si>
    <t>櫥櫃，木製櫥櫃，A8-14_，示範中心前室
櫥櫃(含吊櫃)，W:155xH:250cmxD:60、
40cm，(C27A)</t>
  </si>
  <si>
    <t>064110000AZG053
3,*</t>
  </si>
  <si>
    <t>壹.七.36</t>
  </si>
  <si>
    <t>櫥櫃，木製櫥櫃，A8-15_，示範中心前室
櫥櫃(不含傳遞箱)，W:139xH:90cmxD:
55cm，(C28)</t>
  </si>
  <si>
    <t>064110000AZG053
4,*</t>
  </si>
  <si>
    <t>壹.七.37</t>
  </si>
  <si>
    <t>櫥櫃，木製櫥櫃，A8-15_，示範中心前室
櫥櫃(不含傳遞箱)，W:139xH:90cmxD:
55cm，(C28A)</t>
  </si>
  <si>
    <t>064110000AZG053
5,*</t>
  </si>
  <si>
    <t>壹.七.38</t>
  </si>
  <si>
    <t>櫥櫃，木製櫥櫃，A8-15_124去除室，浴廁
櫥櫃(含吊櫃)，W:119xH:250cmxD:55、
35cm，(C29)</t>
  </si>
  <si>
    <t>064110000AZG053
6,*</t>
  </si>
  <si>
    <t>壹.七.39</t>
  </si>
  <si>
    <t>櫥櫃，木製櫥櫃，A8-15_124去除室，浴廁
櫥櫃，W:100xH:90cmxD:60cm，(C30)</t>
  </si>
  <si>
    <t>064110000AZG053
7,*</t>
  </si>
  <si>
    <t>壹.七.40</t>
  </si>
  <si>
    <t>櫥櫃，木製櫥櫃，A8-16_147，走廊櫥櫃(
吊櫃、滅火器)，W:330xH:250cmxD:45cm，
(C31)</t>
  </si>
  <si>
    <t>064110000AZG053
8,*</t>
  </si>
  <si>
    <t>壹.七.41</t>
  </si>
  <si>
    <t>櫥櫃，木製櫥櫃，A8-16_148.149，走廊櫥
櫃(吊櫃、滅火器)，W:330xH:250cmxD:
45cm，(C31A)</t>
  </si>
  <si>
    <t>064110000AZG053
9,*</t>
  </si>
  <si>
    <t>壹.七.42</t>
  </si>
  <si>
    <t>櫥櫃，木製櫥櫃，A8-17_148，走廊櫥櫃(
吊櫃)，W:330xH:130cmxD:45cm，(C32)</t>
  </si>
  <si>
    <t>064110000AZG054
0,*</t>
  </si>
  <si>
    <t>壹.七.43</t>
  </si>
  <si>
    <t>櫥櫃，木製櫥櫃，A8-17_148，走廊櫥櫃(</t>
  </si>
  <si>
    <t>064110000AZG054</t>
  </si>
  <si>
    <t>第 9 頁 共 93 頁</t>
  </si>
  <si>
    <t>吊櫃、滅火器)，W:110xH:250cmxD:45cm，
(C33)</t>
  </si>
  <si>
    <t>1,*</t>
  </si>
  <si>
    <t>壹.七.44</t>
  </si>
  <si>
    <t>櫥櫃，木製櫥櫃，A8-17_149，走廊櫥櫃(
吊櫃)，W:55xH:130cmxD:45cm，(C34)</t>
  </si>
  <si>
    <t>064110000AZG054
2,*</t>
  </si>
  <si>
    <t>壹.七.45</t>
  </si>
  <si>
    <t>櫥櫃，木製櫥櫃，A8-18_149，走廊櫥櫃(
吊櫃)，W:165xH:130cmxD:45cm，(C35)</t>
  </si>
  <si>
    <t>064110000AZG054
3,*</t>
  </si>
  <si>
    <t>壹.七.46</t>
  </si>
  <si>
    <t>櫥櫃，木製櫥櫃，A8-18_146，走廊櫥櫃(
洗手台)，W:60xH:130cmxD:60cm，(C36)</t>
  </si>
  <si>
    <t>064110000AZG054
4,*</t>
  </si>
  <si>
    <t>壹.七.47</t>
  </si>
  <si>
    <t>櫥櫃，制式鐵製櫥櫃，A8-18_146走廊，置
物櫃，W:90xH:180cmxD:51cm，(C37)</t>
  </si>
  <si>
    <t>064110000AZG054
5</t>
  </si>
  <si>
    <t>壹.七.48</t>
  </si>
  <si>
    <t>櫥櫃，訂製鐵製櫥櫃，A8-18_148.149，滅
火器櫃，W:25xH:60cmxD:45cm，(C38)</t>
  </si>
  <si>
    <t>064110000AZG054
6</t>
  </si>
  <si>
    <t>壹.七.49</t>
  </si>
  <si>
    <t>櫥櫃，木製櫥櫃，A8-19_120，走廊櫥櫃(
吊櫃)，W:138xH:130cmxD:35cm，(C39)</t>
  </si>
  <si>
    <t>064110000AZG054
7,*</t>
  </si>
  <si>
    <t>壹.七.50</t>
  </si>
  <si>
    <t>櫥櫃，木製櫥櫃，A8-19_150，走廊櫥櫃(
含吊櫃)，W:105xH:250cmxD:50、35cm，(
C40)</t>
  </si>
  <si>
    <t>064110000AZG054
8,*</t>
  </si>
  <si>
    <t>壹.七.51</t>
  </si>
  <si>
    <t>櫥櫃，鐵製櫥櫃，A8-19_148，走廊資訊機
櫃，W:150xH:250cmxD:100cm，(C41)</t>
  </si>
  <si>
    <t>064110000AZG054
9</t>
  </si>
  <si>
    <t>壹.七.52</t>
  </si>
  <si>
    <t>櫥櫃，木製櫥櫃，A8-19_111，討論室櫥櫃
，W:122xH:184cmxD:40cm，(C42)</t>
  </si>
  <si>
    <t>064110000AZBICU
01,*</t>
  </si>
  <si>
    <t>壹.七.53</t>
  </si>
  <si>
    <t>櫥櫃，水槽櫃上玻璃擋水板、櫥櫃牆上烤
漆玻璃</t>
  </si>
  <si>
    <t>064110000AZBICU
04,#</t>
  </si>
  <si>
    <t>壹.七.54</t>
  </si>
  <si>
    <t>櫥櫃，一般負壓隔離病室及示範中心的病
室的傳遞箱</t>
  </si>
  <si>
    <t>064110000AZBICU
05</t>
  </si>
  <si>
    <t>壹.七.55</t>
  </si>
  <si>
    <t>金屬製品，下崁式不銹鋼水槽，含提籠排
水管及安裝</t>
  </si>
  <si>
    <t>0550000008ZBICU
01</t>
  </si>
  <si>
    <t>壹.八</t>
  </si>
  <si>
    <t>門窗工程</t>
  </si>
  <si>
    <t>壹.八.1</t>
  </si>
  <si>
    <t>防火門，鍍鋅鋼板防火門，常閉式自動門
，W:145xH:220cm，F60A(FAD3)</t>
  </si>
  <si>
    <t>樘</t>
  </si>
  <si>
    <t>08050800000AZBI
CU01,#,*</t>
  </si>
  <si>
    <t>第 10 頁 共 93 頁</t>
  </si>
  <si>
    <t>壹.八.2</t>
  </si>
  <si>
    <t>防火門，鍍鋅鋼板防火門，W:100xH:
220cm，F60A(FD2)</t>
  </si>
  <si>
    <t>08050800000AZBI
CU02,*</t>
  </si>
  <si>
    <t>壹.八.3</t>
  </si>
  <si>
    <t>防火門，木質防火門，W:125xH:210cm，
F60A(FD3)</t>
  </si>
  <si>
    <t>08050800000AZBI
CU03,*</t>
  </si>
  <si>
    <t>壹.八.4</t>
  </si>
  <si>
    <t>防火門，不鏽鋼板防火門，常閉式自動門
，W:210xH:220cm，F60A(FAD1)</t>
  </si>
  <si>
    <t>08050800000AZBI
CU04,*</t>
  </si>
  <si>
    <t>壹.八.5</t>
  </si>
  <si>
    <t>防火門，不鏽鋼板防火門，常閉式自動門
，W:90xH:220cm，F60A(FAD2)</t>
  </si>
  <si>
    <t>08050800000AZBI
CU05,*</t>
  </si>
  <si>
    <t>壹.八.6</t>
  </si>
  <si>
    <t>不銹鋼門扇及門樘，自動門含ST視窗，W:
160xH:220cm，(AD1)</t>
  </si>
  <si>
    <t>08130000000AZBI
CU01,*</t>
  </si>
  <si>
    <t>壹.八.7</t>
  </si>
  <si>
    <t>鋁門扇及門樘，自動門，W:248xH:230cm，
(AD2)</t>
  </si>
  <si>
    <t>08120000000AZBI
CU01,*</t>
  </si>
  <si>
    <t>壹.八.8</t>
  </si>
  <si>
    <t>鋁門扇及門樘，自動門，W:145xH:230cm，
(AD3)</t>
  </si>
  <si>
    <t>08120000000AZBI
CU02,*</t>
  </si>
  <si>
    <t>壹.八.9</t>
  </si>
  <si>
    <t>不銹鋼門扇及門樘，ST含視窗自動門，W:
229xH:220cm，(AD4)</t>
  </si>
  <si>
    <t>08130000000AZBI
CU02,*</t>
  </si>
  <si>
    <t>壹.八.10</t>
  </si>
  <si>
    <t>不銹鋼門扇及門樘，自動門，W:110xH:
220cm，(AD5)</t>
  </si>
  <si>
    <t>08130000000AZBI
CU03,*</t>
  </si>
  <si>
    <t>壹.八.11</t>
  </si>
  <si>
    <t>不銹鋼門扇及門樘，木質貼美耐板，自動
門，W:100xH:220cm，(AD6)</t>
  </si>
  <si>
    <t>08130000000AZBI
CU04,*</t>
  </si>
  <si>
    <t>壹.八.12</t>
  </si>
  <si>
    <t>不銹鋼門扇及門樘，木質貼美耐板，自動
門，W:128xH:220cm，(AD7)</t>
  </si>
  <si>
    <t>08130000000AZBI
CU05,*</t>
  </si>
  <si>
    <t>壹.八.13</t>
  </si>
  <si>
    <t>不銹鋼門扇及門樘，不鏽鋼管型玻璃門，
W:180xH:220cm，(FD4)</t>
  </si>
  <si>
    <t>08130000000AZBI
CU06,*</t>
  </si>
  <si>
    <t>壹.八.14</t>
  </si>
  <si>
    <t>不銹鋼門扇及門樘，木質面貼美耐板門，
W:100xH:220cm，(D2)</t>
  </si>
  <si>
    <t>08130000000AZBI
CU07,*</t>
  </si>
  <si>
    <t>壹.八.15</t>
  </si>
  <si>
    <t>不銹鋼門扇及門樘，木質面貼美耐板橫拉
門，W:100xH:220cm，(D2')</t>
  </si>
  <si>
    <t>08130000000AZBI
CU08,*</t>
  </si>
  <si>
    <t>壹.八.16</t>
  </si>
  <si>
    <t>不銹鋼門扇及門樘，木質面貼美耐板橫拉
門，W:100xH:220cm，(D3)</t>
  </si>
  <si>
    <t>08130000000AZBI
CU09,*</t>
  </si>
  <si>
    <t>第 11 頁 共 93 頁</t>
  </si>
  <si>
    <t>壹.八.17</t>
  </si>
  <si>
    <t>不鏽鋼板門扇及門樘，面貼美耐板，W:
90xH:220cm，(D4)</t>
  </si>
  <si>
    <t>08130000000AZBI
CU10,*</t>
  </si>
  <si>
    <t>壹.八.18</t>
  </si>
  <si>
    <t>不銹鋼門扇及門樘，木質門面貼美耐板，
W:90xH:220cm，(D5)</t>
  </si>
  <si>
    <t>08130000000AZBI
CU11,*</t>
  </si>
  <si>
    <t>壹.八.19</t>
  </si>
  <si>
    <t>不銹鋼門扇及門樘，木質門面貼美耐板，
W:100xH:220cm，(D5')</t>
  </si>
  <si>
    <t>08130000000AZBI
CU12,*</t>
  </si>
  <si>
    <t>壹.八.20</t>
  </si>
  <si>
    <t>不銹鋼門扇及門樘，木質門面貼美耐板橫
拉門，W:75xH:220cm，(D6)</t>
  </si>
  <si>
    <t>08130000000AZBI
CU13,*</t>
  </si>
  <si>
    <t>壹.八.21</t>
  </si>
  <si>
    <t>金屬門扇及門樘，一般鋁合金門扇及門樘
，摺疊門，W:320xH:220cm，(D7)</t>
  </si>
  <si>
    <t>081000000AZBICU
06</t>
  </si>
  <si>
    <t>壹.八.22</t>
  </si>
  <si>
    <t>不銹鋼門扇及門樘，管型玻璃門，W:
180xH:220cm，(D8)</t>
  </si>
  <si>
    <t>08130000000AZBI
CU14,*</t>
  </si>
  <si>
    <t>壹.八.23</t>
  </si>
  <si>
    <t>不銹鋼門扇及門樘，木質門面貼防陷美耐
板橫拉門，W:90xH:220cm+橫拉窗，W:
285xH:125cm(DW1)</t>
  </si>
  <si>
    <t>08130000000AZBI
CU15,*</t>
  </si>
  <si>
    <t>壹.八.24</t>
  </si>
  <si>
    <t>窗五金，八角窗，10mm強化玻璃，W:
113.5xH:95cm(W1)</t>
  </si>
  <si>
    <t>087500000CZBICU
01,#,*</t>
  </si>
  <si>
    <t>壹.八.25</t>
  </si>
  <si>
    <t>窗五金，固定窗，3.0mmt鉛玻璃(需雷射防
護檢測)，W:80xH:60cm(W2)</t>
  </si>
  <si>
    <t>087500000CZG050
2,*</t>
  </si>
  <si>
    <t>壹.八.26</t>
  </si>
  <si>
    <t>窗五金，固定窗，8mm強化膠合清玻璃，W:
110xH:60cm(W3)</t>
  </si>
  <si>
    <t>087500000CZBICU
02,*</t>
  </si>
  <si>
    <t>壹.八.27</t>
  </si>
  <si>
    <t>鋁窗，氣密固定窗，8mm清強化清玻璃，W:
250xH:227cm(W4)</t>
  </si>
  <si>
    <t>08520000000ABIC
U01,門窗安裝及
施工窗框防水水
泥砂漿崁縫及塞
水路,*</t>
  </si>
  <si>
    <t>壹.八.28</t>
  </si>
  <si>
    <t>鋁窗，氣密固定窗(8mm清強化玻璃)W:
90xH:227cm(W5)</t>
  </si>
  <si>
    <t>08520000000ABIC
U02,門窗安裝及
施工窗框防水水
泥砂漿崁縫及塞</t>
  </si>
  <si>
    <t>第 12 頁 共 93 頁</t>
  </si>
  <si>
    <t>水路,*</t>
  </si>
  <si>
    <t>壹.八.29</t>
  </si>
  <si>
    <t>鋁窗，氣密固定窗(8mm清強化玻璃)W:
139.5xH:227cm(W6)</t>
  </si>
  <si>
    <t>08520000000ABIC
U03,門窗安裝及
施工窗框防水水
泥砂漿崁縫及塞
水路,*</t>
  </si>
  <si>
    <t>壹.八.30</t>
  </si>
  <si>
    <t>鋁窗，氣密固定窗(8mm清強化玻璃)W:
93.5xH:227cm(W6-1)</t>
  </si>
  <si>
    <t>08520000000ABIC
U04,門窗安裝及
施工窗框防水水
泥砂漿崁縫及塞
水路,*</t>
  </si>
  <si>
    <t>壹.八.31</t>
  </si>
  <si>
    <t>鋁窗，氣密固定窗(8mm清強化玻璃)W:
230xH:227cm(W7)</t>
  </si>
  <si>
    <t>08520000000ABIC
U05,#，門窗安裝
及施工窗框防水
水泥砂漿崁縫及
塞水路,*</t>
  </si>
  <si>
    <t>壹.八.32</t>
  </si>
  <si>
    <t>鋁窗，氣密固定窗(8mm清強化玻璃)W:
145.4xH:227cm(W8)</t>
  </si>
  <si>
    <t>08520000000ABIC
U06,門窗安裝及
施工窗框防水水
泥砂漿崁縫及塞
水路,*</t>
  </si>
  <si>
    <t>壹.八.33</t>
  </si>
  <si>
    <t>鋁窗，氣密固定窗(8mm清強化玻璃)W:
87.6xH:227cm(W8-1)</t>
  </si>
  <si>
    <t>08520000000ABIC
U07,門窗安裝及
施工窗框防水水
泥砂漿崁縫及塞
水路,*</t>
  </si>
  <si>
    <t>壹.八.34</t>
  </si>
  <si>
    <t>鋁窗，氣密固定窗(8mm清強化玻璃)W:
200xH:227cm(W9)</t>
  </si>
  <si>
    <t>08520000000ABIC
U08,#，門窗安裝
及施工窗框防水
水泥砂漿崁縫及</t>
  </si>
  <si>
    <t>第 13 頁 共 93 頁</t>
  </si>
  <si>
    <t>塞水路,*</t>
  </si>
  <si>
    <t>壹.八.35</t>
  </si>
  <si>
    <t>鋁窗，氣密固定窗(8mm清強化玻璃)W:
185.5xH:227cm(W10)</t>
  </si>
  <si>
    <t>08520000000ABIC
U09,門窗安裝及
施工窗框防水水
泥砂漿崁縫及塞
水路,*</t>
  </si>
  <si>
    <t>壹.八.36</t>
  </si>
  <si>
    <t>鋁窗，氣密固定窗(8mm清強化玻璃)W:
39.5xH:227cm(W10-1)</t>
  </si>
  <si>
    <t>08520000000ABIC
U10,門窗安裝及
施工窗框防水水
泥砂漿崁縫及塞
水路,*</t>
  </si>
  <si>
    <t>壹.八.37</t>
  </si>
  <si>
    <t>鋁窗，氣密固定窗(8mm清強化玻璃)W:
65.5xH:227cm(W11)</t>
  </si>
  <si>
    <t>08520000000ABIC
U11,門窗安裝及
施工窗框防水水
泥砂漿崁縫及塞
水路,*</t>
  </si>
  <si>
    <t>壹.八.38</t>
  </si>
  <si>
    <t>鋁窗，氣密固定窗(8mm清強化玻璃)W:
159.5xH:227cm(W11-1)</t>
  </si>
  <si>
    <t>08520000000ABIC
U12,門窗安裝及
施工窗框防水水
泥砂漿崁縫及塞
水路,*</t>
  </si>
  <si>
    <t>壹.八.39</t>
  </si>
  <si>
    <t>鋁窗，氣密固定窗(8mm清強化玻璃)W:
55xH:227cm(W11')</t>
  </si>
  <si>
    <t>08520000000ABIC
U13,門窗安裝及
施工窗框防水水
泥砂漿崁縫及塞
水路,*</t>
  </si>
  <si>
    <t>壹.八.40</t>
  </si>
  <si>
    <t>鋁窗，氣密固定窗(8mm清強化玻璃)W:
170xH:227cm(W11'-1)</t>
  </si>
  <si>
    <t>08520000000ABIC
U14,門窗安裝及
施工窗框防水水
泥砂漿崁縫及塞</t>
  </si>
  <si>
    <t>第 14 頁 共 93 頁</t>
  </si>
  <si>
    <t>壹.八.41</t>
  </si>
  <si>
    <t>鋁窗，(8mm清強化玻璃)W:201xH:30cm+
75cm(W12)</t>
  </si>
  <si>
    <t>08520000000ABIC
U15,#,*</t>
  </si>
  <si>
    <t>壹.八.42</t>
  </si>
  <si>
    <t>金屬門扇及門樘，鍍鋅鋼板，鍍鋅鋼板烤
漆防火檢修門(F60A) W:60xH:60cm(FD9)</t>
  </si>
  <si>
    <t>081000000AZBICU
07</t>
  </si>
  <si>
    <t>壹.八.43</t>
  </si>
  <si>
    <t>鋁窗，既有外牆窗戶百葉窗內側，鋁企口
板封閉+矽利康填縫</t>
  </si>
  <si>
    <t>08520000000ABIC
U16</t>
  </si>
  <si>
    <t>壹.八.44</t>
  </si>
  <si>
    <t>玻璃，玻璃隔熱膜</t>
  </si>
  <si>
    <t>才</t>
  </si>
  <si>
    <t>088100000AZBICU
01</t>
  </si>
  <si>
    <t>壹.九</t>
  </si>
  <si>
    <t>指標工程</t>
  </si>
  <si>
    <t>壹.九.1</t>
  </si>
  <si>
    <t>標誌，Type A貼壁式房間標誌，W:300xH:
200mm</t>
  </si>
  <si>
    <t>0289100008ZBICU
01</t>
  </si>
  <si>
    <t>壹.九.2</t>
  </si>
  <si>
    <t>標誌，Type B病房大、小數字貼紙標誌</t>
  </si>
  <si>
    <t>0289100008ZBICU
02</t>
  </si>
  <si>
    <t>壹.九.3</t>
  </si>
  <si>
    <t>標誌，Type C貼壁式淋浴，廁所標誌，W:
150xH:150mm</t>
  </si>
  <si>
    <t>0289100008ZBICU
03</t>
  </si>
  <si>
    <t>壹.九.4</t>
  </si>
  <si>
    <t>標誌，Type D逃生避難貼紙標誌，W:
500xH:500mm</t>
  </si>
  <si>
    <t>0289100008ZBICU
04</t>
  </si>
  <si>
    <t>壹.九.5</t>
  </si>
  <si>
    <t>標誌，Type G部門中英文標誌，中文W:
2100xH:200mm/英文W:2100xH:60mm</t>
  </si>
  <si>
    <t>0289100008ZBICU
06</t>
  </si>
  <si>
    <t>壹.九.6</t>
  </si>
  <si>
    <t>標誌，Type H壓克力公佈欄標誌，W:
660xH:900mm</t>
  </si>
  <si>
    <t>0289100008ZBICU
07</t>
  </si>
  <si>
    <t>壹.九.7</t>
  </si>
  <si>
    <t>標誌，Type M隔離室插卡指標，W:250xH:
100mm</t>
  </si>
  <si>
    <t>0289100008ZBICU
08</t>
  </si>
  <si>
    <t>壹.十</t>
  </si>
  <si>
    <t>雜項工程</t>
  </si>
  <si>
    <t>壹.十.1</t>
  </si>
  <si>
    <t>全區暨有樓板底面粉刷層剃除後，重新1：
3水泥砂漿整平粉光（混凝土修復，混凝土
保護層剝落、粉刷層剝落及表面白華修復
）</t>
  </si>
  <si>
    <t>0393000002ZBICU
01,*</t>
  </si>
  <si>
    <t>壹.十.2</t>
  </si>
  <si>
    <t>全區暨有牆面/樑側樑底粉刷層剃除後，重</t>
  </si>
  <si>
    <t>0393000002ZBICU</t>
  </si>
  <si>
    <t>第 15 頁 共 93 頁</t>
  </si>
  <si>
    <t>新1：3水泥砂漿整平粉光 摻配防水劑（混
凝土修復，混凝土保護層剝落、粉刷層剝
落及表面白華修復）</t>
  </si>
  <si>
    <t>02,*</t>
  </si>
  <si>
    <t>壹.十.3</t>
  </si>
  <si>
    <t>窗簾，防焰窗簾A、病房及走廊之窗戶的捲
簾</t>
  </si>
  <si>
    <t>1249300008ZBICU
02,*</t>
  </si>
  <si>
    <t>壹.十.4</t>
  </si>
  <si>
    <t>窗簾，防焰隔簾B、防焰窗簾(含更衣室)</t>
  </si>
  <si>
    <t>1249300008ZBICU
01,*</t>
  </si>
  <si>
    <t>壹.十.5</t>
  </si>
  <si>
    <t>給排水及衛生器具，不鏽鋼拖把架，60cm</t>
  </si>
  <si>
    <t>具</t>
  </si>
  <si>
    <t>154100000BZBICU
01,*</t>
  </si>
  <si>
    <t>壹.十.6</t>
  </si>
  <si>
    <t>給排水及衛生器具，不鏽鋼衛生紙盒</t>
  </si>
  <si>
    <t>1541000008ZBICU
01,*</t>
  </si>
  <si>
    <t>壹.十.7</t>
  </si>
  <si>
    <t>浴廁強化美耐板隔間</t>
  </si>
  <si>
    <t>1015200004,*</t>
  </si>
  <si>
    <t>壹.十.8</t>
  </si>
  <si>
    <t>石材，大理石，浴廁地坪大理石門檻</t>
  </si>
  <si>
    <t>0441040001ZBICU
01,*</t>
  </si>
  <si>
    <t>壹.十.9</t>
  </si>
  <si>
    <t>給排水及衛生器具，浴廁置物毛巾架</t>
  </si>
  <si>
    <t>1541000008ZBICU
03,*</t>
  </si>
  <si>
    <t>壹.十.10</t>
  </si>
  <si>
    <t>給排水及衛生器具，浴廁門掛衣勾</t>
  </si>
  <si>
    <t>1541000008ZBICU
04,*</t>
  </si>
  <si>
    <t>壹.十.11</t>
  </si>
  <si>
    <t>給排水及衛生器具，無障礙淋浴椅</t>
  </si>
  <si>
    <t>1541000008ZBICU
05,*</t>
  </si>
  <si>
    <t>壹.十.12</t>
  </si>
  <si>
    <t>給排水及衛生器具，浴廁及污物室的明鏡</t>
  </si>
  <si>
    <t>1541000008ZBICU
06,*</t>
  </si>
  <si>
    <t>壹.十.13</t>
  </si>
  <si>
    <t>給排水及衛生器具，無障礙掀起式可動扶
手</t>
  </si>
  <si>
    <t>1541000008ZBICU
07,*</t>
  </si>
  <si>
    <t>壹.十.14</t>
  </si>
  <si>
    <t>給排水及衛生器具，無障礙一字型及L型無
障礙扶手</t>
  </si>
  <si>
    <t>1541000008ZBICU
08,*</t>
  </si>
  <si>
    <t>壹.十.15</t>
  </si>
  <si>
    <t>給排水及衛生器具，馬桶旁的沖水噴頭</t>
  </si>
  <si>
    <t>1541000004ZBICU
01,*</t>
  </si>
  <si>
    <t>貳.一</t>
  </si>
  <si>
    <t>六東1樓既設總盤設備及幹線更新工程</t>
  </si>
  <si>
    <t>第 16 頁 共 93 頁</t>
  </si>
  <si>
    <t>貳.一.1</t>
  </si>
  <si>
    <t>開關箱設備工程</t>
  </si>
  <si>
    <t>貳.一.1.1</t>
  </si>
  <si>
    <t>P4-1D-1 PANEL</t>
  </si>
  <si>
    <t>貳.一.1.1.1</t>
  </si>
  <si>
    <t>產品，分電箱，CASE 2.0t m/m 鋼板烤漆
(符合TAF實驗室認證及ISO9001合格
廠商及401合格廠商)</t>
  </si>
  <si>
    <t>M16471000000AZG
0501,英電舍、大
同、南亞或同等
品</t>
  </si>
  <si>
    <t>貳.一.1.1.2</t>
  </si>
  <si>
    <t>無熔線斷路器，NFB 3P 600AF 600AT
20KA 380V</t>
  </si>
  <si>
    <t>只</t>
  </si>
  <si>
    <t>164110000006ZG0
501,501，順山、
士林、東元或同
等品</t>
  </si>
  <si>
    <t>貳.一.1.1.3</t>
  </si>
  <si>
    <t>無熔線斷路器，NFB 3P 2100AF 150AT
20KA 380V</t>
  </si>
  <si>
    <t>164110000006ZG9
502,502，順山、
士林、東元或同
等品</t>
  </si>
  <si>
    <t>貳.一.1.1.4</t>
  </si>
  <si>
    <t>無熔線斷路器，NFB 3P 100AF 75AT
20KA 380V</t>
  </si>
  <si>
    <t>164110000006ZBI
CU01,503，順山
、士林、東元或
同等品</t>
  </si>
  <si>
    <t>貳.一.1.1.5</t>
  </si>
  <si>
    <t>比流器，LV-CT 600A/5A 40VA 600V MOLD-
TYPE</t>
  </si>
  <si>
    <t>162911000006ZG0
501,CU01，士林
、巧力或同等品</t>
  </si>
  <si>
    <t>貳.一.1.1.6</t>
  </si>
  <si>
    <t>集合式數位電表，LCD顯示,含2-51次A及
V各次諧波及 A,V,KW最大最小值及時間顯
示,故障紀錄,電壓驟升降保護,64M記憶體,
2組ALARM接點,IP54,W/RS485,法人測試報
告</t>
  </si>
  <si>
    <t>162930000008ZG0
501,501，
PROVAR、A-B、
PML 或同等品</t>
  </si>
  <si>
    <t>貳.一.1.1.7</t>
  </si>
  <si>
    <t>低壓突波抑制裝置，TVSS突波吸收器1P
100KA/Imax(50KA/In) 附故障指示,法人
機構測試報告</t>
  </si>
  <si>
    <t>1648100006ZG050
1,ISKRA、MEM、
EATON或同等品</t>
  </si>
  <si>
    <t>貳.一.1.1.8</t>
  </si>
  <si>
    <t>低壓配電盤，HRC-FUSE 100A 附座</t>
  </si>
  <si>
    <t>1640100006ZG050</t>
  </si>
  <si>
    <t>第 17 頁 共 93 頁</t>
  </si>
  <si>
    <t>1,VT、 ABB、B/
M 或同等品</t>
  </si>
  <si>
    <t>貳.一.1.1.9</t>
  </si>
  <si>
    <t>低壓配電盤，BUS BAR &amp; SUPPORT</t>
  </si>
  <si>
    <t>1640100004ZG050
1</t>
  </si>
  <si>
    <t>貳.一.1.1.10</t>
  </si>
  <si>
    <t>低壓配電盤，電線、壓克力銘牌及另料</t>
  </si>
  <si>
    <t>1640100004ZG050
2</t>
  </si>
  <si>
    <t>貳.一.1.1.11</t>
  </si>
  <si>
    <t>電工，低壓配電盤安裝工資</t>
  </si>
  <si>
    <t>LL0000059000A4Z
G0501</t>
  </si>
  <si>
    <t>貳.一.1.2</t>
  </si>
  <si>
    <t>低壓配電盤，PL4-1D-1A增設中板門(材質
同既設)</t>
  </si>
  <si>
    <t>1640100006ZG050
3</t>
  </si>
  <si>
    <t>貳.一.1.3</t>
  </si>
  <si>
    <t>低壓配電盤，盤體外箱門片(材質同既設)</t>
  </si>
  <si>
    <t>1640100006ZG050
4</t>
  </si>
  <si>
    <t>貳.一.1.4</t>
  </si>
  <si>
    <t>低壓配電盤，第四變電站既設盤體 NFB更
新(含600A、銅排及拆裝工資)</t>
  </si>
  <si>
    <t>1640100004ZG050
7</t>
  </si>
  <si>
    <t>貳.一.1.5</t>
  </si>
  <si>
    <t>低壓配電盤，盤體固定補強</t>
  </si>
  <si>
    <t>1640100004ZG050
3</t>
  </si>
  <si>
    <t>貳.一.1.6</t>
  </si>
  <si>
    <t>低壓配電盤，零雜料損耗</t>
  </si>
  <si>
    <t>1640100004ZG050
4</t>
  </si>
  <si>
    <t>貳.一.1.7</t>
  </si>
  <si>
    <t>低壓配電盤，電力檢測附檢測報告</t>
  </si>
  <si>
    <t>1640100004ZG050
5</t>
  </si>
  <si>
    <t>貳.一.1.8</t>
  </si>
  <si>
    <t>低壓配電盤，現場按裝及測試調整工資</t>
  </si>
  <si>
    <t>1640100004ZG050
6</t>
  </si>
  <si>
    <t>貳.一.2</t>
  </si>
  <si>
    <t>幹線設備工程</t>
  </si>
  <si>
    <t>貳.一.2.1</t>
  </si>
  <si>
    <t>600V PVC線</t>
  </si>
  <si>
    <t>貳.一.2.1.1</t>
  </si>
  <si>
    <t>電線及電纜，38m㎡</t>
  </si>
  <si>
    <t>161200000001ZGM
0501</t>
  </si>
  <si>
    <t>貳.一.2.1.2</t>
  </si>
  <si>
    <t>電線及電纜，600V PVC線 配線另料</t>
  </si>
  <si>
    <t>161200000004ZGM
0501,WAGO、
ENSTO、ADELS或
同等品</t>
  </si>
  <si>
    <t>第 18 頁 共 93 頁</t>
  </si>
  <si>
    <t>貳.一.2.2</t>
  </si>
  <si>
    <t>600V XLPE CABLE</t>
  </si>
  <si>
    <t>貳.一.2.2.1</t>
  </si>
  <si>
    <t>電線及電纜，200m㎡</t>
  </si>
  <si>
    <t>161200000001ZGM
0502</t>
  </si>
  <si>
    <t>貳.一.2.2.2</t>
  </si>
  <si>
    <t>電線及電纜，600V XLPE CABLE 配線另料</t>
  </si>
  <si>
    <t>161200000004ZGM
0502,WAGO、
ENSTO、ADELS或
同等品</t>
  </si>
  <si>
    <t>貳.一.2.3</t>
  </si>
  <si>
    <t>RSG管</t>
  </si>
  <si>
    <t>貳.一.2.3.1</t>
  </si>
  <si>
    <t>管材，G104ψ</t>
  </si>
  <si>
    <t>151050000001ZGM
0501</t>
  </si>
  <si>
    <t>貳.一.2.3.2</t>
  </si>
  <si>
    <t>管材，RSG管配管另件</t>
  </si>
  <si>
    <t>151050000004ZGM
0501</t>
  </si>
  <si>
    <t>貳.一.2.4</t>
  </si>
  <si>
    <t>計量與計價，拉線箱/管線箱</t>
  </si>
  <si>
    <t>0127100004ZGM05
01</t>
  </si>
  <si>
    <t>貳.一.2.5</t>
  </si>
  <si>
    <t>計量與計價，管路固定吊架及五金另料</t>
  </si>
  <si>
    <t>0127100004ZGM05
02</t>
  </si>
  <si>
    <t>貳.一.2.6</t>
  </si>
  <si>
    <t>計量與計價，管線穿越現有空間及既有牆
面/柱面配管等拆裝復原費用</t>
  </si>
  <si>
    <t>0127100004ZGM05
03</t>
  </si>
  <si>
    <t>貳.一.2.7</t>
  </si>
  <si>
    <t>計量與計價，管路標示</t>
  </si>
  <si>
    <t>0127100004ZGM05
04</t>
  </si>
  <si>
    <t>貳.一.2.8</t>
  </si>
  <si>
    <t>計量與計價，銜接既設盤迴路查驗工程</t>
  </si>
  <si>
    <t>0127100004ZGM05
05</t>
  </si>
  <si>
    <t>貳.一.2.9</t>
  </si>
  <si>
    <t>計量與計價，工程另料</t>
  </si>
  <si>
    <t>0127100004ZGM05
06</t>
  </si>
  <si>
    <t>貳.一.2.10</t>
  </si>
  <si>
    <t>計量與計價，工資(含打鑿修補及復原)</t>
  </si>
  <si>
    <t>0127100004ZGM05
07</t>
  </si>
  <si>
    <t>貳.一.3</t>
  </si>
  <si>
    <t>拆除運棄廢除使用之設備及管線</t>
  </si>
  <si>
    <t>貳.二</t>
  </si>
  <si>
    <t>電氣設備及管線工程</t>
  </si>
  <si>
    <t>貳.二.1</t>
  </si>
  <si>
    <t>開關箱及分電箱設備工程</t>
  </si>
  <si>
    <t>貳.二.1.1</t>
  </si>
  <si>
    <t>MIPC PANEL</t>
  </si>
  <si>
    <t>第 19 頁 共 93 頁</t>
  </si>
  <si>
    <t>貳.二.1.1.1</t>
  </si>
  <si>
    <t>M16471000000AZG
0502,0502，英電
舍、大同、南亞
或同等品</t>
  </si>
  <si>
    <t>貳.二.1.1.2</t>
  </si>
  <si>
    <t>計量與計價，ATS 4P 200A 瞬間激磁式,三
段式，投入時間60ms，正常側及緊急側具
各自獨立消弧室及機械連鎖</t>
  </si>
  <si>
    <t>0127100004ZGM05
09,09，H/K、
GE、ASCO 或同等
品</t>
  </si>
  <si>
    <t>貳.二.1.1.3</t>
  </si>
  <si>
    <t>計量與計價，ATS盤面型液晶控制裝置具故
障警報功能及歷史紀錄90筆，RS485,面板
直接切換手動/自動模式功能</t>
  </si>
  <si>
    <t>0127100004ZGM05
10,10，
VIMTECH、GE、
ASCO 或同等品</t>
  </si>
  <si>
    <t>貳.二.1.1.4</t>
  </si>
  <si>
    <t>無熔線斷路器，NFB 3P 225AF 200AT
15KA 380V</t>
  </si>
  <si>
    <t>164110000006ZG0
504,504，順山、
士林、東元或同
等品</t>
  </si>
  <si>
    <t>貳.二.1.1.5</t>
  </si>
  <si>
    <t>無熔線斷路器，NFB 3P 100AF 100AT
15KA 380V</t>
  </si>
  <si>
    <t>164110000006ZG0
505,505，順山、
士林、東元或同
等品</t>
  </si>
  <si>
    <t>貳.二.1.1.6</t>
  </si>
  <si>
    <t>無熔線斷路器，NFB 3P 100AF 50AT
15KA 380V</t>
  </si>
  <si>
    <t>164110000006ZG0
506,506，順山、
士林、東元或同
等品</t>
  </si>
  <si>
    <t>貳.二.1.1.7</t>
  </si>
  <si>
    <t>無熔線斷路器，NFB 3P 100AF 40AT
15KA 380V</t>
  </si>
  <si>
    <t>164110000006ZG0
507,507，順山、
士林、東元或同
等品</t>
  </si>
  <si>
    <t>貳.二.1.1.8</t>
  </si>
  <si>
    <t>無熔線斷路器，NFB 3P 100AF 20AT
15KA 380V</t>
  </si>
  <si>
    <t>164110000006ZG0
508,508，順山、</t>
  </si>
  <si>
    <t>第 20 頁 共 93 頁</t>
  </si>
  <si>
    <t>士林、東元或同
等品</t>
  </si>
  <si>
    <t>貳.二.1.1.9</t>
  </si>
  <si>
    <t>無熔線斷路器，NFB 2P 100AF 60AT
15KA 220V</t>
  </si>
  <si>
    <t>164110000006ZG0
509,509，順山、
士林、東元或同
等品</t>
  </si>
  <si>
    <t>貳.二.1.1.10</t>
  </si>
  <si>
    <t>無熔線斷路器，NFB 1P 100AF 20AT
15KA 220V</t>
  </si>
  <si>
    <t>164110000006ZG0
510,510，順山、
士林、東元或同
等品</t>
  </si>
  <si>
    <t>貳.二.1.1.11</t>
  </si>
  <si>
    <t>比流器，LV-CT 150A/5A 40VA 600V MOLD-
TYPE</t>
  </si>
  <si>
    <t>162911000006ZG0
502,502，順山、
士林、東元或同
等品</t>
  </si>
  <si>
    <t>貳.二.1.1.12</t>
  </si>
  <si>
    <t>集合式數位電表，LCD顯示,含3-51次A及
V各次諧波及 A,V,KW最大最小值及時間顯
示,故障紀錄,電壓驟升降保護,64M記憶體,
2組ALARM接點,IP54,W/RS485,法人測試報
告</t>
  </si>
  <si>
    <t>162930000008ZG0
502,502，
PROVAR、A-B、
PML 或同等品</t>
  </si>
  <si>
    <t>貳.二.1.1.13</t>
  </si>
  <si>
    <t>低壓突波抑制裝置，突波吸收器 1P 50KA,
符合SCCR200KA, 附故障指示,法人機構測
試報告</t>
  </si>
  <si>
    <t>1648100006ZG050
2,RAYCAP、MEM、
EATON或同等品</t>
  </si>
  <si>
    <t>貳.二.1.1.14</t>
  </si>
  <si>
    <t>低壓配電盤，HRC-FUSE 50A 附座</t>
  </si>
  <si>
    <t>1640100004ZG050
8,VT、 ABB、B/
M 或同等品</t>
  </si>
  <si>
    <t>貳.二.1.1.15</t>
  </si>
  <si>
    <t>低壓配電盤，D-FUSE 2A 附座</t>
  </si>
  <si>
    <t>1640100004ZG050
9</t>
  </si>
  <si>
    <t>貳.二.1.1.16</t>
  </si>
  <si>
    <t>1640100004ZG051
0</t>
  </si>
  <si>
    <t>貳.二.1.1.17</t>
  </si>
  <si>
    <t>1640100004ZG051</t>
  </si>
  <si>
    <t>第 21 頁 共 93 頁</t>
  </si>
  <si>
    <t>1</t>
  </si>
  <si>
    <t>貳.二.1.1.18</t>
  </si>
  <si>
    <t>低壓配電盤，安裝工資</t>
  </si>
  <si>
    <t>1640100004ZG051
2</t>
  </si>
  <si>
    <t>貳.二.1.2</t>
  </si>
  <si>
    <t>P4-1D-1A PANEL</t>
  </si>
  <si>
    <t>貳.二.1.2.1</t>
  </si>
  <si>
    <t>M16471000000AZG
0503,0503，英電
舍、大同、南亞
或同等品</t>
  </si>
  <si>
    <t>貳.二.1.2.2</t>
  </si>
  <si>
    <t>無熔線斷路器，NFB 3P 100AF 75AT
10KA 380V</t>
  </si>
  <si>
    <t>164110000006ZG0
511,511，順山、
士林、東元或同
等品</t>
  </si>
  <si>
    <t>貳.二.1.2.3</t>
  </si>
  <si>
    <t>無熔線斷路器，NFB 3P 100AF 40AT
10KA 380V</t>
  </si>
  <si>
    <t>164110000006ZG0
512,512，順山、
士林、東元或同
等品</t>
  </si>
  <si>
    <t>貳.二.1.2.4</t>
  </si>
  <si>
    <t>無熔線斷路器，NFB 1P 100AF 20AT
10KA 220V</t>
  </si>
  <si>
    <t>164110000006ZG0
513A,513A，順山
、士林、東元或
同等品</t>
  </si>
  <si>
    <t>貳.二.1.2.5</t>
  </si>
  <si>
    <t>漏電斷路器，RCBO 1P 50AF 20AT 10KA
220V 30mA 0.1Sec</t>
  </si>
  <si>
    <t>164130000006ZG0
501,501，順山、
士林、東元或同
等品</t>
  </si>
  <si>
    <t>貳.二.1.2.6</t>
  </si>
  <si>
    <t>比流器，LV-CT 75A/5A 40VA 600V MOLD-
TYPE</t>
  </si>
  <si>
    <t>162911000006ZB0
1,順山、士林、
東元或同等品</t>
  </si>
  <si>
    <t>貳.二.1.2.7</t>
  </si>
  <si>
    <t>集合式數位電表，LCD顯示,含3-51次A及
V各次諧波及 A,V,KW最大最小值及時間顯
示,故障紀錄,電壓驟升降保護,64M記憶體,</t>
  </si>
  <si>
    <t>162930000008ZG0
503,503，
PROVAR、A-B、</t>
  </si>
  <si>
    <t>第 22 頁 共 93 頁</t>
  </si>
  <si>
    <t>2組ALARM接點,IP54,W/RS485,法人測試報
告</t>
  </si>
  <si>
    <t>PML 或同等品</t>
  </si>
  <si>
    <t>貳.二.1.2.8</t>
  </si>
  <si>
    <t>1648100006ZG050
3,RAYCAP、MEM、
EATON或同等品</t>
  </si>
  <si>
    <t>貳.二.1.2.9</t>
  </si>
  <si>
    <t>1640100004ZG051
3,VT、 ABB、B/
M 或同等品</t>
  </si>
  <si>
    <t>貳.二.1.2.10</t>
  </si>
  <si>
    <t>1640100004ZG051
4</t>
  </si>
  <si>
    <t>貳.二.1.2.11</t>
  </si>
  <si>
    <t>1640100004ZG051
5</t>
  </si>
  <si>
    <t>貳.二.1.2.12</t>
  </si>
  <si>
    <t>1640100004ZG051
6</t>
  </si>
  <si>
    <t>貳.二.1.2.13</t>
  </si>
  <si>
    <t>1640100004ZG051
7</t>
  </si>
  <si>
    <t>貳.二.1.3</t>
  </si>
  <si>
    <t>EP4-1D-1A PANEL</t>
  </si>
  <si>
    <t>貳.二.1.3.1</t>
  </si>
  <si>
    <t>M16471000000AZG
0503,英電舍、大
同、南亞</t>
  </si>
  <si>
    <t>貳.二.1.3.2</t>
  </si>
  <si>
    <t>無熔線斷路器，NFB 3P 100AF 100AT
10KA 380V</t>
  </si>
  <si>
    <t>164110000006ZG0
513,513，順山、
士林、東元或同
等品</t>
  </si>
  <si>
    <t>貳.二.1.3.3</t>
  </si>
  <si>
    <t>164110000006ZG0
514,514，順山、
士林、東元或同
等品</t>
  </si>
  <si>
    <t>貳.二.1.3.4</t>
  </si>
  <si>
    <t>164110000006ZG0
514A,514A，順山</t>
  </si>
  <si>
    <t>第 23 頁 共 93 頁</t>
  </si>
  <si>
    <t>、士林、東元或
同等品</t>
  </si>
  <si>
    <t>貳.二.1.3.5</t>
  </si>
  <si>
    <t>無熔線斷路器，NFB 3P 100AF 30AT
10KA 380V</t>
  </si>
  <si>
    <t>164110000006ZG0
515A,515A，順山
、士林、東元或
同等品</t>
  </si>
  <si>
    <t>貳.二.1.3.6</t>
  </si>
  <si>
    <t>164110000006ZG0
516A,516A，順山
、士林、東元或
同等品</t>
  </si>
  <si>
    <t>貳.二.1.3.7</t>
  </si>
  <si>
    <t>比流器，LV-CT 100A/5A 40VA 600V MOLD-
TYPE</t>
  </si>
  <si>
    <t>162911000006ZB0
2,504，士林、巧
力或同等品</t>
  </si>
  <si>
    <t>貳.二.1.3.8</t>
  </si>
  <si>
    <t>162930000008ZG0
504,504，
PROVAR、A-B、
PML 或同等品</t>
  </si>
  <si>
    <t>貳.二.1.3.9</t>
  </si>
  <si>
    <t>貳.二.1.3.10</t>
  </si>
  <si>
    <t>貳.二.1.3.11</t>
  </si>
  <si>
    <t>貳.二.1.3.12</t>
  </si>
  <si>
    <t>貳.二.1.3.13</t>
  </si>
  <si>
    <t>第 24 頁 共 93 頁</t>
  </si>
  <si>
    <t>貳.二.1.3.14</t>
  </si>
  <si>
    <t>貳.二.1.4</t>
  </si>
  <si>
    <t>L4-E18 PANEL</t>
  </si>
  <si>
    <t>貳.二.1.4.1</t>
  </si>
  <si>
    <t>M16471000000AZG
05034,05034，英
電舍、大同、南
亞</t>
  </si>
  <si>
    <t>貳.二.1.4.2</t>
  </si>
  <si>
    <t>164110000006ZB0
1,順山、士林、
東元或同等品</t>
  </si>
  <si>
    <t>貳.二.1.4.3</t>
  </si>
  <si>
    <t>164110000006ZG0
5124,5124，，順
山、士林、東元
或同等品</t>
  </si>
  <si>
    <t>貳.二.1.4.4</t>
  </si>
  <si>
    <t>漏電斷路器，RCBO 1P 100AF 20AT 10KA
220V 30mA 0.1Sec</t>
  </si>
  <si>
    <t>164130000006ZG9
502,502，順山、
士林、東元或同
等品</t>
  </si>
  <si>
    <t>貳.二.1.4.5</t>
  </si>
  <si>
    <t>比流器，LV-CT 40A/5A 40VA 600V MOLD-
TYPE</t>
  </si>
  <si>
    <t>162911000006ZG0
504,504，順山、
士林、東元或同
等品</t>
  </si>
  <si>
    <t>貳.二.1.4.6</t>
  </si>
  <si>
    <t>162930000008ZG0
503,PROVAR、A-
B、PML 或同等品</t>
  </si>
  <si>
    <t>貳.二.1.4.7</t>
  </si>
  <si>
    <t>第 25 頁 共 93 頁</t>
  </si>
  <si>
    <t>貳.二.1.4.8</t>
  </si>
  <si>
    <t>貳.二.1.4.9</t>
  </si>
  <si>
    <t>貳.二.1.4.10</t>
  </si>
  <si>
    <t>貳.二.1.4.11</t>
  </si>
  <si>
    <t>貳.二.1.4.12</t>
  </si>
  <si>
    <t>貳.二.1.5</t>
  </si>
  <si>
    <t>EL4-E18 PANEL</t>
  </si>
  <si>
    <t>貳.二.1.5.1</t>
  </si>
  <si>
    <t>貳.二.1.5.2</t>
  </si>
  <si>
    <t>164110000006ZB0
1,士林、東元</t>
  </si>
  <si>
    <t>貳.二.1.5.3</t>
  </si>
  <si>
    <t>164110000006ZG0
5124,士林、東元</t>
  </si>
  <si>
    <t>貳.二.1.5.4</t>
  </si>
  <si>
    <t>162911000006ZG0
504,士林、巧力
或同等品</t>
  </si>
  <si>
    <t>貳.二.1.5.5</t>
  </si>
  <si>
    <t>162930000008ZG0
504,PROVAR、A-
B、PML 或同等品</t>
  </si>
  <si>
    <t>貳.二.1.5.6</t>
  </si>
  <si>
    <t>第 26 頁 共 93 頁</t>
  </si>
  <si>
    <t>貳.二.1.5.7</t>
  </si>
  <si>
    <t>貳.二.1.5.8</t>
  </si>
  <si>
    <t>貳.二.1.5.9</t>
  </si>
  <si>
    <t>貳.二.1.5.10</t>
  </si>
  <si>
    <t>貳.二.1.5.11</t>
  </si>
  <si>
    <t>貳.二.1.6</t>
  </si>
  <si>
    <t>PL4-1D-1A1 PANEL</t>
  </si>
  <si>
    <t>貳.二.1.6.1</t>
  </si>
  <si>
    <t>M16471000000AZG
05034,英電舍、
大同、南亞</t>
  </si>
  <si>
    <t>貳.二.1.6.2</t>
  </si>
  <si>
    <t>無熔線斷路器，NFB 3P 100AF 100AT
10KA 200V</t>
  </si>
  <si>
    <t>164110000006ZG0
5116,士林、東元</t>
  </si>
  <si>
    <t>貳.二.1.6.3</t>
  </si>
  <si>
    <t>無熔線斷路器，NFB 3P 100AF 50AT
10KA 200V</t>
  </si>
  <si>
    <t>164110000006ZG0
5126,士林、東元</t>
  </si>
  <si>
    <t>貳.二.1.6.4</t>
  </si>
  <si>
    <t>無熔線斷路器，NFB 1P 100AF 20AT
10KA 115V</t>
  </si>
  <si>
    <t>164110000006ZG0
512A,士林、東元</t>
  </si>
  <si>
    <t>貳.二.1.6.5</t>
  </si>
  <si>
    <t>漏電斷路器，RCBO 1P 100AF 20AT 10KA
115V 30mA 0.1Sec</t>
  </si>
  <si>
    <t>164130000006ZG9
599,5026，順山
、士林、東元或
同等品</t>
  </si>
  <si>
    <t>貳.二.1.6.6</t>
  </si>
  <si>
    <t>162911000006ZB0
2,士林、巧力或
同等品</t>
  </si>
  <si>
    <t>貳.二.1.6.7</t>
  </si>
  <si>
    <t>集合式數位電表，LCD顯示,含3-51次A及
V各次諧波及 A,V,KW最大最小值及時間顯</t>
  </si>
  <si>
    <t>162930000008ZG0
503,PROVAR、A-</t>
  </si>
  <si>
    <t>第 27 頁 共 93 頁</t>
  </si>
  <si>
    <t>示,故障紀錄,電壓驟升降保護,64M記憶體,
2組ALARM接點,IP54,W/RS485,法人測試報
告</t>
  </si>
  <si>
    <t>B、PML 或同等品</t>
  </si>
  <si>
    <t>貳.二.1.6.8</t>
  </si>
  <si>
    <t>貳.二.1.6.9</t>
  </si>
  <si>
    <t>貳.二.1.6.10</t>
  </si>
  <si>
    <t>貳.二.1.6.11</t>
  </si>
  <si>
    <t>貳.二.1.6.12</t>
  </si>
  <si>
    <t>貳.二.1.6.13</t>
  </si>
  <si>
    <t>貳.二.1.7</t>
  </si>
  <si>
    <t>PL4-E18 PANEL</t>
  </si>
  <si>
    <t>貳.二.1.7.1</t>
  </si>
  <si>
    <t>貳.二.1.7.2</t>
  </si>
  <si>
    <t>164110000006ZG0
5137,5137，順山
、士林、東元或
同等品</t>
  </si>
  <si>
    <t>貳.二.1.7.3</t>
  </si>
  <si>
    <t>164110000006ZG0
5147,5147，順山
、士林、東元或
同等品</t>
  </si>
  <si>
    <t>貳.二.1.7.4</t>
  </si>
  <si>
    <t>比流器，LV-CT 50A/5A 40VA 600V MOLD-</t>
  </si>
  <si>
    <t>162911000006ZG0</t>
  </si>
  <si>
    <t>第 28 頁 共 93 頁</t>
  </si>
  <si>
    <t>TYPE</t>
  </si>
  <si>
    <t>503,503，士林、
巧力或同等品</t>
  </si>
  <si>
    <t>貳.二.1.7.5</t>
  </si>
  <si>
    <t>貳.二.1.7.6</t>
  </si>
  <si>
    <t>貳.二.1.7.7</t>
  </si>
  <si>
    <t>貳.二.1.7.8</t>
  </si>
  <si>
    <t>貳.二.1.7.9</t>
  </si>
  <si>
    <t>貳.二.1.7.10</t>
  </si>
  <si>
    <t>貳.二.1.7.11</t>
  </si>
  <si>
    <t>貳.二.1.8</t>
  </si>
  <si>
    <t>EPL4-1D-1A1 PANEL</t>
  </si>
  <si>
    <t>貳.二.1.8.1</t>
  </si>
  <si>
    <t>M16471000000AZG
05038,05038，英
電舍、大同、南
亞</t>
  </si>
  <si>
    <t>貳.二.1.8.2</t>
  </si>
  <si>
    <t>無熔線斷路器，NFB 3P 225AF 200AT
10KA 200V</t>
  </si>
  <si>
    <t>164110000006ZB0
2,順山、士林、
東元或同等品</t>
  </si>
  <si>
    <t>貳.二.1.8.3</t>
  </si>
  <si>
    <t>無熔線斷路器，NFB 3P 100AF 75AT</t>
  </si>
  <si>
    <t>164110000006ZG9</t>
  </si>
  <si>
    <t>第 29 頁 共 93 頁</t>
  </si>
  <si>
    <t>10KA 200V</t>
  </si>
  <si>
    <t>5126,5126，順山
、士林、東元或
同等品</t>
  </si>
  <si>
    <t>貳.二.1.8.4</t>
  </si>
  <si>
    <t>164110000006ZG0
5128A,5128A，順
山、士林、東元
或同等品</t>
  </si>
  <si>
    <t>貳.二.1.8.5</t>
  </si>
  <si>
    <t>貳.二.1.8.6</t>
  </si>
  <si>
    <t>比流器，LV-CT 200A/5A 40VA 600V MOLD-
TYPE</t>
  </si>
  <si>
    <t>162911000006ZB0
3,士林、巧力或
同等品</t>
  </si>
  <si>
    <t>貳.二.1.8.7</t>
  </si>
  <si>
    <t>貳.二.1.8.8</t>
  </si>
  <si>
    <t>貳.二.1.8.9</t>
  </si>
  <si>
    <t>貳.二.1.8.10</t>
  </si>
  <si>
    <t>貳.二.1.8.11</t>
  </si>
  <si>
    <t>1640100004ZG051
58</t>
  </si>
  <si>
    <t>貳.二.1.8.12</t>
  </si>
  <si>
    <t>第 30 頁 共 93 頁</t>
  </si>
  <si>
    <t>68</t>
  </si>
  <si>
    <t>貳.二.1.8.13</t>
  </si>
  <si>
    <t>1640100004ZG051
78</t>
  </si>
  <si>
    <t>貳.二.1.9</t>
  </si>
  <si>
    <t>EPL4-E18 PANEL</t>
  </si>
  <si>
    <t>貳.二.1.9.1</t>
  </si>
  <si>
    <t>M16471000000AZG
05038,英電舍、
大同、南亞</t>
  </si>
  <si>
    <t>貳.二.1.9.2</t>
  </si>
  <si>
    <t>無熔線斷路器，NFB 3P 100AF 75AT
10KA 200V</t>
  </si>
  <si>
    <t>164110000006ZG9
5126,5126，順山
、士林、東元或
同等品</t>
  </si>
  <si>
    <t>貳.二.1.9.3</t>
  </si>
  <si>
    <t>164110000006ZG0
5128,5118，順山
、士林、東元或
同等品</t>
  </si>
  <si>
    <t>貳.二.1.9.4</t>
  </si>
  <si>
    <t>貳.二.1.9.5</t>
  </si>
  <si>
    <t>貳.二.1.9.6</t>
  </si>
  <si>
    <t>貳.二.1.9.7</t>
  </si>
  <si>
    <t>第 31 頁 共 93 頁</t>
  </si>
  <si>
    <t>貳.二.1.9.8</t>
  </si>
  <si>
    <t>貳.二.1.9.9</t>
  </si>
  <si>
    <t>貳.二.1.9.10</t>
  </si>
  <si>
    <t>貳.二.1.9.11</t>
  </si>
  <si>
    <t>1640100004ZG051
68</t>
  </si>
  <si>
    <t>貳.二.1.9.12</t>
  </si>
  <si>
    <t>貳.二.1.10</t>
  </si>
  <si>
    <t>UPL-E18 PANEL</t>
  </si>
  <si>
    <t>貳.二.1.10.1</t>
  </si>
  <si>
    <t>貳.二.1.10.2</t>
  </si>
  <si>
    <t>164110000006ZG0
5137</t>
  </si>
  <si>
    <t>貳.二.1.10.3</t>
  </si>
  <si>
    <t>164110000006ZG0
51410,51410，順
山、士林、東元
或同等品</t>
  </si>
  <si>
    <t>貳.二.1.10.4</t>
  </si>
  <si>
    <t>貳.二.1.10.5</t>
  </si>
  <si>
    <t>比流器，LV-CT 50A/5A 40VA 600V MOLD-
TYPE</t>
  </si>
  <si>
    <t>162911000006ZG0
506,士林、巧力
或同等品</t>
  </si>
  <si>
    <t>貳.二.1.10.6</t>
  </si>
  <si>
    <t>162930000008ZG0
504,PROVAR、A-</t>
  </si>
  <si>
    <t>第 32 頁 共 93 頁</t>
  </si>
  <si>
    <t>貳.二.1.10.7</t>
  </si>
  <si>
    <t>貳.二.1.10.8</t>
  </si>
  <si>
    <t>貳.二.1.10.9</t>
  </si>
  <si>
    <t>貳.二.1.10.10</t>
  </si>
  <si>
    <t>貳.二.1.10.11</t>
  </si>
  <si>
    <t>貳.二.1.10.12</t>
  </si>
  <si>
    <t>貳.二.1.11</t>
  </si>
  <si>
    <t>RO PANEL</t>
  </si>
  <si>
    <t>貳.二.1.11.1</t>
  </si>
  <si>
    <t>M16471000000AZG
0512,英電舍、大
同、南亞或同等
品</t>
  </si>
  <si>
    <t>貳.二.1.11.2</t>
  </si>
  <si>
    <t>無熔線斷路器，NFB 3P 100AF 30AT
15KA 380V</t>
  </si>
  <si>
    <t>164110000006ZG0
51312,順山、士
林、東元或同等
品</t>
  </si>
  <si>
    <t>貳.二.1.11.3</t>
  </si>
  <si>
    <t>漏電斷路器，RCBO 1P 100AF 20AT 15KA
220V 30mA 0.1Sec</t>
  </si>
  <si>
    <t>164130000006ZG9
598,順山、士林
、東元或同等品</t>
  </si>
  <si>
    <t>貳.二.1.11.4</t>
  </si>
  <si>
    <t>漏電斷路器，RCBO 1P 100AF 15AT 15KA</t>
  </si>
  <si>
    <t>164130000006ZG9</t>
  </si>
  <si>
    <t>第 33 頁 共 93 頁</t>
  </si>
  <si>
    <t>220V 30mA 0.1Sec</t>
  </si>
  <si>
    <t>597,順山、士林
、東元或同等品</t>
  </si>
  <si>
    <t>貳.二.1.11.5</t>
  </si>
  <si>
    <t>貳.二.1.11.6</t>
  </si>
  <si>
    <t>貳.二.1.11.7</t>
  </si>
  <si>
    <t>儀表、電驛及控制裝置，MS 100VA 220V</t>
  </si>
  <si>
    <t>162910000006ZG0
501,順山、士林
、東元或同等品</t>
  </si>
  <si>
    <t>貳.二.1.11.8</t>
  </si>
  <si>
    <t>儀表、電驛及控制裝置，EX交替電驛</t>
  </si>
  <si>
    <t>162910000006ZG0
502,國際、歐姆
龍或同等品</t>
  </si>
  <si>
    <t>貳.二.1.11.9</t>
  </si>
  <si>
    <t>儀表、電驛及控制裝置，FS水位控制器組</t>
  </si>
  <si>
    <t>162910000008ZG0
502,國際、歐姆
龍或同等品</t>
  </si>
  <si>
    <t>貳.二.1.11.10</t>
  </si>
  <si>
    <t>儀表、電驛及控制裝置，TIMER 0~~24HR
停電保持型</t>
  </si>
  <si>
    <t>162910000006ZG0
503,國際、歐姆
龍或同等品</t>
  </si>
  <si>
    <t>貳.二.1.11.11</t>
  </si>
  <si>
    <t>儀表、電驛及控制裝置，CS:22Ø 1a.1b</t>
  </si>
  <si>
    <t>162910000006ZG0
504,台製品或同
等品</t>
  </si>
  <si>
    <t>貳.二.1.11.12</t>
  </si>
  <si>
    <t>儀表、電驛及控制裝置，PB/PL</t>
  </si>
  <si>
    <t>162910000006ZG0
505</t>
  </si>
  <si>
    <t>貳.二.1.11.13</t>
  </si>
  <si>
    <t>貳.二.1.11.14</t>
  </si>
  <si>
    <t>貳.二.1.11.15</t>
  </si>
  <si>
    <t>第 34 頁 共 93 頁</t>
  </si>
  <si>
    <t>7</t>
  </si>
  <si>
    <t>貳.二.1.12</t>
  </si>
  <si>
    <t>5W1 PANEL</t>
  </si>
  <si>
    <t>貳.二.1.12.1</t>
  </si>
  <si>
    <t>M16471000000AZG
0512</t>
  </si>
  <si>
    <t>貳.二.1.12.2</t>
  </si>
  <si>
    <t>貳.二.1.12.3</t>
  </si>
  <si>
    <t>無熔線斷路器，NFB 3P 100AF 30AT
10KA 200V</t>
  </si>
  <si>
    <t>164110000006ZG0
599,順山、士林
、東元或同等品</t>
  </si>
  <si>
    <t>貳.二.1.12.4</t>
  </si>
  <si>
    <t>164110000006ZG0
5147</t>
  </si>
  <si>
    <t>貳.二.1.12.5</t>
  </si>
  <si>
    <t>貳.二.1.12.6</t>
  </si>
  <si>
    <t>貳.二.1.12.7</t>
  </si>
  <si>
    <t>貳.二.1.13</t>
  </si>
  <si>
    <t>醫用隔離盤 1∮10KVA 每套內含組件如下:
(12迴路)</t>
  </si>
  <si>
    <t>詳規範，材料為
UL認證品</t>
  </si>
  <si>
    <t>貳.二.1.13.1</t>
  </si>
  <si>
    <t>CASE:箱體SS41烤漆，門板不銹鋼</t>
  </si>
  <si>
    <t>貳.二.1.13.2</t>
  </si>
  <si>
    <t>醫療用單相隔離變壓器 10KVA P:1∮2W
220V S:1∮3W110/220V</t>
  </si>
  <si>
    <t>台</t>
  </si>
  <si>
    <t>SQ-D, GE,
EATON或同等品</t>
  </si>
  <si>
    <t>貳.二.1.13.3</t>
  </si>
  <si>
    <t>NFB 2P 60AT 220V 10KA</t>
  </si>
  <si>
    <t>貳.二.1.13.4</t>
  </si>
  <si>
    <t>NFB 2P 40A 10KA/110V</t>
  </si>
  <si>
    <t>貳.二.1.13.5</t>
  </si>
  <si>
    <t>NFB 2P 20A 10KA/110V</t>
  </si>
  <si>
    <t>貳.二.1.13.6</t>
  </si>
  <si>
    <t>絕緣、負載及溫度監視器</t>
  </si>
  <si>
    <t>SQ-D, GE,</t>
  </si>
  <si>
    <t>第 35 頁 共 93 頁</t>
  </si>
  <si>
    <t>EATON或同等品
SQ-D, GE,
EATON或同等品</t>
  </si>
  <si>
    <t>貳.二.1.13.7</t>
  </si>
  <si>
    <t>12迴路洩漏電流定位器</t>
  </si>
  <si>
    <t>貳.二.1.13.8</t>
  </si>
  <si>
    <t>遠端警報顯示器</t>
  </si>
  <si>
    <t>貳.二.1.13.9</t>
  </si>
  <si>
    <t>電源轉換器</t>
  </si>
  <si>
    <t>貳.二.1.13.10</t>
  </si>
  <si>
    <t>過載監測CT</t>
  </si>
  <si>
    <t>貳.二.1.13.11</t>
  </si>
  <si>
    <t>D-FUSE 6A及MCCB插入座</t>
  </si>
  <si>
    <t>貳.二.1.13.12</t>
  </si>
  <si>
    <t>線槽五金及另料</t>
  </si>
  <si>
    <t>貳.二.1.13.13</t>
  </si>
  <si>
    <t>組裝及測試</t>
  </si>
  <si>
    <t>貳.二.1.14</t>
  </si>
  <si>
    <t>隔離盤訊號轉換箱</t>
  </si>
  <si>
    <t>貳.二.1.15</t>
  </si>
  <si>
    <t>TR:乾式H級附外箱，低噪音45db以下，附
過溫警報裝置(TR 3ψ 20KVA 380V /
200-115V)</t>
  </si>
  <si>
    <t>亞力、富笙、亞
成或同等品</t>
  </si>
  <si>
    <t>貳.二.1.16</t>
  </si>
  <si>
    <t>靜態式不斷電系統，容量80kVA，靜態轉換
開關(警報信號乾接點(正常供電、電池供
電、旁路供電、異常警報)餘詳規範</t>
  </si>
  <si>
    <t>台達、ATMOS或同
等品</t>
  </si>
  <si>
    <t>貳.二.1.17</t>
  </si>
  <si>
    <t>NFB 3P 100AF 100AT 15KA 380V開關函(含
箱體)，電氣室</t>
  </si>
  <si>
    <t>順山、士林、東
元或同等品</t>
  </si>
  <si>
    <t>貳.二.1.18</t>
  </si>
  <si>
    <t>箱體基礎，含落地式配電盤、變壓器設備
RC基礎台座，表面粉光製作，基礎座四周
採C型鋼材質保護</t>
  </si>
  <si>
    <t>貳.二.1.19</t>
  </si>
  <si>
    <t>既設盤體"EP4-1D-1" NFB拆卸及新增工程(
含設備、銅排及拆裝工資)</t>
  </si>
  <si>
    <t>貳.二.1.20</t>
  </si>
  <si>
    <t>既設盤體"PL4-1D-1A" NFB拆卸及新增工程
(含設備、銅排及拆裝工資)</t>
  </si>
  <si>
    <t>貳.二.1.21</t>
  </si>
  <si>
    <t>既設盤體"EPL4-1D-1A" NFB拆卸及新增工
程(含設備、銅排及拆裝工資)</t>
  </si>
  <si>
    <t>貳.二.1.22</t>
  </si>
  <si>
    <t>護理站對面既設盤體與新設盤體整合費用</t>
  </si>
  <si>
    <t>貳.二.1.23</t>
  </si>
  <si>
    <t>打鑿修補</t>
  </si>
  <si>
    <t>第 36 頁 共 93 頁</t>
  </si>
  <si>
    <t>貳.二.1.24</t>
  </si>
  <si>
    <t>盤體固定補強</t>
  </si>
  <si>
    <t>貳.二.1.25</t>
  </si>
  <si>
    <t>零雜料損耗</t>
  </si>
  <si>
    <t>貳.二.1.26</t>
  </si>
  <si>
    <t>電力檢測附檢測報告</t>
  </si>
  <si>
    <t>貳.二.1.27</t>
  </si>
  <si>
    <t>現場按裝,測試調整工資</t>
  </si>
  <si>
    <t>貳.二.2</t>
  </si>
  <si>
    <t>照明插座設備工程</t>
  </si>
  <si>
    <t>貳.二.2.1</t>
  </si>
  <si>
    <t>照明燈具，LED 20Wx3 崁頂式GMP無塵燈具
,反射板為白色水性霧面烤漆鋁板,附玻璃
燈罩,220V</t>
  </si>
  <si>
    <t>盞</t>
  </si>
  <si>
    <t>165050000AZG050
4,飛利浦或同等
品</t>
  </si>
  <si>
    <t>貳.二.2.2</t>
  </si>
  <si>
    <t>照明燈具，LED T-Bar燈 25W 2呎*2呎 節
能標章</t>
  </si>
  <si>
    <t>165050000AZG050
5,飛利浦或同等
品</t>
  </si>
  <si>
    <t>貳.二.2.3</t>
  </si>
  <si>
    <t>照明燈具，LED 吸頂燈 25W 2呎*2呎 節能
標章</t>
  </si>
  <si>
    <t>165050000AZG050
6,飛利浦或同等
品</t>
  </si>
  <si>
    <t>貳.二.2.4</t>
  </si>
  <si>
    <t>照明燈具，層板燈 LED 20Wx1</t>
  </si>
  <si>
    <t>165050000AZG050
8,飛利浦或同等
品</t>
  </si>
  <si>
    <t>貳.二.2.5</t>
  </si>
  <si>
    <t>照明燈具，嵌入式筒燈 LED 15W ,220V
節能標章</t>
  </si>
  <si>
    <t>165050000AZG050
9,飛利浦或同等
品</t>
  </si>
  <si>
    <t>貳.二.2.6</t>
  </si>
  <si>
    <t>照明燈具，嵌入式筒燈 LED 16W ,220V</t>
  </si>
  <si>
    <t>165050000AZG051
0,飛利浦或同等
品</t>
  </si>
  <si>
    <t>貳.二.2.7</t>
  </si>
  <si>
    <t>照明控制開關，單切螢光開關15A 220V,附
金屬蓋板</t>
  </si>
  <si>
    <t>1658100006ZG050
1,國際或同等品</t>
  </si>
  <si>
    <t>貳.二.2.8</t>
  </si>
  <si>
    <t>照明控制開關，單切螢光開關(中型尺寸)
15A 220V,附金屬蓋板(自動門開關用)</t>
  </si>
  <si>
    <t>1658100006ZG050
2,國際或同等品</t>
  </si>
  <si>
    <t>貳.二.2.9</t>
  </si>
  <si>
    <t>照明控制開關，雙切螢光開關15A 220V,附
金屬蓋板</t>
  </si>
  <si>
    <t>1658100006ZG050
3,國際或同等品</t>
  </si>
  <si>
    <t>貳.二.2.10</t>
  </si>
  <si>
    <t>照明控制開關，感應開關(感測半徑3.5M以</t>
  </si>
  <si>
    <t>1658100006ZG050</t>
  </si>
  <si>
    <t>第 37 頁 共 93 頁</t>
  </si>
  <si>
    <t>上)</t>
  </si>
  <si>
    <t>4,國際或同等品</t>
  </si>
  <si>
    <t>貳.二.2.11</t>
  </si>
  <si>
    <t>接線裝置，雙連暗插座15A 115V 附原廠白
色蓋板,接地型(5.5m㎡絞線用)</t>
  </si>
  <si>
    <t>1615000006ZG050
1,國際,東芝或同
等品(緊急迴路插
座本體,採用紅色
,UPS插座迴路插
座本體,採用棕色
)</t>
  </si>
  <si>
    <t>貳.二.2.12</t>
  </si>
  <si>
    <t>接線裝置，單連暗插座15A 115V 附原廠白
色蓋板,接地型(5.5m㎡絞線用)</t>
  </si>
  <si>
    <t>1615000006ZG050
3,(緊急迴路插座
本體,採用紅色,
UPS插座迴路插座
本體,採用棕色國
際或同等品)</t>
  </si>
  <si>
    <t>貳.二.2.13</t>
  </si>
  <si>
    <t>接線裝置，單連暗插座15A 250V 附金屬蓋
板,接地型 (5.5m㎡絞線用)</t>
  </si>
  <si>
    <t>1615000006ZG050
4,(緊急迴路插座
本體,採用紅色,
UPS插座迴路插座
本體,採用棕色國
際或同等品)</t>
  </si>
  <si>
    <t>貳.二.2.14</t>
  </si>
  <si>
    <t>插座用蓋板，插座加裝壓克力防水罩或防
滴蓋板(詳圖說)</t>
  </si>
  <si>
    <t>16150L0006ZG050
1,尺寸請參考本
院既有型式</t>
  </si>
  <si>
    <t>貳.二.2.15</t>
  </si>
  <si>
    <t>計量與計價，燈具補強固定及綁鐵絲防墜(
含配件)</t>
  </si>
  <si>
    <t>0127100004ZGM30
501,#</t>
  </si>
  <si>
    <t>貳.二.2.16</t>
  </si>
  <si>
    <t>計量與計價，四角/八角鍍鋅BOX附蓋板，
t=1.6mm</t>
  </si>
  <si>
    <t>0127100004ZGM30
502</t>
  </si>
  <si>
    <t>貳.二.2.17</t>
  </si>
  <si>
    <t>計量與計價，工程另料(亦含插座、燈具開
關、自動門、緊急照明燈、避難方向指示
燈及出口門燈之迴路電壓標示等)</t>
  </si>
  <si>
    <t>0127100004ZGM30
503</t>
  </si>
  <si>
    <t>第 38 頁 共 93 頁</t>
  </si>
  <si>
    <t>貳.二.2.18</t>
  </si>
  <si>
    <t>0127100004ZGM30
504</t>
  </si>
  <si>
    <t>貳.二.3</t>
  </si>
  <si>
    <t>配管線工程</t>
  </si>
  <si>
    <t>貳.二.3.1</t>
  </si>
  <si>
    <t>600V PVC WIRE</t>
  </si>
  <si>
    <t>太平洋、伸泰、
宏泰、大山或同
等品</t>
  </si>
  <si>
    <t>貳.二.3.1.1</t>
  </si>
  <si>
    <t>電線及電纜，2.0mm</t>
  </si>
  <si>
    <t>161200000001ZGM
20501</t>
  </si>
  <si>
    <t>貳.二.3.1.2</t>
  </si>
  <si>
    <t>電線及電纜，5.5m㎡</t>
  </si>
  <si>
    <t>161200000001ZGM
20502</t>
  </si>
  <si>
    <t>貳.二.3.1.3</t>
  </si>
  <si>
    <t>電線及電纜，8.0m㎡</t>
  </si>
  <si>
    <t>161200000001ZGM
20503</t>
  </si>
  <si>
    <t>貳.二.3.1.4</t>
  </si>
  <si>
    <t>電線及電纜，14m㎡</t>
  </si>
  <si>
    <t>161200000001ZGM
20504</t>
  </si>
  <si>
    <t>貳.二.3.1.5</t>
  </si>
  <si>
    <t>電線及電纜，配線另料(線材5.5mm2含以下
採安全接頭，符合UL、VDE等相關認證)</t>
  </si>
  <si>
    <t>161200000004ZGM
20501,WAGO、
ENSTO、ADELS或
同等品</t>
  </si>
  <si>
    <t>貳.二.3.2</t>
  </si>
  <si>
    <t>貳.二.3.2.1</t>
  </si>
  <si>
    <t>161200000001ZGM
20506</t>
  </si>
  <si>
    <t>貳.二.3.2.2</t>
  </si>
  <si>
    <t>161200000001ZGM
20507</t>
  </si>
  <si>
    <t>貳.二.3.2.3</t>
  </si>
  <si>
    <t>161200000001ZGM
20508</t>
  </si>
  <si>
    <t>貳.二.3.2.4</t>
  </si>
  <si>
    <t>電線及電纜，22m㎡</t>
  </si>
  <si>
    <t>161200000001ZGM
20509</t>
  </si>
  <si>
    <t>貳.二.3.2.5</t>
  </si>
  <si>
    <t>電線及電纜，30m㎡</t>
  </si>
  <si>
    <t>161200000001ZGM</t>
  </si>
  <si>
    <t>第 39 頁 共 93 頁</t>
  </si>
  <si>
    <t>20510</t>
  </si>
  <si>
    <t>貳.二.3.2.6</t>
  </si>
  <si>
    <t>電線及電纜，100m㎡</t>
  </si>
  <si>
    <t>161200000001ZGM
20511</t>
  </si>
  <si>
    <t>貳.二.3.2.7</t>
  </si>
  <si>
    <t>161200000004ZGM
20502,WAGO、
ENSTO、ADELS或
同等品</t>
  </si>
  <si>
    <t>貳.二.3.3</t>
  </si>
  <si>
    <t>EMT管(符合CNS2606)</t>
  </si>
  <si>
    <t>永銳堅、萬蕙昇
或同等品</t>
  </si>
  <si>
    <t>貳.二.3.3.1</t>
  </si>
  <si>
    <t>管材，E25</t>
  </si>
  <si>
    <t>151050000001ZGM
20501</t>
  </si>
  <si>
    <t>貳.二.3.3.2</t>
  </si>
  <si>
    <t>管材，E31</t>
  </si>
  <si>
    <t>151050000001ZGM
20502</t>
  </si>
  <si>
    <t>貳.二.3.3.3</t>
  </si>
  <si>
    <t>管材，E39</t>
  </si>
  <si>
    <t>151050000001ZGM
20503</t>
  </si>
  <si>
    <t>貳.二.3.3.4</t>
  </si>
  <si>
    <t>管材，E51</t>
  </si>
  <si>
    <t>151050000001ZGM
20504</t>
  </si>
  <si>
    <t>貳.二.3.3.5</t>
  </si>
  <si>
    <t>管材，E75</t>
  </si>
  <si>
    <t>151050000001ZGM
20505</t>
  </si>
  <si>
    <t>貳.二.3.3.6</t>
  </si>
  <si>
    <t>管材，EMT導線管配管另件(符合CNS 6079)</t>
  </si>
  <si>
    <t>151050000004ZGM
20501</t>
  </si>
  <si>
    <t>貳.二.3.4</t>
  </si>
  <si>
    <t>0127100004ZGM20
501</t>
  </si>
  <si>
    <t>貳.二.3.5</t>
  </si>
  <si>
    <t>計量與計價，防水型金屬軟管</t>
  </si>
  <si>
    <t>0127100004ZGM20
502</t>
  </si>
  <si>
    <t>貳.二.3.6</t>
  </si>
  <si>
    <t>0127100004ZGM20
503</t>
  </si>
  <si>
    <t>貳.二.3.7</t>
  </si>
  <si>
    <t>0127100004ZGM20
504</t>
  </si>
  <si>
    <t>貳.二.3.8</t>
  </si>
  <si>
    <t>計量與計價，打鑿修補及復原(管線填封隙</t>
  </si>
  <si>
    <t>0127100004ZB01</t>
  </si>
  <si>
    <t>第 40 頁 共 93 頁</t>
  </si>
  <si>
    <t>封)</t>
  </si>
  <si>
    <t>貳.二.3.9</t>
  </si>
  <si>
    <t>計量與計價，油漆及管路標示</t>
  </si>
  <si>
    <t>0127100004ZGM20
505</t>
  </si>
  <si>
    <t>貳.二.3.10</t>
  </si>
  <si>
    <t>0127100004ZGM20
506</t>
  </si>
  <si>
    <t>貳.二.3.11</t>
  </si>
  <si>
    <t>計量與計價，工資</t>
  </si>
  <si>
    <t>0127100004ZB02</t>
  </si>
  <si>
    <t>貳.二.4</t>
  </si>
  <si>
    <t>GATEWAY訊號傳輸工程</t>
  </si>
  <si>
    <t>貳.二.4.1</t>
  </si>
  <si>
    <t>計量與計價，用電管理系統-智慧電表型系
統通訊閘道器</t>
  </si>
  <si>
    <t>012710000DZBICU
01,規格請參考本
院既有型式</t>
  </si>
  <si>
    <t>貳.二.4.2</t>
  </si>
  <si>
    <t>0127100004ZBICU
01,電表RS484通
訊串接至閘道器
工程</t>
  </si>
  <si>
    <t>貳.二.4.3</t>
  </si>
  <si>
    <t>計量與計價，機房閘道器與IT資訊網路點
串接工程</t>
  </si>
  <si>
    <t>0127100004ZBICU
02</t>
  </si>
  <si>
    <t>貳.二.4.4</t>
  </si>
  <si>
    <t>計量與計價，軟體擴增費用</t>
  </si>
  <si>
    <t>0127100004ZBICU
03</t>
  </si>
  <si>
    <t>貳.二.4.5</t>
  </si>
  <si>
    <t>計量與計價，系統連接測試費</t>
  </si>
  <si>
    <t>0127100004ZBICU
04</t>
  </si>
  <si>
    <t>貳.二.4.6</t>
  </si>
  <si>
    <t>0127100004ZBICU
05</t>
  </si>
  <si>
    <t>貳.二.4.7</t>
  </si>
  <si>
    <t>0127100004ZBICU
06</t>
  </si>
  <si>
    <t>貳.二.5</t>
  </si>
  <si>
    <t>電機技師竣工查驗簽證費(含取得用電設備
檢驗合格證明)</t>
  </si>
  <si>
    <t>貳.三</t>
  </si>
  <si>
    <t>網路電話設備及管線工程</t>
  </si>
  <si>
    <t>貳.三.1</t>
  </si>
  <si>
    <t>接線裝置，資訊面板(雙孔)+資訊插座(單
座)</t>
  </si>
  <si>
    <t>1615000008ZGM30
501,Panduit、
CommScope、</t>
  </si>
  <si>
    <t>第 41 頁 共 93 頁</t>
  </si>
  <si>
    <t>wonderfor或同等
品</t>
  </si>
  <si>
    <t>貳.三.2</t>
  </si>
  <si>
    <t>接線裝置，資訊面板(雙孔)+無線資訊插座
(雙座))</t>
  </si>
  <si>
    <t>1615000008ZGM30
502,Panduit、
CommScope、
wonderfor或同等
品</t>
  </si>
  <si>
    <t>貳.三.3</t>
  </si>
  <si>
    <t>出線盒(熱浸鍍鋅)，t=2.0 mm</t>
  </si>
  <si>
    <t>0127100004ZMZ24
4</t>
  </si>
  <si>
    <t>貳.三.4</t>
  </si>
  <si>
    <t>門禁對講設備，影視對講機</t>
  </si>
  <si>
    <t>137050000AZGM30
501</t>
  </si>
  <si>
    <t>貳.三.5</t>
  </si>
  <si>
    <t>配線工程</t>
  </si>
  <si>
    <t>Panduit、
CommScope、
wonderfor或同等
品</t>
  </si>
  <si>
    <t>貳.三.5.1</t>
  </si>
  <si>
    <t>建築物電信電纜，Cat. 6 CABLE</t>
  </si>
  <si>
    <t>1671100001ZGM05
01,Panduit、
CommScope、
wonderfor或同等
品</t>
  </si>
  <si>
    <t>貳.三.5.2</t>
  </si>
  <si>
    <t>建築物電信電纜，Cat. 6A CABLE</t>
  </si>
  <si>
    <t>1671100001ZGM05
02</t>
  </si>
  <si>
    <t>貳.三.5.3</t>
  </si>
  <si>
    <t>建築物電信電纜，配線另料</t>
  </si>
  <si>
    <t>1671100004ZGM05
01</t>
  </si>
  <si>
    <t>貳.三.6</t>
  </si>
  <si>
    <t>EMT導線管(符合CNS2606)</t>
  </si>
  <si>
    <t>貳.三.6.1</t>
  </si>
  <si>
    <t>貳.三.6.2</t>
  </si>
  <si>
    <t>第 42 頁 共 93 頁</t>
  </si>
  <si>
    <t>貳.三.6.3</t>
  </si>
  <si>
    <t>貳.三.7</t>
  </si>
  <si>
    <t>計量與計價，AWG28 跳接引線及號碼筒(
20cm)，需 FLUKE 測試通過</t>
  </si>
  <si>
    <t>條</t>
  </si>
  <si>
    <t>0127100004ZGM30
505,Panduit、
CommScope、
wonderfor或同等
品</t>
  </si>
  <si>
    <t>貳.三.8</t>
  </si>
  <si>
    <t>計量與計價，既有資訊機櫃線路整理及廢
線拆除至機櫃端Patch Panel 處</t>
  </si>
  <si>
    <t>0127100004ZGM30
506</t>
  </si>
  <si>
    <t>貳.三.9</t>
  </si>
  <si>
    <t>0127100004ZGM30
507</t>
  </si>
  <si>
    <t>貳.三.10</t>
  </si>
  <si>
    <t>計量與計價，打鑿修補及復原(管線填封隙
封)</t>
  </si>
  <si>
    <t>貳.三.11</t>
  </si>
  <si>
    <t>0127100004ZGM30
508</t>
  </si>
  <si>
    <t>貳.三.12</t>
  </si>
  <si>
    <t>計量與計價，運雜費用</t>
  </si>
  <si>
    <t>0127100004ZGM30
509</t>
  </si>
  <si>
    <t>貳.三.13</t>
  </si>
  <si>
    <t>貳.四</t>
  </si>
  <si>
    <t>弱電設備系統工程</t>
  </si>
  <si>
    <t>貳.四.1</t>
  </si>
  <si>
    <t>門禁管制及緊急求救系統設備工程</t>
  </si>
  <si>
    <t>詳圖說規範</t>
  </si>
  <si>
    <t>貳.四.1.1</t>
  </si>
  <si>
    <t>門禁管制設備，MIFARE感應式讀卡機(含讀
卡機控制器)</t>
  </si>
  <si>
    <t>137060000AZG050
1</t>
  </si>
  <si>
    <t>貳.四.1.2</t>
  </si>
  <si>
    <t>門禁管制設備，交換式電源供應器（3A）</t>
  </si>
  <si>
    <t>137060000AZG050
2</t>
  </si>
  <si>
    <t>貳.四.1.3</t>
  </si>
  <si>
    <t>門禁管制設備，交換式電源供應器（
4.2A）</t>
  </si>
  <si>
    <t>137060000AZG050
3</t>
  </si>
  <si>
    <t>貳.四.1.4</t>
  </si>
  <si>
    <t>門禁管制設備，感應式開門壓扣</t>
  </si>
  <si>
    <t>1370600008ZG050
1</t>
  </si>
  <si>
    <t>貳.四.1.5</t>
  </si>
  <si>
    <t>門禁管制設備，帶燈式緊急解鎖開關</t>
  </si>
  <si>
    <t>1370600008ZG050
2</t>
  </si>
  <si>
    <t>第 43 頁 共 93 頁</t>
  </si>
  <si>
    <t>貳.四.1.6</t>
  </si>
  <si>
    <t>門禁管制設備，4DO控制器</t>
  </si>
  <si>
    <t>137060000AZG050
4</t>
  </si>
  <si>
    <t>貳.四.1.7</t>
  </si>
  <si>
    <t>門禁管制設備，緊急解鎖控制器</t>
  </si>
  <si>
    <t>137060000AZG050
5</t>
  </si>
  <si>
    <t>貳.四.1.8</t>
  </si>
  <si>
    <t>門禁管制設備，陽極式電子鎖</t>
  </si>
  <si>
    <t>1370600008ZG050
5,不含門框切割</t>
  </si>
  <si>
    <t>貳.四.1.9</t>
  </si>
  <si>
    <t>門禁管制設備，門禁偵測器</t>
  </si>
  <si>
    <t>137060000AZG050
7</t>
  </si>
  <si>
    <t>貳.四.1.10</t>
  </si>
  <si>
    <t>門禁管制設備，磁簧偵測器</t>
  </si>
  <si>
    <t>1370600008ZG050
6</t>
  </si>
  <si>
    <t>貳.四.1.11</t>
  </si>
  <si>
    <t>門禁管制設備，門禁控制盤</t>
  </si>
  <si>
    <t>1370600008ZG050
7</t>
  </si>
  <si>
    <t>貳.四.1.12</t>
  </si>
  <si>
    <t>門禁管制設備，門禁管制副控鎖</t>
  </si>
  <si>
    <t>1370600008ZG950
7</t>
  </si>
  <si>
    <t>貳.四.1.13</t>
  </si>
  <si>
    <t>門禁管制設備，信號控制器</t>
  </si>
  <si>
    <t>137060000AZG050
8</t>
  </si>
  <si>
    <t>貳.四.1.14</t>
  </si>
  <si>
    <t>門禁管制設備，信號收集器</t>
  </si>
  <si>
    <t>137060000AZG050
9</t>
  </si>
  <si>
    <t>貳.四.1.15</t>
  </si>
  <si>
    <t>門禁管制設備，RS-485放大器</t>
  </si>
  <si>
    <t>137060000AZG051
0</t>
  </si>
  <si>
    <t>貳.四.1.16</t>
  </si>
  <si>
    <t>門禁管制設備，多組式連動互鎖控制器</t>
  </si>
  <si>
    <t>137060000AZG051
1</t>
  </si>
  <si>
    <t>貳.四.1.17</t>
  </si>
  <si>
    <t>門禁管制設備，緊急求救壓扣</t>
  </si>
  <si>
    <t>1370600008ZG050
8</t>
  </si>
  <si>
    <t>貳.四.1.18</t>
  </si>
  <si>
    <t>門禁管制設備，影像對講門口機</t>
  </si>
  <si>
    <t>137060000AZG051
2</t>
  </si>
  <si>
    <t>貳.四.1.19</t>
  </si>
  <si>
    <t>門禁管制設備，7吋免持影像對講室內機</t>
  </si>
  <si>
    <t>137060000AZG051
3</t>
  </si>
  <si>
    <t>貳.四.1.20</t>
  </si>
  <si>
    <t>門禁管制設備，影像選擇器</t>
  </si>
  <si>
    <t>137060000AZG051
4</t>
  </si>
  <si>
    <t>第 44 頁 共 93 頁</t>
  </si>
  <si>
    <t>貳.四.1.21</t>
  </si>
  <si>
    <t>門禁管制設備，開鎖控制器</t>
  </si>
  <si>
    <t>137060000AZG051
5</t>
  </si>
  <si>
    <t>貳.四.1.22</t>
  </si>
  <si>
    <t>世通、太綸、筠
軒或同等品</t>
  </si>
  <si>
    <t>貳.四.1.22.1</t>
  </si>
  <si>
    <t>建築物電信電纜，信號電纜線 UL2498</t>
  </si>
  <si>
    <t>1671100001ZGM05
03</t>
  </si>
  <si>
    <t>貳.四.1.22.2</t>
  </si>
  <si>
    <t>建築物電信電纜，信號電纜線 0.65-4C</t>
  </si>
  <si>
    <t>1671100001ZGM05
04</t>
  </si>
  <si>
    <t>貳.四.1.22.3</t>
  </si>
  <si>
    <t>建築物電信電纜，信號電纜線 0.65-8C</t>
  </si>
  <si>
    <t>1671100001ZGM05
05</t>
  </si>
  <si>
    <t>貳.四.1.22.4</t>
  </si>
  <si>
    <t>建築物電信電纜，信號電纜線 0.65-10C</t>
  </si>
  <si>
    <t>1671100001ZGM05
06</t>
  </si>
  <si>
    <t>貳.四.1.22.5</t>
  </si>
  <si>
    <t>建築物電信電纜，信號電纜線 24AWG-4P</t>
  </si>
  <si>
    <t>1671100001ZGM05
07</t>
  </si>
  <si>
    <t>貳.四.1.22.6</t>
  </si>
  <si>
    <t>建築物電信電纜，信號電纜線 5C2V</t>
  </si>
  <si>
    <t>1671100001ZGM05
11</t>
  </si>
  <si>
    <t>貳.四.1.22.7</t>
  </si>
  <si>
    <t>建築物電信電纜，控制電纜線 1.25mm2-
2C</t>
  </si>
  <si>
    <t>1671100001ZGM05
08</t>
  </si>
  <si>
    <t>貳.四.1.22.8</t>
  </si>
  <si>
    <t>建築物電信電纜，控制電纜線 2.0mm2-2C</t>
  </si>
  <si>
    <t>1671100001ZGM05
09</t>
  </si>
  <si>
    <t>貳.四.1.22.9</t>
  </si>
  <si>
    <t>建築物電信電纜，控制電纜線 3.5mm2-3C</t>
  </si>
  <si>
    <t>1671100001ZGM05
10</t>
  </si>
  <si>
    <t>貳.四.1.22.10</t>
  </si>
  <si>
    <t>貳.四.1.23</t>
  </si>
  <si>
    <t>貳.四.1.23.1</t>
  </si>
  <si>
    <t>管材，E19</t>
  </si>
  <si>
    <t>151050000001ZGM
40502</t>
  </si>
  <si>
    <t>貳.四.1.23.2</t>
  </si>
  <si>
    <t>151050000001ZGM
40501</t>
  </si>
  <si>
    <t>第 45 頁 共 93 頁</t>
  </si>
  <si>
    <t>貳.四.1.23.3</t>
  </si>
  <si>
    <t>管材，E63</t>
  </si>
  <si>
    <t>151050000001ZGM
40503</t>
  </si>
  <si>
    <t>貳.四.1.23.4</t>
  </si>
  <si>
    <t>貳.四.1.24</t>
  </si>
  <si>
    <t>計量與計價，五金箱盒及固定金具</t>
  </si>
  <si>
    <t>0127100004ZGM40
501</t>
  </si>
  <si>
    <t>貳.四.1.25</t>
  </si>
  <si>
    <t>接線裝置，門禁系統接線箱 t=2.0 mm（
1.5尺X1.5尺)</t>
  </si>
  <si>
    <t>1615000006ZGM40
501</t>
  </si>
  <si>
    <t>貳.四.1.26</t>
  </si>
  <si>
    <t>接線裝置，緊急求救系統接線箱（1.5尺
X1.5尺）</t>
  </si>
  <si>
    <t>1615000006ZGM40
502</t>
  </si>
  <si>
    <t>貳.四.1.27</t>
  </si>
  <si>
    <t>接線裝置，門禁系統主接線箱 t=2.0 mm（
2尺X2.5尺)</t>
  </si>
  <si>
    <t>1615000006ZGM40
503</t>
  </si>
  <si>
    <t>貳.四.1.28</t>
  </si>
  <si>
    <t>接線裝置，安全防盜系統主接線箱 t=
2.0 mm（2尺X2.5尺）</t>
  </si>
  <si>
    <t>1615000006ZGM40
504</t>
  </si>
  <si>
    <t>貳.四.1.29</t>
  </si>
  <si>
    <t>計量與計價，門框切割</t>
  </si>
  <si>
    <t>0127100004ZGM40
502</t>
  </si>
  <si>
    <t>貳.四.1.30</t>
  </si>
  <si>
    <t>0127100004ZGM40
503</t>
  </si>
  <si>
    <t>貳.四.1.31</t>
  </si>
  <si>
    <t>貳.四.1.32</t>
  </si>
  <si>
    <t>計量與計價，門禁系統連線整合及權限資
料設定</t>
  </si>
  <si>
    <t>0127100004ZGM40
505</t>
  </si>
  <si>
    <t>貳.四.1.33</t>
  </si>
  <si>
    <t>計量與計價，安全防盜警報圖形撰寫及火
警聯動整合設定</t>
  </si>
  <si>
    <t>0127100004ZGM40
506</t>
  </si>
  <si>
    <t>貳.四.1.34</t>
  </si>
  <si>
    <t>0127100004ZGM40
507</t>
  </si>
  <si>
    <t>貳.四.1.35</t>
  </si>
  <si>
    <t>0127100004ZGM40
508</t>
  </si>
  <si>
    <t>貳.四.1.36</t>
  </si>
  <si>
    <t>計量與計價，工資(含配管、配線、器材設
備安裝)</t>
  </si>
  <si>
    <t>0127100004ZGM40
509</t>
  </si>
  <si>
    <t>第 46 頁 共 93 頁</t>
  </si>
  <si>
    <t>貳.四.2</t>
  </si>
  <si>
    <t>安全監視及病理對講系統設備工程</t>
  </si>
  <si>
    <t>貳.四.2.1</t>
  </si>
  <si>
    <t>閉路電視設備，IP 200萬畫素定焦半球攝
影機</t>
  </si>
  <si>
    <t>1370400006ZG050
1</t>
  </si>
  <si>
    <t>貳.四.2.2</t>
  </si>
  <si>
    <t>閉路電視設備，IP 200萬畫素定焦槍型攝
影機</t>
  </si>
  <si>
    <t>1370400006ZG050
2</t>
  </si>
  <si>
    <t>貳.四.2.3</t>
  </si>
  <si>
    <t>閉路電視設備，IP 200萬畫素快速球型攝
影機</t>
  </si>
  <si>
    <t>1370400006ZG050
3A,#</t>
  </si>
  <si>
    <t>貳.四.2.4</t>
  </si>
  <si>
    <t>閉路電視設備，24 Port POE交換器</t>
  </si>
  <si>
    <t>137040000AZG050
1</t>
  </si>
  <si>
    <t>貳.四.2.5</t>
  </si>
  <si>
    <t>閉路電視設備，32CH網路多功能錄影主機</t>
  </si>
  <si>
    <t>137040000AZG050
2</t>
  </si>
  <si>
    <t>貳.四.2.6</t>
  </si>
  <si>
    <t>閉路電視設備，監控專用硬碟10TB</t>
  </si>
  <si>
    <t>個</t>
  </si>
  <si>
    <t>1370400007ZG050
1</t>
  </si>
  <si>
    <t>貳.四.2.7</t>
  </si>
  <si>
    <t>閉路電視設備，6U機櫃</t>
  </si>
  <si>
    <t>1370400007ZG050
2</t>
  </si>
  <si>
    <t>貳.四.2.8</t>
  </si>
  <si>
    <t>閉路電視設備，壁掛式開關箱45*50*14cm(
內置控制主機)</t>
  </si>
  <si>
    <t>1370400008ZG050
1</t>
  </si>
  <si>
    <t>貳.四.2.9</t>
  </si>
  <si>
    <t>閉路電視設備，監聽對講主機</t>
  </si>
  <si>
    <t>1370400008ZG050
2</t>
  </si>
  <si>
    <t>貳.四.2.10</t>
  </si>
  <si>
    <t>閉路電視設備，專業型指向性麥克風(含固
定座)</t>
  </si>
  <si>
    <t>1370400006ZG050
3</t>
  </si>
  <si>
    <t>貳.四.2.11</t>
  </si>
  <si>
    <t>閉路電視設備，嵌入式監聽喇叭</t>
  </si>
  <si>
    <t>1370400008ZG050
3</t>
  </si>
  <si>
    <t>貳.四.2.12</t>
  </si>
  <si>
    <t>閉路電視設備，前後級音源擴大機</t>
  </si>
  <si>
    <t>1370400006ZG050
4</t>
  </si>
  <si>
    <t>貳.四.2.13</t>
  </si>
  <si>
    <t>貳.四.2.13.1</t>
  </si>
  <si>
    <t>1671100001ZGM05
01,Panduit、
CommScope、
wonderfor或同等</t>
  </si>
  <si>
    <t>第 47 頁 共 93 頁</t>
  </si>
  <si>
    <t>品</t>
  </si>
  <si>
    <t>貳.四.2.13.2</t>
  </si>
  <si>
    <t>建築物電信電纜，麥克風線</t>
  </si>
  <si>
    <t>1671100001ZGM05
12,太平洋、伸泰
、筠軒或同等品</t>
  </si>
  <si>
    <t>貳.四.2.13.3</t>
  </si>
  <si>
    <t>建築物電信電纜，22AWG-4P</t>
  </si>
  <si>
    <t>1671100004ZGM05
13,太平洋、伸泰
、筠軒或同等品</t>
  </si>
  <si>
    <t>貳.四.2.13.4</t>
  </si>
  <si>
    <t>貳.四.2.14</t>
  </si>
  <si>
    <t>貳.四.2.14.1</t>
  </si>
  <si>
    <t>貳.四.2.14.2</t>
  </si>
  <si>
    <t>貳.四.2.14.3</t>
  </si>
  <si>
    <t>貳.四.2.15</t>
  </si>
  <si>
    <t>0127100004ZGM40
510</t>
  </si>
  <si>
    <t>貳.四.2.16</t>
  </si>
  <si>
    <t>計量與計價，四角BOX t=2.0mm (熱浸鍍
鋅)附蓋板</t>
  </si>
  <si>
    <t>0127100004ZGM40
511</t>
  </si>
  <si>
    <t>貳.四.2.17</t>
  </si>
  <si>
    <t>貳.四.2.18</t>
  </si>
  <si>
    <t>計量與計價，訊號調整及測試</t>
  </si>
  <si>
    <t>0127100004ZGM40
513</t>
  </si>
  <si>
    <t>貳.四.2.19</t>
  </si>
  <si>
    <t>計量與計價，更新電子地圖</t>
  </si>
  <si>
    <t>0127100004ZGM40
514</t>
  </si>
  <si>
    <t>貳.四.2.20</t>
  </si>
  <si>
    <t>計量與計價，連線台大醫院VMS</t>
  </si>
  <si>
    <t>0127100004ZGM40
515</t>
  </si>
  <si>
    <t>貳.四.2.21</t>
  </si>
  <si>
    <t>計量與計價，病理監視系統設備管線移裝</t>
  </si>
  <si>
    <t>0127100004ZGM40</t>
  </si>
  <si>
    <t>第 48 頁 共 93 頁</t>
  </si>
  <si>
    <t>費</t>
  </si>
  <si>
    <t>516</t>
  </si>
  <si>
    <t>貳.四.2.22</t>
  </si>
  <si>
    <t>0127100004ZGM40
517</t>
  </si>
  <si>
    <t>貳.四.2.23</t>
  </si>
  <si>
    <t>0127100004ZGM40
518</t>
  </si>
  <si>
    <t>貳.四.2.24</t>
  </si>
  <si>
    <t>0127100004ZGM40
519</t>
  </si>
  <si>
    <t>貳.四.3</t>
  </si>
  <si>
    <t>護理師呼叫系統設備工程</t>
  </si>
  <si>
    <t>詳圖說及規範</t>
  </si>
  <si>
    <t>貳.四.3.1</t>
  </si>
  <si>
    <t>護士呼叫系統，床邊對講呼叫盤 (含組裝
配件)</t>
  </si>
  <si>
    <t>1672500008ZG050
1</t>
  </si>
  <si>
    <t>貳.四.3.2</t>
  </si>
  <si>
    <t>護士呼叫系統，呼叫延長線與掛架</t>
  </si>
  <si>
    <t>1672500008ZG050
2</t>
  </si>
  <si>
    <t>貳.四.3.3</t>
  </si>
  <si>
    <t>護士呼叫系統，護士呼叫中央系統主機 (
硬體)</t>
  </si>
  <si>
    <t>1672500008ZG050
3</t>
  </si>
  <si>
    <t>貳.四.3.4</t>
  </si>
  <si>
    <t>護士呼叫系統，護理師呼叫系統 (伺服器
軟體)</t>
  </si>
  <si>
    <t>套</t>
  </si>
  <si>
    <t>1672500008ZG050
4,#</t>
  </si>
  <si>
    <t>貳.四.3.5</t>
  </si>
  <si>
    <t>護士呼叫系統，門口燈</t>
  </si>
  <si>
    <t>1672500007ZG050
1</t>
  </si>
  <si>
    <t>貳.四.3.6</t>
  </si>
  <si>
    <t>護士呼叫系統，浴廁呼叫盤與配件</t>
  </si>
  <si>
    <t>1672500008ZG050
5</t>
  </si>
  <si>
    <t>貳.四.3.7</t>
  </si>
  <si>
    <t>護士呼叫系統，AIO 桌上型病房通報顯示
系統 (軟硬體)</t>
  </si>
  <si>
    <t>167250000AZG050
1</t>
  </si>
  <si>
    <t>貳.四.3.8</t>
  </si>
  <si>
    <t>護士呼叫系統，護理站話機</t>
  </si>
  <si>
    <t>167250000AZG050
2</t>
  </si>
  <si>
    <t>貳.四.3.9</t>
  </si>
  <si>
    <t>護士呼叫系統，單面走道顯示器(1X6)</t>
  </si>
  <si>
    <t>167250000AZG050
4</t>
  </si>
  <si>
    <t>貳.四.3.10</t>
  </si>
  <si>
    <t>護士呼叫系統，雙面走道顯示器(1X8)</t>
  </si>
  <si>
    <t>167250000AZG050
5</t>
  </si>
  <si>
    <t>貳.四.3.11</t>
  </si>
  <si>
    <t>護士呼叫系統，網路交換器 48 port (
PoE)</t>
  </si>
  <si>
    <t>167250000AZG050
6</t>
  </si>
  <si>
    <t>第 49 頁 共 93 頁</t>
  </si>
  <si>
    <t>貳.四.3.12</t>
  </si>
  <si>
    <t>護士呼叫系統，19吋6U壁掛機櫃</t>
  </si>
  <si>
    <t>1672500008ZG050
6</t>
  </si>
  <si>
    <t>貳.四.3.13</t>
  </si>
  <si>
    <t>護士呼叫系統，1KVA不斷電系統設備</t>
  </si>
  <si>
    <t>167250000AZBICU
01</t>
  </si>
  <si>
    <t>貳.四.3.14</t>
  </si>
  <si>
    <t>護士呼叫系統，IO Box 公廁用控制器(含
附鎖開關收容箱)</t>
  </si>
  <si>
    <t>1672500007ZBICU
02</t>
  </si>
  <si>
    <t>貳.四.3.15</t>
  </si>
  <si>
    <t>貳.四.3.15.1</t>
  </si>
  <si>
    <t>貳.四.3.15.2</t>
  </si>
  <si>
    <t>建築物電信電纜，單模光纖(4芯)線材</t>
  </si>
  <si>
    <t>1671100001ZGM05
15,Panduit、
CommScope、
wonderfor或同等
品</t>
  </si>
  <si>
    <t>貳.四.3.15.3</t>
  </si>
  <si>
    <t>貳.四.3.16</t>
  </si>
  <si>
    <t>貳.四.3.16.1</t>
  </si>
  <si>
    <t>貳.四.3.16.2</t>
  </si>
  <si>
    <t>貳.四.3.17</t>
  </si>
  <si>
    <t>0127100004ZGM40
520</t>
  </si>
  <si>
    <t>貳.四.3.18</t>
  </si>
  <si>
    <t>貳.四.3.19</t>
  </si>
  <si>
    <t>計量與計價，光纖工程五金另料及其他(含</t>
  </si>
  <si>
    <t>第 50 頁 共 93 頁</t>
  </si>
  <si>
    <t>原廠GBIC、光纖短跳線、熔接、測試報告
製作及光纖收容箱)</t>
  </si>
  <si>
    <t>521A</t>
  </si>
  <si>
    <t>貳.四.3.20</t>
  </si>
  <si>
    <t>計量與計價，既有光纖配線拆除工程</t>
  </si>
  <si>
    <t>0127100004ZGM90
521A</t>
  </si>
  <si>
    <t>貳.四.3.21</t>
  </si>
  <si>
    <t>計量與計價，介接院方Portal及交換機軟
體</t>
  </si>
  <si>
    <t>0127100004ZGM40
522</t>
  </si>
  <si>
    <t>貳.四.3.22</t>
  </si>
  <si>
    <t>計量與計價，程式設定及測試調整(含教育
訓練)</t>
  </si>
  <si>
    <t>0127100004ZGM40
523</t>
  </si>
  <si>
    <t>貳.四.3.23</t>
  </si>
  <si>
    <t>0127100004ZGM40
524</t>
  </si>
  <si>
    <t>貳.四.3.24</t>
  </si>
  <si>
    <t>0127100004ZGM40
525</t>
  </si>
  <si>
    <t>貳.四.3.25</t>
  </si>
  <si>
    <t>0127100004ZGM40
526</t>
  </si>
  <si>
    <t>貳.五</t>
  </si>
  <si>
    <t>線槽/線架工程(電力、弱電)</t>
  </si>
  <si>
    <t>貳.五.1</t>
  </si>
  <si>
    <t>密閉式鋁製(鋁合金)線槽(含蓋板及底部沖
孔型)，表面陽極處理 t=2.0m/m(電力)</t>
  </si>
  <si>
    <t>靖聖、明男、喬
楠或同等品</t>
  </si>
  <si>
    <t>貳.五.1.1</t>
  </si>
  <si>
    <t>金屬導線槽，600W*100H直式</t>
  </si>
  <si>
    <t>161360000001ZG0
501</t>
  </si>
  <si>
    <t>貳.五.1.2</t>
  </si>
  <si>
    <t>金屬導線槽，600W*100H水平彎頭Ｌ型</t>
  </si>
  <si>
    <t>161360000006ZG0
501</t>
  </si>
  <si>
    <t>貳.五.1.3</t>
  </si>
  <si>
    <t>金屬導線槽，600W*100H垂直下降Ｄ型</t>
  </si>
  <si>
    <t>161360000006ZG0
502</t>
  </si>
  <si>
    <t>貳.五.1.4</t>
  </si>
  <si>
    <t>金屬導線槽，600W*100H終端封板</t>
  </si>
  <si>
    <t>161360000006ZG0
503</t>
  </si>
  <si>
    <t>貳.五.1.5</t>
  </si>
  <si>
    <t>600W鋁拉線保護條</t>
  </si>
  <si>
    <t>161360000006ZG0
504</t>
  </si>
  <si>
    <t>貳.五.2</t>
  </si>
  <si>
    <t>鋁製電纜架 t=2.0 m/m 表面陽極處理(弱
電)</t>
  </si>
  <si>
    <t>貳.五.2.1</t>
  </si>
  <si>
    <t>電線及電纜，600W*100H直式</t>
  </si>
  <si>
    <t>第 51 頁 共 93 頁</t>
  </si>
  <si>
    <t>50501</t>
  </si>
  <si>
    <t>貳.五.2.2</t>
  </si>
  <si>
    <t>電線及電纜，600W*100H水平三通Ｔ型</t>
  </si>
  <si>
    <t>161200000006ZGM
0501</t>
  </si>
  <si>
    <t>貳.五.2.3</t>
  </si>
  <si>
    <t>電線及電纜，600W*100H終端封板</t>
  </si>
  <si>
    <t>161200000006ZGM
0502</t>
  </si>
  <si>
    <t>貳.五.3</t>
  </si>
  <si>
    <t>接地，接地銅片</t>
  </si>
  <si>
    <t>片</t>
  </si>
  <si>
    <t>1606100007ZGM05
01</t>
  </si>
  <si>
    <t>貳.五.4</t>
  </si>
  <si>
    <t>金屬接合，100H連接片</t>
  </si>
  <si>
    <t>0509000007ZGM05
01</t>
  </si>
  <si>
    <t>貳.五.5</t>
  </si>
  <si>
    <t>金屬接合，100H固定勾-不銹鋼304製</t>
  </si>
  <si>
    <t>0509000007ZGM05
02</t>
  </si>
  <si>
    <t>貳.五.6</t>
  </si>
  <si>
    <t>金屬接合，100H蓋板夾-不銹鋼304製</t>
  </si>
  <si>
    <t>0509000007ZGM05
03</t>
  </si>
  <si>
    <t>貳.五.7</t>
  </si>
  <si>
    <t>金屬接合，馬車螺絲-不銹鋼304製</t>
  </si>
  <si>
    <t>0509000008ZGM05
01</t>
  </si>
  <si>
    <t>貳.五.8</t>
  </si>
  <si>
    <t>計量與計價，600W鋁吊架*41*41m/m(附保
護套)</t>
  </si>
  <si>
    <t>0127100004ZGM50
501</t>
  </si>
  <si>
    <t>貳.五.9</t>
  </si>
  <si>
    <t>計量與計價，垂直可調連接片</t>
  </si>
  <si>
    <t>0127100004ZGM50
502</t>
  </si>
  <si>
    <t>貳.五.10</t>
  </si>
  <si>
    <t>計量與計價，不銹鋼304製五金另料</t>
  </si>
  <si>
    <t>0127100004ZGM50
503</t>
  </si>
  <si>
    <t>貳.五.11</t>
  </si>
  <si>
    <t>貳.五.12</t>
  </si>
  <si>
    <t>計量與計價，安裝工資</t>
  </si>
  <si>
    <t>0127100004ZGM50
505</t>
  </si>
  <si>
    <t>貳.六</t>
  </si>
  <si>
    <t>給排水設備及配管工程</t>
  </si>
  <si>
    <t>貳.六.1</t>
  </si>
  <si>
    <t>給排水及衛生器具，坐式二段式馬桶，附
銅器配件全套</t>
  </si>
  <si>
    <t>1541000008ZG050
1,ALEX、和成、
凱樂或同等品</t>
  </si>
  <si>
    <t>貳.六.2</t>
  </si>
  <si>
    <t>給排水及衛生器具，洗手盆(單盆掛牆式)</t>
  </si>
  <si>
    <t>1541000008ZG050</t>
  </si>
  <si>
    <t>第 52 頁 共 93 頁</t>
  </si>
  <si>
    <t>，含瓷腳，感應龍頭，銅器配件全套(省水
型)</t>
  </si>
  <si>
    <t>2,ALEX、和成、
凱樂或同等品</t>
  </si>
  <si>
    <t>貳.六.3</t>
  </si>
  <si>
    <t>給排水及衛生器具，坐式單件式沖水馬桶
，附銅器配件全套(負壓病房)</t>
  </si>
  <si>
    <t>1541000008ZB01,
ALEX、和成、凱
樂或同等品</t>
  </si>
  <si>
    <t>貳.六.4</t>
  </si>
  <si>
    <t>給排水及衛生器具，沐浴龍頭組，附省水
型銅器配件全套</t>
  </si>
  <si>
    <t>1541000008ZG050
4,ALEX、和成、
凱樂或同等品</t>
  </si>
  <si>
    <t>貳.六.5</t>
  </si>
  <si>
    <t>給排水及衛生器具，不鏽鋼洗槽(屬建築)
，附感應龍頭， 銅器配件全套及PVC排水
管，存水彎</t>
  </si>
  <si>
    <t>1541000008ZG050
5,ALEX、和成、
凱樂或同等品</t>
  </si>
  <si>
    <t>貳.六.6</t>
  </si>
  <si>
    <t>給排水及衛生器具，立式冰溫熱飲水機(程
控殺菌)，熱水容量21L，符合飲水標準(出
水栓附角閥)</t>
  </si>
  <si>
    <t>154100000CZG050
1,賀眾、力霸、
千山淨水或同等
品</t>
  </si>
  <si>
    <t>貳.六.7</t>
  </si>
  <si>
    <t>電子式水量計</t>
  </si>
  <si>
    <t>貳.六.7.1</t>
  </si>
  <si>
    <t>水量計，電子式水量計1-1/2"(40mm)牙口
接頭 CNS14866國家標準,標準檢驗局型式
認證及檢驗封鉛,具IP68防塵防水保護等級
CNS14866國家標準,標準檢驗局型式認
證及檢驗封鉛,具IP68防塵防水保護等級</t>
  </si>
  <si>
    <t>1342400006ZG050
11,CNS14866國家
標準,標準檢驗局
型式認證及檢驗
封鉛,具IP68防塵
防水保護等級</t>
  </si>
  <si>
    <t>貳.六.7.2</t>
  </si>
  <si>
    <t>水量計，電子式水量計/2"(50mm)牙口接頭</t>
  </si>
  <si>
    <t>1342400006ZG050
2,CNS14866國家
標準,標準檢驗局
型式認證及檢驗
封鉛,具IP68防塵
防水保護等級</t>
  </si>
  <si>
    <t>貳.六.7.3</t>
  </si>
  <si>
    <t>水量計，數位水表同步傳輸器，RS485</t>
  </si>
  <si>
    <t>1342400006ZG050
3</t>
  </si>
  <si>
    <t>第 53 頁 共 93 頁</t>
  </si>
  <si>
    <t>貳.六.7.4</t>
  </si>
  <si>
    <t>計量與計價，各式閥件及另件</t>
  </si>
  <si>
    <t>0127100004ZGM50
505A</t>
  </si>
  <si>
    <t>貳.六.7.5</t>
  </si>
  <si>
    <t>室外防雨型數位水表監測箱 t=2.0 mm</t>
  </si>
  <si>
    <t>1342400006ZG050
4</t>
  </si>
  <si>
    <t>貳.六.8</t>
  </si>
  <si>
    <t>落水頭，圓型地板落水頭 2"(附存水彎)</t>
  </si>
  <si>
    <t>15410k0006ZG050
1,ALEX、和成、
隆昌或同等品</t>
  </si>
  <si>
    <t>貳.六.9</t>
  </si>
  <si>
    <t>落水頭，方型地板落水頭 2"(附存水彎)</t>
  </si>
  <si>
    <t>15410k0006ZG050
2,ALEX、和成、
隆昌或同等品</t>
  </si>
  <si>
    <t>貳.六.10</t>
  </si>
  <si>
    <t>落水頭，方型地板落水頭 3"(附存水彎)</t>
  </si>
  <si>
    <t>15410k0006ZG050
3,ALEX、和成、
隆昌或同等品</t>
  </si>
  <si>
    <t>貳.六.11</t>
  </si>
  <si>
    <t>清潔口，室內地板方型清潔口 2"(接PVC管
)</t>
  </si>
  <si>
    <t>15410i0006ZG050
1,ALEX、和成、
隆昌或同等品</t>
  </si>
  <si>
    <t>貳.六.12</t>
  </si>
  <si>
    <t>清潔口，室內地板方型清潔口 3"(接PVC管
)</t>
  </si>
  <si>
    <t>15410i0006ZG050
2,ALEX、和成、
隆昌或同等品</t>
  </si>
  <si>
    <t>貳.六.13</t>
  </si>
  <si>
    <t>清潔口，室內地板方型清潔口 4"(接PVC管
)</t>
  </si>
  <si>
    <t>15410i0006ZG050
3,ALEX、和成、
隆昌或同等品</t>
  </si>
  <si>
    <t>貳.六.14</t>
  </si>
  <si>
    <t>洗腎機用快速接頭(自來水)，不鏽鋼
SUS316材質(含三通、防呆裝置等另件)</t>
  </si>
  <si>
    <t>貳.六.15</t>
  </si>
  <si>
    <t>RO水定時排放配管及不銹鋼集水盤(含排水
管)</t>
  </si>
  <si>
    <t>貳.六.16</t>
  </si>
  <si>
    <t>閘閥，不鏽鋼製, 10kg/c㎡級以上，檢附
測試報告</t>
  </si>
  <si>
    <t>東光、富山、晟
策(TST)或同等品</t>
  </si>
  <si>
    <t>貳.六.16.1</t>
  </si>
  <si>
    <t>閥，1/2" 牙口</t>
  </si>
  <si>
    <t>151100000006ZG0
503</t>
  </si>
  <si>
    <t>第 54 頁 共 93 頁</t>
  </si>
  <si>
    <t>貳.六.16.2</t>
  </si>
  <si>
    <t>閥， 2" 牙口</t>
  </si>
  <si>
    <t>151100000006ZG0
502</t>
  </si>
  <si>
    <t>貳.六.17</t>
  </si>
  <si>
    <t>逆止閥，不鏽鋼製, 10kg/c㎡級以上，檢
附測試報告</t>
  </si>
  <si>
    <t>貳.六.17.1</t>
  </si>
  <si>
    <t>貳.六.18</t>
  </si>
  <si>
    <t>雙片式球塞閥，不鏽鋼製, 10kg/c㎡級以
上，檢附測試報告</t>
  </si>
  <si>
    <t>貳.六.18.1</t>
  </si>
  <si>
    <t>閥， 3/4"牙口</t>
  </si>
  <si>
    <t>151100000006ZG0
504</t>
  </si>
  <si>
    <t>貳.六.18.2</t>
  </si>
  <si>
    <t>閥， 1" 牙口</t>
  </si>
  <si>
    <t>151100000006ZB0
1</t>
  </si>
  <si>
    <t>貳.六.18.3</t>
  </si>
  <si>
    <t>閥， 1-1/2" 牙口</t>
  </si>
  <si>
    <t>151100000006ZG0
506</t>
  </si>
  <si>
    <t>貳.六.19</t>
  </si>
  <si>
    <t>PE被覆不鏽鋼管 (車牙管)，管材須固熔化
熱處理</t>
  </si>
  <si>
    <t>美亞、萬蕙昇、
美耐或同等品</t>
  </si>
  <si>
    <t>貳.六.19.1</t>
  </si>
  <si>
    <t>不銹鋼管及管件，1/2" (2.5mm) (被覆厚
度0.8mm)</t>
  </si>
  <si>
    <t>1522300001ZG050
1</t>
  </si>
  <si>
    <t>貳.六.19.2</t>
  </si>
  <si>
    <t>不銹鋼管及管件，3/4" (2.5mm) (被覆厚
度0.8mm)</t>
  </si>
  <si>
    <t>1522300001ZG050
2</t>
  </si>
  <si>
    <t>貳.六.19.3</t>
  </si>
  <si>
    <t>不銹鋼管及管件， 1" (3.0mm) (被覆厚
度0.8mm)</t>
  </si>
  <si>
    <t>1522300001ZG050
3</t>
  </si>
  <si>
    <t>貳.六.19.4</t>
  </si>
  <si>
    <t>不銹鋼管及管件，1-1/2" (3.0mm) (被
覆厚度0.8mm)</t>
  </si>
  <si>
    <t>1522300001ZG050
4</t>
  </si>
  <si>
    <t>貳.六.19.5</t>
  </si>
  <si>
    <t>不銹鋼管及管件，2" (3.5mm) (被覆厚
度0.8mm)</t>
  </si>
  <si>
    <t>1522300001ZG050
5</t>
  </si>
  <si>
    <t>貳.六.19.6</t>
  </si>
  <si>
    <t>不銹鋼管及管件，不鏽鋼管配管另件(車牙
另件)</t>
  </si>
  <si>
    <t>1522300004ZG050
1</t>
  </si>
  <si>
    <t>貳.六.20</t>
  </si>
  <si>
    <t>不鏽鋼發泡被覆管 (車牙管)，管材須固熔
化熱處理</t>
  </si>
  <si>
    <t>第 55 頁 共 93 頁</t>
  </si>
  <si>
    <t>貳.六.20.1</t>
  </si>
  <si>
    <t>不銹鋼管及管件，1/2" (2.5mm) (被覆厚
度 6.0mm)</t>
  </si>
  <si>
    <t>1522300001ZG050
6</t>
  </si>
  <si>
    <t>貳.六.20.2</t>
  </si>
  <si>
    <t>不銹鋼管及管件， 3/4" (2.5mm) (被覆厚
度 6.0mm)</t>
  </si>
  <si>
    <t>1522300001ZG050
7</t>
  </si>
  <si>
    <t>貳.六.20.3</t>
  </si>
  <si>
    <t>不銹鋼管及管件， 1" (3.0mm) (被覆厚
度 6.0mm)</t>
  </si>
  <si>
    <t>1522300001ZG050
8</t>
  </si>
  <si>
    <t>貳.六.20.4</t>
  </si>
  <si>
    <t>不銹鋼管及管件， 1/1/2" (3.0mm) (被
覆厚度 9.0mm)</t>
  </si>
  <si>
    <t>1522300001ZG050
9</t>
  </si>
  <si>
    <t>貳.六.20.5</t>
  </si>
  <si>
    <t>不銹鋼管及管件， 2" (3.0mm) (被覆厚
度 9.0mm)</t>
  </si>
  <si>
    <t>1522300001ZG051
0</t>
  </si>
  <si>
    <t>貳.六.20.6</t>
  </si>
  <si>
    <t>不銹鋼管及管件，不鏽鋼發泡被覆管配管
另件(車牙另件)</t>
  </si>
  <si>
    <t>1522300004ZG050
2</t>
  </si>
  <si>
    <t>貳.六.21</t>
  </si>
  <si>
    <t>污廢水排水管 PVC B管(桔紅色) 符合
CNS</t>
  </si>
  <si>
    <t>南亞、大洋、華
夏或同等品</t>
  </si>
  <si>
    <t>貳.六.21.1</t>
  </si>
  <si>
    <t>污水管管材， 2"</t>
  </si>
  <si>
    <t>0253300001ZG050
1</t>
  </si>
  <si>
    <t>貳.六.21.2</t>
  </si>
  <si>
    <t>污水管管材， 3"</t>
  </si>
  <si>
    <t>0253300001ZG050
2</t>
  </si>
  <si>
    <t>貳.六.21.3</t>
  </si>
  <si>
    <t>污水管管材， 4"</t>
  </si>
  <si>
    <t>0253300001ZG050
3</t>
  </si>
  <si>
    <t>貳.六.21.4</t>
  </si>
  <si>
    <t>污水管管材，污廢水排水管配管另件 (含
暗式清潔口)</t>
  </si>
  <si>
    <t>0253300004ZG050
1</t>
  </si>
  <si>
    <t>貳.六.22</t>
  </si>
  <si>
    <t>透氣管 (PVC A管) 符合CNS</t>
  </si>
  <si>
    <t>南亞、大洋、華
夏或同等</t>
  </si>
  <si>
    <t>貳.六.22.1</t>
  </si>
  <si>
    <t>管材，2"</t>
  </si>
  <si>
    <t>151050000001ZGM
60501</t>
  </si>
  <si>
    <t>貳.六.22.2</t>
  </si>
  <si>
    <t>管材，PVC配管另件</t>
  </si>
  <si>
    <t>151050000004ZGM
60501</t>
  </si>
  <si>
    <t>貳.六.23</t>
  </si>
  <si>
    <t>計量與計價，管路清潔及消毒，試水試壓
及調整</t>
  </si>
  <si>
    <t>0127100004ZGM60
501</t>
  </si>
  <si>
    <t>第 56 頁 共 93 頁</t>
  </si>
  <si>
    <t>貳.六.24</t>
  </si>
  <si>
    <t>計量與計價，管路吊架固定(含標示管徑、
流向及用途標誌)</t>
  </si>
  <si>
    <t>0127100004ZGM60
502</t>
  </si>
  <si>
    <t>貳.六.25</t>
  </si>
  <si>
    <t>計量與計價，既設冷熱水水平管銜接工程</t>
  </si>
  <si>
    <t>0127100004ZGM60
503</t>
  </si>
  <si>
    <t>貳.六.26</t>
  </si>
  <si>
    <t>計量與計價，拆除廢棄給排水管工程</t>
  </si>
  <si>
    <t>0127100004ZGM60
504</t>
  </si>
  <si>
    <t>貳.六.27</t>
  </si>
  <si>
    <t>計量與計價，既設污廢水人孔銜接及現況
水泥打除及新建排水幹管水泥包覆工程</t>
  </si>
  <si>
    <t>0127100004ZGM60
504A</t>
  </si>
  <si>
    <t>貳.六.28</t>
  </si>
  <si>
    <t>計量與計價，工程另料(含五金另料及消耗
品)</t>
  </si>
  <si>
    <t>0127100004ZGM60
505</t>
  </si>
  <si>
    <t>貳.六.29</t>
  </si>
  <si>
    <t>計量與計價，運雜費</t>
  </si>
  <si>
    <t>0127100004ZGM60
506</t>
  </si>
  <si>
    <t>貳.六.30</t>
  </si>
  <si>
    <t>計量與計價，工資(打鑿修補及復原等)</t>
  </si>
  <si>
    <t>0127100004ZGM60
507</t>
  </si>
  <si>
    <t>貳.七</t>
  </si>
  <si>
    <t>防火填塞及氣密填塞</t>
  </si>
  <si>
    <t>貳.七.1</t>
  </si>
  <si>
    <t>防火阻絕，水平區劃防火阻絕，材料包含:
膨脹性防火泥(5加侖/桶)、膨脹性防火帶(
10M/盒)、膨脹性防火磚(
200mmx130mmx50mm/塊)、UL認證105K防火
棉(1200mmx600mm/4片裝)</t>
  </si>
  <si>
    <t>0784000008ZB001</t>
  </si>
  <si>
    <t>貳.七.2</t>
  </si>
  <si>
    <t>防火阻絕，破壞測試及恢復費用</t>
  </si>
  <si>
    <t>0784000004ZB001</t>
  </si>
  <si>
    <t>貳.七.3</t>
  </si>
  <si>
    <t>防火阻絕，五金另料</t>
  </si>
  <si>
    <t>0784000004ZB002</t>
  </si>
  <si>
    <t>貳.七.4</t>
  </si>
  <si>
    <t>防火阻絕，運雜費</t>
  </si>
  <si>
    <t>0784000004ZB003</t>
  </si>
  <si>
    <t>貳.七.5</t>
  </si>
  <si>
    <t>防火阻絕，防火阻絕安裝工資(含責任施工
標籤張貼)</t>
  </si>
  <si>
    <t>0784000004ZB004</t>
  </si>
  <si>
    <t>參.一</t>
  </si>
  <si>
    <t>火警廣播及標示設備</t>
  </si>
  <si>
    <t>參.一.1</t>
  </si>
  <si>
    <t>火警警報設備，火警受信總機，R型，程式
設定修改</t>
  </si>
  <si>
    <t>1385112004ZG040
1</t>
  </si>
  <si>
    <t>參.一.2</t>
  </si>
  <si>
    <t>火警警報設備，火警受信總機，R型，圖控</t>
  </si>
  <si>
    <t>1385112004ZG040</t>
  </si>
  <si>
    <t>第 57 頁 共 93 頁</t>
  </si>
  <si>
    <t>軟體修改</t>
  </si>
  <si>
    <t>2</t>
  </si>
  <si>
    <t>參.一.3</t>
  </si>
  <si>
    <t>計量與計價，監視模組迷你型</t>
  </si>
  <si>
    <t>W0127100004ZGF0
501,PBL*2+火警*
4+出口語音訊號
裝置*1</t>
  </si>
  <si>
    <t>參.一.4</t>
  </si>
  <si>
    <t>計量與計價，控制模組附LED 第三代</t>
  </si>
  <si>
    <t>W0127100004ZGF0
502,空調停止*1+
門禁連動*3+垂壁
*3+自動門開啟*
1</t>
  </si>
  <si>
    <t>參.一.5</t>
  </si>
  <si>
    <t>緊急廣播設備，緊急廣播主機 300W 1L(含
音源轉換+警鈴遮斷)</t>
  </si>
  <si>
    <t>167810000AZGF05
01</t>
  </si>
  <si>
    <t>參.一.6</t>
  </si>
  <si>
    <t>火警探測設備，偵煙式探測器 (二種,附確
認燈)</t>
  </si>
  <si>
    <t>1385300006ZG050
1,YH-0131</t>
  </si>
  <si>
    <t>參.一.7</t>
  </si>
  <si>
    <t>火警探測設備，定溫式感知器</t>
  </si>
  <si>
    <t>1385300006ZG050
2</t>
  </si>
  <si>
    <t>參.一.8</t>
  </si>
  <si>
    <t>火警探測設備，定溫防水型探測器 100°</t>
  </si>
  <si>
    <t>1385300006ZG050
3</t>
  </si>
  <si>
    <t>參.一.9</t>
  </si>
  <si>
    <t>產品，火警警報設備，出口語音訊號裝置
(認證品)</t>
  </si>
  <si>
    <t>M1385100008ZGF0
501</t>
  </si>
  <si>
    <t>參.一.10</t>
  </si>
  <si>
    <t>產品，出口標示燈，B級/ LED 閃滅+語音
(認證品)</t>
  </si>
  <si>
    <t>M16530100000AZB
ZTL02</t>
  </si>
  <si>
    <t>參.一.11</t>
  </si>
  <si>
    <t>緊急廣播設備，緊急廣播喇叭 L級-3W 崁
頂式</t>
  </si>
  <si>
    <t>167810000AZG040
2</t>
  </si>
  <si>
    <t>參.一.12</t>
  </si>
  <si>
    <t>緊急照明設備，緊急照明燈 LED 崁頂式</t>
  </si>
  <si>
    <t>1653000004ZG040
1</t>
  </si>
  <si>
    <t>參.一.13</t>
  </si>
  <si>
    <t>產品，出口標示燈，安全出口門燈 LED/壁
掛式 B級1:1</t>
  </si>
  <si>
    <t>M16530100000AZB
ZTL01</t>
  </si>
  <si>
    <t>參.一.14</t>
  </si>
  <si>
    <t>產品，避難方向指示燈 LED/壁掛式 B級1:
1</t>
  </si>
  <si>
    <t>M16530200000AZB
ZTL03,雙面雙向</t>
  </si>
  <si>
    <t>第 58 頁 共 93 頁</t>
  </si>
  <si>
    <t>參.一.15</t>
  </si>
  <si>
    <t>M16530200000AZB
ZTL02,雙面雙向</t>
  </si>
  <si>
    <t>參.一.16</t>
  </si>
  <si>
    <t>產品，滅火器，ABC 手提乾粉滅火器 10P</t>
  </si>
  <si>
    <t>M139010000BZBZT
L01</t>
  </si>
  <si>
    <t>參.一.17</t>
  </si>
  <si>
    <t>產品，滅火器，CO2 手提式滅火器10P</t>
  </si>
  <si>
    <t>M139010000BZBZT
L02</t>
  </si>
  <si>
    <t>參.一.18</t>
  </si>
  <si>
    <t>產品，滅火器放置箱，鐵製</t>
  </si>
  <si>
    <t>M13901A1006</t>
  </si>
  <si>
    <t>參.一.19</t>
  </si>
  <si>
    <t>導線管，電線用鋼管，無螺紋，稱呼E19</t>
  </si>
  <si>
    <t>161321303001</t>
  </si>
  <si>
    <t>參.一.20</t>
  </si>
  <si>
    <t>配管線另件，EMT 管材另件</t>
  </si>
  <si>
    <t>W01271D0004ZG04
01</t>
  </si>
  <si>
    <t>參.一.21</t>
  </si>
  <si>
    <t>耐熱電纜線(符合消防法規定)</t>
  </si>
  <si>
    <t>參.一.21.1</t>
  </si>
  <si>
    <t>電線及電纜，耐熱電纜，PVC 電纜線
2.0mm 2C</t>
  </si>
  <si>
    <t>1612000004ZG050
1</t>
  </si>
  <si>
    <t>參.一.21.2</t>
  </si>
  <si>
    <t>電線及電纜，耐熱電纜，380°耐熱絕緣電
纜 1.25mm 2C</t>
  </si>
  <si>
    <t>1612000004ZG050
2</t>
  </si>
  <si>
    <t>參.一.21.3</t>
  </si>
  <si>
    <t>電線及電纜，耐熱電纜，380°耐熱絕緣電
纜 1.6mm 2C</t>
  </si>
  <si>
    <t>1612000004ZG050
3</t>
  </si>
  <si>
    <t>參.一.21.4</t>
  </si>
  <si>
    <t>電線及電纜，耐熱電纜，380°耐熱絕緣電
纜 1.2mm 5C</t>
  </si>
  <si>
    <t>1612000004ZB001</t>
  </si>
  <si>
    <t>參.一.21.5</t>
  </si>
  <si>
    <t>電線及電纜，耐熱電纜，380°耐熱絕緣電
纜 1.6mm 6C</t>
  </si>
  <si>
    <t>1612000004ZB002</t>
  </si>
  <si>
    <t>參.一.22</t>
  </si>
  <si>
    <t>配管另件</t>
  </si>
  <si>
    <t>0127100004ZMZ32
4</t>
  </si>
  <si>
    <t>參.一.23</t>
  </si>
  <si>
    <t>計量與計價，五金另料</t>
  </si>
  <si>
    <t>0127100004ZM007</t>
  </si>
  <si>
    <t>參.一.24</t>
  </si>
  <si>
    <t>計量與計價，設備配管線配電工資</t>
  </si>
  <si>
    <t>0127100004ZGF05
01</t>
  </si>
  <si>
    <t>參.一.25</t>
  </si>
  <si>
    <t>計量與計價，設備吊掛按裝及系統連結測
試</t>
  </si>
  <si>
    <t>0127100004ZGA04
03</t>
  </si>
  <si>
    <t>參.一.26</t>
  </si>
  <si>
    <t>計量與計價，空調連動停止工程</t>
  </si>
  <si>
    <t>0127100004ZBICU
17</t>
  </si>
  <si>
    <t>第 59 頁 共 93 頁</t>
  </si>
  <si>
    <t>參.一.27</t>
  </si>
  <si>
    <t>計量與計價，自動門門扇打開連動工程</t>
  </si>
  <si>
    <t>0127100004ZBICU
18</t>
  </si>
  <si>
    <t>參.二</t>
  </si>
  <si>
    <t>模組訊號源銜接至西址5W4火警主機工程</t>
  </si>
  <si>
    <t>參.二.1</t>
  </si>
  <si>
    <t>模組訊號源銜接至西址5W4火警主機配管配
線工程</t>
  </si>
  <si>
    <t>1385100004ZBICU
02</t>
  </si>
  <si>
    <t>參.二.2</t>
  </si>
  <si>
    <t>參.二.3</t>
  </si>
  <si>
    <t>參.二.4</t>
  </si>
  <si>
    <t>產品，電線及電纜，銅網隔離380°耐熱電
纜線 1.25mm * 2C</t>
  </si>
  <si>
    <t>M161200000001ZG
F0402</t>
  </si>
  <si>
    <t>參.二.5</t>
  </si>
  <si>
    <t>配管線另件</t>
  </si>
  <si>
    <t>W01271D0004</t>
  </si>
  <si>
    <t>參.二.6</t>
  </si>
  <si>
    <t>五金另料</t>
  </si>
  <si>
    <t>W16050ZGG0501</t>
  </si>
  <si>
    <t>參.三</t>
  </si>
  <si>
    <t>室內消防栓設備</t>
  </si>
  <si>
    <t>參.三.1</t>
  </si>
  <si>
    <t>消防栓及連結送水管設備，第二種消防栓
箱 (配件全)，既有更新</t>
  </si>
  <si>
    <t>1397500008ZGF05
01A,1" 太平龍頭
一只、1" 30米長
皮管二條、1" 直
線噴霧瞄子一只
、泵浦啟動指示
燈</t>
  </si>
  <si>
    <t>參.三.2</t>
  </si>
  <si>
    <t>消防栓及連結送水管設備，泵浦啟動燈按
裝及配線</t>
  </si>
  <si>
    <t>1397500008ZGF05
02</t>
  </si>
  <si>
    <t>參.三.3</t>
  </si>
  <si>
    <t>配管用碳鋼鋼管(SGP)，標稱管徑25mm</t>
  </si>
  <si>
    <t>1391180301</t>
  </si>
  <si>
    <t>參.三.4</t>
  </si>
  <si>
    <t>配管線另件，鐵管另件</t>
  </si>
  <si>
    <t>W01271D0004ZGA0
402</t>
  </si>
  <si>
    <t>參.三.5</t>
  </si>
  <si>
    <t>消防栓及連結送水管設備，既有消防箱移
位按裝及配管工資</t>
  </si>
  <si>
    <t>1397500008ZGF05
03</t>
  </si>
  <si>
    <t>參.三.6</t>
  </si>
  <si>
    <t>消防栓及連結送水管設備，既有消防箱更
新按裝固定工資</t>
  </si>
  <si>
    <t>1397500008ZGF05
04</t>
  </si>
  <si>
    <t>第 60 頁 共 93 頁</t>
  </si>
  <si>
    <t>參.四</t>
  </si>
  <si>
    <t>室內排煙設備</t>
  </si>
  <si>
    <t>參.四.1</t>
  </si>
  <si>
    <t>捲簾，電動式，捲簾材，捲簾式防煙垂壁
(布長50cm)</t>
  </si>
  <si>
    <t>1249421001ZGF05
01</t>
  </si>
  <si>
    <t>參.四.2</t>
  </si>
  <si>
    <t>捲簾，電動式,捲簾式防煙垂壁用馬達</t>
  </si>
  <si>
    <t>1249420008ZGF05
01</t>
  </si>
  <si>
    <t>參.四.3</t>
  </si>
  <si>
    <t>現場安裝工資，捲簾垂壁按裝及馬達配電
工資</t>
  </si>
  <si>
    <t>W012719ZJ0001ZG
F0501</t>
  </si>
  <si>
    <t>參.四.4</t>
  </si>
  <si>
    <t>參.五</t>
  </si>
  <si>
    <t>清運費</t>
  </si>
  <si>
    <t>參.六</t>
  </si>
  <si>
    <t>監造工程報告(含施工中監造相片拍攝)</t>
  </si>
  <si>
    <t>參.七</t>
  </si>
  <si>
    <t>消防竣工勘檢費</t>
  </si>
  <si>
    <t>消防設備師監造
簽證費用、消防
設備士裝置簽證
費用、施工中防
護計劃書製作</t>
  </si>
  <si>
    <t>參.八</t>
  </si>
  <si>
    <t>消防竣工測試費</t>
  </si>
  <si>
    <t>消防設備系統測
試及設備測試報
告製作、消防設
備照片拍攝及文
書製作、總機廠
商配合消防竣工
會勘測試</t>
  </si>
  <si>
    <t>參.九</t>
  </si>
  <si>
    <t>消防竣工查驗費</t>
  </si>
  <si>
    <t>消防副本製作、
約件會勘及會同
消防局人員現場
會勘</t>
  </si>
  <si>
    <t>肆.一</t>
  </si>
  <si>
    <t>肆.一.1</t>
  </si>
  <si>
    <t>計量與計價，既有空調設備、風管、風口
拆除</t>
  </si>
  <si>
    <t>0127100004ZGH10
501</t>
  </si>
  <si>
    <t>第 61 頁 共 93 頁</t>
  </si>
  <si>
    <t>肆.一.2</t>
  </si>
  <si>
    <t>計量與計價，既有空調管路與排水拆除</t>
  </si>
  <si>
    <t>0127100004ZGH10
502</t>
  </si>
  <si>
    <t>肆.一.3</t>
  </si>
  <si>
    <t>計量與計價，既有空調配電與配電管拆除(
包含既有配電盤拆除)</t>
  </si>
  <si>
    <t>0127100004ZGH10
503</t>
  </si>
  <si>
    <t>肆.二</t>
  </si>
  <si>
    <t>機器設備</t>
  </si>
  <si>
    <t>肆.二.1</t>
  </si>
  <si>
    <t>AH空調箱(整組含風門,業主指定UV燈組,洩
水考克及存水彎)</t>
  </si>
  <si>
    <t>肆.二.1.1</t>
  </si>
  <si>
    <t>空氣調節箱，AH-1(整組含風門,業主指定
UV燈組,洩水考克及存水彎)</t>
  </si>
  <si>
    <t>1572000008ZG050
1</t>
  </si>
  <si>
    <t>肆.二.1.2</t>
  </si>
  <si>
    <t>空氣調節箱，AH-2(整組含風門,業主指定
UV燈組,洩水考克及存水彎)</t>
  </si>
  <si>
    <t>1572000008ZG050
2,#</t>
  </si>
  <si>
    <t>肆.二.1.3</t>
  </si>
  <si>
    <t>空氣調節箱，AHU-101、AHU-102</t>
  </si>
  <si>
    <t>1572000008ZBICU
01,#，業主提供</t>
  </si>
  <si>
    <t>肆.二.1.4</t>
  </si>
  <si>
    <t>空氣調節箱，AHU-101初級濾網與袋式濾網
更換工料</t>
  </si>
  <si>
    <t>1572000004ZBICU
02</t>
  </si>
  <si>
    <t>肆.二.1.5</t>
  </si>
  <si>
    <t>空氣調節箱，安裝工資</t>
  </si>
  <si>
    <t>1572000004ZG050
1</t>
  </si>
  <si>
    <t>肆.二.1.6</t>
  </si>
  <si>
    <t>空氣調節箱，電源與控制管線及按裝工料
、結線工資</t>
  </si>
  <si>
    <t>1572000004ZG050
2</t>
  </si>
  <si>
    <t>肆.二.1.7</t>
  </si>
  <si>
    <t>空氣調節箱，空調箱安裝另料及零星工料(
含避振器,地板排水銜接專用落水頭)</t>
  </si>
  <si>
    <t>1572000004ZG050
3</t>
  </si>
  <si>
    <t>肆.二.1.8</t>
  </si>
  <si>
    <t>空氣調節箱，空調箱設備RC基礎座(基礎台
高度20cm)</t>
  </si>
  <si>
    <t>1572000004ZG050
4,#</t>
  </si>
  <si>
    <t>肆.二.1.9</t>
  </si>
  <si>
    <t>空氣調節箱，空調箱試車及調整平衡</t>
  </si>
  <si>
    <t>1572000004ZG050
5</t>
  </si>
  <si>
    <t>肆.二.2</t>
  </si>
  <si>
    <t>水泵</t>
  </si>
  <si>
    <t>肆.二.2.1</t>
  </si>
  <si>
    <t>空調用泵，ZP-01~02(不鏽鋼臥式端吸直結
泵)</t>
  </si>
  <si>
    <t>1513100008ZG050
1,#</t>
  </si>
  <si>
    <t>肆.二.2.2</t>
  </si>
  <si>
    <t>空調用泵，SP-01(不鏽鋼變頻恆壓泵浦)</t>
  </si>
  <si>
    <t>1513100008ZG950
1,#</t>
  </si>
  <si>
    <t>第 62 頁 共 93 頁</t>
  </si>
  <si>
    <t>肆.二.2.3</t>
  </si>
  <si>
    <t>空調用泵，水泵安裝及結線工資</t>
  </si>
  <si>
    <t>1513100004ZG050
1</t>
  </si>
  <si>
    <t>肆.二.2.4</t>
  </si>
  <si>
    <t>空調用泵，水泵安裝另料及零星工料(含不
銹鋼避振器)</t>
  </si>
  <si>
    <t>1513100004ZBICU
01</t>
  </si>
  <si>
    <t>肆.二.2.5</t>
  </si>
  <si>
    <t>空調用泵，水泵設備RC基礎底座(基礎台高
度20cm)</t>
  </si>
  <si>
    <t>1513100004ZG050
3,#</t>
  </si>
  <si>
    <t>肆.二.2.6</t>
  </si>
  <si>
    <t>空調用泵，水泵設備試車及調整平衡(含配
合流量揚程修正葉輪)</t>
  </si>
  <si>
    <t>1513100004ZG050
4</t>
  </si>
  <si>
    <t>肆.二.3</t>
  </si>
  <si>
    <t>WF百葉窗通風扇</t>
  </si>
  <si>
    <t>肆.二.3.1</t>
  </si>
  <si>
    <t>動力通風機，WF-1</t>
  </si>
  <si>
    <t>1583300008ZBICU
01</t>
  </si>
  <si>
    <t>肆.二.3.2</t>
  </si>
  <si>
    <t>動力通風機，排風機安裝及結線工資</t>
  </si>
  <si>
    <t>1583300004ZG050
1</t>
  </si>
  <si>
    <t>肆.二.3.3</t>
  </si>
  <si>
    <t>動力通風機，排風機設備試車及調整平衡</t>
  </si>
  <si>
    <t>1583300004ZG050
3</t>
  </si>
  <si>
    <t>肆.二.4</t>
  </si>
  <si>
    <t>噴流稀釋排風機(含控制盤組,外氣旁通風
門,稀釋噴流噴嘴,須為原廠整組配置)</t>
  </si>
  <si>
    <t>肆.二.4.1</t>
  </si>
  <si>
    <t>動力通風機，EF 1-1、EF 1-2,4532CMH噴
流稀釋排風機(2台1組)(含變頻器,控制盤,
須為原廠整組配置)</t>
  </si>
  <si>
    <t>1583300008ZG050
2,#</t>
  </si>
  <si>
    <t>肆.二.4.2</t>
  </si>
  <si>
    <t>動力通風機，EF 2-1、EF 2-2,3426CMH噴
流稀釋排風機(2台1組)(含變頻器,控制盤,
須為原廠整組配置)</t>
  </si>
  <si>
    <t>1583300008ZG050
3</t>
  </si>
  <si>
    <t>肆.二.4.3</t>
  </si>
  <si>
    <t>動力通風機，EF 3-1、EF 3-2,4956CMH噴
流稀釋排風機(2台1組)(含變頻器,控制盤,
須為原廠整組配置)</t>
  </si>
  <si>
    <t>1583300008ZG050
4</t>
  </si>
  <si>
    <t>肆.二.4.4</t>
  </si>
  <si>
    <t>動力通風機，EF 4-1、EF 4-2,3332CMH噴
流稀釋排風機(2台1組)(含變頻器,控制盤,
須為原廠整組配置)</t>
  </si>
  <si>
    <t>1583300008ZG050
5</t>
  </si>
  <si>
    <t>肆.二.4.5</t>
  </si>
  <si>
    <t>動力通風機，噴流稀釋排風機電源與控制</t>
  </si>
  <si>
    <t>1583300008ZG050</t>
  </si>
  <si>
    <t>第 63 頁 共 93 頁</t>
  </si>
  <si>
    <t>管線及按裝工料</t>
  </si>
  <si>
    <t>8</t>
  </si>
  <si>
    <t>肆.二.4.6</t>
  </si>
  <si>
    <t>動力通風機，噴流稀釋排風機安裝工資</t>
  </si>
  <si>
    <t>1583300004ZG050
4</t>
  </si>
  <si>
    <t>肆.二.4.7</t>
  </si>
  <si>
    <t>動力通風機，噴流稀釋排風機安裝另料及
零星工料(含不銹鋼避振器)</t>
  </si>
  <si>
    <t>1583300004ZG050
5</t>
  </si>
  <si>
    <t>肆.二.4.8</t>
  </si>
  <si>
    <t>動力通風機，噴流稀釋排風機設備RC基礎
座(基礎台高度20cm)</t>
  </si>
  <si>
    <t>1583300004ZG050
6,#</t>
  </si>
  <si>
    <t>肆.二.4.9</t>
  </si>
  <si>
    <t>動力通風機，噴流稀釋排風機設備試車及
調整平衡(含皮帶輪及皮帶調整更換)</t>
  </si>
  <si>
    <t>1583300004ZG050
7</t>
  </si>
  <si>
    <t>肆.二.5</t>
  </si>
  <si>
    <t>直流無刷變頻送風機（加大不鏽鋼露水盤
）</t>
  </si>
  <si>
    <t>肆.二.5.1</t>
  </si>
  <si>
    <t>室內送風機，吊掛隱藏式 FCU-3</t>
  </si>
  <si>
    <t>1572100008ZG050
1</t>
  </si>
  <si>
    <t>肆.二.5.2</t>
  </si>
  <si>
    <t>室內送風機，吊掛隱藏式 FCU-4</t>
  </si>
  <si>
    <t>1572100008ZG050
2</t>
  </si>
  <si>
    <t>肆.二.5.3</t>
  </si>
  <si>
    <t>室內送風機，吊掛隱藏式 FCU-6</t>
  </si>
  <si>
    <t>1572100008ZG050
3</t>
  </si>
  <si>
    <t>肆.二.5.4</t>
  </si>
  <si>
    <t>室內送風機，吊掛隱藏式 FCU-8</t>
  </si>
  <si>
    <t>1572100008ZG050
4</t>
  </si>
  <si>
    <t>肆.二.5.5</t>
  </si>
  <si>
    <t>室內送風機，吊掛隱藏式 FCU-10</t>
  </si>
  <si>
    <t>1572100008ZG050
5</t>
  </si>
  <si>
    <t>肆.二.5.6</t>
  </si>
  <si>
    <t>室內送風機，吊掛隱藏式 FCU-12</t>
  </si>
  <si>
    <t>1572100008ZBICU
01</t>
  </si>
  <si>
    <t>肆.二.5.7</t>
  </si>
  <si>
    <t>網路型微電腦風機控制器附分離室溫度感
測器</t>
  </si>
  <si>
    <t>1572100008ZG050
6</t>
  </si>
  <si>
    <t>肆.二.5.8</t>
  </si>
  <si>
    <t>網路型一對一機械式風機操控面板</t>
  </si>
  <si>
    <t>1572100008ZG050
7,#</t>
  </si>
  <si>
    <t>肆.二.5.9</t>
  </si>
  <si>
    <t>計量與計價，小型冷風機安裝及結線工資</t>
  </si>
  <si>
    <t>0127100004ZGH20
501</t>
  </si>
  <si>
    <t>肆.二.5.10</t>
  </si>
  <si>
    <t>計量與計價，小型冷風機另料及零星工料(</t>
  </si>
  <si>
    <t>0127100004ZGH20</t>
  </si>
  <si>
    <t>第 64 頁 共 93 頁</t>
  </si>
  <si>
    <t>含避震器)</t>
  </si>
  <si>
    <t>502</t>
  </si>
  <si>
    <t>肆.二.5.11</t>
  </si>
  <si>
    <t>計量與計價，小型冷風機設備試車及調整
平衡</t>
  </si>
  <si>
    <t>0127100004ZGH20
503</t>
  </si>
  <si>
    <t>肆.二.6</t>
  </si>
  <si>
    <t>袋進袋出過濾箱(BAG-IN BAG-OUT(
SUS304不銹鋼箱體附鎖,含PVC更換操作袋,
差壓傳訊感測器及指示表,初級濾網,高效
HEPA濾網組,UV燈組,零洩漏不銹鋼隔離風
門4組)</t>
  </si>
  <si>
    <t>肆.二.6.1</t>
  </si>
  <si>
    <t>BIBO 1-1、BIBO 1-2,4532CMH袋進袋出過
濾箱(含HEPA濾網組,不銹鋼外箱附鎖,含濾
網差壓計及指示表)</t>
  </si>
  <si>
    <t>012710000CZG050
1</t>
  </si>
  <si>
    <t>肆.二.6.2</t>
  </si>
  <si>
    <t>BIBO 2-1、BIBO 2-2,3426CMH袋進袋出過
濾箱(含HEPA濾網組,不銹鋼外箱附鎖,含濾
網差壓計及指示表)</t>
  </si>
  <si>
    <t>012710000CZG050
2</t>
  </si>
  <si>
    <t>肆.二.6.3</t>
  </si>
  <si>
    <t>BIBO 3-1、BIBO 3-2,4956CMH袋進袋出過
濾箱(含HEPA濾網組,不銹鋼外箱附鎖,含濾
網差壓計及指示表)</t>
  </si>
  <si>
    <t>012710000CZG050
3</t>
  </si>
  <si>
    <t>肆.二.6.4</t>
  </si>
  <si>
    <t>BIBO 4-1、BIBO 4-2,3332CMH袋進袋出過
濾箱(含HEPA濾網組,不銹鋼外箱附鎖,含濾
網差壓計及指示表)</t>
  </si>
  <si>
    <t>012710000CZG050
4</t>
  </si>
  <si>
    <t>肆.二.6.5</t>
  </si>
  <si>
    <t>計量與計價，袋進袋出過濾箱安裝工資</t>
  </si>
  <si>
    <t>0127100004ZGH05
01A</t>
  </si>
  <si>
    <t>肆.二.6.6</t>
  </si>
  <si>
    <t>計量與計價，袋進袋出過濾箱安裝另料及
零星工料</t>
  </si>
  <si>
    <t>0127100004ZGH05
02A</t>
  </si>
  <si>
    <t>肆.二.6.7</t>
  </si>
  <si>
    <t>計量與計價，袋進袋出過濾箱RC基礎座(基
礎台高度20cm)</t>
  </si>
  <si>
    <t>0127100004ZGH05
03A,#</t>
  </si>
  <si>
    <t>肆.二.6.8</t>
  </si>
  <si>
    <t>計量與計價，袋進袋出過濾箱安裝設備試
車及調整平衡(含系統清潔濾網更換及氣密
試驗)</t>
  </si>
  <si>
    <t>0127100004ZGH05
04A</t>
  </si>
  <si>
    <t>肆.二.7</t>
  </si>
  <si>
    <t>終端風箱(專用風量風門、原場風量或差壓</t>
  </si>
  <si>
    <t>第 65 頁 共 93 頁</t>
  </si>
  <si>
    <t>量測元件及符合空間需求之必要按裝附件
、含電源控制變壓器,進風接管手動風門,
原廠風門驅動器,隔離訊號分配器,終端風
箱控制器組,隔離訊號分配器及現場連線測
試調整與技術服務)</t>
  </si>
  <si>
    <t>肆.二.7.1</t>
  </si>
  <si>
    <t>空氣終端箱，VAB-A 快速反應型終端風箱(
不銹鋼材質)</t>
  </si>
  <si>
    <t>1584100008ZG050
1</t>
  </si>
  <si>
    <t>肆.二.7.2</t>
  </si>
  <si>
    <t>空氣終端箱，CB-A 定風量終端風箱(附電
熱加熱器)</t>
  </si>
  <si>
    <t>1584100008ZG050
3</t>
  </si>
  <si>
    <t>肆.二.7.3</t>
  </si>
  <si>
    <t>空氣終端箱，風箱網路型室內溫控面板附
分離式溫度傳感器</t>
  </si>
  <si>
    <t>1584100008ZG050
4</t>
  </si>
  <si>
    <t>肆.二.7.4</t>
  </si>
  <si>
    <t>空氣終端箱，安裝工資</t>
  </si>
  <si>
    <t>1584100004ZG050
1</t>
  </si>
  <si>
    <t>肆.二.7.5</t>
  </si>
  <si>
    <t>空氣終端箱，終端風箱控制及通訊管線,另
料及零星工料(含消音段、風量風門、電源
銜接結線另料、結線工資)</t>
  </si>
  <si>
    <t>1584100004ZG050
2</t>
  </si>
  <si>
    <t>肆.二.7.6</t>
  </si>
  <si>
    <t>空氣終端箱，終端風箱設備試車,通訊測試
及試車調整平衡(含靜壓重新設定及風量調
整測試)</t>
  </si>
  <si>
    <t>1584100004ZG050
3</t>
  </si>
  <si>
    <t>肆.二.8</t>
  </si>
  <si>
    <t>天花型換氣乾燥機</t>
  </si>
  <si>
    <t>肆.二.8.1</t>
  </si>
  <si>
    <t>CH</t>
  </si>
  <si>
    <t>0127100004ZGH05
06A</t>
  </si>
  <si>
    <t>肆.二.8.2</t>
  </si>
  <si>
    <t>計量與計價，循環暖風機安裝及結線工資</t>
  </si>
  <si>
    <t>0127100004ZGH05
05A</t>
  </si>
  <si>
    <t>肆.二.9</t>
  </si>
  <si>
    <t>直流變頻風機濾網機組(含HEPA過濾網,具
RS-485通訊)</t>
  </si>
  <si>
    <t>肆.二.9.1</t>
  </si>
  <si>
    <t>空氣過濾器，FFU-1</t>
  </si>
  <si>
    <t>1586100008ZBICU
01</t>
  </si>
  <si>
    <t>肆.二.9.2</t>
  </si>
  <si>
    <t>空氣過濾器，FFU-2</t>
  </si>
  <si>
    <t>1586100008ZBICU
02</t>
  </si>
  <si>
    <t>第 66 頁 共 93 頁</t>
  </si>
  <si>
    <t>肆.二.9.3</t>
  </si>
  <si>
    <t>空氣過濾器，FFU-3</t>
  </si>
  <si>
    <t>1586100008ZBICU
04</t>
  </si>
  <si>
    <t>肆.二.9.4</t>
  </si>
  <si>
    <t>空氣過濾器，FFU-4</t>
  </si>
  <si>
    <t>1586100008ZBICU
05</t>
  </si>
  <si>
    <t>肆.二.9.5</t>
  </si>
  <si>
    <t>空氣過濾器，T-Grid支架安裝工料</t>
  </si>
  <si>
    <t>1586100004ZBICU
01</t>
  </si>
  <si>
    <t>肆.二.9.6</t>
  </si>
  <si>
    <t>空氣過濾器，風機濾網機組安裝及結線工
資</t>
  </si>
  <si>
    <t>1586100004ZBICU
02</t>
  </si>
  <si>
    <t>肆.二.9.7</t>
  </si>
  <si>
    <t>空氣過濾器，風機濾網機組另料及零星工
料</t>
  </si>
  <si>
    <t>1586100004ZBICU
03</t>
  </si>
  <si>
    <t>肆.二.9.8</t>
  </si>
  <si>
    <t>空氣過濾器，風機濾網機組設備試車及調
整平衡</t>
  </si>
  <si>
    <t>1586100004ZBICU
04</t>
  </si>
  <si>
    <t>肆.二.10</t>
  </si>
  <si>
    <t>吊掛式濾網箱(過濾網材質:鋁質隔板HEPA)</t>
  </si>
  <si>
    <t>肆.二.10.1</t>
  </si>
  <si>
    <t>空氣過濾器，FH-1</t>
  </si>
  <si>
    <t>1586100008ZBICU
03</t>
  </si>
  <si>
    <t>肆.二.10.2</t>
  </si>
  <si>
    <t>空氣過濾器，吊掛式濾網箱安裝工資</t>
  </si>
  <si>
    <t>1586100004ZBICU
05</t>
  </si>
  <si>
    <t>肆.二.10.3</t>
  </si>
  <si>
    <t>空氣過濾器，吊掛式濾網箱另料及零星工
料</t>
  </si>
  <si>
    <t>1586100004ZBICU
06</t>
  </si>
  <si>
    <t>肆.二.11</t>
  </si>
  <si>
    <t>埋入型除濕機含有線控制器(除濕能力15L/
日)</t>
  </si>
  <si>
    <t>肆.二.11.1</t>
  </si>
  <si>
    <t>埋入型除濕機，DH-1</t>
  </si>
  <si>
    <t>0127100004ZBICU
199</t>
  </si>
  <si>
    <t>肆.二.11.2</t>
  </si>
  <si>
    <t>埋入型除濕機，安裝及結線工資</t>
  </si>
  <si>
    <t>0127100004ZBICU
19</t>
  </si>
  <si>
    <t>肆.二.11.3</t>
  </si>
  <si>
    <t>埋入型除濕機，另料及零星工料</t>
  </si>
  <si>
    <t>0127100004ZBICU
20</t>
  </si>
  <si>
    <t>肆.二.11.4</t>
  </si>
  <si>
    <t>埋入型除濕機，試車及調整平衡</t>
  </si>
  <si>
    <t>0127100004ZBICU
21</t>
  </si>
  <si>
    <t>肆.三</t>
  </si>
  <si>
    <t>空調風管工程</t>
  </si>
  <si>
    <t>第 67 頁 共 93 頁</t>
  </si>
  <si>
    <t>肆.三.1</t>
  </si>
  <si>
    <t>風管鍍鋅鐵皮及五金另件</t>
  </si>
  <si>
    <t>肆.三.1.1</t>
  </si>
  <si>
    <t>風管，風管鍍鋅鋼板 &gt; 0.6mmt</t>
  </si>
  <si>
    <t>1581000002ZB001</t>
  </si>
  <si>
    <t>肆.三.1.2</t>
  </si>
  <si>
    <t>風管，風管鍍鋅鋼板法蘭及另料(含導風片
及分歧風門, 順風片,風管測孔)</t>
  </si>
  <si>
    <t>1581000004ZBICU
01</t>
  </si>
  <si>
    <t>肆.三.1.3</t>
  </si>
  <si>
    <t>風管，風管及風管附件製作及按裝工資</t>
  </si>
  <si>
    <t>1581000004ZBICU
02</t>
  </si>
  <si>
    <t>肆.三.2</t>
  </si>
  <si>
    <t>風管不銹鋼鐵皮及五金另件(水密焊接)</t>
  </si>
  <si>
    <t>肆.三.2.1</t>
  </si>
  <si>
    <t>風管，風管不銹鋼板 &gt; 1.52mmt</t>
  </si>
  <si>
    <t>1581000002ZB002
,#</t>
  </si>
  <si>
    <t>肆.三.2.2</t>
  </si>
  <si>
    <t>肆.三.2.3</t>
  </si>
  <si>
    <t>肆.三.2.4</t>
  </si>
  <si>
    <t>風管，空調不銹鋼風管水密焊接安裝工資</t>
  </si>
  <si>
    <t>1581000004ZBICU
03</t>
  </si>
  <si>
    <t>肆.三.3</t>
  </si>
  <si>
    <t>風管吊支架,安裝另料及零星工料(含伸縮
縫接頭)</t>
  </si>
  <si>
    <t>肆.三.4</t>
  </si>
  <si>
    <t>非鹵素PE保溫材</t>
  </si>
  <si>
    <t>肆.三.4.1</t>
  </si>
  <si>
    <t>空調用保溫，非鹵素P保溫 25mm厚(室內外
保溫,戶外內保溫)</t>
  </si>
  <si>
    <t>150800000002ZBI
CU01</t>
  </si>
  <si>
    <t>肆.三.4.2</t>
  </si>
  <si>
    <t>空調用保溫，保溫安裝另料含專用膠水</t>
  </si>
  <si>
    <t>150800000004ZG0
501</t>
  </si>
  <si>
    <t>肆.三.4.3</t>
  </si>
  <si>
    <t>空調用保溫，風管保溫按裝工資</t>
  </si>
  <si>
    <t>150800000004ZG0
502</t>
  </si>
  <si>
    <t>肆.三.5</t>
  </si>
  <si>
    <t>風口風箱25mm保溫</t>
  </si>
  <si>
    <t>肆.三.5.1</t>
  </si>
  <si>
    <t>空調用保溫，冷風機送回風風箱附25mm保
溫</t>
  </si>
  <si>
    <t>150800000006ZG0
501</t>
  </si>
  <si>
    <t>肆.三.5.2</t>
  </si>
  <si>
    <t>空調用保溫，風箱按裝工資</t>
  </si>
  <si>
    <t>150800000004ZG0
503</t>
  </si>
  <si>
    <t>肆.三.5.3</t>
  </si>
  <si>
    <t>空調用保溫，風箱另料及零星工料</t>
  </si>
  <si>
    <t>150800000004ZG0</t>
  </si>
  <si>
    <t>第 68 頁 共 93 頁</t>
  </si>
  <si>
    <t>504</t>
  </si>
  <si>
    <t>肆.三.6</t>
  </si>
  <si>
    <t>不鏽鋼螺旋風管(非鹵素PE保溫材)</t>
  </si>
  <si>
    <t>肆.三.6.1</t>
  </si>
  <si>
    <t>風管，直徑 100∮(含外保溫：非鹵素PE保
溫材)</t>
  </si>
  <si>
    <t>1581000001ZBICU
02</t>
  </si>
  <si>
    <t>肆.三.6.2</t>
  </si>
  <si>
    <t>風管，直徑 125∮(含外保溫：非鹵素PE保
溫材)</t>
  </si>
  <si>
    <t>1581000001ZBICU
03</t>
  </si>
  <si>
    <t>肆.三.6.3</t>
  </si>
  <si>
    <t>風管，直徑 150∮(含外保溫：非鹵素PE保
溫材)</t>
  </si>
  <si>
    <t>1581000001ZBICU
04</t>
  </si>
  <si>
    <t>肆.三.6.4</t>
  </si>
  <si>
    <t>風管，直徑 200∮(含外保溫：非鹵素PE保
溫材)</t>
  </si>
  <si>
    <t>1581000001ZBICU
05</t>
  </si>
  <si>
    <t>肆.三.6.5</t>
  </si>
  <si>
    <t>風管，直徑 150∮</t>
  </si>
  <si>
    <t>1581000001ZBICU
13</t>
  </si>
  <si>
    <t>肆.三.6.6</t>
  </si>
  <si>
    <t>風管，直徑 200∮</t>
  </si>
  <si>
    <t>1581000001ZBICU
15</t>
  </si>
  <si>
    <t>肆.三.6.7</t>
  </si>
  <si>
    <t>風管，直徑 250∮</t>
  </si>
  <si>
    <t>1581000001ZBICU
06</t>
  </si>
  <si>
    <t>肆.三.6.8</t>
  </si>
  <si>
    <t>風管，直徑 500∮</t>
  </si>
  <si>
    <t>1581000001ZBICU
07</t>
  </si>
  <si>
    <t>肆.三.6.9</t>
  </si>
  <si>
    <t>風管，直徑 600∮</t>
  </si>
  <si>
    <t>1581000001ZBICU
08</t>
  </si>
  <si>
    <t>肆.三.6.10</t>
  </si>
  <si>
    <t>風管，不銹鋼SUS304螺旋風管按裝工資</t>
  </si>
  <si>
    <t>1581000004ZG050
1</t>
  </si>
  <si>
    <t>肆.三.6.11</t>
  </si>
  <si>
    <t>風管，不銹鋼SUS304螺旋風管另料及零星
工料</t>
  </si>
  <si>
    <t>1581000004ZG050
2,#</t>
  </si>
  <si>
    <t>肆.三.7</t>
  </si>
  <si>
    <t>不鏽鋼全焊風管</t>
  </si>
  <si>
    <t>肆.三.7.1</t>
  </si>
  <si>
    <t>風管，直徑 400∮</t>
  </si>
  <si>
    <t>1581000001ZBICU
09</t>
  </si>
  <si>
    <t>肆.三.7.2</t>
  </si>
  <si>
    <t>肆.三.7.3</t>
  </si>
  <si>
    <t>1581000001ZBICU</t>
  </si>
  <si>
    <t>第 69 頁 共 93 頁</t>
  </si>
  <si>
    <t>08</t>
  </si>
  <si>
    <t>肆.三.7.4</t>
  </si>
  <si>
    <t>風管，直徑 650∮</t>
  </si>
  <si>
    <t>1581000001ZBICU
10</t>
  </si>
  <si>
    <t>肆.三.7.5</t>
  </si>
  <si>
    <t>風管，不銹鋼全焊風管焊接按裝工資</t>
  </si>
  <si>
    <t>1581000004ZBICU
04</t>
  </si>
  <si>
    <t>肆.三.7.6</t>
  </si>
  <si>
    <t>風管，不銹鋼全焊風管焊接另料及零星工
料</t>
  </si>
  <si>
    <t>1581000004ZBICU
05</t>
  </si>
  <si>
    <t>肆.三.8</t>
  </si>
  <si>
    <t>保溫鍍鋅螺旋風管(外保溫：非鹵素PE保溫
材)</t>
  </si>
  <si>
    <t>肆.三.8.1</t>
  </si>
  <si>
    <t>風管，直徑 75∮</t>
  </si>
  <si>
    <t>1581000001ZBICU
01</t>
  </si>
  <si>
    <t>肆.三.8.2</t>
  </si>
  <si>
    <t>風管，直徑 100∮</t>
  </si>
  <si>
    <t>1581000001ZBICU
11</t>
  </si>
  <si>
    <t>肆.三.8.3</t>
  </si>
  <si>
    <t>風管，直徑 125∮</t>
  </si>
  <si>
    <t>1581000001ZBICU
12</t>
  </si>
  <si>
    <t>肆.三.8.4</t>
  </si>
  <si>
    <t>肆.三.8.5</t>
  </si>
  <si>
    <t>風管，直徑 175∮</t>
  </si>
  <si>
    <t>1581000001ZBICU
14</t>
  </si>
  <si>
    <t>肆.三.8.6</t>
  </si>
  <si>
    <t>肆.三.8.7</t>
  </si>
  <si>
    <t>肆.三.8.8</t>
  </si>
  <si>
    <t>風管，直徑 300∮</t>
  </si>
  <si>
    <t>1581000001ZBICU
16</t>
  </si>
  <si>
    <t>肆.三.8.9</t>
  </si>
  <si>
    <t>風管，直徑 350∮</t>
  </si>
  <si>
    <t>1581000001ZBICU
17</t>
  </si>
  <si>
    <t>肆.三.8.10</t>
  </si>
  <si>
    <t>風管，螺旋風管按裝工資</t>
  </si>
  <si>
    <t>1581000004ZG050
3</t>
  </si>
  <si>
    <t>肆.三.8.11</t>
  </si>
  <si>
    <t>風管，螺旋風管另料及零星工料</t>
  </si>
  <si>
    <t>1581000004ZG050</t>
  </si>
  <si>
    <t>第 70 頁 共 93 頁</t>
  </si>
  <si>
    <t>4</t>
  </si>
  <si>
    <t>肆.三.9</t>
  </si>
  <si>
    <t>防火尼龍網布風管</t>
  </si>
  <si>
    <t>肆.三.9.1</t>
  </si>
  <si>
    <t>1581000001ZG051
9</t>
  </si>
  <si>
    <t>肆.三.9.2</t>
  </si>
  <si>
    <t>1581000001ZG052
0</t>
  </si>
  <si>
    <t>肆.三.9.3</t>
  </si>
  <si>
    <t>1581000001ZG052
1</t>
  </si>
  <si>
    <t>肆.三.9.4</t>
  </si>
  <si>
    <t>風管，軟管按裝工資</t>
  </si>
  <si>
    <t>1581000004ZG050
5</t>
  </si>
  <si>
    <t>肆.三.9.5</t>
  </si>
  <si>
    <t>風管，軟管按裝另料及零星工料</t>
  </si>
  <si>
    <t>1581000004ZG050
6</t>
  </si>
  <si>
    <t>肆.三.10</t>
  </si>
  <si>
    <t>FA-R 拋棄式初效過濾網風口附風量開關</t>
  </si>
  <si>
    <t>肆.三.10.1</t>
  </si>
  <si>
    <t>風管，FA-R1(1200x600-350∮)</t>
  </si>
  <si>
    <t>1581000008ZBICU
01,#</t>
  </si>
  <si>
    <t>肆.三.10.2</t>
  </si>
  <si>
    <t>風管，FA-R2(600x600-300∮)</t>
  </si>
  <si>
    <t>1581000008ZBICU
02,#</t>
  </si>
  <si>
    <t>肆.三.11</t>
  </si>
  <si>
    <t>EG ABS製線型格柵抽取式風口(附方圓罩)</t>
  </si>
  <si>
    <t>肆.三.11.1</t>
  </si>
  <si>
    <t>風管，EG5(600x600-125∮)</t>
  </si>
  <si>
    <t>1581000008ZBICU
03</t>
  </si>
  <si>
    <t>肆.三.11.2</t>
  </si>
  <si>
    <t>風管，EG6(600x600-150∮)</t>
  </si>
  <si>
    <t>1581000008ZBICU
04</t>
  </si>
  <si>
    <t>肆.三.12</t>
  </si>
  <si>
    <t>GA-S不銹鋼單層線條形可調出風口</t>
  </si>
  <si>
    <t>肆.三.12.1</t>
  </si>
  <si>
    <t>風管，GA-S1(600x600-200∮)</t>
  </si>
  <si>
    <t>1581000008ZBICU
05,#</t>
  </si>
  <si>
    <t>肆.三.12.2</t>
  </si>
  <si>
    <t>風管，GA-S2(300x300-125∮)</t>
  </si>
  <si>
    <t>1581000008ZBICU
06,#</t>
  </si>
  <si>
    <t>肆.三.13</t>
  </si>
  <si>
    <t>GA-EC不銹鋼天花板單層線條形排風口</t>
  </si>
  <si>
    <t>肆.三.13.1</t>
  </si>
  <si>
    <t>風管，GA-EC1(600x600-200∮)</t>
  </si>
  <si>
    <t>1581000008ZBICU
16</t>
  </si>
  <si>
    <t>第 71 頁 共 93 頁</t>
  </si>
  <si>
    <t>肆.三.13.2</t>
  </si>
  <si>
    <t>風管，GA-EC2(300x300-150∮)</t>
  </si>
  <si>
    <t>1581000008ZBICU
17</t>
  </si>
  <si>
    <t>肆.三.14</t>
  </si>
  <si>
    <t>GA-EW不銹鋼牆壁單層線條形排風口</t>
  </si>
  <si>
    <t>肆.三.14.1</t>
  </si>
  <si>
    <t>風管，GA-EW(150x750-150∮)</t>
  </si>
  <si>
    <t>1581000008ZBICU
18</t>
  </si>
  <si>
    <t>肆.三.15</t>
  </si>
  <si>
    <t>VD 鍍鋅風量風門(氣密型)</t>
  </si>
  <si>
    <t>肆.三.15.1</t>
  </si>
  <si>
    <t>風管，VD 75∮</t>
  </si>
  <si>
    <t>1581000008ZBICU
10</t>
  </si>
  <si>
    <t>肆.三.15.2</t>
  </si>
  <si>
    <t>風管，VD 100∮</t>
  </si>
  <si>
    <t>1581000008ZG051
8</t>
  </si>
  <si>
    <t>肆.三.15.3</t>
  </si>
  <si>
    <t>風管，VD 125∮</t>
  </si>
  <si>
    <t>1581000008ZG051
9</t>
  </si>
  <si>
    <t>肆.三.15.4</t>
  </si>
  <si>
    <t>風管，VD 150∮</t>
  </si>
  <si>
    <t>1581000008ZG052
1</t>
  </si>
  <si>
    <t>肆.三.15.5</t>
  </si>
  <si>
    <t>風管，VD 200∮</t>
  </si>
  <si>
    <t>1581000008ZG052
0</t>
  </si>
  <si>
    <t>肆.三.15.6</t>
  </si>
  <si>
    <t>風管，VD 250∮</t>
  </si>
  <si>
    <t>1581000008ZBICU
11</t>
  </si>
  <si>
    <t>肆.三.15.7</t>
  </si>
  <si>
    <t>風管，VD 300x300</t>
  </si>
  <si>
    <t>1581000008ZBICU
12</t>
  </si>
  <si>
    <t>肆.三.15.8</t>
  </si>
  <si>
    <t>風管，VD 350x250</t>
  </si>
  <si>
    <t>1581000008ZBICU
13</t>
  </si>
  <si>
    <t>肆.三.15.9</t>
  </si>
  <si>
    <t>風管，VD 400x360</t>
  </si>
  <si>
    <t>1581000008ZBICU
14</t>
  </si>
  <si>
    <t>肆.三.15.10</t>
  </si>
  <si>
    <t>風管，VD 500x400</t>
  </si>
  <si>
    <t>1581000008ZBICU
15</t>
  </si>
  <si>
    <t>肆.三.16</t>
  </si>
  <si>
    <t>VD 不鏽鋼風量風門(氣密型)</t>
  </si>
  <si>
    <t>肆.三.16.1</t>
  </si>
  <si>
    <t>肆.三.16.2</t>
  </si>
  <si>
    <t>1581000008ZG052</t>
  </si>
  <si>
    <t>第 72 頁 共 93 頁</t>
  </si>
  <si>
    <t>肆.三.16.3</t>
  </si>
  <si>
    <t>1581000008ZBICU
19</t>
  </si>
  <si>
    <t>肆.三.16.4</t>
  </si>
  <si>
    <t>風管，VD 400x400</t>
  </si>
  <si>
    <t>1581000008ZBICU
24</t>
  </si>
  <si>
    <t>肆.三.16.5</t>
  </si>
  <si>
    <t>風管，VD 500x500</t>
  </si>
  <si>
    <t>1581000008ZBICU
25</t>
  </si>
  <si>
    <t>肆.三.17</t>
  </si>
  <si>
    <t>MD鍍鋅電動風門(氣密型)</t>
  </si>
  <si>
    <t>肆.三.17.1</t>
  </si>
  <si>
    <t>風管，MD 200∮</t>
  </si>
  <si>
    <t>1581000008ZBICU
22</t>
  </si>
  <si>
    <t>肆.三.18</t>
  </si>
  <si>
    <t>MD不鏽鋼電動風門(氣密型)</t>
  </si>
  <si>
    <t>肆.三.18.1</t>
  </si>
  <si>
    <t>風管，MD 150∮</t>
  </si>
  <si>
    <t>1581000008ZBICU
23</t>
  </si>
  <si>
    <t>肆.三.18.2</t>
  </si>
  <si>
    <t>肆.三.19</t>
  </si>
  <si>
    <t>外氣通風百葉(材質不鏽鋼，附不鏽鋼防蟲
網，通風率35%)</t>
  </si>
  <si>
    <t>肆.三.20</t>
  </si>
  <si>
    <t>不鏽鋼防蟲網(含45∘不鏽鋼鵝頸)</t>
  </si>
  <si>
    <t>肆.三.21</t>
  </si>
  <si>
    <t>風管、風口、風管附件、風管設備與風管
保溫安裝</t>
  </si>
  <si>
    <t>肆.三.21.1</t>
  </si>
  <si>
    <t>風管、風口、風管附件及風管附屬設備安
裝工資</t>
  </si>
  <si>
    <t>1581000004ZG050
7</t>
  </si>
  <si>
    <t>肆.三.21.2</t>
  </si>
  <si>
    <t>風管與風管附件另料及零星料件(含順風片
,插管接頭,風管測孔,檢修門,不鏽鋼束帶)</t>
  </si>
  <si>
    <t>1581000004ZG050
8</t>
  </si>
  <si>
    <t>肆.三.22</t>
  </si>
  <si>
    <t>風管纏繞PVC布包覆工料，送風SA採用淡藍
色PVC膠布纏繞，排風管EA採用綠色PVC膠
布纏繞，回風管RA採用鵝黃色PVC膠布纏繞</t>
  </si>
  <si>
    <t>肆.三.23</t>
  </si>
  <si>
    <t>空調風管標籤(H10cm x W40cm)貼附工料(
含風管類別與方向)所有施工管線於最始端
、最終端、轉彎處、出牆處、入牆處、</t>
  </si>
  <si>
    <t>第 73 頁 共 93 頁</t>
  </si>
  <si>
    <t>10米內應依規定標明用途及管線種類別，
以能辨識管線為原則。</t>
  </si>
  <si>
    <t>肆.四</t>
  </si>
  <si>
    <t>空調水管工程</t>
  </si>
  <si>
    <t>肆.四.1</t>
  </si>
  <si>
    <t>閘閥 [牙口不鏽鋼(304),內牙非昇桿式]</t>
  </si>
  <si>
    <t>肆.四.1.1</t>
  </si>
  <si>
    <t>閘閥，非昇桿式不鏽鋼(304)閘閥15∮</t>
  </si>
  <si>
    <t>15110M0008ZG050
1,#</t>
  </si>
  <si>
    <t>肆.四.1.2</t>
  </si>
  <si>
    <t>閘閥，非昇桿式不鏽鋼(304)閘閥20∮</t>
  </si>
  <si>
    <t>15110M0008ZB001
,#</t>
  </si>
  <si>
    <t>肆.四.1.3</t>
  </si>
  <si>
    <t>閘閥，非昇桿式不鏽鋼(304)閘閥25∮</t>
  </si>
  <si>
    <t>15110M0008ZG050
2,#</t>
  </si>
  <si>
    <t>肆.四.1.4</t>
  </si>
  <si>
    <t>閘閥，非昇桿式不鏽鋼(304)閘閥32∮</t>
  </si>
  <si>
    <t>15110M0008ZG050
3,#</t>
  </si>
  <si>
    <t>肆.四.1.5</t>
  </si>
  <si>
    <t>閘閥，非昇桿式不鏽鋼(304)閘閥50∮</t>
  </si>
  <si>
    <t>15110M0008ZBICU
02,#</t>
  </si>
  <si>
    <t>肆.四.2</t>
  </si>
  <si>
    <t>閘閥 [法蘭口不鏽鋼(304),內牙非昇桿式]</t>
  </si>
  <si>
    <t>肆.四.2.1</t>
  </si>
  <si>
    <t>閘閥，非昇桿式不鏽鋼(304)閘閥65∮</t>
  </si>
  <si>
    <t>15110M0008ZBICU
03</t>
  </si>
  <si>
    <t>肆.四.2.2</t>
  </si>
  <si>
    <t>閘閥，非昇桿式不鏽鋼(304)閘閥80∮</t>
  </si>
  <si>
    <t>15110M0008ZBICU
04</t>
  </si>
  <si>
    <t>肆.四.3</t>
  </si>
  <si>
    <t>閘閥 [牙口砲金銅閘閥,內螺牙非昇桿式]</t>
  </si>
  <si>
    <t>肆.四.3.1</t>
  </si>
  <si>
    <t>閘閥，20∮</t>
  </si>
  <si>
    <t>15110M0008ZG040
3</t>
  </si>
  <si>
    <t>肆.四.4</t>
  </si>
  <si>
    <t>球塞閥[牙口砲金銅球塞閥]</t>
  </si>
  <si>
    <t>肆.四.4.1</t>
  </si>
  <si>
    <t>球塞閥，25∮</t>
  </si>
  <si>
    <t>15110E0000ZBICU
01</t>
  </si>
  <si>
    <t>肆.四.5</t>
  </si>
  <si>
    <t>Y型過濾器 [牙口不鏽鋼(304)過濾器]</t>
  </si>
  <si>
    <t>肆.四.5.1</t>
  </si>
  <si>
    <t>牙口不鏽鋼(304)Y型過濾器 32∮</t>
  </si>
  <si>
    <t>15110M0008ZG050
5,#</t>
  </si>
  <si>
    <t>肆.四.5.2</t>
  </si>
  <si>
    <t>牙口不鏽鋼(304)Y型過濾器 50∮</t>
  </si>
  <si>
    <t>15110M0008ZG050
6,#</t>
  </si>
  <si>
    <t>第 74 頁 共 93 頁</t>
  </si>
  <si>
    <t>肆.四.6</t>
  </si>
  <si>
    <t>Y型過濾器 [法蘭口不鏽鋼(304)過濾器]</t>
  </si>
  <si>
    <t>肆.四.6.1</t>
  </si>
  <si>
    <t>法蘭口不鏽鋼(304)Y型過濾器 65∮</t>
  </si>
  <si>
    <t>15110M0008ZG050
7</t>
  </si>
  <si>
    <t>肆.四.6.2</t>
  </si>
  <si>
    <t>法蘭口不鏽鋼(304)Y型過濾器 80∮</t>
  </si>
  <si>
    <t>15110M0008ZG050
8</t>
  </si>
  <si>
    <t>肆.四.7</t>
  </si>
  <si>
    <t>逆止閥 [不鏽鋼(304)橫座式]</t>
  </si>
  <si>
    <t>肆.四.7.1</t>
  </si>
  <si>
    <t>閥，20∮</t>
  </si>
  <si>
    <t>151100000008ZBI
CU01</t>
  </si>
  <si>
    <t>肆.四.7.2</t>
  </si>
  <si>
    <t>閥，80∮</t>
  </si>
  <si>
    <t>151100000008ZG0
502</t>
  </si>
  <si>
    <t>肆.四.8</t>
  </si>
  <si>
    <t>全不鏽鋼(304)法蘭式防震軟管</t>
  </si>
  <si>
    <t>肆.四.8.1</t>
  </si>
  <si>
    <t>管材，32∮</t>
  </si>
  <si>
    <t>151050000008ZGM
0501</t>
  </si>
  <si>
    <t>肆.四.8.2</t>
  </si>
  <si>
    <t>管材，50∮</t>
  </si>
  <si>
    <t>151050000008ZGM
0502</t>
  </si>
  <si>
    <t>肆.四.8.3</t>
  </si>
  <si>
    <t>管材，65∮</t>
  </si>
  <si>
    <t>151050000008ZGM
0503</t>
  </si>
  <si>
    <t>肆.四.9</t>
  </si>
  <si>
    <t>全不鏽鋼(304)法蘭拉桿式防震軟管</t>
  </si>
  <si>
    <t>肆.四.9.1</t>
  </si>
  <si>
    <t>管材，80∮</t>
  </si>
  <si>
    <t>151050000008ZGM
0504</t>
  </si>
  <si>
    <t>肆.四.10</t>
  </si>
  <si>
    <t>牙口不鏽鋼(304)球塞閥</t>
  </si>
  <si>
    <t>肆.四.10.1</t>
  </si>
  <si>
    <t>管材，15∮</t>
  </si>
  <si>
    <t>151050000008ZBI
CU01</t>
  </si>
  <si>
    <t>肆.四.11</t>
  </si>
  <si>
    <t>不銹鋼壓力錶附SUS曲管考克 4"(充油式)</t>
  </si>
  <si>
    <t>肆.四.12</t>
  </si>
  <si>
    <t>指針式溫度計 4"附套管(含水管接管)</t>
  </si>
  <si>
    <t>肆.四.13</t>
  </si>
  <si>
    <t>手動釋氣閥(含水管接管)</t>
  </si>
  <si>
    <t>肆.四.14</t>
  </si>
  <si>
    <t>洩水考克(含水管接管)</t>
  </si>
  <si>
    <t>肆.四.15</t>
  </si>
  <si>
    <t>水管管件,閥件及附件按裝</t>
  </si>
  <si>
    <t>肆.四.15.1</t>
  </si>
  <si>
    <t>計量與計價，水管管件、閥件、附件按裝
及保溫工資</t>
  </si>
  <si>
    <t>0127100004ZGH40
503</t>
  </si>
  <si>
    <t>第 75 頁 共 93 頁</t>
  </si>
  <si>
    <t>肆.四.15.2</t>
  </si>
  <si>
    <t>計量與計價，水管管件、閥件、附件按裝
另料及零星工料(含保溫及管墊)</t>
  </si>
  <si>
    <t>0127100004ZGH40
504</t>
  </si>
  <si>
    <t>肆.四.16</t>
  </si>
  <si>
    <t>鍍鋅鋼管(ASTM A53B SCH.40)</t>
  </si>
  <si>
    <t>肆.四.16.1</t>
  </si>
  <si>
    <t>管材，鍍鋅鋼管(ASTM A53B SCH.40)
100∮</t>
  </si>
  <si>
    <t>151050000001ZBI
CU03</t>
  </si>
  <si>
    <t>肆.四.16.2</t>
  </si>
  <si>
    <t>管材，鍍鋅鋼管(ASTM A53B SCH.40) 80∮</t>
  </si>
  <si>
    <t>151050000001ZGH
40501</t>
  </si>
  <si>
    <t>肆.四.16.3</t>
  </si>
  <si>
    <t>管材，鍍鋅鋼管(ASTM A53B SCH.40) 65∮</t>
  </si>
  <si>
    <t>151050000001ZGH
40502</t>
  </si>
  <si>
    <t>肆.四.16.4</t>
  </si>
  <si>
    <t>管材，鍍鋅鋼管(ASTM A53B SCH.40) 50∮</t>
  </si>
  <si>
    <t>151050000001ZGH
40503,#</t>
  </si>
  <si>
    <t>肆.四.16.5</t>
  </si>
  <si>
    <t>管材，鍍鋅鋼管(ASTM A53B SCH.40) 40∮</t>
  </si>
  <si>
    <t>151050000001ZGH
40504</t>
  </si>
  <si>
    <t>肆.四.16.6</t>
  </si>
  <si>
    <t>管材，鍍鋅鋼管(ASTM A53B SCH.40) 32∮</t>
  </si>
  <si>
    <t>151050000001ZGH
40505</t>
  </si>
  <si>
    <t>肆.四.16.7</t>
  </si>
  <si>
    <t>管材，鍍鋅鋼管(ASTM A53B SCH.40) 25∮</t>
  </si>
  <si>
    <t>151050000001ZGH
40506</t>
  </si>
  <si>
    <t>肆.四.16.8</t>
  </si>
  <si>
    <t>管材，鍍鋅鋼管(ASTM A53B SCH.40) 20∮</t>
  </si>
  <si>
    <t>151050000001ZGH
40507</t>
  </si>
  <si>
    <t>肆.四.16.9</t>
  </si>
  <si>
    <t>管材，牙接管另件及牙接另料(牙接50∮含
以下)</t>
  </si>
  <si>
    <t>151050000004ZGH
40501</t>
  </si>
  <si>
    <t>肆.四.16.10</t>
  </si>
  <si>
    <t>管材，機械接頭及管另件,另料(65∮含以
上)</t>
  </si>
  <si>
    <t>151050000004ZGH
40502</t>
  </si>
  <si>
    <t>肆.四.16.11</t>
  </si>
  <si>
    <t>管材，吊支架,避振器及其他零星另料</t>
  </si>
  <si>
    <t>151050000004ZGH
40503</t>
  </si>
  <si>
    <t>肆.四.17</t>
  </si>
  <si>
    <t>非鹵素PE保溫材(含冰水,熱水)</t>
  </si>
  <si>
    <t>肆.四.17.1</t>
  </si>
  <si>
    <t>空調用保溫，非鹵素PE保溫材 80∮,t=
40mm</t>
  </si>
  <si>
    <t>150800000001ZBI
CU01</t>
  </si>
  <si>
    <t>肆.四.17.2</t>
  </si>
  <si>
    <t>空調用保溫，非鹵素PE保溫材 65∮,t=
40mm</t>
  </si>
  <si>
    <t>150800000001ZBI
CU02</t>
  </si>
  <si>
    <t>第 76 頁 共 93 頁</t>
  </si>
  <si>
    <t>肆.四.17.3</t>
  </si>
  <si>
    <t>空調用保溫，非鹵素PE保溫材 50∮,t=
40mm</t>
  </si>
  <si>
    <t>150800000001ZBI
CU03</t>
  </si>
  <si>
    <t>肆.四.17.4</t>
  </si>
  <si>
    <t>空調用保溫，非鹵素PE保溫材 40∮,t=
40mm</t>
  </si>
  <si>
    <t>150800000001ZBI
CU04</t>
  </si>
  <si>
    <t>肆.四.17.5</t>
  </si>
  <si>
    <t>空調用保溫，非鹵素PE保溫材 32∮,t=
32mm</t>
  </si>
  <si>
    <t>150800000001ZBI
CU05</t>
  </si>
  <si>
    <t>肆.四.17.6</t>
  </si>
  <si>
    <t>空調用保溫，非鹵素PE保溫材 25∮,t=
32mm</t>
  </si>
  <si>
    <t>150800000001ZBI
CU06</t>
  </si>
  <si>
    <t>肆.四.17.7</t>
  </si>
  <si>
    <t>空調用保溫，非鹵素PE保溫材 20∮,t=
32mm</t>
  </si>
  <si>
    <t>150800000001ZBI
CU07</t>
  </si>
  <si>
    <t>肆.四.18</t>
  </si>
  <si>
    <t>不鏽鋼外保溫非鹵素PE保溫材(含冰水,熱
水)</t>
  </si>
  <si>
    <t>肆.四.18.1</t>
  </si>
  <si>
    <t>空調用保溫，非鹵素PE保溫材 100∮,t=
50mm</t>
  </si>
  <si>
    <t>150800000001ZBI
CU08,#</t>
  </si>
  <si>
    <t>肆.四.18.2</t>
  </si>
  <si>
    <t>肆.四.18.3</t>
  </si>
  <si>
    <t>肆.四.18.4</t>
  </si>
  <si>
    <t>肆.四.18.5</t>
  </si>
  <si>
    <t>空調用保溫，空調水管保溫另料(含硬質保
溫管墊及保溫原廠專用膠水)</t>
  </si>
  <si>
    <t>150800000004ZG4
0501</t>
  </si>
  <si>
    <t>肆.四.19</t>
  </si>
  <si>
    <t>空調冷凝排水管硬質聚氯乙烯塑膠管(
CNS 4053-1)</t>
  </si>
  <si>
    <t>肆.四.19.1</t>
  </si>
  <si>
    <t>管材，冷凝排水管硬質聚氯乙烯塑膠管(
CNS 4053-1) 50∮</t>
  </si>
  <si>
    <t>151050000001ZGH
40509,#</t>
  </si>
  <si>
    <t>肆.四.19.2</t>
  </si>
  <si>
    <t>管材，冷凝排水管硬質聚氯乙烯塑膠管(
CNS 4053-1) 40∮</t>
  </si>
  <si>
    <t>151050000001ZGH
40510,#</t>
  </si>
  <si>
    <t>肆.四.19.3</t>
  </si>
  <si>
    <t>管材，冷凝排水管硬質聚氯乙烯塑膠管(
CNS 4053-1) 32∮</t>
  </si>
  <si>
    <t>151050000001ZGH
40511,#</t>
  </si>
  <si>
    <t>第 77 頁 共 93 頁</t>
  </si>
  <si>
    <t>肆.四.19.4</t>
  </si>
  <si>
    <t>管材，冷凝排水管硬質聚氯乙烯塑膠管(
CNS 4053-1) 25∮</t>
  </si>
  <si>
    <t>151050000001ZGH
40512</t>
  </si>
  <si>
    <t>肆.四.19.5</t>
  </si>
  <si>
    <t>管材，排水硬質聚氯乙烯塑膠管接管另件
及另料 (50∮及以下)</t>
  </si>
  <si>
    <t>151050000004ZGH
40504</t>
  </si>
  <si>
    <t>肆.四.19.6</t>
  </si>
  <si>
    <t>管材，吊支架及其他零星另料</t>
  </si>
  <si>
    <t>151050000004ZGH
40505</t>
  </si>
  <si>
    <t>肆.四.20</t>
  </si>
  <si>
    <t>非鹵素PE保溫材(冷凝水)</t>
  </si>
  <si>
    <t>肆.四.20.1</t>
  </si>
  <si>
    <t>空調用保溫，非鹵素PE保溫材 50∮,t=
25mm</t>
  </si>
  <si>
    <t>150800000001ZBI
CU09</t>
  </si>
  <si>
    <t>肆.四.20.2</t>
  </si>
  <si>
    <t>空調用保溫，非鹵素PE保溫材 40∮,t=
25mm</t>
  </si>
  <si>
    <t>150800000001ZBI
CU10</t>
  </si>
  <si>
    <t>肆.四.20.3</t>
  </si>
  <si>
    <t>空調用保溫，非鹵素PE保溫材 32∮,t=
25mm</t>
  </si>
  <si>
    <t>150800000001ZBI
CU11</t>
  </si>
  <si>
    <t>肆.四.20.4</t>
  </si>
  <si>
    <t>空調用保溫，非鹵素PE保溫材 25∮,t=
25mm</t>
  </si>
  <si>
    <t>150800000001ZBI
CU12</t>
  </si>
  <si>
    <t>肆.四.20.5</t>
  </si>
  <si>
    <t>空調用保溫，空調冷凝排水管保溫另料(含
硬質保溫管墊及保溫原廠專用膠水)</t>
  </si>
  <si>
    <t>150800000004ZBI
CU02</t>
  </si>
  <si>
    <t>肆.四.21</t>
  </si>
  <si>
    <t>空調冷凝排水管硬質聚氯乙烯塑膠管(
CNS 1298)</t>
  </si>
  <si>
    <t>肆.四.21.1</t>
  </si>
  <si>
    <t>管材，冷凝排水管硬質聚氯乙烯塑膠管(
CNS 1298) 50∮</t>
  </si>
  <si>
    <t>151050000001ZGH
40513</t>
  </si>
  <si>
    <t>肆.四.21.2</t>
  </si>
  <si>
    <t>管材，冷凝排水管硬質聚氯乙烯塑膠管(
CNS 1298) 40∮</t>
  </si>
  <si>
    <t>151050000001ZGH
40514</t>
  </si>
  <si>
    <t>肆.四.21.3</t>
  </si>
  <si>
    <t>管材，冷凝排水管硬質聚氯乙烯塑膠管(
CNS 1298) 25∮</t>
  </si>
  <si>
    <t>151050000001ZBI
CU01</t>
  </si>
  <si>
    <t>肆.四.22</t>
  </si>
  <si>
    <t>空調加濕器補水管不銹鋼管(CNS 6331)</t>
  </si>
  <si>
    <t>肆.四.22.1</t>
  </si>
  <si>
    <t>管材，空調調加濕器補水管不銹鋼管(
CNS 6331)15∮</t>
  </si>
  <si>
    <t>151050000001ZB0
01</t>
  </si>
  <si>
    <t>肆.四.22.2</t>
  </si>
  <si>
    <t>管材，空調調加濕器補水管不銹鋼管(
CNS 6331)20∮</t>
  </si>
  <si>
    <t>151050000001ZB0
02</t>
  </si>
  <si>
    <t>第 78 頁 共 93 頁</t>
  </si>
  <si>
    <t>肆.四.22.3</t>
  </si>
  <si>
    <t>管材，加濕器補水管不銹鋼管另件及另料</t>
  </si>
  <si>
    <t>151050000004ZB0
01</t>
  </si>
  <si>
    <t>肆.四.23</t>
  </si>
  <si>
    <t>空調冰水補水管不銹鋼管(CNS 6331)</t>
  </si>
  <si>
    <t>肆.四.23.1</t>
  </si>
  <si>
    <t>管材，空調調冰水補水管不銹鋼管(CNS
6331)50∮</t>
  </si>
  <si>
    <t>151050000001ZBI
CU02</t>
  </si>
  <si>
    <t>肆.四.23.2</t>
  </si>
  <si>
    <t>管材，加濕器冰水補水管不銹鋼管另件及
另料</t>
  </si>
  <si>
    <t>151050000004ZB0
02</t>
  </si>
  <si>
    <t>肆.四.24</t>
  </si>
  <si>
    <t>空調水管,保溫及管另件按裝</t>
  </si>
  <si>
    <t>肆.四.24.1</t>
  </si>
  <si>
    <t>計量與計價，空調水管配管工資</t>
  </si>
  <si>
    <t>0127100004ZGH40
505</t>
  </si>
  <si>
    <t>肆.四.24.2</t>
  </si>
  <si>
    <t>計量與計價，空調水管保溫工資</t>
  </si>
  <si>
    <t>0127100004ZGH40
506</t>
  </si>
  <si>
    <t>肆.四.24.3</t>
  </si>
  <si>
    <t>計量與計價，空調水管配管零星另料</t>
  </si>
  <si>
    <t>0127100004ZGH40
507</t>
  </si>
  <si>
    <t>肆.四.25</t>
  </si>
  <si>
    <t>冰水管纏繞PVC布包覆工料，送水CHS採用
白色PVC膠布纏繞，回水CHR採用黑色PVC膠
布纏繞</t>
  </si>
  <si>
    <t>肆.四.26</t>
  </si>
  <si>
    <t>計量與計價，空調水管標籤(H5.5cm x
W26cm)貼附工料(含水管類別與方向)所有
施工管線於最始端、最終端、轉彎處、出
牆處、入牆處、10米內應依規定標明用途
及管線種類別，以能辨識管線為原則。</t>
  </si>
  <si>
    <t>0127100004ZGM04
17</t>
  </si>
  <si>
    <t>肆.五</t>
  </si>
  <si>
    <t>空調配電工程</t>
  </si>
  <si>
    <t>肆.五.1</t>
  </si>
  <si>
    <t>配電箱(ACEPA-1 PANEL)</t>
  </si>
  <si>
    <t>肆.五.1.1</t>
  </si>
  <si>
    <t>低壓配電盤，CASE箱體(t:2.0mm SS41焊製
經酸洗防銹處理粉體烤漆)</t>
  </si>
  <si>
    <t>1640100006ZGH05
01</t>
  </si>
  <si>
    <t>肆.五.1.2</t>
  </si>
  <si>
    <t>無熔線斷路器，3P，175AT，250AF，
22kA，380V</t>
  </si>
  <si>
    <t>164113BEB806</t>
  </si>
  <si>
    <t>肆.五.1.3</t>
  </si>
  <si>
    <t>無熔線斷路器，NFB 3P 100AF 60AT
7.5KA 380V</t>
  </si>
  <si>
    <t>164110000006ZB0
4</t>
  </si>
  <si>
    <t>第 79 頁 共 93 頁</t>
  </si>
  <si>
    <t>肆.五.1.4</t>
  </si>
  <si>
    <t>無熔線斷路器，NFB 3P 100AF 40AT
7.5KA 380V</t>
  </si>
  <si>
    <t>164110000006ZB0
6</t>
  </si>
  <si>
    <t>肆.五.1.5</t>
  </si>
  <si>
    <t>無熔線斷路器，NFB 3P 100AF 30AT
7.5KA 380V</t>
  </si>
  <si>
    <t>164110000006ZB0
7</t>
  </si>
  <si>
    <t>肆.五.1.6</t>
  </si>
  <si>
    <t>無熔線斷路器，NFB 3P 100AF 15AT
7.5KA 380V</t>
  </si>
  <si>
    <t>164110000006ZB0
8</t>
  </si>
  <si>
    <t>肆.五.1.7</t>
  </si>
  <si>
    <t>無熔線斷路器，NFB 1P-100-20A 5KA
220V</t>
  </si>
  <si>
    <t>164110000006ZGH
0507,#</t>
  </si>
  <si>
    <t>肆.五.1.8</t>
  </si>
  <si>
    <t>無熔線斷路器，NFB 1P-100-15A 5KA
220V</t>
  </si>
  <si>
    <t>164110000006ZGH
0520</t>
  </si>
  <si>
    <t>肆.五.1.9</t>
  </si>
  <si>
    <t>儀表、電驛及控制裝置，MSO SP-50TS</t>
  </si>
  <si>
    <t>162910000006ZB0
01</t>
  </si>
  <si>
    <t>肆.五.1.10</t>
  </si>
  <si>
    <t>儀表、電驛及控制裝置，MSO SP-30TS</t>
  </si>
  <si>
    <t>162910000006ZB0
02</t>
  </si>
  <si>
    <t>肆.五.1.11</t>
  </si>
  <si>
    <t>儀表、電驛及控制裝置，MSO SP-21TS</t>
  </si>
  <si>
    <t>162910000006ZB0
03</t>
  </si>
  <si>
    <t>肆.五.1.12</t>
  </si>
  <si>
    <t>儀表、電驛及控制裝置，MSO SP-11TS</t>
  </si>
  <si>
    <t>162910000006ZB0
04</t>
  </si>
  <si>
    <t>肆.五.1.13</t>
  </si>
  <si>
    <t>儀表、電驛及控制裝置，MSO SP-09TS</t>
  </si>
  <si>
    <t>162910000006ZB0
05</t>
  </si>
  <si>
    <t>肆.五.1.14</t>
  </si>
  <si>
    <t>儀表、電驛及控制裝置，SCR電力調整器
3φ380V 45A</t>
  </si>
  <si>
    <t>162910000006ZGH
0506</t>
  </si>
  <si>
    <t>肆.五.1.15</t>
  </si>
  <si>
    <t>儀表、電驛及控制裝置，SCR電力調整器
3φ380V 25A</t>
  </si>
  <si>
    <t>162910000006ZB0
06</t>
  </si>
  <si>
    <t>肆.五.1.16</t>
  </si>
  <si>
    <t>變頻器，5.5kW變頻器(7.5HP)</t>
  </si>
  <si>
    <t>1626600006ZBICU
01</t>
  </si>
  <si>
    <t>肆.五.1.17</t>
  </si>
  <si>
    <t>集合式數位電表，WIFI數位電表RS-485 (
含比流器)</t>
  </si>
  <si>
    <t>162930000008ZBI
CU01</t>
  </si>
  <si>
    <t>肆.五.1.18</t>
  </si>
  <si>
    <t>低壓配電盤，銅匯流排及固定架，CU
BUS BAR</t>
  </si>
  <si>
    <t>16401A0008ZG050
1</t>
  </si>
  <si>
    <t>第 80 頁 共 93 頁</t>
  </si>
  <si>
    <t>肆.五.1.19</t>
  </si>
  <si>
    <t>控制開關，LED指示燈、LED罩光式按鈕開
關、三切旋鈕開關(附銘版)</t>
  </si>
  <si>
    <t>16291D000008ZG0
501</t>
  </si>
  <si>
    <t>肆.五.1.20</t>
  </si>
  <si>
    <t>排氣百葉通風扇</t>
  </si>
  <si>
    <t>肆.五.1.21</t>
  </si>
  <si>
    <t>排氣百葉窗</t>
  </si>
  <si>
    <t>肆.五.1.22</t>
  </si>
  <si>
    <t>計量與計價，盤內另料.ABS銘牌.迴路標示
及單線圖說</t>
  </si>
  <si>
    <t>0127100004ZGH50
501</t>
  </si>
  <si>
    <t>肆.五.1.23</t>
  </si>
  <si>
    <t>計量與計價，原廠裝配工資圖說</t>
  </si>
  <si>
    <t>0127100004ZGH50
502</t>
  </si>
  <si>
    <t>肆.五.2</t>
  </si>
  <si>
    <t>配電箱(ACEPA-2)</t>
  </si>
  <si>
    <t>肆.五.2.1</t>
  </si>
  <si>
    <t>1640100006ZGH05
02</t>
  </si>
  <si>
    <t>肆.五.2.2</t>
  </si>
  <si>
    <t>無熔線斷路器，NFB 3P-250-150A 22KA
380V</t>
  </si>
  <si>
    <t>164110000006ZGH
0508</t>
  </si>
  <si>
    <t>肆.五.2.3</t>
  </si>
  <si>
    <t>無熔線斷路器，NFB 3P 100AF 50AT
7.5KA 380V</t>
  </si>
  <si>
    <t>164110000006ZB0
5</t>
  </si>
  <si>
    <t>肆.五.2.4</t>
  </si>
  <si>
    <t>肆.五.2.5</t>
  </si>
  <si>
    <t>肆.五.2.6</t>
  </si>
  <si>
    <t>164110000006ZGH
0536</t>
  </si>
  <si>
    <t>肆.五.2.7</t>
  </si>
  <si>
    <t>儀表、電驛及控制裝置，MSO SP-40TS</t>
  </si>
  <si>
    <t>162910000006ZB0
07</t>
  </si>
  <si>
    <t>肆.五.2.8</t>
  </si>
  <si>
    <t>肆.五.2.9</t>
  </si>
  <si>
    <t>肆.五.2.10</t>
  </si>
  <si>
    <t>162910000006ZB0
08</t>
  </si>
  <si>
    <t>肆.五.2.11</t>
  </si>
  <si>
    <t>儀表、電驛及控制裝置，SCR電力調整器</t>
  </si>
  <si>
    <t>162910000006ZB0</t>
  </si>
  <si>
    <t>第 81 頁 共 93 頁</t>
  </si>
  <si>
    <t>3φ380V 25A</t>
  </si>
  <si>
    <t>06</t>
  </si>
  <si>
    <t>肆.五.2.12</t>
  </si>
  <si>
    <t>肆.五.2.13</t>
  </si>
  <si>
    <t>162930000008ZB0
01,#</t>
  </si>
  <si>
    <t>肆.五.2.14</t>
  </si>
  <si>
    <t>16401A0008ZG050
1,#</t>
  </si>
  <si>
    <t>肆.五.2.15</t>
  </si>
  <si>
    <t>肆.五.2.16</t>
  </si>
  <si>
    <t>肆.五.2.17</t>
  </si>
  <si>
    <t>肆.五.2.18</t>
  </si>
  <si>
    <t>肆.五.2.19</t>
  </si>
  <si>
    <t>肆.五.3</t>
  </si>
  <si>
    <t>配電箱(ACEPA-3)</t>
  </si>
  <si>
    <t>肆.五.3.1</t>
  </si>
  <si>
    <t>1640100006ZGH05
03</t>
  </si>
  <si>
    <t>肆.五.3.2</t>
  </si>
  <si>
    <t>無熔線斷路器，NFB 3P 100AF 75AT
7.5KA 380V</t>
  </si>
  <si>
    <t>164110000006ZB0
9</t>
  </si>
  <si>
    <t>肆.五.3.3</t>
  </si>
  <si>
    <t>肆.五.3.4</t>
  </si>
  <si>
    <t>肆.五.3.5</t>
  </si>
  <si>
    <t>無熔線斷路器，NFB 3P 100AF 20AT
7.5KA 380V</t>
  </si>
  <si>
    <t>164110000006ZB1
0</t>
  </si>
  <si>
    <t>肆.五.3.6</t>
  </si>
  <si>
    <t>肆.五.3.7</t>
  </si>
  <si>
    <t>第 82 頁 共 93 頁</t>
  </si>
  <si>
    <t>肆.五.3.8</t>
  </si>
  <si>
    <t>肆.五.3.9</t>
  </si>
  <si>
    <t>肆.五.3.10</t>
  </si>
  <si>
    <t>變頻器，7.5kW變頻器(10HP)</t>
  </si>
  <si>
    <t>1626600006ZBICU
05,#</t>
  </si>
  <si>
    <t>肆.五.3.11</t>
  </si>
  <si>
    <t>肆.五.3.12</t>
  </si>
  <si>
    <t>162930000008ZB0
01</t>
  </si>
  <si>
    <t>肆.五.3.13</t>
  </si>
  <si>
    <t>肆.五.3.14</t>
  </si>
  <si>
    <t>肆.五.3.15</t>
  </si>
  <si>
    <t>肆.五.3.16</t>
  </si>
  <si>
    <t>肆.五.3.17</t>
  </si>
  <si>
    <t>肆.五.3.18</t>
  </si>
  <si>
    <t>計量與計價，原廠裝配工資</t>
  </si>
  <si>
    <t>0127100004ZBICU
900</t>
  </si>
  <si>
    <t>肆.五.4</t>
  </si>
  <si>
    <t>開關箱(AP-1)</t>
  </si>
  <si>
    <t>肆.五.4.1</t>
  </si>
  <si>
    <t>低壓配電盤，CASE箱體(t:1.2mm SUS焊製
經酸洗防銹處理粉體烤漆)</t>
  </si>
  <si>
    <t>1640100006ZGH05
05</t>
  </si>
  <si>
    <t>肆.五.4.2</t>
  </si>
  <si>
    <t>肆.五.4.3</t>
  </si>
  <si>
    <t>肆.五.4.4</t>
  </si>
  <si>
    <t>肆.五.4.5</t>
  </si>
  <si>
    <t>低壓配電盤，銅匯流排及固定架，CU</t>
  </si>
  <si>
    <t>16401A0008ZG050</t>
  </si>
  <si>
    <t>第 83 頁 共 93 頁</t>
  </si>
  <si>
    <t>BUS BAR</t>
  </si>
  <si>
    <t>肆.五.4.6</t>
  </si>
  <si>
    <t>計量與計價，盤內另料.ABS銘牌</t>
  </si>
  <si>
    <t>0127100004ZGH50
503</t>
  </si>
  <si>
    <t>肆.五.4.7</t>
  </si>
  <si>
    <t>肆.五.5</t>
  </si>
  <si>
    <t>開關箱(AP-2)</t>
  </si>
  <si>
    <t>肆.五.5.1</t>
  </si>
  <si>
    <t>1640100006ZGH05
06,#</t>
  </si>
  <si>
    <t>肆.五.5.2</t>
  </si>
  <si>
    <t>肆.五.5.3</t>
  </si>
  <si>
    <t>肆.五.5.4</t>
  </si>
  <si>
    <t>肆.五.5.5</t>
  </si>
  <si>
    <t>肆.五.5.6</t>
  </si>
  <si>
    <t>肆.五.5.7</t>
  </si>
  <si>
    <t>肆.五.6</t>
  </si>
  <si>
    <t>配電箱(EP-1)</t>
  </si>
  <si>
    <t>肆.五.6.1</t>
  </si>
  <si>
    <t>1640100006ZBICU
01,#</t>
  </si>
  <si>
    <t>肆.五.6.2</t>
  </si>
  <si>
    <t>肆.五.6.3</t>
  </si>
  <si>
    <t>164110000006ZGH
0533</t>
  </si>
  <si>
    <t>肆.五.6.4</t>
  </si>
  <si>
    <t>肆.五.6.5</t>
  </si>
  <si>
    <t>0127100004ZGH50</t>
  </si>
  <si>
    <t>第 84 頁 共 93 頁</t>
  </si>
  <si>
    <t>503</t>
  </si>
  <si>
    <t>肆.五.6.6</t>
  </si>
  <si>
    <t>肆.五.7</t>
  </si>
  <si>
    <t>配電箱(EP-2)</t>
  </si>
  <si>
    <t>肆.五.7.1</t>
  </si>
  <si>
    <t>肆.五.7.2</t>
  </si>
  <si>
    <t>肆.五.7.3</t>
  </si>
  <si>
    <t>肆.五.7.4</t>
  </si>
  <si>
    <t>肆.五.7.5</t>
  </si>
  <si>
    <t>肆.五.7.6</t>
  </si>
  <si>
    <t>肆.五.8</t>
  </si>
  <si>
    <t>配電箱(EP-3)</t>
  </si>
  <si>
    <t>肆.五.8.1</t>
  </si>
  <si>
    <t>肆.五.8.2</t>
  </si>
  <si>
    <t>肆.五.8.3</t>
  </si>
  <si>
    <t>肆.五.8.4</t>
  </si>
  <si>
    <t>肆.五.8.5</t>
  </si>
  <si>
    <t>肆.五.8.6</t>
  </si>
  <si>
    <t>肆.五.9</t>
  </si>
  <si>
    <t>配電箱(EP-4)</t>
  </si>
  <si>
    <t>第 85 頁 共 93 頁</t>
  </si>
  <si>
    <t>肆.五.9.1</t>
  </si>
  <si>
    <t>肆.五.9.2</t>
  </si>
  <si>
    <t>肆.五.9.3</t>
  </si>
  <si>
    <t>肆.五.9.4</t>
  </si>
  <si>
    <t>肆.五.9.5</t>
  </si>
  <si>
    <t>肆.五.9.6</t>
  </si>
  <si>
    <t>肆.五.10</t>
  </si>
  <si>
    <t>箱體RC基礎底座</t>
  </si>
  <si>
    <t>肆.五.11</t>
  </si>
  <si>
    <t>箱體安裝費</t>
  </si>
  <si>
    <t>肆.五.12</t>
  </si>
  <si>
    <t>XLPE 導電線</t>
  </si>
  <si>
    <t>肆.五.12.1</t>
  </si>
  <si>
    <t>電線及電纜，600V交連聚乙烯絕緣聚氯乙
烯被覆電力電纜(XLPE)，4/C，22mm2</t>
  </si>
  <si>
    <t>1612064C0001</t>
  </si>
  <si>
    <t>肆.五.12.2</t>
  </si>
  <si>
    <t>電線及電纜，600V交連聚乙烯絕緣聚氯乙
烯被覆電力電纜(XLPE)，4/C，14mm2</t>
  </si>
  <si>
    <t>1612064A0001</t>
  </si>
  <si>
    <t>肆.五.12.3</t>
  </si>
  <si>
    <t>電線及電纜，600V交連聚乙烯絕緣聚氯乙
烯被覆電力電纜(XLPE)，4/C，5.5mm2</t>
  </si>
  <si>
    <t>161206480001</t>
  </si>
  <si>
    <t>肆.五.12.4</t>
  </si>
  <si>
    <t>電線及電纜，600V交連聚乙烯絕緣聚氯乙
烯被覆電力電纜(XLPE)，3/C，5.5mm2</t>
  </si>
  <si>
    <t>161206380001</t>
  </si>
  <si>
    <t>肆.五.12.5</t>
  </si>
  <si>
    <t>電線及電纜，600V交連聚乙烯絕緣聚氯乙
烯被覆電力電纜(XLPE)，4/C，3.5mm2</t>
  </si>
  <si>
    <t>161206470001</t>
  </si>
  <si>
    <t>肆.五.12.6</t>
  </si>
  <si>
    <t>電線及電纜，600V交連聚乙烯絕緣聚氯乙
烯被覆電力電纜(XLPE)，3/C，3.5mm2</t>
  </si>
  <si>
    <t>161206370001</t>
  </si>
  <si>
    <t>肆.五.12.7</t>
  </si>
  <si>
    <t>電線及電纜，600V交連聚乙烯絕緣聚氯乙
烯被覆電力電纜(XLPE)，1/C，8.0mm2</t>
  </si>
  <si>
    <t>161206190001</t>
  </si>
  <si>
    <t>肆.五.12.8</t>
  </si>
  <si>
    <t>電線及電纜，600V交連聚乙烯絕緣聚氯乙</t>
  </si>
  <si>
    <t>161206180001</t>
  </si>
  <si>
    <t>第 86 頁 共 93 頁</t>
  </si>
  <si>
    <t>烯被覆電力電纜(XLPE)，1/C，5.5mm2</t>
  </si>
  <si>
    <t>肆.五.13</t>
  </si>
  <si>
    <t>EMT 導線管</t>
  </si>
  <si>
    <t>肆.五.13.1</t>
  </si>
  <si>
    <t>151050000001ZGH
50502</t>
  </si>
  <si>
    <t>肆.五.13.2</t>
  </si>
  <si>
    <t>151050000001ZGH
50504</t>
  </si>
  <si>
    <t>肆.五.13.3</t>
  </si>
  <si>
    <t>151050000001ZGH
50505</t>
  </si>
  <si>
    <t>肆.五.14</t>
  </si>
  <si>
    <t>金屬浪管</t>
  </si>
  <si>
    <t>肆.五.14.1</t>
  </si>
  <si>
    <t>管材，1-1/2"</t>
  </si>
  <si>
    <t>151050000001ZGH
50506</t>
  </si>
  <si>
    <t>肆.五.14.2</t>
  </si>
  <si>
    <t>管材，1"</t>
  </si>
  <si>
    <t>151050000001ZGH
50507</t>
  </si>
  <si>
    <t>肆.五.14.3</t>
  </si>
  <si>
    <t>管材，3/4"</t>
  </si>
  <si>
    <t>151050000001ZGH
50508</t>
  </si>
  <si>
    <t>肆.五.15</t>
  </si>
  <si>
    <t>電線配線另料件</t>
  </si>
  <si>
    <t>肆.五.16</t>
  </si>
  <si>
    <t>電管配管另料與吊支架</t>
  </si>
  <si>
    <t>肆.五.17</t>
  </si>
  <si>
    <t>配線工資</t>
  </si>
  <si>
    <t>肆.五.18</t>
  </si>
  <si>
    <t>配管工資</t>
  </si>
  <si>
    <t>肆.六</t>
  </si>
  <si>
    <t>空調控制工程</t>
  </si>
  <si>
    <t>肆.六.1</t>
  </si>
  <si>
    <t>DDC現場監控主機</t>
  </si>
  <si>
    <t>肆.六.1.1</t>
  </si>
  <si>
    <t>DDC現場控制器</t>
  </si>
  <si>
    <t>肆.六.1.2</t>
  </si>
  <si>
    <t>液晶操作器</t>
  </si>
  <si>
    <t>肆.六.1.3</t>
  </si>
  <si>
    <t>監控盤電氣箱體</t>
  </si>
  <si>
    <t>肆.六.2</t>
  </si>
  <si>
    <t>病房LCD監視螢幕</t>
  </si>
  <si>
    <t>肆.六.3</t>
  </si>
  <si>
    <t>護理站LCD監視螢幕</t>
  </si>
  <si>
    <t>肆.六.4</t>
  </si>
  <si>
    <t>LCD溫濕度監視螢幕(安裝位置:藥品室、醫
材室)</t>
  </si>
  <si>
    <t>肆.六.5</t>
  </si>
  <si>
    <t>散光警報器</t>
  </si>
  <si>
    <t>肆.六.6</t>
  </si>
  <si>
    <t>機械式壓力計(壓力範圍-30Pa~30Pa)含壓</t>
  </si>
  <si>
    <t>第 87 頁 共 93 頁</t>
  </si>
  <si>
    <t>力矽膠軟管與取壓管</t>
  </si>
  <si>
    <t>肆.六.7</t>
  </si>
  <si>
    <t>電磁閥(2-way)</t>
  </si>
  <si>
    <t>肆.六.7.1</t>
  </si>
  <si>
    <t>電磁閥，電動比例式二通控制閥 20mm</t>
  </si>
  <si>
    <t>15110J0008ZG050
1</t>
  </si>
  <si>
    <t>肆.六.7.2</t>
  </si>
  <si>
    <t>電磁閥，電動比例式二通控制閥 32mm</t>
  </si>
  <si>
    <t>15110J0008ZBICU
01</t>
  </si>
  <si>
    <t>肆.六.7.3</t>
  </si>
  <si>
    <t>電磁閥，電動ON/OFF二通控制閥 20mm</t>
  </si>
  <si>
    <t>15110J0008ZBICU
02</t>
  </si>
  <si>
    <t>肆.六.8</t>
  </si>
  <si>
    <t>AH/AHU 一般空調箱控制</t>
  </si>
  <si>
    <t>肆.六.8.1</t>
  </si>
  <si>
    <t>空氣調節箱，空調箱箱體均溫傳感器</t>
  </si>
  <si>
    <t>1572000006ZG050
1</t>
  </si>
  <si>
    <t>肆.六.8.2</t>
  </si>
  <si>
    <t>空氣調節箱，風管型溫度傳感器</t>
  </si>
  <si>
    <t>1572000006ZG050
2</t>
  </si>
  <si>
    <t>肆.六.8.3</t>
  </si>
  <si>
    <t>空氣調節箱，體濾網壓差傳感器附指示表</t>
  </si>
  <si>
    <t>1572000006ZG050
3,#</t>
  </si>
  <si>
    <t>肆.六.8.4</t>
  </si>
  <si>
    <t>空氣調節箱，箱體風車壓差傳感器附指示
表</t>
  </si>
  <si>
    <t>1572000006ZG050
4,#</t>
  </si>
  <si>
    <t>肆.六.8.5</t>
  </si>
  <si>
    <t>空氣調節箱，吊掛式濾網箱壓差傳感器附
指示表</t>
  </si>
  <si>
    <t>1572000006ZBICU
05</t>
  </si>
  <si>
    <t>肆.六.8.6</t>
  </si>
  <si>
    <t>空氣調節箱，風管型偵煙傳感器</t>
  </si>
  <si>
    <t>1572000006ZG050
5</t>
  </si>
  <si>
    <t>肆.六.8.7</t>
  </si>
  <si>
    <t>空氣調節箱，風管型靜壓傳感器</t>
  </si>
  <si>
    <t>1572000006ZG050
7</t>
  </si>
  <si>
    <t>肆.六.8.8</t>
  </si>
  <si>
    <t>空氣調節箱，風管型濕度傳感器</t>
  </si>
  <si>
    <t>1572000006ZG050
8</t>
  </si>
  <si>
    <t>肆.六.8.9</t>
  </si>
  <si>
    <t>空氣調節箱，水管型溫度傳感器附套管</t>
  </si>
  <si>
    <t>1572000008ZGH05
01</t>
  </si>
  <si>
    <t>肆.六.8.10</t>
  </si>
  <si>
    <t>皮托管風速計</t>
  </si>
  <si>
    <t>肆.六.8.11</t>
  </si>
  <si>
    <t>水管式壓力計</t>
  </si>
  <si>
    <t>肆.六.8.12</t>
  </si>
  <si>
    <t>液位計</t>
  </si>
  <si>
    <t>R/O系統提供接點</t>
  </si>
  <si>
    <t>第 88 頁 共 93 頁</t>
  </si>
  <si>
    <t>肆.六.8.13</t>
  </si>
  <si>
    <t>空氣調節箱，PICV壓力自主式比例控制閥
組65mm(閥體防鏽塗層,驅動器防護等級
IP54)</t>
  </si>
  <si>
    <t>1572000008ZGH05
02,#</t>
  </si>
  <si>
    <t>肆.六.8.14</t>
  </si>
  <si>
    <t>空氣調節箱，PICV壓力自主式比例控制閥
組50mm(閥體防鏽塗層,驅動器防護等級
IP54)</t>
  </si>
  <si>
    <t>1572000008ZGH05
03,#</t>
  </si>
  <si>
    <t>肆.六.9</t>
  </si>
  <si>
    <t>室內環境控制</t>
  </si>
  <si>
    <t>肆.六.9.1</t>
  </si>
  <si>
    <t>空氣調節箱，靜壓傳感器</t>
  </si>
  <si>
    <t>1572000008ZBICU
02</t>
  </si>
  <si>
    <t>肆.六.9.2</t>
  </si>
  <si>
    <t>空氣調節箱，濕度傳感器</t>
  </si>
  <si>
    <t>1572000008ZBICU
03</t>
  </si>
  <si>
    <t>肆.六.9.3</t>
  </si>
  <si>
    <t>空氣調節箱，溫度傳感器</t>
  </si>
  <si>
    <t>1572000008ZBICU
04</t>
  </si>
  <si>
    <t>肆.六.10</t>
  </si>
  <si>
    <t>WiFi6 HUB 接收器(含配線與設定) 說
明:支持IEEE802.11a/b/g/n/ac/ax</t>
  </si>
  <si>
    <t>肆.六.11</t>
  </si>
  <si>
    <t>空調監控工程</t>
  </si>
  <si>
    <t>肆.六.11.1</t>
  </si>
  <si>
    <t>計量與計價，控制設備及感測傳訊元件安
裝工資(含零星工料)</t>
  </si>
  <si>
    <t>0127100004ZGH60
501</t>
  </si>
  <si>
    <t>肆.六.11.2</t>
  </si>
  <si>
    <t>計量與計價，控制管線材料(含
ModbusRS485通訊電纜,控制信號電纜,電源
纜線,EMT管)及管另件</t>
  </si>
  <si>
    <t>0127100004ZGH60
502</t>
  </si>
  <si>
    <t>肆.六.11.3</t>
  </si>
  <si>
    <t>計量與計價，控制管線安裝工資(含另料及
零星工料)</t>
  </si>
  <si>
    <t>0127100004ZGH60
503</t>
  </si>
  <si>
    <t>肆.六.11.4</t>
  </si>
  <si>
    <t>計量與計價，空調監控通訊品質測試及校
正(含配合功能驗證及測試平衡調整之工作
)</t>
  </si>
  <si>
    <t>0127100004ZGH60
504</t>
  </si>
  <si>
    <t>肆.六.11.5</t>
  </si>
  <si>
    <t>計量與計價，空調監控軟體編輯撰寫,控制
器韌體編輯撰寫,測試及整合(含消防火警
系統移報及介面,空調控制系統運轉策略最
佳化,查驗監控系統通訊及傳感器功能)</t>
  </si>
  <si>
    <t>0127100004ZGH60
505</t>
  </si>
  <si>
    <t>第 89 頁 共 93 頁</t>
  </si>
  <si>
    <t>肆.六.11.6</t>
  </si>
  <si>
    <t>整合至院區既有Carrier監控系統(須連接
至Carrier ALC訊號)</t>
  </si>
  <si>
    <t>0127100004ZBICU
901</t>
  </si>
  <si>
    <t>肆.七</t>
  </si>
  <si>
    <t>負壓隔離病房確效檢測(風速、風量、空氣
換氣次數測試,空間壓差測試,溫溼度測試,
氣流煙霧型態測試,頂樓排風口出口風速測
試)，依據施工規範第15996章 負壓隔離病
房確效)</t>
  </si>
  <si>
    <t>肆.八</t>
  </si>
  <si>
    <t>測試平衡調整-空調系統測試平衡調整(含
空調系統噪音量測及製作量測報告書)(依
據施工規範、業主允收標準及冷凍空調技
師公會手冊辦理，含第三方公正單位報告
書及冷凍空調技師簽證)</t>
  </si>
  <si>
    <t>肆.九</t>
  </si>
  <si>
    <t>功能驗證CX(依據施工規範、業主允收標準
及冷凍空調技師公會手冊辦理，含第三方
公正單位報告書及冷凍空調技師簽證)</t>
  </si>
  <si>
    <t>肆.十</t>
  </si>
  <si>
    <t>走廊與行政區落塵量測試(依據ISO14644-
1)</t>
  </si>
  <si>
    <t>肆.十一</t>
  </si>
  <si>
    <t>防火阻絕，防火填塞工程(含材料及安裝工
資)</t>
  </si>
  <si>
    <t>0784000004ZB005</t>
  </si>
  <si>
    <t>肆.十二</t>
  </si>
  <si>
    <t>防火阻絕，氣密填塞工程(含材料及安裝工
資)</t>
  </si>
  <si>
    <t>0784000004ZB006</t>
  </si>
  <si>
    <t>肆.十三</t>
  </si>
  <si>
    <t>防火阻絕，防煙填塞工程(含材料及安裝工
資)</t>
  </si>
  <si>
    <t>0784000004ZB007</t>
  </si>
  <si>
    <t>肆.十四</t>
  </si>
  <si>
    <t>空調工程運雜費</t>
  </si>
  <si>
    <t>伍.一</t>
  </si>
  <si>
    <t>LPA三氣源醫療氣體警報盤</t>
  </si>
  <si>
    <t>16471D0008ZGM01
06,(原有設備配
合拆裝)</t>
  </si>
  <si>
    <t>伍.二</t>
  </si>
  <si>
    <t>VB-3三氣源區域開關閥箱</t>
  </si>
  <si>
    <t>伍.三</t>
  </si>
  <si>
    <t>原有驚報盤與既有系統連線、測試</t>
  </si>
  <si>
    <t>第 90 頁 共 93 頁</t>
  </si>
  <si>
    <t>伍.四</t>
  </si>
  <si>
    <t>MW-1全牆式氣體鋁框牆(O.O.A.V.V)×2</t>
  </si>
  <si>
    <t>伍.五</t>
  </si>
  <si>
    <t>三片式球塞閥組</t>
  </si>
  <si>
    <t>伍.五.1</t>
  </si>
  <si>
    <t>球塞閥， 2-1/2"∮</t>
  </si>
  <si>
    <t>15110E0000ZB001</t>
  </si>
  <si>
    <t>伍.五.2</t>
  </si>
  <si>
    <t>球塞閥， 1-1/2"∮</t>
  </si>
  <si>
    <t>15110E0000ZB002</t>
  </si>
  <si>
    <t>伍.五.3</t>
  </si>
  <si>
    <t>球塞閥， 1-1/4"∮</t>
  </si>
  <si>
    <t>15110E0000ZG050
4</t>
  </si>
  <si>
    <t>伍.五.4</t>
  </si>
  <si>
    <t>球塞閥， 1"∮</t>
  </si>
  <si>
    <t>15110E0000ZG050
1</t>
  </si>
  <si>
    <t>伍.五.5</t>
  </si>
  <si>
    <t>球塞閥， 3/4"∮</t>
  </si>
  <si>
    <t>15110E0000ZG050
2</t>
  </si>
  <si>
    <t>伍.五.6</t>
  </si>
  <si>
    <t>球塞閥， 1/2"∮</t>
  </si>
  <si>
    <t>15110E0000ZG050
3</t>
  </si>
  <si>
    <t>伍.六</t>
  </si>
  <si>
    <t>KC級無縫去酸銅管</t>
  </si>
  <si>
    <t>伍.六.1</t>
  </si>
  <si>
    <t>產品，管材，1-1/4"∮</t>
  </si>
  <si>
    <t>M151050000001ZG
T0501</t>
  </si>
  <si>
    <t>伍.六.2</t>
  </si>
  <si>
    <t>產品，管材，1"∮</t>
  </si>
  <si>
    <t>M151050000001ZG
T0502</t>
  </si>
  <si>
    <t>伍.六.3</t>
  </si>
  <si>
    <t>產品，管材，3/4"∮</t>
  </si>
  <si>
    <t>M151050000001ZG
T0503</t>
  </si>
  <si>
    <t>伍.六.4</t>
  </si>
  <si>
    <t>產品，管材，1/2"∮</t>
  </si>
  <si>
    <t>M151050000001ZG
T0504</t>
  </si>
  <si>
    <t>伍.七</t>
  </si>
  <si>
    <t>安裝另料，銅管配件、另料</t>
  </si>
  <si>
    <t>01271C0004ZGT05
01</t>
  </si>
  <si>
    <t>伍.八</t>
  </si>
  <si>
    <t>計量與計價，銅管金屬吊管架工程</t>
  </si>
  <si>
    <t>W0127100004ZBIC
U01</t>
  </si>
  <si>
    <t>伍.九</t>
  </si>
  <si>
    <t>配管線另料，氧氣、乙炔、焊料</t>
  </si>
  <si>
    <t>1380100004a11ZG
0501</t>
  </si>
  <si>
    <t>伍.十</t>
  </si>
  <si>
    <t>計量與計價，銅管熱縮膜.油漆及標示</t>
  </si>
  <si>
    <t>W0127100004ZBIC
U02</t>
  </si>
  <si>
    <t>伍.十一</t>
  </si>
  <si>
    <t>測試運轉，管路試壓、清管</t>
  </si>
  <si>
    <t>1380100004a13ZG</t>
  </si>
  <si>
    <t>第 91 頁 共 93 頁</t>
  </si>
  <si>
    <t>T0501</t>
  </si>
  <si>
    <t>伍.十二</t>
  </si>
  <si>
    <t>設備安裝及配管工資</t>
  </si>
  <si>
    <t>0127190004184</t>
  </si>
  <si>
    <t>伍.十三</t>
  </si>
  <si>
    <t>運雜費</t>
  </si>
  <si>
    <t>W0127130004</t>
  </si>
  <si>
    <t>陸.一</t>
  </si>
  <si>
    <t>原水加壓系統</t>
  </si>
  <si>
    <t>0127100004ZBICU
07,詳規範</t>
  </si>
  <si>
    <t>陸.二</t>
  </si>
  <si>
    <t>積層式過濾器</t>
  </si>
  <si>
    <t>0127100004ZBICU
08,詳規範</t>
  </si>
  <si>
    <t>陸.三</t>
  </si>
  <si>
    <t>硬水軟化器</t>
  </si>
  <si>
    <t>0127100004ZBICU
09,詳規範</t>
  </si>
  <si>
    <t>陸.四</t>
  </si>
  <si>
    <t>活性碳過濾器</t>
  </si>
  <si>
    <t>0127100004ZBICU
10,詳規範</t>
  </si>
  <si>
    <t>陸.五</t>
  </si>
  <si>
    <t>精密過濾器</t>
  </si>
  <si>
    <t>0127100004ZBICU
11,詳規範</t>
  </si>
  <si>
    <t>陸.六</t>
  </si>
  <si>
    <t>逆滲透淨水機</t>
  </si>
  <si>
    <t>0127100004ZBICU
12,詳規範</t>
  </si>
  <si>
    <t>陸.七</t>
  </si>
  <si>
    <t>衛生級淨水貯桶</t>
  </si>
  <si>
    <t>0127100004ZBICU
13,詳規範</t>
  </si>
  <si>
    <t>陸.八</t>
  </si>
  <si>
    <t>淨水供水設備</t>
  </si>
  <si>
    <t>0127100004ZBICU
14,詳規範</t>
  </si>
  <si>
    <t>陸.九</t>
  </si>
  <si>
    <t>紫外線殺菌器</t>
  </si>
  <si>
    <t>0127100004ZBICU
15,詳規範</t>
  </si>
  <si>
    <t>陸.十</t>
  </si>
  <si>
    <t>U/F超微濾膜</t>
  </si>
  <si>
    <t>詳規範</t>
  </si>
  <si>
    <t>陸.十一</t>
  </si>
  <si>
    <t>配管工程</t>
  </si>
  <si>
    <t>陸.十一.1</t>
  </si>
  <si>
    <t>管材，(25)mm HP-PVC(CLEAN PVC)</t>
  </si>
  <si>
    <t>151050000001ZBR
O001</t>
  </si>
  <si>
    <t>陸.十一.2</t>
  </si>
  <si>
    <t>管材，標稱15mm(直管 HP-PVC(CLEAN PVC)
)</t>
  </si>
  <si>
    <t>151050000001ZBR
O002</t>
  </si>
  <si>
    <t>陸.十一.3</t>
  </si>
  <si>
    <t>管材，標稱25mm(彎頭 HP-PVC(CLEAN PVC)
)</t>
  </si>
  <si>
    <t>151050000007ZBR
O001</t>
  </si>
  <si>
    <t>第 92 頁 共 93 頁</t>
  </si>
  <si>
    <t>陸.十一.4</t>
  </si>
  <si>
    <t>管材，標稱25mm(直接頭 HP-PVC(CLEAN
PVC))</t>
  </si>
  <si>
    <t>151050000007ZBR
O002</t>
  </si>
  <si>
    <t>陸.十一.5</t>
  </si>
  <si>
    <t>管材，(40mm-15mm異三通HP-PVC(CLEAN
PVC))</t>
  </si>
  <si>
    <t>151050000007ZBR
O003</t>
  </si>
  <si>
    <t>陸.十一.6</t>
  </si>
  <si>
    <t>閥，PVC，標稱口徑15mm(雙由令球閥 HP-
PVC(CLEAN PVC))</t>
  </si>
  <si>
    <t>151100000007ZBR
O001</t>
  </si>
  <si>
    <t>陸.十一.7</t>
  </si>
  <si>
    <t>管材，固定夾，五金另料及管路標示</t>
  </si>
  <si>
    <t>151050000004ZBR
O001</t>
  </si>
  <si>
    <t>陸.十一.8</t>
  </si>
  <si>
    <t>管材，膠水(AV接著劑)</t>
  </si>
  <si>
    <t>15105000000AZBR
O001,1支=1罐</t>
  </si>
  <si>
    <t>陸.十一.9</t>
  </si>
  <si>
    <t>儀表、電驛及控制裝置，RO水定時排水器(
含電磁閥，耐酸鹹型)</t>
  </si>
  <si>
    <t>162910000008ZBR
O001</t>
  </si>
  <si>
    <t>陸.十一.10</t>
  </si>
  <si>
    <t>管材，RO水定時排水器用快速接頭</t>
  </si>
  <si>
    <t>151050000006ZBR
O002</t>
  </si>
  <si>
    <t>陸.十一.11</t>
  </si>
  <si>
    <t>管材，RO水快速接頭，不鏽鋼SUS 316製</t>
  </si>
  <si>
    <t>151050000006ZBR
O001</t>
  </si>
  <si>
    <t>陸.十一.12</t>
  </si>
  <si>
    <t>計量與計價，水質化驗：重金屬</t>
  </si>
  <si>
    <t>次</t>
  </si>
  <si>
    <t>012710000AZBRO0
01</t>
  </si>
  <si>
    <t>陸.十一.13</t>
  </si>
  <si>
    <t>計量與計價，細菌化驗</t>
  </si>
  <si>
    <t>0127100004ZBRO0
1,30點</t>
  </si>
  <si>
    <t>陸.十一.14</t>
  </si>
  <si>
    <t>計量與計價，內毒素化驗</t>
  </si>
  <si>
    <t>0127100004ZBRO0
2,30點</t>
  </si>
  <si>
    <t>陸.十一.15</t>
  </si>
  <si>
    <t>計量與計價，試水試壓</t>
  </si>
  <si>
    <t>0127100004ZBRO0
3</t>
  </si>
  <si>
    <t>陸.十一.16</t>
  </si>
  <si>
    <t>計量與計價，消毒</t>
  </si>
  <si>
    <t>0127100004ZBRO0
4</t>
  </si>
  <si>
    <t>陸.十一.17</t>
  </si>
  <si>
    <t>計量與計價，零星材料</t>
  </si>
  <si>
    <t>0127100004ZBRO0
5</t>
  </si>
  <si>
    <t>陸.十一.18</t>
  </si>
  <si>
    <t>計量與計價，運雜費、運什費</t>
  </si>
  <si>
    <t>0127100004ZBRO0
6</t>
  </si>
  <si>
    <t>第 93 頁 共 93 頁</t>
  </si>
  <si>
    <t>陸.十一.19</t>
  </si>
  <si>
    <t>0127100004ZBRO0
7</t>
  </si>
  <si>
    <t>陸.十二</t>
  </si>
  <si>
    <t>空調箱供水系統</t>
  </si>
  <si>
    <t>註</t>
  </si>
  <si>
    <t>單價分析表[標單]</t>
  </si>
  <si>
    <t>工程名稱：西址六東1樓(6E1)內科加護病房暨特殊病原科技照護示範中心整修工</t>
  </si>
  <si>
    <t>程</t>
  </si>
  <si>
    <t>第 1 頁 共 103 頁</t>
  </si>
  <si>
    <t>項次：</t>
  </si>
  <si>
    <t>工程編號：FB24033360_V6</t>
  </si>
  <si>
    <t>工作項目：施工圍籬，室內圍籬(6分麗光板)，含拆裝</t>
  </si>
  <si>
    <t>單位：M2</t>
  </si>
  <si>
    <t>計 價 代 碼 ： 0156400002ZBICU01</t>
  </si>
  <si>
    <t>工料名稱</t>
  </si>
  <si>
    <t>單位</t>
  </si>
  <si>
    <t>數量</t>
  </si>
  <si>
    <t>單價</t>
  </si>
  <si>
    <t>複價</t>
  </si>
  <si>
    <t>產品，木材，6分麗光板</t>
  </si>
  <si>
    <t>M0606000002ZBIC
U01</t>
  </si>
  <si>
    <t>產品，木材，固定角材</t>
  </si>
  <si>
    <t>M0606000004ZBIC
U01</t>
  </si>
  <si>
    <t>施工費</t>
  </si>
  <si>
    <t>0127180004</t>
  </si>
  <si>
    <t>零星工料，約以上項目之2.0%</t>
  </si>
  <si>
    <t>W0127114004</t>
  </si>
  <si>
    <t>合計</t>
  </si>
  <si>
    <t>人工：                    機具：
材料：                    雜項：</t>
  </si>
  <si>
    <t>每 M2 單價計</t>
  </si>
  <si>
    <t>工作項目：施工圍籬，室外圍籬，高度2.4M，含拆裝</t>
  </si>
  <si>
    <t>計 價 代 碼 ： 0156400002ZBICU02</t>
  </si>
  <si>
    <t>產品，施工圍籬，烤漆鋼板</t>
  </si>
  <si>
    <t>M0156400002ZBIC
U01</t>
  </si>
  <si>
    <t>產品，施工圍籬，固定角鋼材料</t>
  </si>
  <si>
    <t>M0156400004ZBIC
U01</t>
  </si>
  <si>
    <t>第 2 頁 共 103 頁</t>
  </si>
  <si>
    <t>工作項目：工程告示牌，及工地標誌，工程告示牌，鋁質</t>
  </si>
  <si>
    <t>單位：式</t>
  </si>
  <si>
    <t>計 價 代 碼 ： 015831000BZPS003</t>
  </si>
  <si>
    <t>產品，工程告示牌及工地標誌，工程告示牌，
鋁質，長300x寬170cm</t>
  </si>
  <si>
    <t>面</t>
  </si>
  <si>
    <t>M015831120A</t>
  </si>
  <si>
    <t>產品，工程告示牌及工地標誌，工程告示牌，
鍍鋅角鋼，裝拆及維護</t>
  </si>
  <si>
    <t>M0158316044</t>
  </si>
  <si>
    <t>每 式 單價計</t>
  </si>
  <si>
    <t>工作項目：產品，施工測量，工地放樣，平面測量</t>
  </si>
  <si>
    <t>計 價 代 碼 ： M0172551002ZPS005</t>
  </si>
  <si>
    <t>技術工</t>
  </si>
  <si>
    <t>工</t>
  </si>
  <si>
    <t>L000006200003</t>
  </si>
  <si>
    <t>第 3 頁 共 103 頁</t>
  </si>
  <si>
    <t>工作項目：天花板，庫板天花 (耐燃一級)</t>
  </si>
  <si>
    <t>計 價 代 碼 ： 0950000002ZG0505</t>
  </si>
  <si>
    <t>天花板，鍍鋅鋼架(吊筋及五金配件)</t>
  </si>
  <si>
    <t>0950000204ZG050
1</t>
  </si>
  <si>
    <t>產品，天花板，庫板</t>
  </si>
  <si>
    <t>M095000G002ZGP0
501</t>
  </si>
  <si>
    <t>小工</t>
  </si>
  <si>
    <t>L000006100002</t>
  </si>
  <si>
    <t>零星工料及損耗</t>
  </si>
  <si>
    <t>W0127110004ZGE0
401</t>
  </si>
  <si>
    <t>工作項目：天花板，明架，低落塵礦纖天花板(耐燃一級)，15mmTH
，60*60cm</t>
  </si>
  <si>
    <t>計 價 代 碼 ： 0950000002ZG0501</t>
  </si>
  <si>
    <t>產品，天花板，耐震輕鋼架骨架</t>
  </si>
  <si>
    <t>M0950000002ZBIC
U01</t>
  </si>
  <si>
    <t>天花板，明架，落塵礦纖天花板</t>
  </si>
  <si>
    <t>09500M0002ZB001</t>
  </si>
  <si>
    <t>W0127100004ZBZT
LZM27</t>
  </si>
  <si>
    <t>搬運費</t>
  </si>
  <si>
    <t>W0127140004</t>
  </si>
  <si>
    <t>第 4 頁 共 103 頁</t>
  </si>
  <si>
    <t>工作項目：天花板，明架，防潮矽酸鈣(耐燃一級)，6mmTH，60*60cm</t>
  </si>
  <si>
    <t>計 價 代 碼 ： 0950000002ZG0503</t>
  </si>
  <si>
    <t>產品，天花板，矽酸鈣板</t>
  </si>
  <si>
    <t>M095000G002</t>
  </si>
  <si>
    <t>工作項目：油漆，牆面批土整平刷抗污防霉乳膠漆+AB膠材，一底二
度，色另訂</t>
  </si>
  <si>
    <t>計 價 代 碼 ： 0991000002ZB001</t>
  </si>
  <si>
    <t>產品，油漆，抗污防霉乳膠漆，一底二度</t>
  </si>
  <si>
    <t>M0991000002ZBIC
U01</t>
  </si>
  <si>
    <t>油漆，批土</t>
  </si>
  <si>
    <t>0991000002ZBICU
01</t>
  </si>
  <si>
    <t>油漆，研磨</t>
  </si>
  <si>
    <t>0991000002ZBICU
02</t>
  </si>
  <si>
    <t>油漆，表面修補</t>
  </si>
  <si>
    <t>0991000002ZBICU
03</t>
  </si>
  <si>
    <t>第 5 頁 共 103 頁</t>
  </si>
  <si>
    <t>工作項目：鋪貼壁磚，300x600mm，t=10mm</t>
  </si>
  <si>
    <t>計 價 代 碼 ： 093100L502ZG0101</t>
  </si>
  <si>
    <t>產品，黏著劑</t>
  </si>
  <si>
    <t>M0609050004</t>
  </si>
  <si>
    <t>產品，鋪貼壁磚</t>
  </si>
  <si>
    <t>M0931000002</t>
  </si>
  <si>
    <t>磁磚填縫劑</t>
  </si>
  <si>
    <t>M0792110004,#</t>
  </si>
  <si>
    <t>工作項目：計量與計價，防撞壁板(H:120cm)</t>
  </si>
  <si>
    <t>單位：M</t>
  </si>
  <si>
    <t>計價代碼：W0127100004ZGA04003</t>
  </si>
  <si>
    <t>計量與計價，WB 護牆壁板(H=120CM含木作底板
)</t>
  </si>
  <si>
    <t>W0127100004ZG01
02</t>
  </si>
  <si>
    <t>零星工料，含五金配件</t>
  </si>
  <si>
    <t>W0127114004ZGP0
402</t>
  </si>
  <si>
    <t>每 M 單價計</t>
  </si>
  <si>
    <t>第 6 頁 共 103 頁</t>
  </si>
  <si>
    <t>工作項目：計量與計價，防撞護角(H:120cm)</t>
  </si>
  <si>
    <t>單位：支</t>
  </si>
  <si>
    <t>計價代碼：W0127100004ZGA04004</t>
  </si>
  <si>
    <t>計量與計價，防撞護角(H=120CM)</t>
  </si>
  <si>
    <t>W0127100004ZPS0
09,#</t>
  </si>
  <si>
    <t>每 支 單價計</t>
  </si>
  <si>
    <t>工作項目：計量與計價，135°防撞護角(H：120cm)</t>
  </si>
  <si>
    <t>計 價 代 碼 ： W0127100004ZGA0501</t>
  </si>
  <si>
    <t>W0127100004ZPS0
12</t>
  </si>
  <si>
    <t>第 7 頁 共 103 頁</t>
  </si>
  <si>
    <t>工作項目：計量與計價，防撞牆毯(H:240cm)</t>
  </si>
  <si>
    <t>計 價 代 碼 ： W0127100004ZGA0503</t>
  </si>
  <si>
    <t>計量與計價，防撞牆毯(H=至240cm)</t>
  </si>
  <si>
    <t>W0127100004ZPS0
11</t>
  </si>
  <si>
    <t>第 8 頁 共 103 頁</t>
  </si>
  <si>
    <t>工作項目：隔間及小室，Pa，隔間及小室，新作矽酸鈣板隔間工程，
雙面雙層矽酸鈣板隔間牆，12mmTH矽酸鈣板(高度至頂，耐燃一級，
綠建材)(1小時防火時效)(牆厚20cm,內含3mmTH鉛板)</t>
  </si>
  <si>
    <t>計 價 代 碼 ： 1015000002ZBICU01</t>
  </si>
  <si>
    <t>產品，隔間及小室，12mmt矽酸鈣板，耐燃一級</t>
  </si>
  <si>
    <t>M1015000002ZB00
1</t>
  </si>
  <si>
    <t>產品，隔間及小室，輕隔間系統骨架</t>
  </si>
  <si>
    <t>M1015000002ZB00
2</t>
  </si>
  <si>
    <t>產品，隔間及小室，X光防護鉛板3mmt含骨架</t>
  </si>
  <si>
    <t>M1015000002ZBXL
01</t>
  </si>
  <si>
    <t>產品，隔間及小室，輕隔間系統補強料</t>
  </si>
  <si>
    <t>M1015000004ZB00
01</t>
  </si>
  <si>
    <t>產品，隔間及小室，輕隔間系統60K岩棉</t>
  </si>
  <si>
    <t>M1015000004ZB00
02</t>
  </si>
  <si>
    <t>產品，隔間及小室，五金及另料</t>
  </si>
  <si>
    <t>M1015000004ZB00
05</t>
  </si>
  <si>
    <t>工具損耗，約以上項目之2.0%</t>
  </si>
  <si>
    <t>W0127124004</t>
  </si>
  <si>
    <t>第 9 頁 共 103 頁</t>
  </si>
  <si>
    <t>工作項目：隔間及小室，Pb，隔間及小室，新作矽酸鈣板隔間工程，
雙面雙層矽酸鈣板隔間牆,12mmTH矽酸鈣板(高度至頂，耐燃一級，綠
建材)(1小時防火時效)(牆厚20cm)</t>
  </si>
  <si>
    <t>計 價 代 碼 ： 1015000002ZBICU02</t>
  </si>
  <si>
    <t>第 10 頁 共 103 頁</t>
  </si>
  <si>
    <t>工作項目：隔間及小室，Pc、Pd，隔間及小室，新作矽酸鈣板隔間工
程，雙面單層矽酸鈣板(一般)隔間牆,12mmTH矽酸鈣板(高度至頂，耐
燃一級，綠建材)(1小時防火時效)(牆厚12cm)</t>
  </si>
  <si>
    <t>計 價 代 碼 ： 1015000002ZBICU03</t>
  </si>
  <si>
    <t>第 11 頁 共 103 頁</t>
  </si>
  <si>
    <t>工作項目：隔間及小室，Pb'、Pc、Pd，隔間及小室，新作矽酸鈣板
隔間工程，雙面單層矽酸鈣板(濕式)隔間牆,12mmTH矽酸鈣板(高度至
頂，耐燃一級，綠建材)(1小時防火時效)(牆厚12cm、20cm)</t>
  </si>
  <si>
    <t>計 價 代 碼 ： 1015000002ZBICU04</t>
  </si>
  <si>
    <t>1:3水泥砂漿，止水墩(含墩內必要材料)</t>
  </si>
  <si>
    <t>0406100003ZBICU
01</t>
  </si>
  <si>
    <t>第 12 頁 共 103 頁</t>
  </si>
  <si>
    <t>工作項目：隔間及小室，Pe，隔間及小室，新作矽酸鈣板隔間工程，
單面單層矽酸鈣板隔間牆,12mmTH矽酸鈣板(高度至頂，耐燃一級，綠
建材)(1小時防火時效)(牆厚10cm)</t>
  </si>
  <si>
    <t>計 價 代 碼 ： 1015000002ZBICU05</t>
  </si>
  <si>
    <t>第 13 頁 共 103 頁</t>
  </si>
  <si>
    <t>工作項目：水泥砂漿，全區地坪新作回填 1 3水泥砂漿表面整體粉光</t>
  </si>
  <si>
    <t>計 價 代 碼 ： 0406100002ZBICU01</t>
  </si>
  <si>
    <t>產品，混凝土基本材料及施工一般要求，標高
器</t>
  </si>
  <si>
    <t>M0305000004ZBIC
U01</t>
  </si>
  <si>
    <t>產品，銲接鋼線網，D=8mm 10x10cm</t>
  </si>
  <si>
    <t>M0322000002ZBIC
U01</t>
  </si>
  <si>
    <t>1:3水泥砂漿</t>
  </si>
  <si>
    <t>04061000030115,
#</t>
  </si>
  <si>
    <t>機具不分類</t>
  </si>
  <si>
    <t>E000001000004</t>
  </si>
  <si>
    <t>大工</t>
  </si>
  <si>
    <t>L000006200002</t>
  </si>
  <si>
    <t>工作項目：整體粉光地坪處理，自平水泥3mm，施工前素地整理整平</t>
  </si>
  <si>
    <t>計 價 代 碼 ： 0961130002ZG0101</t>
  </si>
  <si>
    <t>自平水泥 3mm</t>
  </si>
  <si>
    <t>0961130002ZG020
1,#</t>
  </si>
  <si>
    <t>第 14 頁 共 103 頁</t>
  </si>
  <si>
    <t>工作項目：橡膠地磚，乙烯基無縫透心地毯(顏色另訂)(含上牆10公
分)</t>
  </si>
  <si>
    <t>計 價 代 碼 ： 0965100002ZBICU01</t>
  </si>
  <si>
    <t>產品，橡膠地磚，乙烯基無縫透心地毯</t>
  </si>
  <si>
    <t>M0965100002ZBIC
U01</t>
  </si>
  <si>
    <t>M09050F0004</t>
  </si>
  <si>
    <t>產品，填縫材</t>
  </si>
  <si>
    <t>M0792100004</t>
  </si>
  <si>
    <t>工作項目：橡膠地磚，乙烯基無縫顆粒止滑地板(顏色另訂)(含上牆
10公分)</t>
  </si>
  <si>
    <t>計 價 代 碼 ： 0965100002ZBICU02</t>
  </si>
  <si>
    <t>產品，橡膠地磚，乙烯基無縫顆粒止滑地板</t>
  </si>
  <si>
    <t>M0965100002ZBIC
U02</t>
  </si>
  <si>
    <t>第 15 頁 共 103 頁</t>
  </si>
  <si>
    <t>工作項目：舖地磚，止滑石英磚，300x300mm</t>
  </si>
  <si>
    <t>計 價 代 碼 ： 09341W5002</t>
  </si>
  <si>
    <t>產品，舖地磚，止滑石英磚，300x300mm</t>
  </si>
  <si>
    <t>M09341W5002</t>
  </si>
  <si>
    <t>水泥砂漿，1:2</t>
  </si>
  <si>
    <t>M3</t>
  </si>
  <si>
    <t>0406130003ZG010
1</t>
  </si>
  <si>
    <t>工作項目：地坪不同材質收邊壓條</t>
  </si>
  <si>
    <t>計 價 代 碼 ： 0506040001ZG0402</t>
  </si>
  <si>
    <t>產品，金屬材料，收邊料</t>
  </si>
  <si>
    <t>M0506040001</t>
  </si>
  <si>
    <t>W0127180004</t>
  </si>
  <si>
    <t>W0127110004ZZ00
2</t>
  </si>
  <si>
    <t>第 16 頁 共 103 頁</t>
  </si>
  <si>
    <t>工作項目：塗液類防潮系統，防水層(雙液式彈性水泥砂漿)</t>
  </si>
  <si>
    <t>計 價 代 碼 ： 0711010002ZG0501</t>
  </si>
  <si>
    <t>產品，雙液型彈性水泥砂漿</t>
  </si>
  <si>
    <t>kg</t>
  </si>
  <si>
    <t>M0711200104,#</t>
  </si>
  <si>
    <t>拌和機，水泥砂漿用</t>
  </si>
  <si>
    <t>E000003000204</t>
  </si>
  <si>
    <t>LL000005000004</t>
  </si>
  <si>
    <t>第 17 頁 共 103 頁</t>
  </si>
  <si>
    <t>工作項目：櫥櫃，木製櫥櫃，A8-03_145走廊，被服櫃，
W:120xH:250cmxD:45cm，(C1)</t>
  </si>
  <si>
    <t>單位：座</t>
  </si>
  <si>
    <t>計 價 代 碼 ： 064110000AZG0501</t>
  </si>
  <si>
    <t>產品，櫥櫃，6分木心板</t>
  </si>
  <si>
    <t>M0641100002ZBIC
U01</t>
  </si>
  <si>
    <t>產品，櫥櫃，防焰美耐板</t>
  </si>
  <si>
    <t>M0641100002ZBIC
U02</t>
  </si>
  <si>
    <t>產品，木作及塑膠基本材料及施工方法，裁切
製材黏貼</t>
  </si>
  <si>
    <t>M0605000004ZBIC
U01</t>
  </si>
  <si>
    <t>產品，木作及塑膠基本材料及施工方法，五金</t>
  </si>
  <si>
    <t>M0605000004ZBIC
U02</t>
  </si>
  <si>
    <t>產品，木作及塑膠基本材料及施工方法，ABS封
邊條</t>
  </si>
  <si>
    <t>M0605000004ZG04
01</t>
  </si>
  <si>
    <t>壓克力名牌</t>
  </si>
  <si>
    <t>W0127100004ZBIC
U03</t>
  </si>
  <si>
    <t>每 座 單價計</t>
  </si>
  <si>
    <t>第 18 頁 共 103 頁</t>
  </si>
  <si>
    <t>工作項目：櫥櫃，木製櫥櫃，A8-03_126更衣室、111討論室，置物櫃
，W:35xH:200cmxD:40cm，(C2)</t>
  </si>
  <si>
    <t>計 價 代 碼 ： 064110000AZG0502</t>
  </si>
  <si>
    <t>產品，木作及塑膠基本材料及施工方法，密碼
鎖</t>
  </si>
  <si>
    <t>M0605000004ZBIC
U03</t>
  </si>
  <si>
    <t>產品，木作及塑膠基本材料及施工方法，滑軌</t>
  </si>
  <si>
    <t>M0605000004ZBIC
U04</t>
  </si>
  <si>
    <t>第 19 頁 共 103 頁</t>
  </si>
  <si>
    <t>工作項目：櫥櫃，木製櫥櫃，A8-03_126更衣室，置物櫃，
W:30xH:200cmxD:40cm，(C2A)</t>
  </si>
  <si>
    <t>計 價 代 碼 ： 064110000AZG0503</t>
  </si>
  <si>
    <t>第 20 頁 共 103 頁</t>
  </si>
  <si>
    <t>工作項目：櫥櫃，木製櫥櫃，A8-03_127更衣室，置物櫃，
W:35xH:200cmxD:40cm，(C3)</t>
  </si>
  <si>
    <t>計 價 代 碼 ： 064110000AZG0504</t>
  </si>
  <si>
    <t>第 21 頁 共 103 頁</t>
  </si>
  <si>
    <t>工作項目：櫥櫃，木製櫥櫃，A8-04_131，浴廁櫥櫃(含吊櫃、洗手
台)，W:77xH:250cmxD:45、25cm，(C4)</t>
  </si>
  <si>
    <t>計 價 代 碼 ： 064110000AZG0505</t>
  </si>
  <si>
    <t>產品，石材，人造石檯面12mmTH</t>
  </si>
  <si>
    <t>M0441000004ICU0
1</t>
  </si>
  <si>
    <t>產品，明鏡，5mm，含光邊及導邊處理</t>
  </si>
  <si>
    <t>M0883000004ZBIC
U02</t>
  </si>
  <si>
    <t>第 22 頁 共 103 頁</t>
  </si>
  <si>
    <t>工作項目：櫥櫃，木製櫥櫃，A8-04_125，清潔室櫥櫃(含吊櫃、洗水
台)，W:227xH:250cmxD:60、40cm，(C5)</t>
  </si>
  <si>
    <t>計 價 代 碼 ： 064110000AZG0506</t>
  </si>
  <si>
    <t>產品，玻璃，10mm強化玻璃ㄇ型擋水板，含
UV膠合及矽膠收邊</t>
  </si>
  <si>
    <t>M0881000004ZBIC
U01</t>
  </si>
  <si>
    <t>產品，金屬材料，不銹鋼檯面</t>
  </si>
  <si>
    <t>M0506000004ZBIC
U01</t>
  </si>
  <si>
    <t>吊架</t>
  </si>
  <si>
    <t>W0127100004ZBIC
U04</t>
  </si>
  <si>
    <t>第 23 頁 共 103 頁</t>
  </si>
  <si>
    <t>工作項目：櫥櫃，木製櫥櫃，A8-04_112藥品室，被服櫥櫃，
W:160xH:250cmxD:45cm，(C6)</t>
  </si>
  <si>
    <t>計 價 代 碼 ： 064110000AZG0507</t>
  </si>
  <si>
    <t>第 24 頁 共 103 頁</t>
  </si>
  <si>
    <t>工作項目：櫥櫃，木製櫥櫃，A8-05_前室櫥櫃(含吊櫃、洗水台)，
W:110xH:250cmxD:55、40cm，(C7)</t>
  </si>
  <si>
    <t>計 價 代 碼 ： 064110000AZG0508</t>
  </si>
  <si>
    <t>第 25 頁 共 103 頁</t>
  </si>
  <si>
    <t>工作項目：櫥櫃，木製櫥櫃，A8-05_前室櫥櫃(含吊櫃、洗水台)，
W:110xH:250cmxD:55、40cm，(C7A)</t>
  </si>
  <si>
    <t>計 價 代 碼 ： 064110000AZG0509</t>
  </si>
  <si>
    <t>第 26 頁 共 103 頁</t>
  </si>
  <si>
    <t>工作項目：櫥櫃，木製櫥櫃，A8-05_前室櫥櫃(矮櫃不含傳遞箱)，
W:85xH:90cmxD:55cm，(C8)</t>
  </si>
  <si>
    <t>計 價 代 碼 ： 064110000AZG0510</t>
  </si>
  <si>
    <t>第 27 頁 共 103 頁</t>
  </si>
  <si>
    <t>工作項目：櫥櫃，木製櫥櫃，A8-05_前室櫥櫃(矮櫃不含傳遞箱)，
W:85xH:90cmxD:55cm，(C8A)</t>
  </si>
  <si>
    <t>計 價 代 碼 ： 064110000AZG0511</t>
  </si>
  <si>
    <t>第 28 頁 共 103 頁</t>
  </si>
  <si>
    <t>工作項目：櫥櫃，木製櫥櫃，A8-06_一般加護病房(負壓隔離)櫥櫃
(含吊櫃、洗水台)，W:140xH:250cmxD:55、40cm，(C9)</t>
  </si>
  <si>
    <t>計 價 代 碼 ： 064110000AZG0512</t>
  </si>
  <si>
    <t>第 29 頁 共 103 頁</t>
  </si>
  <si>
    <t>工作項目：櫥櫃，木製櫥櫃，A8-06_一般加護病房(負壓隔離)櫥櫃
(含吊櫃、洗水台)，W:140xH:250cmxD:55、40cm，(C9A)</t>
  </si>
  <si>
    <t>計 價 代 碼 ： 064110000AZG0513</t>
  </si>
  <si>
    <t>第 30 頁 共 103 頁</t>
  </si>
  <si>
    <t>工作項目：櫥櫃，木製櫥櫃，A8-06_一般加護病房(負壓隔離)櫥櫃
(含吊櫃、洗水台)，W:140xH:250cmxD:55、40cm，(C9B)</t>
  </si>
  <si>
    <t>計 價 代 碼 ： 064110000AZBICU02</t>
  </si>
  <si>
    <t>第 31 頁 共 103 頁</t>
  </si>
  <si>
    <t>工作項目：櫥櫃，木製櫥櫃，A8-06_一般加護病房(負壓隔離)櫥櫃
(含吊櫃、洗水台)，W:140xH:250cmxD:55、40cm，(C9B')</t>
  </si>
  <si>
    <t>計 價 代 碼 ： 064110000AZBICU03</t>
  </si>
  <si>
    <t>第 32 頁 共 103 頁</t>
  </si>
  <si>
    <t>工作項目：櫥櫃，木製櫥櫃，A8-07_148走廊，被服櫃，
W:85xH:250cmxD:45cm，(C10)</t>
  </si>
  <si>
    <t>計 價 代 碼 ： 064110000AZG0514</t>
  </si>
  <si>
    <t>第 33 頁 共 103 頁</t>
  </si>
  <si>
    <t>工作項目：櫥櫃，木製櫥櫃，A8-07_八角窗(梯形)，護理站櫥櫃，
W:150xH:90cmxD:85cm，(C11)</t>
  </si>
  <si>
    <t>計 價 代 碼 ： 064110000AZG0515</t>
  </si>
  <si>
    <t>產品，櫥櫃，30mmTH木心桌板</t>
  </si>
  <si>
    <t>M0641100002ZBIC
U03</t>
  </si>
  <si>
    <t>鍵盤架</t>
  </si>
  <si>
    <t>W0127100004ZBIC
U05</t>
  </si>
  <si>
    <t>第 34 頁 共 103 頁</t>
  </si>
  <si>
    <t>工作項目：櫥櫃，木製櫥櫃，A8-07_八角窗(梯形)，護理站櫥櫃，
W:92xH:90cmxD:85cm(含桌面)，(C12)</t>
  </si>
  <si>
    <t>計 價 代 碼 ： 064110000AZG0516</t>
  </si>
  <si>
    <t>第 35 頁 共 103 頁</t>
  </si>
  <si>
    <t>工作項目：櫥櫃，木製櫥櫃，A8-07_八角窗(梯形)，護理站櫥櫃，
W:85xH:90cmxD:85cm(含桌面)，(C13)</t>
  </si>
  <si>
    <t>計 價 代 碼 ： 064110000AZG0517</t>
  </si>
  <si>
    <t>第 36 頁 共 103 頁</t>
  </si>
  <si>
    <t>工作項目：櫥櫃，木製櫥櫃，A8-08_，書記櫃台，
W:221xH:220cmxD:90cm(含桌面)，(C14)</t>
  </si>
  <si>
    <t>計 價 代 碼 ： 064110000AZG0518</t>
  </si>
  <si>
    <t>產品，不銹鋼管 5x5cm，訂製框架</t>
  </si>
  <si>
    <t>M0550050004ZBIC
U01</t>
  </si>
  <si>
    <t>產品，玻璃，10mm強化玻璃</t>
  </si>
  <si>
    <t>M088100000AZBIC
U05</t>
  </si>
  <si>
    <t>第 37 頁 共 103 頁</t>
  </si>
  <si>
    <t>工作項目：櫥櫃，木製櫥櫃，A8-09_，書記櫃台，
W:45xH:220cmxD:50cm，(C15)</t>
  </si>
  <si>
    <t>計 價 代 碼 ： 064110000AZG0519</t>
  </si>
  <si>
    <t>第 38 頁 共 103 頁</t>
  </si>
  <si>
    <t>工作項目：櫥櫃，木製櫥櫃，A8-09_，醫師工作區櫥櫃，
W:45xH:220cmxD:40cm，(C15A)</t>
  </si>
  <si>
    <t>計 價 代 碼 ： 064110000AZG0520</t>
  </si>
  <si>
    <t>第 39 頁 共 103 頁</t>
  </si>
  <si>
    <t>工作項目：櫥櫃，木製櫥櫃，A8-09_一般加護病房書記櫃台，
W:176xH:90cmxD:50cm，(C16)</t>
  </si>
  <si>
    <t>計 價 代 碼 ： 064110000AZG0521</t>
  </si>
  <si>
    <t>第 40 頁 共 103 頁</t>
  </si>
  <si>
    <t>工作項目：櫥櫃，木製櫥櫃，A8-09_護理站櫥櫃(含吊櫃、洗水台)，
W:224.5xH:250cmxD:60、40cm，(C17)</t>
  </si>
  <si>
    <t>計 價 代 碼 ： 064110000AZG0522</t>
  </si>
  <si>
    <t>產品，石材，人造石洗手盆</t>
  </si>
  <si>
    <t>M0441000004ICU0
2</t>
  </si>
  <si>
    <t>第 41 頁 共 103 頁</t>
  </si>
  <si>
    <t>工作項目：櫥櫃，木製櫥櫃，A8-10_，醫師工作區櫥櫃，
W:360xH:75cmxD:60cm，(C18)</t>
  </si>
  <si>
    <t>計 價 代 碼 ： 064110000AZG0523</t>
  </si>
  <si>
    <t>肚臍鎖</t>
  </si>
  <si>
    <t>W0127100004ZBIC
U06</t>
  </si>
  <si>
    <t>出線孔蓋</t>
  </si>
  <si>
    <t>W0127100004ZBIC
U07</t>
  </si>
  <si>
    <t>第 42 頁 共 103 頁</t>
  </si>
  <si>
    <t>工作項目：櫥櫃，木製櫥櫃，A8-10_，醫師工作區櫥櫃，
W:270xH:75cmxD:60cm，(C19)</t>
  </si>
  <si>
    <t>計 價 代 碼 ： 064110000AZG0524</t>
  </si>
  <si>
    <t>第 43 頁 共 103 頁</t>
  </si>
  <si>
    <t>工作項目：櫥櫃，木製櫥櫃，A8-10_，用餐區櫥櫃(含吊櫃、洗水台)
，W:223xH:250cmxD:35、50cm，(C20)</t>
  </si>
  <si>
    <t>計 價 代 碼 ： 064110000AZG0525</t>
  </si>
  <si>
    <t>產品，玻璃，6mm強化烤漆玻璃</t>
  </si>
  <si>
    <t>M0881000004ZBIC
U02</t>
  </si>
  <si>
    <t>第 44 頁 共 103 頁</t>
  </si>
  <si>
    <t>工作項目：櫥櫃，木製櫥櫃，A8-11_，護理長辦公室櫥櫃(含吊櫃)+L
型桌子，W:323xH:250cmxD:50cm+W:170xD:50cm，(C21)</t>
  </si>
  <si>
    <t>計 價 代 碼 ： 064110000AZG0526</t>
  </si>
  <si>
    <t>第 45 頁 共 103 頁</t>
  </si>
  <si>
    <t>工作項目：櫥櫃，木製櫥櫃，A8-12_，藥品室櫥櫃(含吊櫃)，
W:120xH:105cmxD:40cm+W:60xH:90cmxD:60cm，(C22)</t>
  </si>
  <si>
    <t>計 價 代 碼 ： 064110000AZG0527</t>
  </si>
  <si>
    <t>第 46 頁 共 103 頁</t>
  </si>
  <si>
    <t>工作項目：櫥櫃，木製櫥櫃，A8-12_，防疫物資及醫材室櫥櫃(含吊
櫃)，W:300xH:250cmxD:60、40cm，(C23)</t>
  </si>
  <si>
    <t>計 價 代 碼 ： 064110000AZG0528</t>
  </si>
  <si>
    <t>第 47 頁 共 103 頁</t>
  </si>
  <si>
    <t>工作項目：櫥櫃，木製櫥櫃，A8-13_，防疫物資及醫材室櫥櫃，
W:210xH:250cmxD:45cm，(C24)</t>
  </si>
  <si>
    <t>計 價 代 碼 ： 064110000AZG0529</t>
  </si>
  <si>
    <t>第 48 頁 共 103 頁</t>
  </si>
  <si>
    <t>工作項目：櫥櫃，木製櫥櫃，A8-13_，個人防護穿脫室櫥櫃(含吊櫃)
，W:250xH:250cmxD:60、40cm，(C26)</t>
  </si>
  <si>
    <t>計 價 代 碼 ： 064110000AZG0531</t>
  </si>
  <si>
    <t>第 49 頁 共 103 頁</t>
  </si>
  <si>
    <t>工作項目：櫥櫃，木製櫥櫃，A8-14_，示範中心前室櫥櫃(含吊櫃)，
W:155xH:250cmxD:60、40cm，(C27)</t>
  </si>
  <si>
    <t>計 價 代 碼 ： 064110000AZG0532</t>
  </si>
  <si>
    <t>第 50 頁 共 103 頁</t>
  </si>
  <si>
    <t>工作項目：櫥櫃，木製櫥櫃，A8-14_，示範中心前室櫥櫃(含吊櫃)，
W:155xH:250cmxD:60、40cm，(C27A)</t>
  </si>
  <si>
    <t>計 價 代 碼 ： 064110000AZG0533</t>
  </si>
  <si>
    <t>第 51 頁 共 103 頁</t>
  </si>
  <si>
    <t>工作項目：櫥櫃，木製櫥櫃，A8-15_，示範中心前室櫥櫃(不含傳遞
箱)，W:139xH:90cmxD:55cm，(C28)</t>
  </si>
  <si>
    <t>計 價 代 碼 ： 064110000AZG0534</t>
  </si>
  <si>
    <t>第 52 頁 共 103 頁</t>
  </si>
  <si>
    <t>工作項目：櫥櫃，木製櫥櫃，A8-15_，示範中心前室櫥櫃(不含傳遞
箱)，W:139xH:90cmxD:55cm，(C28A)</t>
  </si>
  <si>
    <t>計 價 代 碼 ： 064110000AZG0535</t>
  </si>
  <si>
    <t>第 53 頁 共 103 頁</t>
  </si>
  <si>
    <t>工作項目：櫥櫃，木製櫥櫃，A8-15_124去除室，浴廁櫥櫃(含吊櫃)
，W:119xH:250cmxD:55、35cm，(C29)</t>
  </si>
  <si>
    <t>計 價 代 碼 ： 064110000AZG0536</t>
  </si>
  <si>
    <t>第 54 頁 共 103 頁</t>
  </si>
  <si>
    <t>工作項目：櫥櫃，木製櫥櫃，A8-15_124去除室，浴廁櫥櫃，
W:100xH:90cmxD:60cm，(C30)</t>
  </si>
  <si>
    <t>計 價 代 碼 ： 064110000AZG0537</t>
  </si>
  <si>
    <t>第 55 頁 共 103 頁</t>
  </si>
  <si>
    <t>工作項目：櫥櫃，木製櫥櫃，A8-16_147，走廊櫥櫃(吊櫃、滅火器)
，W:330xH:250cmxD:45cm，(C31)</t>
  </si>
  <si>
    <t>計 價 代 碼 ： 064110000AZG0538</t>
  </si>
  <si>
    <t>6mm透明壓克力板</t>
  </si>
  <si>
    <t>W0127100004ZBIC
U08</t>
  </si>
  <si>
    <t>第 56 頁 共 103 頁</t>
  </si>
  <si>
    <t>工作項目：櫥櫃，木製櫥櫃，A8-16_148.149，走廊櫥櫃(吊櫃、滅火
器)，W:330xH:250cmxD:45cm，(C31A)</t>
  </si>
  <si>
    <t>計 價 代 碼 ： 064110000AZG0539</t>
  </si>
  <si>
    <t>第 57 頁 共 103 頁</t>
  </si>
  <si>
    <t>工作項目：櫥櫃，木製櫥櫃，A8-17_148，走廊櫥櫃(吊櫃)，
W:330xH:130cmxD:45cm，(C32)</t>
  </si>
  <si>
    <t>計 價 代 碼 ： 064110000AZG0540</t>
  </si>
  <si>
    <t>第 58 頁 共 103 頁</t>
  </si>
  <si>
    <t>工作項目：櫥櫃，木製櫥櫃，A8-17_148，走廊櫥櫃(吊櫃、滅火器)
，W:110xH:250cmxD:45cm，(C33)</t>
  </si>
  <si>
    <t>計 價 代 碼 ： 064110000AZG0541</t>
  </si>
  <si>
    <t>第 59 頁 共 103 頁</t>
  </si>
  <si>
    <t>工作項目：櫥櫃，木製櫥櫃，A8-17_149，走廊櫥櫃(吊櫃)，
W:55xH:130cmxD:45cm，(C34)</t>
  </si>
  <si>
    <t>計 價 代 碼 ： 064110000AZG0542</t>
  </si>
  <si>
    <t>第 60 頁 共 103 頁</t>
  </si>
  <si>
    <t>工作項目：櫥櫃，木製櫥櫃，A8-18_149，走廊櫥櫃(吊櫃)，
W:165xH:130cmxD:45cm，(C35)</t>
  </si>
  <si>
    <t>計 價 代 碼 ： 064110000AZG0543</t>
  </si>
  <si>
    <t>第 61 頁 共 103 頁</t>
  </si>
  <si>
    <t>工作項目：櫥櫃，木製櫥櫃，A8-18_146，走廊櫥櫃(洗手台)，
W:60xH:130cmxD:60cm，(C36)</t>
  </si>
  <si>
    <t>計 價 代 碼 ： 064110000AZG0544</t>
  </si>
  <si>
    <t>第 62 頁 共 103 頁</t>
  </si>
  <si>
    <t>工作項目：櫥櫃，木製櫥櫃，A8-19_120，走廊櫥櫃(吊櫃)，
W:138xH:130cmxD:35cm，(C39)</t>
  </si>
  <si>
    <t>計 價 代 碼 ： 064110000AZG0547</t>
  </si>
  <si>
    <t>第 63 頁 共 103 頁</t>
  </si>
  <si>
    <t>工作項目：櫥櫃，木製櫥櫃，A8-19_150，走廊櫥櫃(含吊櫃)，
W:105xH:250cmxD:50、35cm，(C40)</t>
  </si>
  <si>
    <t>計 價 代 碼 ： 064110000AZG0548</t>
  </si>
  <si>
    <t>第 64 頁 共 103 頁</t>
  </si>
  <si>
    <t>工作項目：櫥櫃，木製櫥櫃，A8-19_111，討論室櫥櫃，
W:122xH:184cmxD:40cm，(C42)</t>
  </si>
  <si>
    <t>計 價 代 碼 ： 064110000AZBICU01</t>
  </si>
  <si>
    <t>第 65 頁 共 103 頁</t>
  </si>
  <si>
    <t>工作項目：防火門，鍍鋅鋼板防火門，常閉式自動門，
W:145xH:220cm，F60A(FAD3)</t>
  </si>
  <si>
    <t>單位：樘</t>
  </si>
  <si>
    <t>計價代碼：08050800000AZBICU01</t>
  </si>
  <si>
    <t>門窗基本材料及施工方法，門框設置防夾安全
光線、防火門自動門機(設置馬達鎖配合門禁系
統)、自動門室內側設置手感應/外側刷卡</t>
  </si>
  <si>
    <t>080500000004ZBI
CU01</t>
  </si>
  <si>
    <t>產品，門窗基本材料及施工方法，門框</t>
  </si>
  <si>
    <t>M08050000000AZB
001</t>
  </si>
  <si>
    <t>產品，門窗基本材料及施工方法，門扇</t>
  </si>
  <si>
    <t>M08050000000AZB
002</t>
  </si>
  <si>
    <t>產品，細木作，美耐板</t>
  </si>
  <si>
    <t>M0620000002ZBIC
U01</t>
  </si>
  <si>
    <t>產品，門五金，防火把手</t>
  </si>
  <si>
    <t>M0871000008ZBIC
U04</t>
  </si>
  <si>
    <t>產品，門五金，防火型門弓器</t>
  </si>
  <si>
    <t>M0871000008ZBIC
U05</t>
  </si>
  <si>
    <t>產品，門五金，90度自動門機組(含防夾、感應
器等配件)</t>
  </si>
  <si>
    <t>M0871000008ZBIC
U02</t>
  </si>
  <si>
    <t>產品，標準門鉸鏈，防火型鉸鍊</t>
  </si>
  <si>
    <t>M0871100006ZBIC
U01</t>
  </si>
  <si>
    <t>產品，玻璃，防火玻璃</t>
  </si>
  <si>
    <t>M088100000AZBIC
U02</t>
  </si>
  <si>
    <t>產品，填縫材，矽利康</t>
  </si>
  <si>
    <t>M0792100004ZBIC
U01</t>
  </si>
  <si>
    <t>產品，防火阻絕，岩棉</t>
  </si>
  <si>
    <t>M0784000004ZBIC
U01</t>
  </si>
  <si>
    <t>每 樘 單價計</t>
  </si>
  <si>
    <t>第 66 頁 共 103 頁</t>
  </si>
  <si>
    <t>工作項目：防火門，鍍鋅鋼板防火門，W:100xH:220cm，F60A(FD2)</t>
  </si>
  <si>
    <t>計價代碼：08050800000AZBICU02</t>
  </si>
  <si>
    <t>第 67 頁 共 103 頁</t>
  </si>
  <si>
    <t>工作項目：防火門，木質防火門，W:125xH:210cm，F60A(FD3)</t>
  </si>
  <si>
    <t>計價代碼：08050800000AZBICU03</t>
  </si>
  <si>
    <t>門窗基本材料及施工方法，配合門禁系統作業</t>
  </si>
  <si>
    <t>080500000004ZBI
CU02</t>
  </si>
  <si>
    <t>產品，門五金，防火把手(含MK輔助鎖)</t>
  </si>
  <si>
    <t>M0871000008ZBIC
U07</t>
  </si>
  <si>
    <t>第 68 頁 共 103 頁</t>
  </si>
  <si>
    <t>工作項目：防火門，不鏽鋼板防火門，常閉式自動門，
W:210xH:220cm，F60A(FAD1)</t>
  </si>
  <si>
    <t>計價代碼：08050800000AZBICU04</t>
  </si>
  <si>
    <t>產品，門五金，自動門機組(含防夾、感應器等
配件)</t>
  </si>
  <si>
    <t>M0871000008ZBIC
U01</t>
  </si>
  <si>
    <t>第 69 頁 共 103 頁</t>
  </si>
  <si>
    <t>工作項目：防火門，不鏽鋼板防火門，常閉式自動門，W:90xH:220cm
，F60A(FAD2)</t>
  </si>
  <si>
    <t>計價代碼：08050800000AZBICU05</t>
  </si>
  <si>
    <t>第 70 頁 共 103 頁</t>
  </si>
  <si>
    <t>工作項目：不銹鋼門扇及門樘，自動門含ST視窗，W:160xH:220cm，
(AD1)</t>
  </si>
  <si>
    <t>計價代碼：08130000000AZBICU01</t>
  </si>
  <si>
    <t>門窗基本材料及施工方法，門框設置防夾安全
光線、自動門室內外側設置手感應開關</t>
  </si>
  <si>
    <t>080500000004ZBI
CU04</t>
  </si>
  <si>
    <t>產品，玻璃，5+5雙強化清玻璃</t>
  </si>
  <si>
    <t>M088100000AZBIC
U03</t>
  </si>
  <si>
    <t>計量與計價，防撞壁板</t>
  </si>
  <si>
    <t>W0127100002ZBIC
U01</t>
  </si>
  <si>
    <t>第 71 頁 共 103 頁</t>
  </si>
  <si>
    <t>工作項目：鋁門扇及門樘，自動門，W:248xH:230cm，(AD2)</t>
  </si>
  <si>
    <t>計價代碼：08120000000AZBICU01</t>
  </si>
  <si>
    <t>門窗基本材料及施工方法，門框設置防夾安全
光線、自動門室內外側設置手足感應開關</t>
  </si>
  <si>
    <t>080500000004ZBI
CU06</t>
  </si>
  <si>
    <t>產品，門五金，把手</t>
  </si>
  <si>
    <t>M0871000008ZBIC
U06</t>
  </si>
  <si>
    <t>產品，玻璃，6mm強化玻璃</t>
  </si>
  <si>
    <t>M088100000AZBIC
U04</t>
  </si>
  <si>
    <t>第 72 頁 共 103 頁</t>
  </si>
  <si>
    <t>工作項目：鋁門扇及門樘，自動門，W:145xH:230cm，(AD3)</t>
  </si>
  <si>
    <t>計價代碼：08120000000AZBICU02</t>
  </si>
  <si>
    <t>第 73 頁 共 103 頁</t>
  </si>
  <si>
    <t>工作項目：不銹鋼門扇及門樘，ST含視窗自動門，W:229xH:220cm，
(AD4)</t>
  </si>
  <si>
    <t>計價代碼：08130000000AZBICU02</t>
  </si>
  <si>
    <t>第 74 頁 共 103 頁</t>
  </si>
  <si>
    <t>工作項目：不銹鋼門扇及門樘，自動門，W:110xH:220cm，(AD5)</t>
  </si>
  <si>
    <t>計價代碼：08130000000AZBICU03</t>
  </si>
  <si>
    <t>門窗基本材料及施工方法，門框設置防夾安全
光線、自動門機配置馬達鎖配合門禁系統、自
動門室內外側設置手足感應開關</t>
  </si>
  <si>
    <t>080500000004ZBI
CU07</t>
  </si>
  <si>
    <t>第 75 頁 共 103 頁</t>
  </si>
  <si>
    <t>工作項目：不銹鋼門扇及門樘，木質貼美耐板，自動門，
W:100xH:220cm，(AD6)</t>
  </si>
  <si>
    <t>計價代碼：08130000000AZBICU04</t>
  </si>
  <si>
    <t>第 76 頁 共 103 頁</t>
  </si>
  <si>
    <t>工作項目：不銹鋼門扇及門樘，木質貼美耐板，自動門，
W:128xH:220cm，(AD7)</t>
  </si>
  <si>
    <t>計價代碼：08130000000AZBICU05</t>
  </si>
  <si>
    <t>門窗基本材料及施工方法，門框設置防夾安全
光線、自動門裝門禁刷卡系統(室內外側設置手
足感應開關及切換開關(常開及自動))</t>
  </si>
  <si>
    <t>080500000004ZBI
CU08</t>
  </si>
  <si>
    <t>產品，標準門鉸鏈</t>
  </si>
  <si>
    <t>M0871100006</t>
  </si>
  <si>
    <t>第 77 頁 共 103 頁</t>
  </si>
  <si>
    <t>工作項目：不銹鋼門扇及門樘，不鏽鋼管型玻璃門，W:180xH:220cm
，(FD4)</t>
  </si>
  <si>
    <t>計價代碼：08130000000AZBICU06</t>
  </si>
  <si>
    <t>門窗基本材料及施工方法，配合門禁系統作業
，設置內外側手感應開關及有模式切換開關(常
開及自動)</t>
  </si>
  <si>
    <t>080500000004ZBI
CU03</t>
  </si>
  <si>
    <t>第 78 頁 共 103 頁</t>
  </si>
  <si>
    <t>工作項目：不銹鋼門扇及門樘，木質面貼美耐板門，W:100xH:220cm
，(D2)</t>
  </si>
  <si>
    <t>計價代碼：08130000000AZBICU07</t>
  </si>
  <si>
    <t>產品，門五金，把手加輔助鎖</t>
  </si>
  <si>
    <t>M0871000008ZBIC
U08,鎖心須符合
院內MK門鎖系統</t>
  </si>
  <si>
    <t>第 79 頁 共 103 頁</t>
  </si>
  <si>
    <t>工作項目：不銹鋼門扇及門樘，木質面貼美耐板橫拉門，
W:100xH:220cm，(D2')</t>
  </si>
  <si>
    <t>計價代碼：08130000000AZBICU08</t>
  </si>
  <si>
    <t>產品，門五金，滑軌</t>
  </si>
  <si>
    <t>M0871000001ZBIC
U01</t>
  </si>
  <si>
    <t>產品，門五金，重型吊輪組</t>
  </si>
  <si>
    <t>M0871000008ZBIC
U09</t>
  </si>
  <si>
    <t>產品，門五金，匣式勾鎖</t>
  </si>
  <si>
    <t>M0871000008ZBIC
U10</t>
  </si>
  <si>
    <t>第 80 頁 共 103 頁</t>
  </si>
  <si>
    <t>工作項目：不銹鋼門扇及門樘，木質面貼美耐板橫拉門，
W:100xH:220cm，(D3)</t>
  </si>
  <si>
    <t>計價代碼：08130000000AZBICU09</t>
  </si>
  <si>
    <t>第 81 頁 共 103 頁</t>
  </si>
  <si>
    <t>工作項目：不鏽鋼板門扇及門樘，面貼美耐板，W:90xH:220cm，(D4)</t>
  </si>
  <si>
    <t>計價代碼：08130000000AZBICU10</t>
  </si>
  <si>
    <t>第 82 頁 共 103 頁</t>
  </si>
  <si>
    <t>工作項目：不銹鋼門扇及門樘，木質門面貼美耐板，W:90xH:220cm，
(D5)</t>
  </si>
  <si>
    <t>計價代碼：08130000000AZBICU11</t>
  </si>
  <si>
    <t>第 83 頁 共 103 頁</t>
  </si>
  <si>
    <t>工作項目：不銹鋼門扇及門樘，木質門面貼美耐板，W:100xH:220cm
，(D5')</t>
  </si>
  <si>
    <t>計價代碼：08130000000AZBICU12</t>
  </si>
  <si>
    <t>第 84 頁 共 103 頁</t>
  </si>
  <si>
    <t>工作項目：不銹鋼門扇及門樘，木質門面貼美耐板橫拉門，
W:75xH:220cm，(D6)</t>
  </si>
  <si>
    <t>計價代碼：08130000000AZBICU13</t>
  </si>
  <si>
    <t>第 85 頁 共 103 頁</t>
  </si>
  <si>
    <t>工作項目：不銹鋼門扇及門樘，管型玻璃門，W:180xH:220cm，(D8)</t>
  </si>
  <si>
    <t>計價代碼：08130000000AZBICU14</t>
  </si>
  <si>
    <t>第 86 頁 共 103 頁</t>
  </si>
  <si>
    <t>工作項目：不銹鋼門扇及門樘，木質門面貼防陷美耐板橫拉門，
W:90xH:220cm+橫拉窗，W:285xH:125cm(DW1)</t>
  </si>
  <si>
    <t>計價代碼：08130000000AZBICU15</t>
  </si>
  <si>
    <t>產品，鋁窗</t>
  </si>
  <si>
    <t>M08520000000A</t>
  </si>
  <si>
    <t>產品，玻璃，8mm強化清玻璃</t>
  </si>
  <si>
    <t>M088100000AZBIC
U01</t>
  </si>
  <si>
    <t>第 87 頁 共 103 頁</t>
  </si>
  <si>
    <t>工作項目：窗五金，八角窗，10mm強化玻璃，W:113.5xH:95cm(W1)</t>
  </si>
  <si>
    <t>計 價 代 碼 ： 087500000CZBICU01</t>
  </si>
  <si>
    <t>門窗基本材料及施工方法，嵌縫及塞水路</t>
  </si>
  <si>
    <t>080500001004</t>
  </si>
  <si>
    <t>安裝費</t>
  </si>
  <si>
    <t>0127190004</t>
  </si>
  <si>
    <t>工作項目：窗五金，固定窗，3.0mmt鉛玻璃(需雷射防護檢測)，
W:80xH:60cm(W2)</t>
  </si>
  <si>
    <t>計 價 代 碼 ： 087500000CZG0502</t>
  </si>
  <si>
    <t>玻璃，鉛玻璃</t>
  </si>
  <si>
    <t>088100000AZG053</t>
  </si>
  <si>
    <t>第 88 頁 共 103 頁</t>
  </si>
  <si>
    <t>工作項目：窗五金，固定窗，8mm強化膠合清玻璃，
W:110xH:60cm(W3)</t>
  </si>
  <si>
    <t>計 價 代 碼 ： 087500000CZBICU02</t>
  </si>
  <si>
    <t>產品，玻璃，8mm強化玻璃</t>
  </si>
  <si>
    <t>M088100000AZBIC
U06</t>
  </si>
  <si>
    <t>W0127190004</t>
  </si>
  <si>
    <t>工作項目：鋁窗，氣密固定窗，8mm清強化清玻璃，
W:250xH:227cm(W4)</t>
  </si>
  <si>
    <t>計 價 代 碼 ： 08520000000ABICU01</t>
  </si>
  <si>
    <t>第 89 頁 共 103 頁</t>
  </si>
  <si>
    <t>工作項目：鋁窗，氣密固定窗(8mm清強化玻璃)W:90xH:227cm(W5)</t>
  </si>
  <si>
    <t>計 價 代 碼 ： 08520000000ABICU02</t>
  </si>
  <si>
    <t>工作項目：鋁窗，氣密固定窗(8mm清強化玻璃)W:139.5xH:227cm(W6)</t>
  </si>
  <si>
    <t>計 價 代 碼 ： 08520000000ABICU03</t>
  </si>
  <si>
    <t>第 90 頁 共 103 頁</t>
  </si>
  <si>
    <t>工作項目：鋁窗，氣密固定窗(8mm清強化玻璃)W:93.5xH:227cm(W6-
1)</t>
  </si>
  <si>
    <t>計 價 代 碼 ： 08520000000ABICU04</t>
  </si>
  <si>
    <t>工作項目：鋁窗，氣密固定窗(8mm清強化玻璃)W:230xH:227cm(W7)</t>
  </si>
  <si>
    <t>計 價 代 碼 ： 08520000000ABICU05</t>
  </si>
  <si>
    <t>第 91 頁 共 103 頁</t>
  </si>
  <si>
    <t>工作項目：鋁窗，氣密固定窗(8mm清強化玻璃)W:145.4xH:227cm(W8)</t>
  </si>
  <si>
    <t>計 價 代 碼 ： 08520000000ABICU06</t>
  </si>
  <si>
    <t>工作項目：鋁窗，氣密固定窗(8mm清強化玻璃)W:87.6xH:227cm(W8-
1)</t>
  </si>
  <si>
    <t>計 價 代 碼 ： 08520000000ABICU07</t>
  </si>
  <si>
    <t>第 92 頁 共 103 頁</t>
  </si>
  <si>
    <t>工作項目：鋁窗，氣密固定窗(8mm清強化玻璃)W:200xH:227cm(W9)</t>
  </si>
  <si>
    <t>計 價 代 碼 ： 08520000000ABICU08</t>
  </si>
  <si>
    <t>工作項目：鋁窗，氣密固定窗(8mm清強化玻
璃)W:185.5xH:227cm(W10)</t>
  </si>
  <si>
    <t>計 價 代 碼 ： 08520000000ABICU09</t>
  </si>
  <si>
    <t>第 93 頁 共 103 頁</t>
  </si>
  <si>
    <t>工作項目：鋁窗，氣密固定窗(8mm清強化玻璃)W:39.5xH:227cm(W10-
1)</t>
  </si>
  <si>
    <t>計 價 代 碼 ： 08520000000ABICU10</t>
  </si>
  <si>
    <t>工作項目：鋁窗，氣密固定窗(8mm清強化玻璃)W:65.5xH:227cm(W11)</t>
  </si>
  <si>
    <t>計 價 代 碼 ： 08520000000ABICU11</t>
  </si>
  <si>
    <t>第 94 頁 共 103 頁</t>
  </si>
  <si>
    <t>工作項目：鋁窗，氣密固定窗(8mm清強化玻
璃)W:159.5xH:227cm(W11-1)</t>
  </si>
  <si>
    <t>計 價 代 碼 ： 08520000000ABICU12</t>
  </si>
  <si>
    <t>工作項目：鋁窗，氣密固定窗(8mm清強化玻璃)W:55xH:227cm(W11')</t>
  </si>
  <si>
    <t>計 價 代 碼 ： 08520000000ABICU13</t>
  </si>
  <si>
    <t>第 95 頁 共 103 頁</t>
  </si>
  <si>
    <t>工作項目：鋁窗，氣密固定窗(8mm清強化玻璃)W:170xH:227cm(W11'-
1)</t>
  </si>
  <si>
    <t>計 價 代 碼 ： 08520000000ABICU14</t>
  </si>
  <si>
    <t>工作項目：鋁窗，(8mm清強化玻璃)W:201xH:30cm+75cm(W12)</t>
  </si>
  <si>
    <t>計 價 代 碼 ： 08520000000ABICU15</t>
  </si>
  <si>
    <t>第 96 頁 共 103 頁</t>
  </si>
  <si>
    <t>工作項目：全區暨有樓板底面粉刷層剃除後，重新1：3水泥砂漿整平
粉光（混凝土修復，混凝土保護層剝落、粉刷層剝落及表面白華修
復）</t>
  </si>
  <si>
    <t>計 價 代 碼 ： 0393000002ZBICU01</t>
  </si>
  <si>
    <t>水泥砂漿，1:3</t>
  </si>
  <si>
    <t>0406130003ZM001</t>
  </si>
  <si>
    <t>產品，防水水泥砂漿粉刷，防水劑</t>
  </si>
  <si>
    <t>M0711200104ZBIC
U01,#</t>
  </si>
  <si>
    <t>工作項目：全區暨有牆面/樑側樑底粉刷層剃除後，重新1：3水泥砂
漿整平粉光 摻配防水劑（混凝土修復，混凝土保護層剝落、粉刷層
剝落及表面白華修復）</t>
  </si>
  <si>
    <t>計 價 代 碼 ： 0393000002ZBICU02</t>
  </si>
  <si>
    <t>第 97 頁 共 103 頁</t>
  </si>
  <si>
    <t>工作項目：窗簾，防焰窗簾A、病房及走廊之窗戶的捲簾</t>
  </si>
  <si>
    <t>單位：組</t>
  </si>
  <si>
    <t>計 價 代 碼 ： 1249300008ZBICU02</t>
  </si>
  <si>
    <t>產品，捲簾</t>
  </si>
  <si>
    <t>M1249400004</t>
  </si>
  <si>
    <t>產品，捲簾，固定座</t>
  </si>
  <si>
    <t>M1249400004ZBIC
U01</t>
  </si>
  <si>
    <t>每 組 單價計</t>
  </si>
  <si>
    <t>工作項目：窗簾，防焰隔簾B、防焰窗簾(含更衣室)</t>
  </si>
  <si>
    <t>計 價 代 碼 ： 1249300008ZBICU01</t>
  </si>
  <si>
    <t>產品，窗簾，軌道</t>
  </si>
  <si>
    <t>M1249300004ZBIC
U01</t>
  </si>
  <si>
    <t>產品，窗簾</t>
  </si>
  <si>
    <t>M1249300004</t>
  </si>
  <si>
    <t>第 98 頁 共 103 頁</t>
  </si>
  <si>
    <t>工作項目：給排水及衛生器具，不鏽鋼拖把架，60cm</t>
  </si>
  <si>
    <t>單位：具</t>
  </si>
  <si>
    <t>計 價 代 碼 ： 154100000BZBICU01</t>
  </si>
  <si>
    <t>產品，給排水及衛生器具，不銹鋼拖把，60cm</t>
  </si>
  <si>
    <t>M154100000BZBIC
U01</t>
  </si>
  <si>
    <t>固定座</t>
  </si>
  <si>
    <t>W0127100004ZBIC
U09</t>
  </si>
  <si>
    <t>每 具 單價計</t>
  </si>
  <si>
    <t>工作項目：給排水及衛生器具，不鏽鋼衛生紙盒</t>
  </si>
  <si>
    <t>計 價 代 碼 ： 1541000008ZBICU01</t>
  </si>
  <si>
    <t>產品，給排水及衛生器具，不銹鋼衛生紙盒</t>
  </si>
  <si>
    <t>M1541000008ZBIC
U01</t>
  </si>
  <si>
    <t>第 99 頁 共 103 頁</t>
  </si>
  <si>
    <t>工作項目：浴廁強化美耐板隔間</t>
  </si>
  <si>
    <t>計 價 代 碼 ： 1015200004</t>
  </si>
  <si>
    <t>產品，浴廁強化美耐板隔間</t>
  </si>
  <si>
    <t>M1015200004</t>
  </si>
  <si>
    <t>工作項目：石材，大理石，浴廁地坪大理石門檻</t>
  </si>
  <si>
    <t>計 價 代 碼 ： 0441040001ZBICU01</t>
  </si>
  <si>
    <t>產品，石材，人造石門檻</t>
  </si>
  <si>
    <t>M0441000004ICU0
3</t>
  </si>
  <si>
    <t>產品，填縫劑及填縫料</t>
  </si>
  <si>
    <t>M0792000004</t>
  </si>
  <si>
    <t>第 100 頁 共 103 頁</t>
  </si>
  <si>
    <t>工作項目：給排水及衛生器具，浴廁置物毛巾架</t>
  </si>
  <si>
    <t>計 價 代 碼 ： 1541000008ZBICU03</t>
  </si>
  <si>
    <t>產品，給排水及衛生器具，浴廁置物毛巾架</t>
  </si>
  <si>
    <t>M1541000008ZBIC
U02</t>
  </si>
  <si>
    <t>工作項目：給排水及衛生器具，浴廁門掛衣勾</t>
  </si>
  <si>
    <t>計 價 代 碼 ： 1541000008ZBICU04</t>
  </si>
  <si>
    <t>產品，給排水及衛生器具，浴廁門掛衣勾</t>
  </si>
  <si>
    <t>M1541000008ZBIC
U03</t>
  </si>
  <si>
    <t>第 101 頁 共 103 頁</t>
  </si>
  <si>
    <t>工作項目：給排水及衛生器具，無障礙淋浴椅</t>
  </si>
  <si>
    <t>計 價 代 碼 ： 1541000008ZBICU05</t>
  </si>
  <si>
    <t>產品，給排水及衛生器具，無障礙淋浴椅</t>
  </si>
  <si>
    <t>M1541000008ZBIC
U04</t>
  </si>
  <si>
    <t>工作項目：給排水及衛生器具，浴廁及污物室的明鏡</t>
  </si>
  <si>
    <t>計 價 代 碼 ： 1541000008ZBICU06</t>
  </si>
  <si>
    <t>第 102 頁 共 103 頁</t>
  </si>
  <si>
    <t>工作項目：給排水及衛生器具，無障礙掀起式可動扶手</t>
  </si>
  <si>
    <t>計 價 代 碼 ： 1541000008ZBICU07</t>
  </si>
  <si>
    <t>產品，給排水及衛生器具，無障礙掀起式可動
扶手</t>
  </si>
  <si>
    <t>M1541000008ZBIC
U05</t>
  </si>
  <si>
    <t>工作項目：給排水及衛生器具，無障礙一字型及L型無障礙扶手</t>
  </si>
  <si>
    <t>計 價 代 碼 ： 1541000008ZBICU08</t>
  </si>
  <si>
    <t>產品，給排水及衛生器具，無障礙一字型及L型
無障礙扶手</t>
  </si>
  <si>
    <t>M1541000008ZBIC
U06</t>
  </si>
  <si>
    <t>第 103 頁 共 103 頁</t>
  </si>
  <si>
    <t>工作項目：給排水及衛生器具，馬桶旁的沖水噴頭</t>
  </si>
  <si>
    <t>計 價 代 碼 ： 1541000004ZBICU01</t>
  </si>
  <si>
    <t>產品，給排水及衛生器具，不鏽鋼沖洗器</t>
  </si>
  <si>
    <t>M1541000008ZBIC
U07</t>
  </si>
  <si>
    <t>資源統計表[標單]</t>
  </si>
  <si>
    <t>工 程 編 號 FB24033360_V6</t>
  </si>
  <si>
    <t>工 程 名 稱 西址六東1樓(6E1)內科加護病房暨特殊病原科技照護示範中心整修工程</t>
  </si>
  <si>
    <t>單位﹝元﹞</t>
  </si>
  <si>
    <t>第 1 頁 共 37 頁</t>
  </si>
  <si>
    <t>工 項 代 碼</t>
  </si>
  <si>
    <t>工 項 名 稱</t>
  </si>
  <si>
    <t>工程用量</t>
  </si>
  <si>
    <t>人 工</t>
  </si>
  <si>
    <t>機 具</t>
  </si>
  <si>
    <t>材 料</t>
  </si>
  <si>
    <t>雜 項</t>
  </si>
  <si>
    <t>計量與計價，打鑿修補及復原(管線填封
隙封)</t>
  </si>
  <si>
    <t>0127100004ZBICU01</t>
  </si>
  <si>
    <t>計量與計價，用電管理系統-智慧電表型
系統通訊閘道器</t>
  </si>
  <si>
    <t>0127100004ZBICU02</t>
  </si>
  <si>
    <t>計量與計價，機房閘道器與IT資訊網路
點串接工程</t>
  </si>
  <si>
    <t>0127100004ZBICU03</t>
  </si>
  <si>
    <t>0127100004ZBICU04</t>
  </si>
  <si>
    <t>0127100004ZBICU05</t>
  </si>
  <si>
    <t>0127100004ZBICU06</t>
  </si>
  <si>
    <t>0127100004ZBICU07</t>
  </si>
  <si>
    <t>0127100004ZBICU08</t>
  </si>
  <si>
    <t>0127100004ZBICU09</t>
  </si>
  <si>
    <t>0127100004ZBICU10</t>
  </si>
  <si>
    <t>0127100004ZBICU11</t>
  </si>
  <si>
    <t>0127100004ZBICU12</t>
  </si>
  <si>
    <t>0127100004ZBICU13</t>
  </si>
  <si>
    <t>0127100004ZBICU14</t>
  </si>
  <si>
    <t>0127100004ZBICU15</t>
  </si>
  <si>
    <t>0127100004ZBICU17</t>
  </si>
  <si>
    <t>0127100004ZBICU18</t>
  </si>
  <si>
    <t>0127100004ZBICU19</t>
  </si>
  <si>
    <t>0127100004ZBICU199</t>
  </si>
  <si>
    <t>0127100004ZBICU20</t>
  </si>
  <si>
    <t>0127100004ZBICU21</t>
  </si>
  <si>
    <t>0127100004ZBICU900</t>
  </si>
  <si>
    <t>0127100004ZBICU901</t>
  </si>
  <si>
    <t>整合至院區既有Carrier監控系統(須連
接至Carrier ALC訊號)</t>
  </si>
  <si>
    <t>0127100004ZBRO01</t>
  </si>
  <si>
    <t>0127100004ZBRO02</t>
  </si>
  <si>
    <t>0127100004ZBRO03</t>
  </si>
  <si>
    <t>0127100004ZBRO04</t>
  </si>
  <si>
    <t>0127100004ZBRO05</t>
  </si>
  <si>
    <t>0127100004ZBRO06</t>
  </si>
  <si>
    <t>0127100004ZBRO07</t>
  </si>
  <si>
    <t>0127100004ZGA0403</t>
  </si>
  <si>
    <t>計量與計價，設備吊掛按裝及系統連結
測試</t>
  </si>
  <si>
    <t>0127100004ZGF0501</t>
  </si>
  <si>
    <t>0127100004ZGH050</t>
  </si>
  <si>
    <t>1計A量與計價，袋進袋出過濾箱安裝工資</t>
  </si>
  <si>
    <t>第 2 頁 共 37 頁</t>
  </si>
  <si>
    <t>0127100004ZGH0502A</t>
  </si>
  <si>
    <t>計量與計價，袋進袋出過濾箱安裝另料
及零星工料</t>
  </si>
  <si>
    <t>0127100004ZGH0503A</t>
  </si>
  <si>
    <t>計量與計價，袋進袋出過濾箱RC基礎座(
基礎台高度20cm)</t>
  </si>
  <si>
    <t>0127100004ZGH0504A</t>
  </si>
  <si>
    <t>計量與計價，袋進袋出過濾箱安裝設備
試車及調整平衡(含系統清潔濾網更換及
氣密試驗)</t>
  </si>
  <si>
    <t>0127100004ZGH0505A</t>
  </si>
  <si>
    <t>計量與計價，循環暖風機安裝及結線工
資</t>
  </si>
  <si>
    <t>0127100004ZGH0506A</t>
  </si>
  <si>
    <t>0127100004ZGH10501</t>
  </si>
  <si>
    <t>計量與計價，既有空調設備、風管、風
口拆除</t>
  </si>
  <si>
    <t>0127100004ZGH10502</t>
  </si>
  <si>
    <t>0127100004ZGH10503</t>
  </si>
  <si>
    <t>計量與計價，既有空調配電與配電管拆
除(包含既有配電盤拆除)</t>
  </si>
  <si>
    <t>0127100004ZGH20501</t>
  </si>
  <si>
    <t>計量與計價，小型冷風機安裝及結線工
資</t>
  </si>
  <si>
    <t>0127100004ZGH20502</t>
  </si>
  <si>
    <t>計量與計價，小型冷風機另料及零星工
料(含避震器)</t>
  </si>
  <si>
    <t>0127100004ZGH20503</t>
  </si>
  <si>
    <t>計量與計價，小型冷風機設備試車及調
整平衡</t>
  </si>
  <si>
    <t>0127100004ZGH40503</t>
  </si>
  <si>
    <t>計量與計價，水管管件、閥件、附件按
裝及保溫工資</t>
  </si>
  <si>
    <t>0127100004ZGH40504</t>
  </si>
  <si>
    <t>計量與計價，水管管件、閥件、附件按
裝另料及零星工料(含保溫及管墊)</t>
  </si>
  <si>
    <t>0127100004ZGH40505</t>
  </si>
  <si>
    <t>0127100004ZGH40506</t>
  </si>
  <si>
    <t>0127100004ZGH40507</t>
  </si>
  <si>
    <t>0127100004ZGH50501</t>
  </si>
  <si>
    <t>計量與計價，盤內另料.ABS銘牌.迴路標
示及單線圖說</t>
  </si>
  <si>
    <t>0127100004ZGH50502</t>
  </si>
  <si>
    <t>0127100004ZGH50503</t>
  </si>
  <si>
    <t>0127100004ZGH60501</t>
  </si>
  <si>
    <t>計量與計價，控制設備及感測傳訊元件
安裝工資(含零星工料)</t>
  </si>
  <si>
    <t>0127100004ZGH60502</t>
  </si>
  <si>
    <t>計量與計價，控制管線材料(含
ModbusRS485通訊電纜,控制信號電纜,電
源纜線,EMT管)及管另件</t>
  </si>
  <si>
    <t>0127100004ZGH60503</t>
  </si>
  <si>
    <t>計量與計價，控制管線安裝工資(含另料
及零星工料)</t>
  </si>
  <si>
    <t>0127100004ZGH605</t>
  </si>
  <si>
    <t>0計4量與計價，空調監控通訊品質測試及</t>
  </si>
  <si>
    <t>第 3 頁 共 37 頁</t>
  </si>
  <si>
    <t>校正(含配合功能驗證及測試平衡調整之
工作)</t>
  </si>
  <si>
    <t>0127100004ZGH60505</t>
  </si>
  <si>
    <t>計量與計價，空調監控軟體編輯撰寫,控
制器韌體編輯撰寫,測試及整合(含消防
火警系統移報及介面,空調控制系統運轉
策略最佳化,查驗監控系統通訊及傳感器
功能)</t>
  </si>
  <si>
    <t>-
-
-
-
-</t>
  </si>
  <si>
    <t>0127100004ZGM0417</t>
  </si>
  <si>
    <t>計量與計價，空調水管標籤(H5.5cm x
W26cm)貼附工料(含水管類別與方向)所
有施工管線於最始端、最終端、轉彎處
、出牆處、入牆處、10米內應依規定標
明用途及管線種類別，以能辨識管線為
原則。</t>
  </si>
  <si>
    <t>-
-
-
-
-
-</t>
  </si>
  <si>
    <t>0127100004ZGM0501</t>
  </si>
  <si>
    <t>0127100004ZGM0502</t>
  </si>
  <si>
    <t>0127100004ZGM0503</t>
  </si>
  <si>
    <t>計量與計價，管線穿越現有空間及既有
牆面/柱面配管等拆裝復原費用</t>
  </si>
  <si>
    <t>0127100004ZGM0504</t>
  </si>
  <si>
    <t>0127100004ZGM0505</t>
  </si>
  <si>
    <t>0127100004ZGM0506</t>
  </si>
  <si>
    <t>0127100004ZGM0507</t>
  </si>
  <si>
    <t>0127100004ZGM0509</t>
  </si>
  <si>
    <t>計量與計價，ATS 4P 200A 瞬間激磁式,
三段式，投入時間60ms，正常側及緊急
側具各自獨立消弧室及機械連鎖</t>
  </si>
  <si>
    <t>0127100004ZGM0510</t>
  </si>
  <si>
    <t>計量與計價，ATS盤面型液晶控制裝置具
故障警報功能及歷史紀錄90筆，RS485,
面板直接切換手動/自動模式功能</t>
  </si>
  <si>
    <t>0127100004ZGM20501</t>
  </si>
  <si>
    <t>0127100004ZGM20502</t>
  </si>
  <si>
    <t>0127100004ZGM20503</t>
  </si>
  <si>
    <t>0127100004ZGM20504</t>
  </si>
  <si>
    <t>0127100004ZGM20505</t>
  </si>
  <si>
    <t>0127100004ZGM20506</t>
  </si>
  <si>
    <t>0127100004ZGM30501</t>
  </si>
  <si>
    <t>計量與計價，燈具補強固定及綁鐵絲防
墜(含配件)</t>
  </si>
  <si>
    <t>0127100004ZGM30502</t>
  </si>
  <si>
    <t>計量與計價，四角/八角鍍鋅BOX附蓋板
，t=1.6mm</t>
  </si>
  <si>
    <t>0127100004ZGM30503</t>
  </si>
  <si>
    <t>計量與計價，工程另料(亦含插座、燈具
開關、自動門、緊急照明燈、避難方向</t>
  </si>
  <si>
    <t>第 4 頁 共 37 頁</t>
  </si>
  <si>
    <t>指示燈及出口門燈之迴路電壓標示等)</t>
  </si>
  <si>
    <t>0127100004ZGM30504</t>
  </si>
  <si>
    <t>0127100004ZGM30505</t>
  </si>
  <si>
    <t>0127100004ZGM30506</t>
  </si>
  <si>
    <t>計量與計價，既有資訊機櫃線路整理及
廢線拆除至機櫃端Patch Panel 處</t>
  </si>
  <si>
    <t>0127100004ZGM30507</t>
  </si>
  <si>
    <t>0127100004ZGM30508</t>
  </si>
  <si>
    <t>0127100004ZGM30509</t>
  </si>
  <si>
    <t>0127100004ZGM40501</t>
  </si>
  <si>
    <t>0127100004ZGM40502</t>
  </si>
  <si>
    <t>0127100004ZGM40503</t>
  </si>
  <si>
    <t>0127100004ZGM40505</t>
  </si>
  <si>
    <t>計量與計價，門禁系統連線整合及權限
資料設定</t>
  </si>
  <si>
    <t>0127100004ZGM40506</t>
  </si>
  <si>
    <t>計量與計價，安全防盜警報圖形撰寫及
火警聯動整合設定</t>
  </si>
  <si>
    <t>0127100004ZGM40507</t>
  </si>
  <si>
    <t>0127100004ZGM40508</t>
  </si>
  <si>
    <t>0127100004ZGM40509</t>
  </si>
  <si>
    <t>計量與計價，工資(含配管、配線、器材
設備安裝)</t>
  </si>
  <si>
    <t>0127100004ZGM40510</t>
  </si>
  <si>
    <t>0127100004ZGM40511</t>
  </si>
  <si>
    <t>計量與計價，四角BOX t=2.0mm (熱浸
鍍鋅)附蓋板</t>
  </si>
  <si>
    <t>0127100004ZGM40513</t>
  </si>
  <si>
    <t>0127100004ZGM40514</t>
  </si>
  <si>
    <t>0127100004ZGM40515</t>
  </si>
  <si>
    <t>0127100004ZGM40516</t>
  </si>
  <si>
    <t>計量與計價，病理監視系統設備管線移
裝費</t>
  </si>
  <si>
    <t>0127100004ZGM40517</t>
  </si>
  <si>
    <t>0127100004ZGM40518</t>
  </si>
  <si>
    <t>0127100004ZGM40519</t>
  </si>
  <si>
    <t>0127100004ZGM40520</t>
  </si>
  <si>
    <t>0127100004ZGM40521A</t>
  </si>
  <si>
    <t>計量與計價，光纖工程五金另料及其他(
含原廠GBIC、光纖短跳線、熔接、測試
報告製作及光纖收容箱)</t>
  </si>
  <si>
    <t>0127100004ZGM40522</t>
  </si>
  <si>
    <t>計量與計價，介接院方Portal及交換機
軟體</t>
  </si>
  <si>
    <t>0127100004ZGM40523</t>
  </si>
  <si>
    <t>計量與計價，程式設定及測試調整(含教
育訓練)</t>
  </si>
  <si>
    <t>第 5 頁 共 37 頁</t>
  </si>
  <si>
    <t>0127100004ZGM40524</t>
  </si>
  <si>
    <t>0127100004ZGM40525</t>
  </si>
  <si>
    <t>0127100004ZGM40526</t>
  </si>
  <si>
    <t>0127100004ZGM50501</t>
  </si>
  <si>
    <t>計量與計價，600W鋁吊架*41*41m/m(附
保護套)</t>
  </si>
  <si>
    <t>0127100004ZGM50502</t>
  </si>
  <si>
    <t>0127100004ZGM50503</t>
  </si>
  <si>
    <t>0127100004ZGM50505</t>
  </si>
  <si>
    <t>0127100004ZGM50505A</t>
  </si>
  <si>
    <t>0127100004ZGM60501</t>
  </si>
  <si>
    <t>計量與計價，管路清潔及消毒，試水試
壓及調整</t>
  </si>
  <si>
    <t>0127100004ZGM60502</t>
  </si>
  <si>
    <t>計量與計價，管路吊架固定(含標示管徑
、流向及用途標誌)</t>
  </si>
  <si>
    <t>0127100004ZGM60503</t>
  </si>
  <si>
    <t>計量與計價，既設冷熱水水平管銜接工
程</t>
  </si>
  <si>
    <t>0127100004ZGM60504</t>
  </si>
  <si>
    <t>0127100004ZGM60504A</t>
  </si>
  <si>
    <t>計量與計價，既設污廢水人孔銜接及現
況水泥打除及新建排水幹管水泥包覆工
程</t>
  </si>
  <si>
    <t>0127100004ZGM60505</t>
  </si>
  <si>
    <t>計量與計價，工程另料(含五金另料及消
耗品)</t>
  </si>
  <si>
    <t>0127100004ZGM60506</t>
  </si>
  <si>
    <t>0127100004ZGM60507</t>
  </si>
  <si>
    <t>0127100004ZGM90521A</t>
  </si>
  <si>
    <t>0127100004ZMZ244</t>
  </si>
  <si>
    <t>0127100004ZMZ324</t>
  </si>
  <si>
    <t>012710000AZBRO001</t>
  </si>
  <si>
    <t>012710000CZG0501</t>
  </si>
  <si>
    <t>BIBO 1-1、BIBO 1-2,4532CMH袋進袋出
過濾箱(含HEPA濾網組,不銹鋼外箱附鎖,
含濾網差壓計及指示表)</t>
  </si>
  <si>
    <t>012710000CZG0502</t>
  </si>
  <si>
    <t>BIBO 2-1、BIBO 2-2,3426CMH袋進袋出
過濾箱(含HEPA濾網組,不銹鋼外箱附鎖,
含濾網差壓計及指示表)</t>
  </si>
  <si>
    <t>012710000CZG0503</t>
  </si>
  <si>
    <t>BIBO 3-1、BIBO 3-2,4956CMH袋進袋出
過濾箱(含HEPA濾網組,不銹鋼外箱附鎖,
含濾網差壓計及指示表)</t>
  </si>
  <si>
    <t>012710000CZG0504</t>
  </si>
  <si>
    <t>BIBO 4-1、BIBO 4-2,3332CMH袋進袋出
過濾箱(含HEPA濾網組,不銹鋼外箱附鎖,</t>
  </si>
  <si>
    <t>第 6 頁 共 37 頁</t>
  </si>
  <si>
    <t>含濾網差壓計及指示表)</t>
  </si>
  <si>
    <t>012710000DZBICU01</t>
  </si>
  <si>
    <t>012713000409ZBICU01</t>
  </si>
  <si>
    <t>運雜費，全案工程的廢棄物清除運棄處
理費用，(含廢棄物運棄及處理費、開立
合法棄置證明)</t>
  </si>
  <si>
    <t>01271C0004ZGT0501</t>
  </si>
  <si>
    <t>01330B0004ZBICU01</t>
  </si>
  <si>
    <t>資料送審，各式計畫書，施工圖及竣工
圖繪製、各類材料送審及實際樣品製作(
含相關電子檔)以及辦理工程施工期間攝
影、拍照及室內裝修竣工查驗作業</t>
  </si>
  <si>
    <t>-
-
-
-</t>
  </si>
  <si>
    <t>0151000004ZPS001</t>
  </si>
  <si>
    <t>臨時設施，(工區臨時施工設備、零星工
項及雜費)</t>
  </si>
  <si>
    <t>0154010004ZG0101</t>
  </si>
  <si>
    <t>0174010004ZG0102</t>
  </si>
  <si>
    <t>工地清理，施工環境維護費及完工後細
清費用(含竣工驗收後地板打蠟)</t>
  </si>
  <si>
    <t>0222000004ZBICU03</t>
  </si>
  <si>
    <t>工地拆除，室內既有 RC/ 磚石隔間牆、
地坪煤渣砂漿層、牆面 樑 柱及天花底
板粉刷層打除、外牆窗戶、各類，既有
空調設備、風管、風口拆除，既有空調
管路與排水拆除，既有空調配電與配電
管拆除(包含既有配電盤拆除)。</t>
  </si>
  <si>
    <t>0222000004ZBICU04</t>
  </si>
  <si>
    <t>工地拆除，拆除後既有構體修補填塞及
復原費（含外牆防水漆復原）</t>
  </si>
  <si>
    <t>0222000004ZG0501</t>
  </si>
  <si>
    <t>工地拆除，拆除前清查管線、列冊拆除
內容及須保留管線、設備現場標示</t>
  </si>
  <si>
    <t>0222000004ZG0511</t>
  </si>
  <si>
    <t>交換機室MDF線架搬遷及內線拆除及保留
專用迴路</t>
  </si>
  <si>
    <t>0222000004ZG0512</t>
  </si>
  <si>
    <t>違章拆除(天花板、隔間牆拆除清運)+屋
頂結構拆除</t>
  </si>
  <si>
    <t>0225200004ZPS002</t>
  </si>
  <si>
    <t>公共管線系統之保護，就地保護，運貨
電梯及進料動線施工保護工程</t>
  </si>
  <si>
    <t>0253300001ZG0501</t>
  </si>
  <si>
    <t>0253300001ZG0502</t>
  </si>
  <si>
    <t>0253300001ZG0503</t>
  </si>
  <si>
    <t>0253300004ZG0501</t>
  </si>
  <si>
    <t>污水管管材，污廢水排水管配管另件 (
含暗式清潔口)</t>
  </si>
  <si>
    <t>第 7 頁 共 37 頁</t>
  </si>
  <si>
    <t>0289100008ZBICU01</t>
  </si>
  <si>
    <t>標誌，Type A貼壁式房間標誌，W:
300xH:200mm</t>
  </si>
  <si>
    <t>0289100008ZBICU02</t>
  </si>
  <si>
    <t>0289100008ZBICU03</t>
  </si>
  <si>
    <t>標誌，Type C貼壁式淋浴，廁所標誌，
W:150xH:150mm</t>
  </si>
  <si>
    <t>0289100008ZBICU04</t>
  </si>
  <si>
    <t>0289100008ZBICU06</t>
  </si>
  <si>
    <t>0289100008ZBICU07</t>
  </si>
  <si>
    <t>0289100008ZBICU08</t>
  </si>
  <si>
    <t>標誌，Type M隔離室插卡指標，W:
250xH:100mm</t>
  </si>
  <si>
    <t>0406100002ZBICU02</t>
  </si>
  <si>
    <t>1:3水泥砂漿，RO 水機房 H 30 cm 1/
2B 砌磚擋水門檻</t>
  </si>
  <si>
    <t>04061000030115</t>
  </si>
  <si>
    <t>0406100003ZBICU01</t>
  </si>
  <si>
    <t>0406130003ZG0101</t>
  </si>
  <si>
    <t>0509000007ZGM0501</t>
  </si>
  <si>
    <t>0509000007ZGM0502</t>
  </si>
  <si>
    <t>0509000007ZGM0503</t>
  </si>
  <si>
    <t>0509000008ZGM0501</t>
  </si>
  <si>
    <t>0550000008ZBICU01</t>
  </si>
  <si>
    <t>金屬製品，下崁式不銹鋼水槽，含提籠
排水管及安裝</t>
  </si>
  <si>
    <t>0620000008ZBICU01</t>
  </si>
  <si>
    <t>064110000AZBICU04</t>
  </si>
  <si>
    <t>櫥櫃，水槽櫃上玻璃擋水板、櫥櫃牆上
烤漆玻璃</t>
  </si>
  <si>
    <t>064110000AZBICU05</t>
  </si>
  <si>
    <t>櫥櫃，一般負壓隔離病室及示範中心的
病室的傳遞箱</t>
  </si>
  <si>
    <t>064110000AZG0530</t>
  </si>
  <si>
    <t>櫥櫃，木製櫥櫃，A8-13_，防疫物資及
醫材室櫥櫃，W:90xH:200cmxD:45cm，(
C25)</t>
  </si>
  <si>
    <t>064110000AZG0545</t>
  </si>
  <si>
    <t>櫥櫃，制式鐵製櫥櫃，A8-18_146走廊，
置物櫃，W:90xH:180cmxD:51cm，(C37)</t>
  </si>
  <si>
    <t>064110000AZG0546</t>
  </si>
  <si>
    <t>櫥櫃，訂製鐵製櫥櫃，A8-18_148.149，
滅火器櫃，W:25xH:60cmxD:45cm，(C38)</t>
  </si>
  <si>
    <t>064110000AZG0549</t>
  </si>
  <si>
    <t>櫥櫃，鐵製櫥櫃，A8-19_148，走廊資訊
機櫃，W:150xH:250cmxD:100cm，(C41)</t>
  </si>
  <si>
    <t>第 8 頁 共 37 頁</t>
  </si>
  <si>
    <t>防火阻絕，防火阻絕安裝工資(含責任施
工標籤張貼)</t>
  </si>
  <si>
    <t>防火阻絕，防火填塞工程(含材料及安裝
工資)</t>
  </si>
  <si>
    <t>防火阻絕，氣密填塞工程(含材料及安裝
工資)</t>
  </si>
  <si>
    <t>防火阻絕，防煙填塞工程(含材料及安裝
工資)</t>
  </si>
  <si>
    <t>防火阻絕，水平區劃防火阻絕，材料包
含:膨脹性防火泥(5加侖/桶)、膨脹性防
火帶(10M/盒)、膨脹性防火磚(
200mmx130mmx50mm/塊)、UL認證105K防
火棉(1200mmx600mm/4片裝)</t>
  </si>
  <si>
    <t>080500000004ZBICU01</t>
  </si>
  <si>
    <t>門窗基本材料及施工方法，門框設置防
夾安全光線、防火門自動門機(設置馬達
鎖配合門禁系統)、自動門室內側設置手
感應/外側刷卡</t>
  </si>
  <si>
    <t>080500000004ZBICU02</t>
  </si>
  <si>
    <t>門窗基本材料及施工方法，配合門禁系
統作業</t>
  </si>
  <si>
    <t>080500000004ZBICU03</t>
  </si>
  <si>
    <t>門窗基本材料及施工方法，配合門禁系
統作業，設置內外側手感應開關及有模
式切換開關(常開及自動)</t>
  </si>
  <si>
    <t>080500000004ZBICU04</t>
  </si>
  <si>
    <t>門窗基本材料及施工方法，門框設置防
夾安全光線、自動門室內外側設置手感
應開關</t>
  </si>
  <si>
    <t>080500000004ZBICU06</t>
  </si>
  <si>
    <t>門窗基本材料及施工方法，門框設置防
夾安全光線、自動門室內外側設置手足
感應開關</t>
  </si>
  <si>
    <t>080500000004ZBICU07</t>
  </si>
  <si>
    <t>門窗基本材料及施工方法，門框設置防
夾安全光線、自動門機配置馬達鎖配合
門禁系統、自動門室內外側設置手足感
應開關</t>
  </si>
  <si>
    <t>080500000004ZBICU08</t>
  </si>
  <si>
    <t>門窗基本材料及施工方法，門框設置防
夾安全光線、自動門裝門禁刷卡系統(室
內外側設置手足感應開關及切換開關(常
開及自動))</t>
  </si>
  <si>
    <t>門窗基本材料及施工方法，嵌縫及塞水
路</t>
  </si>
  <si>
    <t>第 9 頁 共 37 頁</t>
  </si>
  <si>
    <t>081000000AZBICU06</t>
  </si>
  <si>
    <t>金屬門扇及門樘，一般鋁合金門扇及門
樘，摺疊門，W:320xH:220cm，(D7)</t>
  </si>
  <si>
    <t>081000000AZBICU07</t>
  </si>
  <si>
    <t>金屬門扇及門樘，鍍鋅鋼板，鍍鋅鋼板
烤漆防火檢修門(F60A) W:60xH:60cm(
FD9)</t>
  </si>
  <si>
    <t>08520000000ABICU16</t>
  </si>
  <si>
    <t>鋁窗，既有外牆窗戶百葉窗內側，鋁企
口板封閉+矽利康填縫</t>
  </si>
  <si>
    <t>088100000AZBICU01</t>
  </si>
  <si>
    <t>0950000008ZBICU01</t>
  </si>
  <si>
    <t>天花板，暗架庫板天花，下掀式氣密式
檢修孔60*60開孔</t>
  </si>
  <si>
    <t>0950000204ZG0501</t>
  </si>
  <si>
    <t>0961130002ZG0201</t>
  </si>
  <si>
    <t>0991000002ZBICU01</t>
  </si>
  <si>
    <t>0991000002ZBICU02</t>
  </si>
  <si>
    <t>0991000002ZBICU03</t>
  </si>
  <si>
    <t>隔間及小室，矽酸鈣板隔間工程，門窗
框邊隔間內部補強料</t>
  </si>
  <si>
    <t>1249420008ZGF0501</t>
  </si>
  <si>
    <t>1249421001ZGF0501</t>
  </si>
  <si>
    <t>捲簾，電動式，捲簾材，捲簾式防煙垂
壁 (布長50cm)</t>
  </si>
  <si>
    <t>1342400006ZG05011</t>
  </si>
  <si>
    <t>水量計，電子式水量計1-1/2"(40mm)牙
口接頭 CNS14866國家標準,標準檢驗局
型式認證及檢驗封鉛,具IP68防塵防水保
護等級 CNS14866國家標準,標準檢驗局
型式認證及檢驗封鉛,具IP68防塵防水保
護等級</t>
  </si>
  <si>
    <t>1342400006ZG0502</t>
  </si>
  <si>
    <t>水量計，電子式水量計/2"(50mm)牙口接
頭</t>
  </si>
  <si>
    <t>1342400006ZG0503</t>
  </si>
  <si>
    <t>1342400006ZG0504</t>
  </si>
  <si>
    <t>1370400006ZG0501</t>
  </si>
  <si>
    <t>閉路電視設備，IP 200萬畫素定焦半球
攝影機</t>
  </si>
  <si>
    <t>1370400006ZG0502</t>
  </si>
  <si>
    <t>閉路電視設備，IP 200萬畫素定焦槍型
攝影機</t>
  </si>
  <si>
    <t>1370400006ZG0503</t>
  </si>
  <si>
    <t>閉路電視設備，專業型指向性麥克風(含
固定座)</t>
  </si>
  <si>
    <t>1370400006ZG0503A</t>
  </si>
  <si>
    <t>閉路電視設備，IP 200萬畫素快速球型
攝影機</t>
  </si>
  <si>
    <t>第 10 頁 共 37 頁</t>
  </si>
  <si>
    <t>1370400006ZG0504</t>
  </si>
  <si>
    <t>1370400007ZG0501</t>
  </si>
  <si>
    <t>1370400007ZG0502</t>
  </si>
  <si>
    <t>1370400008ZG0501</t>
  </si>
  <si>
    <t>閉路電視設備，壁掛式開關箱45*50*
14cm(內置控制主機)</t>
  </si>
  <si>
    <t>1370400008ZG0502</t>
  </si>
  <si>
    <t>1370400008ZG0503</t>
  </si>
  <si>
    <t>137040000AZG0501</t>
  </si>
  <si>
    <t>137040000AZG0502</t>
  </si>
  <si>
    <t>閉路電視設備，32CH網路多功能錄影主
機</t>
  </si>
  <si>
    <t>137050000AZGM30501</t>
  </si>
  <si>
    <t>1370600008ZG0501</t>
  </si>
  <si>
    <t>1370600008ZG0502</t>
  </si>
  <si>
    <t>1370600008ZG0505</t>
  </si>
  <si>
    <t>1370600008ZG0506</t>
  </si>
  <si>
    <t>1370600008ZG0507</t>
  </si>
  <si>
    <t>1370600008ZG0508</t>
  </si>
  <si>
    <t>1370600008ZG9507</t>
  </si>
  <si>
    <t>137060000AZG0501</t>
  </si>
  <si>
    <t>門禁管制設備，MIFARE感應式讀卡機(含
讀卡機控制器)</t>
  </si>
  <si>
    <t>137060000AZG0502</t>
  </si>
  <si>
    <t>門禁管制設備，交換式電源供應器（
3A）</t>
  </si>
  <si>
    <t>137060000AZG0503</t>
  </si>
  <si>
    <t>137060000AZG0504</t>
  </si>
  <si>
    <t>137060000AZG0505</t>
  </si>
  <si>
    <t>137060000AZG0507</t>
  </si>
  <si>
    <t>137060000AZG0508</t>
  </si>
  <si>
    <t>137060000AZG0509</t>
  </si>
  <si>
    <t>137060000AZG0510</t>
  </si>
  <si>
    <t>137060000AZG0511</t>
  </si>
  <si>
    <t>137060000AZG0512</t>
  </si>
  <si>
    <t>137060000AZG0513</t>
  </si>
  <si>
    <t>137060000AZG0514</t>
  </si>
  <si>
    <t>137060000AZG0515</t>
  </si>
  <si>
    <t>1380100004a11ZG0501</t>
  </si>
  <si>
    <t>1380100004a13ZGT0501</t>
  </si>
  <si>
    <t>1385100004ZBICU02</t>
  </si>
  <si>
    <t>模組訊號源銜接至西址5W4火警主機配管
配線工程</t>
  </si>
  <si>
    <t>1385112004ZG0401</t>
  </si>
  <si>
    <t>火警警報設備，火警受信總機，R型，程</t>
  </si>
  <si>
    <t>第 11 頁 共 37 頁</t>
  </si>
  <si>
    <t>式設定修改</t>
  </si>
  <si>
    <t>1385112004ZG0402</t>
  </si>
  <si>
    <t>火警警報設備，火警受信總機，R型，圖
控軟體修改</t>
  </si>
  <si>
    <t>1385300006ZG0501</t>
  </si>
  <si>
    <t>火警探測設備，偵煙式探測器 (二種,附
確認燈)</t>
  </si>
  <si>
    <t>1385300006ZG0502</t>
  </si>
  <si>
    <t>1385300006ZG0503</t>
  </si>
  <si>
    <t>火警探測設備，定溫防水型探測器
100°</t>
  </si>
  <si>
    <t>1397500008ZGF0501A</t>
  </si>
  <si>
    <t>消防栓及連結送水管設備，第二種消防
栓箱 (配件全)，既有更新</t>
  </si>
  <si>
    <t>1397500008ZGF0502</t>
  </si>
  <si>
    <t>消防栓及連結送水管設備，泵浦啟動燈
按裝及配線</t>
  </si>
  <si>
    <t>1397500008ZGF0503</t>
  </si>
  <si>
    <t>消防栓及連結送水管設備，既有消防箱
移位按裝及配管工資</t>
  </si>
  <si>
    <t>1397500008ZGF0504</t>
  </si>
  <si>
    <t>消防栓及連結送水管設備，既有消防箱
更新按裝固定工資</t>
  </si>
  <si>
    <t>150800000001ZBICU01</t>
  </si>
  <si>
    <t>150800000001ZBICU02</t>
  </si>
  <si>
    <t>150800000001ZBICU03</t>
  </si>
  <si>
    <t>150800000001ZBICU04</t>
  </si>
  <si>
    <t>150800000001ZBICU05</t>
  </si>
  <si>
    <t>150800000001ZBICU06</t>
  </si>
  <si>
    <t>150800000001ZBICU07</t>
  </si>
  <si>
    <t>150800000001ZBICU08</t>
  </si>
  <si>
    <t>150800000001ZBICU09</t>
  </si>
  <si>
    <t>150800000001ZBICU10</t>
  </si>
  <si>
    <t>150800000001ZBICU11</t>
  </si>
  <si>
    <t>150800000001ZBIC</t>
  </si>
  <si>
    <t>U空12調用保溫，非鹵素PE保溫材 25∮,t=</t>
  </si>
  <si>
    <t>第 12 頁 共 37 頁</t>
  </si>
  <si>
    <t>25mm</t>
  </si>
  <si>
    <t>150800000002ZBICU01</t>
  </si>
  <si>
    <t>空調用保溫，非鹵素P保溫 25mm厚(室內
外保溫,戶外內保溫)</t>
  </si>
  <si>
    <t>150800000004ZBICU02</t>
  </si>
  <si>
    <t>空調用保溫，空調冷凝排水管保溫另料(
含硬質保溫管墊及保溫原廠專用膠水)</t>
  </si>
  <si>
    <t>150800000004ZG0501</t>
  </si>
  <si>
    <t>150800000004ZG0502</t>
  </si>
  <si>
    <t>150800000004ZG0503</t>
  </si>
  <si>
    <t>150800000004ZG0504</t>
  </si>
  <si>
    <t>150800000004ZG40501</t>
  </si>
  <si>
    <t>空調用保溫，空調水管保溫另料(含硬質
保溫管墊及保溫原廠專用膠水)</t>
  </si>
  <si>
    <t>150800000006ZG0501</t>
  </si>
  <si>
    <t>空調用保溫，冷風機送回風風箱附
25mm保溫</t>
  </si>
  <si>
    <t>151050000001ZB001</t>
  </si>
  <si>
    <t>151050000001ZB002</t>
  </si>
  <si>
    <t>151050000001ZBICU01</t>
  </si>
  <si>
    <t>151050000001ZBICU02</t>
  </si>
  <si>
    <t>管材，空調調冰水補水管不銹鋼管(
CNS 6331)50∮</t>
  </si>
  <si>
    <t>151050000001ZBICU03</t>
  </si>
  <si>
    <t>151050000001ZBRO001</t>
  </si>
  <si>
    <t>151050000001ZBRO002</t>
  </si>
  <si>
    <t>管材，標稱15mm(直管 HP-PVC(CLEAN
PVC))</t>
  </si>
  <si>
    <t>151050000001ZGH40501</t>
  </si>
  <si>
    <t>管材，鍍鋅鋼管(ASTM A53B SCH.40)
80∮</t>
  </si>
  <si>
    <t>151050000001ZGH40502</t>
  </si>
  <si>
    <t>管材，鍍鋅鋼管(ASTM A53B SCH.40)
65∮</t>
  </si>
  <si>
    <t>151050000001ZGH40503</t>
  </si>
  <si>
    <t>管材，鍍鋅鋼管(ASTM A53B SCH.40)
50∮</t>
  </si>
  <si>
    <t>151050000001ZGH40504</t>
  </si>
  <si>
    <t>管材，鍍鋅鋼管(ASTM A53B SCH.40)
40∮</t>
  </si>
  <si>
    <t>151050000001ZGH40505</t>
  </si>
  <si>
    <t>管材，鍍鋅鋼管(ASTM A53B SCH.40)
32∮</t>
  </si>
  <si>
    <t>151050000001ZGH40506</t>
  </si>
  <si>
    <t>管材，鍍鋅鋼管(ASTM A53B SCH.40)
25∮</t>
  </si>
  <si>
    <t>151050000001ZGH40507</t>
  </si>
  <si>
    <t>管材，鍍鋅鋼管(ASTM A53B SCH.40)
20∮</t>
  </si>
  <si>
    <t>第 13 頁 共 37 頁</t>
  </si>
  <si>
    <t>151050000001ZGH40509</t>
  </si>
  <si>
    <t>151050000001ZGH40510</t>
  </si>
  <si>
    <t>151050000001ZGH40511</t>
  </si>
  <si>
    <t>151050000001ZGH40512</t>
  </si>
  <si>
    <t>151050000001ZGH40513</t>
  </si>
  <si>
    <t>151050000001ZGH40514</t>
  </si>
  <si>
    <t>151050000001ZGH50502</t>
  </si>
  <si>
    <t>151050000001ZGH50504</t>
  </si>
  <si>
    <t>151050000001ZGH50505</t>
  </si>
  <si>
    <t>151050000001ZGH50506</t>
  </si>
  <si>
    <t>151050000001ZGH50507</t>
  </si>
  <si>
    <t>151050000001ZGH50508</t>
  </si>
  <si>
    <t>151050000001ZGM0501</t>
  </si>
  <si>
    <t>151050000001ZGM20501</t>
  </si>
  <si>
    <t>151050000001ZGM20502</t>
  </si>
  <si>
    <t>151050000001ZGM20503</t>
  </si>
  <si>
    <t>151050000001ZGM20504</t>
  </si>
  <si>
    <t>151050000001ZGM20505</t>
  </si>
  <si>
    <t>151050000001ZGM40501</t>
  </si>
  <si>
    <t>151050000001ZGM40502</t>
  </si>
  <si>
    <t>151050000001ZGM40503</t>
  </si>
  <si>
    <t>151050000001ZGM60501</t>
  </si>
  <si>
    <t>151050000004ZB001</t>
  </si>
  <si>
    <t>管材，加濕器補水管不銹鋼管另件及另
料</t>
  </si>
  <si>
    <t>151050000004ZB002</t>
  </si>
  <si>
    <t>管材，加濕器冰水補水管不銹鋼管另件
及另料</t>
  </si>
  <si>
    <t>151050000004ZBRO001</t>
  </si>
  <si>
    <t>151050000004ZGH40501</t>
  </si>
  <si>
    <t>管材，牙接管另件及牙接另料(牙接50∮
含以下)</t>
  </si>
  <si>
    <t>151050000004ZGH40502</t>
  </si>
  <si>
    <t>管材，機械接頭及管另件,另料(65∮含
以上)</t>
  </si>
  <si>
    <t>151050000004ZGH40503</t>
  </si>
  <si>
    <t>151050000004ZGH40504</t>
  </si>
  <si>
    <t>管材，排水硬質聚氯乙烯塑膠管接管另
件及另料 (50∮及以下)</t>
  </si>
  <si>
    <t>第 14 頁 共 37 頁</t>
  </si>
  <si>
    <t>151050000004ZGH40505</t>
  </si>
  <si>
    <t>151050000004ZGM0501</t>
  </si>
  <si>
    <t>151050000004ZGM20501</t>
  </si>
  <si>
    <t>管材，EMT導線管配管另件(符合CNS
6079)</t>
  </si>
  <si>
    <t>151050000004ZGM60501</t>
  </si>
  <si>
    <t>151050000006ZBRO001</t>
  </si>
  <si>
    <t>151050000006ZBRO002</t>
  </si>
  <si>
    <t>151050000007ZBRO001</t>
  </si>
  <si>
    <t>管材，標稱25mm(彎頭 HP-PVC(CLEAN
PVC))</t>
  </si>
  <si>
    <t>151050000007ZBRO002</t>
  </si>
  <si>
    <t>管材，標稱25mm(直接頭 HP-PVC(
CLEAN PVC))</t>
  </si>
  <si>
    <t>151050000007ZBRO003</t>
  </si>
  <si>
    <t>管材，(40mm-15mm異三通HP-PVC(
CLEAN PVC))</t>
  </si>
  <si>
    <t>151050000008ZBICU01</t>
  </si>
  <si>
    <t>151050000008ZGM0501</t>
  </si>
  <si>
    <t>151050000008ZGM0502</t>
  </si>
  <si>
    <t>151050000008ZGM0503</t>
  </si>
  <si>
    <t>151050000008ZGM0504</t>
  </si>
  <si>
    <t>15105000000AZBRO001</t>
  </si>
  <si>
    <t>151100000006ZB01</t>
  </si>
  <si>
    <t>151100000006ZG0502</t>
  </si>
  <si>
    <t>151100000006ZG0503</t>
  </si>
  <si>
    <t>151100000006ZG0504</t>
  </si>
  <si>
    <t>151100000006ZG0506</t>
  </si>
  <si>
    <t>151100000007ZBRO001</t>
  </si>
  <si>
    <t>閥，PVC，標稱口徑15mm(雙由令球閥
HP-PVC(CLEAN PVC))</t>
  </si>
  <si>
    <t>151100000008ZBICU01</t>
  </si>
  <si>
    <t>151100000008ZG0502</t>
  </si>
  <si>
    <t>15110E0000ZBICU01</t>
  </si>
  <si>
    <t>15110E0000ZG0501</t>
  </si>
  <si>
    <t>15110E0000ZG0502</t>
  </si>
  <si>
    <t>15110E0000ZG0503</t>
  </si>
  <si>
    <t>15110E0000ZG0504</t>
  </si>
  <si>
    <t>15110J0008ZBICU01</t>
  </si>
  <si>
    <t>15110J0008ZBICU02</t>
  </si>
  <si>
    <t>15110J0008ZG0501</t>
  </si>
  <si>
    <t>15110M0008ZB001</t>
  </si>
  <si>
    <t>15110M0008ZBICU0</t>
  </si>
  <si>
    <t>2閘閥，非昇桿式不鏽鋼(304)閘閥50∮</t>
  </si>
  <si>
    <t>第 15 頁 共 37 頁</t>
  </si>
  <si>
    <t>15110M0008ZBICU03</t>
  </si>
  <si>
    <t>15110M0008ZBICU04</t>
  </si>
  <si>
    <t>15110M0008ZG0403</t>
  </si>
  <si>
    <t>15110M0008ZG0501</t>
  </si>
  <si>
    <t>15110M0008ZG0502</t>
  </si>
  <si>
    <t>15110M0008ZG0503</t>
  </si>
  <si>
    <t>15110M0008ZG0505</t>
  </si>
  <si>
    <t>15110M0008ZG0506</t>
  </si>
  <si>
    <t>15110M0008ZG0507</t>
  </si>
  <si>
    <t>15110M0008ZG0508</t>
  </si>
  <si>
    <t>1513100004ZBICU01</t>
  </si>
  <si>
    <t>空調用泵，水泵安裝另料及零星工料(含
不銹鋼避振器)</t>
  </si>
  <si>
    <t>1513100004ZG0501</t>
  </si>
  <si>
    <t>1513100004ZG0503</t>
  </si>
  <si>
    <t>空調用泵，水泵設備RC基礎底座(基礎台
高度20cm)</t>
  </si>
  <si>
    <t>1513100004ZG0504</t>
  </si>
  <si>
    <t>空調用泵，水泵設備試車及調整平衡(含
配合流量揚程修正葉輪)</t>
  </si>
  <si>
    <t>1513100008ZG0501</t>
  </si>
  <si>
    <t>空調用泵，ZP-01~02(不鏽鋼臥式端吸直
結泵)</t>
  </si>
  <si>
    <t>1513100008ZG9501</t>
  </si>
  <si>
    <t>1522300001ZG0501</t>
  </si>
  <si>
    <t>不銹鋼管及管件，1/2" (2.5mm) (被覆
厚度0.8mm)</t>
  </si>
  <si>
    <t>1522300001ZG0502</t>
  </si>
  <si>
    <t>不銹鋼管及管件，3/4" (2.5mm) (被覆
厚度0.8mm)</t>
  </si>
  <si>
    <t>1522300001ZG0503</t>
  </si>
  <si>
    <t>不銹鋼管及管件， 1" (3.0mm) (被覆
厚度0.8mm)</t>
  </si>
  <si>
    <t>1522300001ZG0504</t>
  </si>
  <si>
    <t>不銹鋼管及管件，1-1/2" (3.0mm) (
被覆厚度0.8mm)</t>
  </si>
  <si>
    <t>1522300001ZG0505</t>
  </si>
  <si>
    <t>不銹鋼管及管件，2" (3.5mm) (被覆
厚度0.8mm)</t>
  </si>
  <si>
    <t>1522300001ZG0506</t>
  </si>
  <si>
    <t>不銹鋼管及管件，1/2" (2.5mm) (被覆
厚度 6.0mm)</t>
  </si>
  <si>
    <t>1522300001ZG0507</t>
  </si>
  <si>
    <t>不銹鋼管及管件， 3/4" (2.5mm) (被覆
厚度 6.0mm)</t>
  </si>
  <si>
    <t>1522300001ZG0508</t>
  </si>
  <si>
    <t>不銹鋼管及管件， 1" (3.0mm) (被覆
厚度 6.0mm)</t>
  </si>
  <si>
    <t>1522300001ZG0509</t>
  </si>
  <si>
    <t>不銹鋼管及管件， 1/1/2" (3.0mm) (
被覆厚度 9.0mm)</t>
  </si>
  <si>
    <t>1522300001ZG0510</t>
  </si>
  <si>
    <t>不銹鋼管及管件， 2" (3.0mm) (被覆
厚度 9.0mm)</t>
  </si>
  <si>
    <t>第 16 頁 共 37 頁</t>
  </si>
  <si>
    <t>1522300004ZG0501</t>
  </si>
  <si>
    <t>不銹鋼管及管件，不鏽鋼管配管另件(車
牙另件)</t>
  </si>
  <si>
    <t>1522300004ZG0502</t>
  </si>
  <si>
    <t>不銹鋼管及管件，不鏽鋼發泡被覆管配
管另件(車牙另件)</t>
  </si>
  <si>
    <t>1541000008ZB01</t>
  </si>
  <si>
    <t>給排水及衛生器具，坐式單件式沖水馬
桶，附銅器配件全套(負壓病房)</t>
  </si>
  <si>
    <t>1541000008ZBICU02</t>
  </si>
  <si>
    <t>1541000008ZG0501</t>
  </si>
  <si>
    <t>給排水及衛生器具，坐式二段式馬桶，
附銅器配件全套</t>
  </si>
  <si>
    <t>1541000008ZG0502</t>
  </si>
  <si>
    <t>給排水及衛生器具，洗手盆(單盆掛牆式
)，含瓷腳，感應龍頭，銅器配件全套(
省水型)</t>
  </si>
  <si>
    <t>1541000008ZG0504</t>
  </si>
  <si>
    <t>給排水及衛生器具，沐浴龍頭組，附省
水型銅器配件全套</t>
  </si>
  <si>
    <t>1541000008ZG0505</t>
  </si>
  <si>
    <t>給排水及衛生器具，不鏽鋼洗槽(屬建築
)，附感應龍頭， 銅器配件全套及PVC排
水管，存水彎</t>
  </si>
  <si>
    <t>154100000CZG0501</t>
  </si>
  <si>
    <t>給排水及衛生器具，立式冰溫熱飲水機(
程控殺菌)，熱水容量21L，符合飲水標
準(出水栓附角閥)</t>
  </si>
  <si>
    <t>15410i0006ZG0501</t>
  </si>
  <si>
    <t>清潔口，室內地板方型清潔口 2"(接
PVC管)</t>
  </si>
  <si>
    <t>15410i0006ZG0502</t>
  </si>
  <si>
    <t>清潔口，室內地板方型清潔口 3"(接
PVC管)</t>
  </si>
  <si>
    <t>15410i0006ZG0503</t>
  </si>
  <si>
    <t>清潔口，室內地板方型清潔口 4"(接
PVC管)</t>
  </si>
  <si>
    <t>15410k0006ZG0501</t>
  </si>
  <si>
    <t>15410k0006ZG0502</t>
  </si>
  <si>
    <t>15410k0006ZG0503</t>
  </si>
  <si>
    <t>1572000004ZBICU02</t>
  </si>
  <si>
    <t>空氣調節箱，AHU-101初級濾網與袋式濾
網更換工料</t>
  </si>
  <si>
    <t>1572000004ZG0501</t>
  </si>
  <si>
    <t>1572000004ZG0502</t>
  </si>
  <si>
    <t>空氣調節箱，電源與控制管線及按裝工
料、結線工資</t>
  </si>
  <si>
    <t>1572000004ZG0503</t>
  </si>
  <si>
    <t>空氣調節箱，空調箱安裝另料及零星工
料(含避振器,地板排水銜接專用落水頭)</t>
  </si>
  <si>
    <t>1572000004ZG0504</t>
  </si>
  <si>
    <t>空氣調節箱，空調箱設備RC基礎座(基礎
台高度20cm)</t>
  </si>
  <si>
    <t>1572000004ZG0505</t>
  </si>
  <si>
    <t>1572000006ZBICU0</t>
  </si>
  <si>
    <t>5空氣調節箱，吊掛式濾網箱壓差傳感器</t>
  </si>
  <si>
    <t>第 17 頁 共 37 頁</t>
  </si>
  <si>
    <t>附指示表</t>
  </si>
  <si>
    <t>1572000006ZG0501</t>
  </si>
  <si>
    <t>1572000006ZG0502</t>
  </si>
  <si>
    <t>1572000006ZG0503</t>
  </si>
  <si>
    <t>空氣調節箱，體濾網壓差傳感器附指示
表</t>
  </si>
  <si>
    <t>1572000006ZG0504</t>
  </si>
  <si>
    <t>空氣調節箱，箱體風車壓差傳感器附指
示表</t>
  </si>
  <si>
    <t>1572000006ZG0505</t>
  </si>
  <si>
    <t>1572000006ZG0507</t>
  </si>
  <si>
    <t>1572000006ZG0508</t>
  </si>
  <si>
    <t>1572000008ZBICU02</t>
  </si>
  <si>
    <t>1572000008ZBICU03</t>
  </si>
  <si>
    <t>1572000008ZBICU04</t>
  </si>
  <si>
    <t>1572000008ZG0501</t>
  </si>
  <si>
    <t>空氣調節箱，AH-1(整組含風門,業主指
定UV燈組,洩水考克及存水彎)</t>
  </si>
  <si>
    <t>1572000008ZG0502</t>
  </si>
  <si>
    <t>空氣調節箱，AH-2(整組含風門,業主指
定UV燈組,洩水考克及存水彎)</t>
  </si>
  <si>
    <t>1572000008ZGH0501</t>
  </si>
  <si>
    <t>1572000008ZGH0502</t>
  </si>
  <si>
    <t>空氣調節箱，PICV壓力自主式比例控制
閥組65mm(閥體防鏽塗層,驅動器防護等
級IP54)</t>
  </si>
  <si>
    <t>1572000008ZGH0503</t>
  </si>
  <si>
    <t>空氣調節箱，PICV壓力自主式比例控制
閥組50mm(閥體防鏽塗層,驅動器防護等
級IP54)</t>
  </si>
  <si>
    <t>1572100008ZBICU01</t>
  </si>
  <si>
    <t>1572100008ZG0501</t>
  </si>
  <si>
    <t>1572100008ZG0502</t>
  </si>
  <si>
    <t>1572100008ZG0503</t>
  </si>
  <si>
    <t>1572100008ZG0504</t>
  </si>
  <si>
    <t>1572100008ZG0505</t>
  </si>
  <si>
    <t>1572100008ZG0506</t>
  </si>
  <si>
    <t>網路型微電腦風機控制器附分離室溫度
感測器</t>
  </si>
  <si>
    <t>1572100008ZG0507</t>
  </si>
  <si>
    <t>1581000001ZBICU01</t>
  </si>
  <si>
    <t>1581000001ZBICU02</t>
  </si>
  <si>
    <t>風管，直徑 100∮(含外保溫：非鹵素
PE保溫材)</t>
  </si>
  <si>
    <t>1581000001ZBICU03</t>
  </si>
  <si>
    <t>風管，直徑 125∮(含外保溫：非鹵素
PE保溫材)</t>
  </si>
  <si>
    <t>1581000001ZBICU04</t>
  </si>
  <si>
    <t>風管，直徑 150∮(含外保溫：非鹵素
PE保溫材)</t>
  </si>
  <si>
    <t>第 18 頁 共 37 頁</t>
  </si>
  <si>
    <t>1581000001ZBICU05</t>
  </si>
  <si>
    <t>風管，直徑 200∮(含外保溫：非鹵素
PE保溫材)</t>
  </si>
  <si>
    <t>1581000001ZBICU06</t>
  </si>
  <si>
    <t>1581000001ZBICU07</t>
  </si>
  <si>
    <t>1581000001ZBICU08</t>
  </si>
  <si>
    <t>1581000001ZBICU09</t>
  </si>
  <si>
    <t>1581000001ZBICU10</t>
  </si>
  <si>
    <t>1581000001ZBICU11</t>
  </si>
  <si>
    <t>1581000001ZBICU12</t>
  </si>
  <si>
    <t>1581000001ZBICU13</t>
  </si>
  <si>
    <t>1581000001ZBICU14</t>
  </si>
  <si>
    <t>1581000001ZBICU15</t>
  </si>
  <si>
    <t>1581000001ZBICU16</t>
  </si>
  <si>
    <t>1581000001ZBICU17</t>
  </si>
  <si>
    <t>1581000001ZG0519</t>
  </si>
  <si>
    <t>1581000001ZG0520</t>
  </si>
  <si>
    <t>1581000001ZG0521</t>
  </si>
  <si>
    <t>1581000002ZB002</t>
  </si>
  <si>
    <t>1581000004ZBICU01</t>
  </si>
  <si>
    <t>風管，風管鍍鋅鋼板法蘭及另料(含導風
片及分歧風門, 順風片,風管測孔)</t>
  </si>
  <si>
    <t>1581000004ZBICU02</t>
  </si>
  <si>
    <t>1581000004ZBICU03</t>
  </si>
  <si>
    <t>風管，空調不銹鋼風管水密焊接安裝工
資</t>
  </si>
  <si>
    <t>1581000004ZBICU04</t>
  </si>
  <si>
    <t>1581000004ZBICU05</t>
  </si>
  <si>
    <t>風管，不銹鋼全焊風管焊接另料及零星
工料</t>
  </si>
  <si>
    <t>1581000004ZG0501</t>
  </si>
  <si>
    <t>1581000004ZG0502</t>
  </si>
  <si>
    <t>風管，不銹鋼SUS304螺旋風管另料及零
星工料</t>
  </si>
  <si>
    <t>1581000004ZG0503</t>
  </si>
  <si>
    <t>1581000004ZG0504</t>
  </si>
  <si>
    <t>1581000004ZG0505</t>
  </si>
  <si>
    <t>1581000004ZG0506</t>
  </si>
  <si>
    <t>1581000004ZG0507</t>
  </si>
  <si>
    <t>風管、風口、風管附件及風管附屬設備
安裝工資</t>
  </si>
  <si>
    <t>1581000004ZG0508</t>
  </si>
  <si>
    <t>風管與風管附件另料及零星料件(含順風
片,插管接頭,風管測孔,檢修門,不鏽鋼
束帶)</t>
  </si>
  <si>
    <t>1581000008ZBICU0</t>
  </si>
  <si>
    <t>1風管，FA-R1(1200x600-350∮)</t>
  </si>
  <si>
    <t>第 19 頁 共 37 頁</t>
  </si>
  <si>
    <t>1581000008ZBICU02</t>
  </si>
  <si>
    <t>1581000008ZBICU03</t>
  </si>
  <si>
    <t>1581000008ZBICU04</t>
  </si>
  <si>
    <t>1581000008ZBICU05</t>
  </si>
  <si>
    <t>1581000008ZBICU06</t>
  </si>
  <si>
    <t>1581000008ZBICU10</t>
  </si>
  <si>
    <t>1581000008ZBICU11</t>
  </si>
  <si>
    <t>1581000008ZBICU12</t>
  </si>
  <si>
    <t>1581000008ZBICU13</t>
  </si>
  <si>
    <t>1581000008ZBICU14</t>
  </si>
  <si>
    <t>1581000008ZBICU15</t>
  </si>
  <si>
    <t>1581000008ZBICU16</t>
  </si>
  <si>
    <t>1581000008ZBICU17</t>
  </si>
  <si>
    <t>1581000008ZBICU18</t>
  </si>
  <si>
    <t>1581000008ZBICU19</t>
  </si>
  <si>
    <t>1581000008ZBICU22</t>
  </si>
  <si>
    <t>1581000008ZBICU23</t>
  </si>
  <si>
    <t>1581000008ZBICU24</t>
  </si>
  <si>
    <t>1581000008ZBICU25</t>
  </si>
  <si>
    <t>1581000008ZG0518</t>
  </si>
  <si>
    <t>1581000008ZG0519</t>
  </si>
  <si>
    <t>1581000008ZG0520</t>
  </si>
  <si>
    <t>1581000008ZG0521</t>
  </si>
  <si>
    <t>1581000008ZG0522</t>
  </si>
  <si>
    <t>1583300004ZG0501</t>
  </si>
  <si>
    <t>1583300004ZG0503</t>
  </si>
  <si>
    <t>動力通風機，排風機設備試車及調整平
衡</t>
  </si>
  <si>
    <t>1583300004ZG0504</t>
  </si>
  <si>
    <t>1583300004ZG0505</t>
  </si>
  <si>
    <t>動力通風機，噴流稀釋排風機安裝另料
及零星工料(含不銹鋼避振器)</t>
  </si>
  <si>
    <t>1583300004ZG0506</t>
  </si>
  <si>
    <t>動力通風機，噴流稀釋排風機設備RC基
礎座(基礎台高度20cm)</t>
  </si>
  <si>
    <t>1583300004ZG0507</t>
  </si>
  <si>
    <t>動力通風機，噴流稀釋排風機設備試車
及調整平衡(含皮帶輪及皮帶調整更換)</t>
  </si>
  <si>
    <t>1583300008ZBICU01</t>
  </si>
  <si>
    <t>1583300008ZG0502</t>
  </si>
  <si>
    <t>動力通風機，EF 1-1、EF 1-2,
4532CMH噴流稀釋排風機(2台1組)(含變
頻器,控制盤,須為原廠整組配置)</t>
  </si>
  <si>
    <t>1583300008ZG0503</t>
  </si>
  <si>
    <t>動力通風機，EF 2-1、EF 2-2,
3426CMH噴流稀釋排風機(2台1組)(含變</t>
  </si>
  <si>
    <t>第 20 頁 共 37 頁</t>
  </si>
  <si>
    <t>頻器,控制盤,須為原廠整組配置)</t>
  </si>
  <si>
    <t>1583300008ZG0504</t>
  </si>
  <si>
    <t>動力通風機，EF 3-1、EF 3-2,
4956CMH噴流稀釋排風機(2台1組)(含變
頻器,控制盤,須為原廠整組配置)</t>
  </si>
  <si>
    <t>1583300008ZG0505</t>
  </si>
  <si>
    <t>動力通風機，EF 4-1、EF 4-2,
3332CMH噴流稀釋排風機(2台1組)(含變
頻器,控制盤,須為原廠整組配置)</t>
  </si>
  <si>
    <t>1583300008ZG0508</t>
  </si>
  <si>
    <t>動力通風機，噴流稀釋排風機電源與控
制管線及按裝工料</t>
  </si>
  <si>
    <t>1584100004ZG0501</t>
  </si>
  <si>
    <t>1584100004ZG0502</t>
  </si>
  <si>
    <t>空氣終端箱，終端風箱控制及通訊管線,
另料及零星工料(含消音段、風量風門、
電源銜接結線另料、結線工資)</t>
  </si>
  <si>
    <t>1584100004ZG0503</t>
  </si>
  <si>
    <t>空氣終端箱，終端風箱設備試車,通訊測
試及試車調整平衡(含靜壓重新設定及風
量調整測試)</t>
  </si>
  <si>
    <t>1584100008ZG0501</t>
  </si>
  <si>
    <t>空氣終端箱，VAB-A 快速反應型終端風
箱(不銹鋼材質)</t>
  </si>
  <si>
    <t>1584100008ZG0503</t>
  </si>
  <si>
    <t>空氣終端箱，CB-A 定風量終端風箱(附
電熱加熱器)</t>
  </si>
  <si>
    <t>1584100008ZG0504</t>
  </si>
  <si>
    <t>空氣終端箱，風箱網路型室內溫控面板
附分離式溫度傳感器</t>
  </si>
  <si>
    <t>1586100004ZBICU01</t>
  </si>
  <si>
    <t>1586100004ZBICU02</t>
  </si>
  <si>
    <t>空氣過濾器，風機濾網機組安裝及結線
工資</t>
  </si>
  <si>
    <t>1586100004ZBICU03</t>
  </si>
  <si>
    <t>空氣過濾器，風機濾網機組另料及零星
工料</t>
  </si>
  <si>
    <t>1586100004ZBICU04</t>
  </si>
  <si>
    <t>空氣過濾器，風機濾網機組設備試車及
調整平衡</t>
  </si>
  <si>
    <t>1586100004ZBICU05</t>
  </si>
  <si>
    <t>1586100004ZBICU06</t>
  </si>
  <si>
    <t>空氣過濾器，吊掛式濾網箱另料及零星
工料</t>
  </si>
  <si>
    <t>1586100008ZBICU01</t>
  </si>
  <si>
    <t>1586100008ZBICU02</t>
  </si>
  <si>
    <t>1586100008ZBICU03</t>
  </si>
  <si>
    <t>1586100008ZBICU04</t>
  </si>
  <si>
    <t>1586100008ZBICU05</t>
  </si>
  <si>
    <t>1606100007ZGM0501</t>
  </si>
  <si>
    <t>161200000001ZGM0501</t>
  </si>
  <si>
    <t>161200000001ZGM0</t>
  </si>
  <si>
    <t>5電02線及電纜，200m㎡</t>
  </si>
  <si>
    <t>第 21 頁 共 37 頁</t>
  </si>
  <si>
    <t>161200000001ZGM20501</t>
  </si>
  <si>
    <t>161200000001ZGM20502</t>
  </si>
  <si>
    <t>161200000001ZGM20503</t>
  </si>
  <si>
    <t>161200000001ZGM20504</t>
  </si>
  <si>
    <t>161200000001ZGM20506</t>
  </si>
  <si>
    <t>161200000001ZGM20507</t>
  </si>
  <si>
    <t>161200000001ZGM20508</t>
  </si>
  <si>
    <t>161200000001ZGM20509</t>
  </si>
  <si>
    <t>161200000001ZGM20510</t>
  </si>
  <si>
    <t>161200000001ZGM20511</t>
  </si>
  <si>
    <t>161200000001ZGM50501</t>
  </si>
  <si>
    <t>161200000004ZGM0501</t>
  </si>
  <si>
    <t>161200000004ZGM0502</t>
  </si>
  <si>
    <t>電線及電纜，600V XLPE CABLE 配線另
料</t>
  </si>
  <si>
    <t>161200000004ZGM20501</t>
  </si>
  <si>
    <t>電線及電纜，配線另料(線材5.5mm2含以
下採安全接頭，符合UL、VDE等相關認證
)</t>
  </si>
  <si>
    <t>161200000004ZGM20502</t>
  </si>
  <si>
    <t>161200000006ZGM0501</t>
  </si>
  <si>
    <t>161200000006ZGM0502</t>
  </si>
  <si>
    <t>電線及電纜，耐熱電纜，380°耐熱絕緣
電纜 1.2mm 5C</t>
  </si>
  <si>
    <t>電線及電纜，耐熱電纜，380°耐熱絕緣
電纜 1.6mm 6C</t>
  </si>
  <si>
    <t>1612000004ZG0501</t>
  </si>
  <si>
    <t>1612000004ZG0502</t>
  </si>
  <si>
    <t>電線及電纜，耐熱電纜，380°耐熱絕緣
電纜 1.25mm 2C</t>
  </si>
  <si>
    <t>1612000004ZG0503</t>
  </si>
  <si>
    <t>電線及電纜，耐熱電纜，380°耐熱絕緣
電纜 1.6mm 2C</t>
  </si>
  <si>
    <t>電線及電纜，600V交連聚乙烯絕緣聚氯
乙烯被覆電力電纜(XLPE)，1/C，
5.5mm2</t>
  </si>
  <si>
    <t>電線及電纜，600V交連聚乙烯絕緣聚氯
乙烯被覆電力電纜(XLPE)，1/C，
8.0mm2</t>
  </si>
  <si>
    <t>電線及電纜，600V交連聚乙烯絕緣聚氯
乙烯被覆電力電纜(XLPE)，3/C，</t>
  </si>
  <si>
    <t>第 22 頁 共 37 頁</t>
  </si>
  <si>
    <t>3.5mm2</t>
  </si>
  <si>
    <t>電線及電纜，600V交連聚乙烯絕緣聚氯
乙烯被覆電力電纜(XLPE)，3/C，
5.5mm2</t>
  </si>
  <si>
    <t>電線及電纜，600V交連聚乙烯絕緣聚氯
乙烯被覆電力電纜(XLPE)，4/C，
3.5mm2</t>
  </si>
  <si>
    <t>電線及電纜，600V交連聚乙烯絕緣聚氯
乙烯被覆電力電纜(XLPE)，4/C，
5.5mm2</t>
  </si>
  <si>
    <t>電線及電纜，600V交連聚乙烯絕緣聚氯
乙烯被覆電力電纜(XLPE)，4/C，14mm2</t>
  </si>
  <si>
    <t>電線及電纜，600V交連聚乙烯絕緣聚氯
乙烯被覆電力電纜(XLPE)，4/C，22mm2</t>
  </si>
  <si>
    <t>導線管，電線用鋼管，無螺紋，稱呼
E19</t>
  </si>
  <si>
    <t>161360000001ZG0501</t>
  </si>
  <si>
    <t>161360000006ZG0501</t>
  </si>
  <si>
    <t>161360000006ZG0502</t>
  </si>
  <si>
    <t>161360000006ZG0503</t>
  </si>
  <si>
    <t>161360000006ZG0504</t>
  </si>
  <si>
    <t>1615000006ZG0501</t>
  </si>
  <si>
    <t>接線裝置，雙連暗插座15A 115V 附原廠
白色蓋板,接地型(5.5m㎡絞線用)</t>
  </si>
  <si>
    <t>1615000006ZG0503</t>
  </si>
  <si>
    <t>接線裝置，單連暗插座15A 115V 附原廠
白色蓋板,接地型(5.5m㎡絞線用)</t>
  </si>
  <si>
    <t>1615000006ZG0504</t>
  </si>
  <si>
    <t>接線裝置，單連暗插座15A 250V 附金屬
蓋板,接地型 (5.5m㎡絞線用)</t>
  </si>
  <si>
    <t>1615000006ZGM40501</t>
  </si>
  <si>
    <t>1615000006ZGM40502</t>
  </si>
  <si>
    <t>1615000006ZGM40503</t>
  </si>
  <si>
    <t>接線裝置，門禁系統主接線箱 t=2.0
mm（2尺X2.5尺)</t>
  </si>
  <si>
    <t>1615000006ZGM40504</t>
  </si>
  <si>
    <t>1615000008ZGM30501</t>
  </si>
  <si>
    <t>接線裝置，資訊面板(雙孔)+資訊插座(
單座)</t>
  </si>
  <si>
    <t>1615000008ZGM30502</t>
  </si>
  <si>
    <t>接線裝置，資訊面板(雙孔)+無線資訊插
座(雙座))</t>
  </si>
  <si>
    <t>16150L0006ZG0501</t>
  </si>
  <si>
    <t>插座用蓋板，插座加裝壓克力防水罩或</t>
  </si>
  <si>
    <t>第 23 頁 共 37 頁</t>
  </si>
  <si>
    <t>防滴蓋板(詳圖說)</t>
  </si>
  <si>
    <t>1626600006ZBICU01</t>
  </si>
  <si>
    <t>1626600006ZBICU05</t>
  </si>
  <si>
    <t>162910000006ZB001</t>
  </si>
  <si>
    <t>162910000006ZB002</t>
  </si>
  <si>
    <t>162910000006ZB003</t>
  </si>
  <si>
    <t>162910000006ZB004</t>
  </si>
  <si>
    <t>162910000006ZB005</t>
  </si>
  <si>
    <t>162910000006ZB006</t>
  </si>
  <si>
    <t>162910000006ZB007</t>
  </si>
  <si>
    <t>162910000006ZB008</t>
  </si>
  <si>
    <t>162910000006ZG0501</t>
  </si>
  <si>
    <t>儀表、電驛及控制裝置，MS 100VA
220V</t>
  </si>
  <si>
    <t>162910000006ZG0502</t>
  </si>
  <si>
    <t>162910000006ZG0503</t>
  </si>
  <si>
    <t>儀表、電驛及控制裝置，TIMER 0~~
24HR 停電保持型</t>
  </si>
  <si>
    <t>162910000006ZG0504</t>
  </si>
  <si>
    <t>162910000006ZG0505</t>
  </si>
  <si>
    <t>162910000006ZGH0506</t>
  </si>
  <si>
    <t>162910000008ZBRO001</t>
  </si>
  <si>
    <t>儀表、電驛及控制裝置，RO水定時排水
器(含電磁閥，耐酸鹹型)</t>
  </si>
  <si>
    <t>162910000008ZG0502</t>
  </si>
  <si>
    <t>儀表、電驛及控制裝置，FS水位控制器
組</t>
  </si>
  <si>
    <t>162911000006ZB01</t>
  </si>
  <si>
    <t>比流器，LV-CT 75A/5A 40VA 600V
MOLD-TYPE</t>
  </si>
  <si>
    <t>162911000006ZB02</t>
  </si>
  <si>
    <t>比流器，LV-CT 100A/5A 40VA 600V
MOLD-TYPE</t>
  </si>
  <si>
    <t>162911000006ZB03</t>
  </si>
  <si>
    <t>比流器，LV-CT 200A/5A 40VA 600V
MOLD-TYPE</t>
  </si>
  <si>
    <t>162911000006ZG0501</t>
  </si>
  <si>
    <t>比流器，LV-CT 600A/5A 40VA 600V
MOLD-TYPE</t>
  </si>
  <si>
    <t>162911000006ZG0502</t>
  </si>
  <si>
    <t>比流器，LV-CT 150A/5A 40VA 600V
MOLD-TYPE</t>
  </si>
  <si>
    <t>162911000006ZG0503</t>
  </si>
  <si>
    <t>比流器，LV-CT 50A/5A 40VA 600V
MOLD-TYPE</t>
  </si>
  <si>
    <t>162911000006ZG0504</t>
  </si>
  <si>
    <t>比流器，LV-CT 40A/5A 40VA 600V
MOLD-TYPE</t>
  </si>
  <si>
    <t>第 24 頁 共 37 頁</t>
  </si>
  <si>
    <t>162911000006ZG0506</t>
  </si>
  <si>
    <t>16291D000008ZG0501</t>
  </si>
  <si>
    <t>控制開關，LED指示燈、LED罩光式按鈕
開關、三切旋鈕開關(附銘版)</t>
  </si>
  <si>
    <t>162930000008ZB001</t>
  </si>
  <si>
    <t>集合式數位電表，WIFI數位電表RS-
485 (含比流器)</t>
  </si>
  <si>
    <t>162930000008ZBICU01</t>
  </si>
  <si>
    <t>162930000008ZG0501</t>
  </si>
  <si>
    <t>集合式數位電表，LCD顯示,含2-51次A及
V各次諧波及 A,V,KW最大最小值及時間
顯示,故障紀錄,電壓驟升降保護,64M記
憶體,2組ALARM接點,IP54,W/RS485,法人
測試報告</t>
  </si>
  <si>
    <t>162930000008ZG0502</t>
  </si>
  <si>
    <t>集合式數位電表，LCD顯示,含3-51次A及
V各次諧波及 A,V,KW最大最小值及時間
顯示,故障紀錄,電壓驟升降保護,64M記
憶體,2組ALARM接點,IP54,W/RS485,法人
測試報告</t>
  </si>
  <si>
    <t>162930000008ZG0503</t>
  </si>
  <si>
    <t>162930000008ZG0504</t>
  </si>
  <si>
    <t>1640100004ZG0501</t>
  </si>
  <si>
    <t>1640100004ZG0502</t>
  </si>
  <si>
    <t>1640100004ZG0503</t>
  </si>
  <si>
    <t>1640100004ZG0504</t>
  </si>
  <si>
    <t>1640100004ZG0505</t>
  </si>
  <si>
    <t>1640100004ZG0506</t>
  </si>
  <si>
    <t>1640100004ZG0507</t>
  </si>
  <si>
    <t>低壓配電盤，第四變電站既設盤體
NFB更新(含600A、銅排及拆裝工資)</t>
  </si>
  <si>
    <t>1640100004ZG0508</t>
  </si>
  <si>
    <t>1640100004ZG0509</t>
  </si>
  <si>
    <t>1640100004ZG0510</t>
  </si>
  <si>
    <t>1640100004ZG0511</t>
  </si>
  <si>
    <t>第 25 頁 共 37 頁</t>
  </si>
  <si>
    <t>1640100004ZG0512</t>
  </si>
  <si>
    <t>1640100004ZG0513</t>
  </si>
  <si>
    <t>1640100004ZG0514</t>
  </si>
  <si>
    <t>1640100004ZG0515</t>
  </si>
  <si>
    <t>1640100004ZG05158</t>
  </si>
  <si>
    <t>1640100004ZG0516</t>
  </si>
  <si>
    <t>1640100004ZG05168</t>
  </si>
  <si>
    <t>1640100004ZG0517</t>
  </si>
  <si>
    <t>1640100004ZG05178</t>
  </si>
  <si>
    <t>1640100006ZBICU01</t>
  </si>
  <si>
    <t>低壓配電盤，CASE箱體(t:1.2mm SUS焊
製經酸洗防銹處理粉體烤漆)</t>
  </si>
  <si>
    <t>1640100006ZG0501</t>
  </si>
  <si>
    <t>1640100006ZG0503</t>
  </si>
  <si>
    <t>低壓配電盤，PL4-1D-1A增設中板門(材
質同既設)</t>
  </si>
  <si>
    <t>1640100006ZG0504</t>
  </si>
  <si>
    <t>低壓配電盤，盤體外箱門片(材質同既設
)</t>
  </si>
  <si>
    <t>1640100006ZGH0501</t>
  </si>
  <si>
    <t>低壓配電盤，CASE箱體(t:2.0mm SS41焊
製經酸洗防銹處理粉體烤漆)</t>
  </si>
  <si>
    <t>1640100006ZGH0502</t>
  </si>
  <si>
    <t>1640100006ZGH0503</t>
  </si>
  <si>
    <t>1640100006ZGH0505</t>
  </si>
  <si>
    <t>1640100006ZGH0506</t>
  </si>
  <si>
    <t>16401A0008ZG0501</t>
  </si>
  <si>
    <t>164110000006ZB01</t>
  </si>
  <si>
    <t>164110000006ZB02</t>
  </si>
  <si>
    <t>164110000006ZB04</t>
  </si>
  <si>
    <t>164110000006ZB05</t>
  </si>
  <si>
    <t>164110000006ZB06</t>
  </si>
  <si>
    <t>164110000006ZB07</t>
  </si>
  <si>
    <t>第 26 頁 共 37 頁</t>
  </si>
  <si>
    <t>164110000006ZB08</t>
  </si>
  <si>
    <t>164110000006ZB09</t>
  </si>
  <si>
    <t>164110000006ZB10</t>
  </si>
  <si>
    <t>164110000006ZBICU01</t>
  </si>
  <si>
    <t>164110000006ZG0501</t>
  </si>
  <si>
    <t>164110000006ZG0504</t>
  </si>
  <si>
    <t>164110000006ZG0505</t>
  </si>
  <si>
    <t>164110000006ZG0506</t>
  </si>
  <si>
    <t>164110000006ZG0507</t>
  </si>
  <si>
    <t>164110000006ZG0508</t>
  </si>
  <si>
    <t>164110000006ZG0509</t>
  </si>
  <si>
    <t>164110000006ZG0510</t>
  </si>
  <si>
    <t>164110000006ZG0511</t>
  </si>
  <si>
    <t>164110000006ZG05116</t>
  </si>
  <si>
    <t>164110000006ZG0512</t>
  </si>
  <si>
    <t>164110000006ZG05124</t>
  </si>
  <si>
    <t>164110000006ZG05126</t>
  </si>
  <si>
    <t>164110000006ZG05128</t>
  </si>
  <si>
    <t>164110000006ZG05128A</t>
  </si>
  <si>
    <t>164110000006ZG0512A</t>
  </si>
  <si>
    <t>第 27 頁 共 37 頁</t>
  </si>
  <si>
    <t>164110000006ZG0513</t>
  </si>
  <si>
    <t>164110000006ZG051312</t>
  </si>
  <si>
    <t>164110000006ZG05137</t>
  </si>
  <si>
    <t>164110000006ZG0513A</t>
  </si>
  <si>
    <t>164110000006ZG0514</t>
  </si>
  <si>
    <t>164110000006ZG051410</t>
  </si>
  <si>
    <t>164110000006ZG05147</t>
  </si>
  <si>
    <t>164110000006ZG0514A</t>
  </si>
  <si>
    <t>164110000006ZG0515A</t>
  </si>
  <si>
    <t>164110000006ZG0516A</t>
  </si>
  <si>
    <t>164110000006ZG0599</t>
  </si>
  <si>
    <t>164110000006ZG9502</t>
  </si>
  <si>
    <t>164110000006ZG95126</t>
  </si>
  <si>
    <t>164110000006ZGH0507</t>
  </si>
  <si>
    <t>164110000006ZGH0508</t>
  </si>
  <si>
    <t>無熔線斷路器，NFB 3P-250-150A
22KA 380V</t>
  </si>
  <si>
    <t>164110000006ZGH0520</t>
  </si>
  <si>
    <t>164110000006ZGH0533</t>
  </si>
  <si>
    <t>164110000006ZGH0536</t>
  </si>
  <si>
    <t>164130000006ZG0501</t>
  </si>
  <si>
    <t>漏電斷路器，RCBO 1P 50AF 20AT
10KA 220V 30mA 0.1Sec</t>
  </si>
  <si>
    <t>第 28 頁 共 37 頁</t>
  </si>
  <si>
    <t>164130000006ZG9502</t>
  </si>
  <si>
    <t>漏電斷路器，RCBO 1P 100AF 20AT
10KA 220V 30mA 0.1Sec</t>
  </si>
  <si>
    <t>164130000006ZG9597</t>
  </si>
  <si>
    <t>漏電斷路器，RCBO 1P 100AF 15AT
15KA 220V 30mA 0.1Sec</t>
  </si>
  <si>
    <t>164130000006ZG9598</t>
  </si>
  <si>
    <t>漏電斷路器，RCBO 1P 100AF 20AT
15KA 220V 30mA 0.1Sec</t>
  </si>
  <si>
    <t>164130000006ZG9599</t>
  </si>
  <si>
    <t>漏電斷路器，RCBO 1P 100AF 20AT
10KA 115V 30mA 0.1Sec</t>
  </si>
  <si>
    <t>16471D0008ZGM0106</t>
  </si>
  <si>
    <t>1648100006ZG0501</t>
  </si>
  <si>
    <t>低壓突波抑制裝置，TVSS突波吸收器
1P 100KA/Imax(50KA/In) 附故障指示,
法人機構測試報告</t>
  </si>
  <si>
    <t>1648100006ZG0502</t>
  </si>
  <si>
    <t>低壓突波抑制裝置，突波吸收器 1P
50KA,符合SCCR200KA, 附故障指示,法
人機構測試報告</t>
  </si>
  <si>
    <t>1648100006ZG0503</t>
  </si>
  <si>
    <t>165050000AZG0504</t>
  </si>
  <si>
    <t>照明燈具，LED 20Wx3 崁頂式GMP無塵燈
具,反射板為白色水性霧面烤漆鋁板,附
玻璃燈罩,220V</t>
  </si>
  <si>
    <t>165050000AZG0505</t>
  </si>
  <si>
    <t>照明燈具，LED T-Bar燈 25W 2呎*2呎
節能標章</t>
  </si>
  <si>
    <t>165050000AZG0506</t>
  </si>
  <si>
    <t>照明燈具，LED 吸頂燈 25W 2呎*2呎 節
能標章</t>
  </si>
  <si>
    <t>165050000AZG0508</t>
  </si>
  <si>
    <t>165050000AZG0509</t>
  </si>
  <si>
    <t>照明燈具，嵌入式筒燈 LED 15W ,
220V 節能標章</t>
  </si>
  <si>
    <t>165050000AZG0510</t>
  </si>
  <si>
    <t>照明燈具，嵌入式筒燈 LED 16W ,
220V</t>
  </si>
  <si>
    <t>1653000004ZG0401</t>
  </si>
  <si>
    <t>1658100006ZG0501</t>
  </si>
  <si>
    <t>照明控制開關，單切螢光開關15A 220V,
附金屬蓋板</t>
  </si>
  <si>
    <t>1658100006ZG0502</t>
  </si>
  <si>
    <t>照明控制開關，單切螢光開關(中型尺寸
)15A 220V,附金屬蓋板(自動門開關用)</t>
  </si>
  <si>
    <t>1658100006ZG0503</t>
  </si>
  <si>
    <t>照明控制開關，雙切螢光開關15A 220V,
附金屬蓋板</t>
  </si>
  <si>
    <t>1658100006ZG0504</t>
  </si>
  <si>
    <t>照明控制開關，感應開關(感測半徑
3.5M以上)</t>
  </si>
  <si>
    <t>1671100001ZGM050</t>
  </si>
  <si>
    <t>1建築物電信電纜，Cat. 6 CABLE</t>
  </si>
  <si>
    <t>第 29 頁 共 37 頁</t>
  </si>
  <si>
    <t>1671100001ZGM0502</t>
  </si>
  <si>
    <t>1671100001ZGM0503</t>
  </si>
  <si>
    <t>1671100001ZGM0504</t>
  </si>
  <si>
    <t>1671100001ZGM0505</t>
  </si>
  <si>
    <t>1671100001ZGM0506</t>
  </si>
  <si>
    <t>建築物電信電纜，信號電纜線 0.65-
10C</t>
  </si>
  <si>
    <t>1671100001ZGM0507</t>
  </si>
  <si>
    <t>建築物電信電纜，信號電纜線 24AWG-
4P</t>
  </si>
  <si>
    <t>1671100001ZGM0508</t>
  </si>
  <si>
    <t>1671100001ZGM0509</t>
  </si>
  <si>
    <t>建築物電信電纜，控制電纜線 2.0mm2-
2C</t>
  </si>
  <si>
    <t>1671100001ZGM0510</t>
  </si>
  <si>
    <t>建築物電信電纜，控制電纜線 3.5mm2-
3C</t>
  </si>
  <si>
    <t>1671100001ZGM0511</t>
  </si>
  <si>
    <t>1671100001ZGM0512</t>
  </si>
  <si>
    <t>1671100001ZGM0515</t>
  </si>
  <si>
    <t>1671100004ZGM0501</t>
  </si>
  <si>
    <t>1671100004ZGM0513</t>
  </si>
  <si>
    <t>1672500007ZBICU02</t>
  </si>
  <si>
    <t>護士呼叫系統，IO Box 公廁用控制器(
含附鎖開關收容箱)</t>
  </si>
  <si>
    <t>1672500007ZG0501</t>
  </si>
  <si>
    <t>1672500008ZG0501</t>
  </si>
  <si>
    <t>護士呼叫系統，床邊對講呼叫盤 (含組
裝配件)</t>
  </si>
  <si>
    <t>1672500008ZG0502</t>
  </si>
  <si>
    <t>1672500008ZG0503</t>
  </si>
  <si>
    <t>護士呼叫系統，護士呼叫中央系統主機
(硬體)</t>
  </si>
  <si>
    <t>1672500008ZG0504</t>
  </si>
  <si>
    <t>護士呼叫系統，護理師呼叫系統 (伺服
器軟體)</t>
  </si>
  <si>
    <t>1672500008ZG0505</t>
  </si>
  <si>
    <t>1672500008ZG0506</t>
  </si>
  <si>
    <t>167250000AZBICU01</t>
  </si>
  <si>
    <t>167250000AZG0501</t>
  </si>
  <si>
    <t>護士呼叫系統，AIO 桌上型病房通報顯
示系統 (軟硬體)</t>
  </si>
  <si>
    <t>167250000AZG0502</t>
  </si>
  <si>
    <t>167250000AZG0504</t>
  </si>
  <si>
    <t>167250000AZG0505</t>
  </si>
  <si>
    <t>167250000AZG0506</t>
  </si>
  <si>
    <t>167810000AZG0402</t>
  </si>
  <si>
    <t>緊急廣播設備，緊急廣播喇叭 L級-3W</t>
  </si>
  <si>
    <t>第 30 頁 共 37 頁</t>
  </si>
  <si>
    <t>崁頂式</t>
  </si>
  <si>
    <t>167810000AZGF0501</t>
  </si>
  <si>
    <t>緊急廣播設備，緊急廣播主機 300W 1L(
含音源轉換+警鈴遮斷)</t>
  </si>
  <si>
    <t>LL0000059000A4ZG0501</t>
  </si>
  <si>
    <t>M0156400002ZBICU01</t>
  </si>
  <si>
    <t>M0156400004ZBICU01</t>
  </si>
  <si>
    <t>產品，工程告示牌及工地標誌，工程告
示牌，鋁質，長300x寬170cm</t>
  </si>
  <si>
    <t>產品，工程告示牌及工地標誌，工程告
示牌，鍍鋅角鋼，裝拆及維護</t>
  </si>
  <si>
    <t>M0305000004ZBICU01</t>
  </si>
  <si>
    <t>產品，混凝土基本材料及施工一般要求
，標高器</t>
  </si>
  <si>
    <t>M0322000002ZBICU01</t>
  </si>
  <si>
    <t>M0441000004ICU01</t>
  </si>
  <si>
    <t>M0441000004ICU02</t>
  </si>
  <si>
    <t>M0441000004ICU03</t>
  </si>
  <si>
    <t>M0506000004ZBICU01</t>
  </si>
  <si>
    <t>M0550050004ZBICU01</t>
  </si>
  <si>
    <t>M0605000004ZBICU01</t>
  </si>
  <si>
    <t>產品，木作及塑膠基本材料及施工方法
，裁切製材黏貼</t>
  </si>
  <si>
    <t>M0605000004ZBICU02</t>
  </si>
  <si>
    <t>產品，木作及塑膠基本材料及施工方法
，五金</t>
  </si>
  <si>
    <t>M0605000004ZBICU03</t>
  </si>
  <si>
    <t>產品，木作及塑膠基本材料及施工方法
，密碼鎖</t>
  </si>
  <si>
    <t>M0605000004ZBICU04</t>
  </si>
  <si>
    <t>產品，木作及塑膠基本材料及施工方法
，滑軌</t>
  </si>
  <si>
    <t>M0605000004ZG0401</t>
  </si>
  <si>
    <t>產品，木作及塑膠基本材料及施工方法
，ABS封邊條</t>
  </si>
  <si>
    <t>M0606000002ZBICU01</t>
  </si>
  <si>
    <t>M0606000004ZBICU01</t>
  </si>
  <si>
    <t>M0620000002ZBICU01</t>
  </si>
  <si>
    <t>M0641100002ZBICU</t>
  </si>
  <si>
    <t>0產1品，櫥櫃，6分木心板</t>
  </si>
  <si>
    <t>第 31 頁 共 37 頁</t>
  </si>
  <si>
    <t>M0641100002ZBICU02</t>
  </si>
  <si>
    <t>M0641100002ZBICU03</t>
  </si>
  <si>
    <t>M0711200104</t>
  </si>
  <si>
    <t>M0711200104ZBICU01</t>
  </si>
  <si>
    <t>M0784000004ZBICU01</t>
  </si>
  <si>
    <t>M0792100004ZBICU01</t>
  </si>
  <si>
    <t>M0792110004</t>
  </si>
  <si>
    <t>M08050000000AZB001</t>
  </si>
  <si>
    <t>M08050000000AZB002</t>
  </si>
  <si>
    <t>M0871000001ZBICU01</t>
  </si>
  <si>
    <t>M0871000008ZBICU01</t>
  </si>
  <si>
    <t>產品，門五金，自動門機組(含防夾、感
應器等配件)</t>
  </si>
  <si>
    <t>M0871000008ZBICU02</t>
  </si>
  <si>
    <t>產品，門五金，90度自動門機組(含防夾
、感應器等配件)</t>
  </si>
  <si>
    <t>M0871000008ZBICU04</t>
  </si>
  <si>
    <t>M0871000008ZBICU05</t>
  </si>
  <si>
    <t>M0871000008ZBICU06</t>
  </si>
  <si>
    <t>M0871000008ZBICU07</t>
  </si>
  <si>
    <t>M0871000008ZBICU08</t>
  </si>
  <si>
    <t>M0871000008ZBICU09</t>
  </si>
  <si>
    <t>M0871000008ZBICU10</t>
  </si>
  <si>
    <t>M0871100006ZBICU01</t>
  </si>
  <si>
    <t>M0881000004ZBICU01</t>
  </si>
  <si>
    <t>產品，玻璃，10mm強化玻璃ㄇ型擋水板
，含UV膠合及矽膠收邊</t>
  </si>
  <si>
    <t>M0881000004ZBICU02</t>
  </si>
  <si>
    <t>M088100000AZBICU01</t>
  </si>
  <si>
    <t>M088100000AZBICU02</t>
  </si>
  <si>
    <t>M088100000AZBICU03</t>
  </si>
  <si>
    <t>M088100000AZBICU04</t>
  </si>
  <si>
    <t>M088100000AZBICU05</t>
  </si>
  <si>
    <t>M088100000AZBICU06</t>
  </si>
  <si>
    <t>M0883000004ZBICU02</t>
  </si>
  <si>
    <t>產品，舖地磚，止滑石英磚，
300x300mm</t>
  </si>
  <si>
    <t>第 32 頁 共 37 頁</t>
  </si>
  <si>
    <t>M0950000002ZBICU01</t>
  </si>
  <si>
    <t>M095000G002ZGP0501</t>
  </si>
  <si>
    <t>M0965100002ZBICU01</t>
  </si>
  <si>
    <t>M0965100002ZBICU02</t>
  </si>
  <si>
    <t>產品，橡膠地磚，乙烯基無縫顆粒止滑
地板</t>
  </si>
  <si>
    <t>M0991000002ZBICU01</t>
  </si>
  <si>
    <t>產品，油漆，抗污防霉乳膠漆，一底二
度</t>
  </si>
  <si>
    <t>M1015000002ZB001</t>
  </si>
  <si>
    <t>產品，隔間及小室，12mmt矽酸鈣板，耐
燃一級</t>
  </si>
  <si>
    <t>M1015000002ZB002</t>
  </si>
  <si>
    <t>M1015000002ZBXL01</t>
  </si>
  <si>
    <t>產品，隔間及小室，X光防護鉛板3mmt含
骨架</t>
  </si>
  <si>
    <t>M1015000004ZB0001</t>
  </si>
  <si>
    <t>M1015000004ZB0002</t>
  </si>
  <si>
    <t>M1015000004ZB0005</t>
  </si>
  <si>
    <t>M1249300004ZBICU01</t>
  </si>
  <si>
    <t>M1249400004ZBICU01</t>
  </si>
  <si>
    <t>M1385100008ZGF0501</t>
  </si>
  <si>
    <t>產品，火警警報設備，出口語音訊號裝
置 (認證品)</t>
  </si>
  <si>
    <t>M139010000BZBZTL01</t>
  </si>
  <si>
    <t>產品，滅火器，ABC 手提乾粉滅火器
10P</t>
  </si>
  <si>
    <t>M139010000BZBZTL02</t>
  </si>
  <si>
    <t>M151050000001ZGT0501</t>
  </si>
  <si>
    <t>M151050000001ZGT0502</t>
  </si>
  <si>
    <t>M151050000001ZGT0503</t>
  </si>
  <si>
    <t>M151050000001ZGT0504</t>
  </si>
  <si>
    <t>M1541000008ZBICU01</t>
  </si>
  <si>
    <t>產品，給排水及衛生器具，不銹鋼衛生
紙盒</t>
  </si>
  <si>
    <t>M1541000008ZBICU02</t>
  </si>
  <si>
    <t>產品，給排水及衛生器具，浴廁置物毛
巾架</t>
  </si>
  <si>
    <t>M1541000008ZBICU03</t>
  </si>
  <si>
    <t>產品，給排水及衛生器具，浴廁門掛衣
勾</t>
  </si>
  <si>
    <t>M1541000008ZBICU04</t>
  </si>
  <si>
    <t>產品，給排水及衛生器具，無障礙淋浴
椅</t>
  </si>
  <si>
    <t>M1541000008ZBICU</t>
  </si>
  <si>
    <t>0產5品，給排水及衛生器具，無障礙掀起</t>
  </si>
  <si>
    <t>第 33 頁 共 37 頁</t>
  </si>
  <si>
    <t>式可動扶手</t>
  </si>
  <si>
    <t>M1541000008ZBICU06</t>
  </si>
  <si>
    <t>產品，給排水及衛生器具，無障礙一字
型及L型無障礙扶手</t>
  </si>
  <si>
    <t>M1541000008ZBICU07</t>
  </si>
  <si>
    <t>產品，給排水及衛生器具，不鏽鋼沖洗
器</t>
  </si>
  <si>
    <t>M154100000BZBICU01</t>
  </si>
  <si>
    <t>產品，給排水及衛生器具，不銹鋼拖把
，60cm</t>
  </si>
  <si>
    <t>M161200000001ZGF0402</t>
  </si>
  <si>
    <t>產品，電線及電纜，銅網隔離380°耐熱
電纜線 1.25mm * 2C</t>
  </si>
  <si>
    <t>M16471000000AZG0501</t>
  </si>
  <si>
    <t>產品，分電箱，CASE 2.0t m/m 鋼板烤
漆 (符合TAF實驗室認證及ISO9001合格
廠商及401合格廠商)</t>
  </si>
  <si>
    <t>M16471000000AZG0502</t>
  </si>
  <si>
    <t>M16471000000AZG0503</t>
  </si>
  <si>
    <t>M16471000000AZG05034</t>
  </si>
  <si>
    <t>M16471000000AZG05038</t>
  </si>
  <si>
    <t>M16471000000AZG0512</t>
  </si>
  <si>
    <t>M16530100000AZBZTL01</t>
  </si>
  <si>
    <t>產品，出口標示燈，安全出口門燈 LED/
壁掛式 B級1:1</t>
  </si>
  <si>
    <t>M16530100000AZBZTL02</t>
  </si>
  <si>
    <t>產品，出口標示燈，B級/ LED 閃滅+語
音 (認證品)</t>
  </si>
  <si>
    <t>M16530200000AZBZTL02</t>
  </si>
  <si>
    <t>產品，避難方向指示燈 LED/壁掛式 B級
1:1</t>
  </si>
  <si>
    <t>M16530200000AZBZTL03</t>
  </si>
  <si>
    <t>W0127100002ZBICU01</t>
  </si>
  <si>
    <t>W0127100004ZBICU01</t>
  </si>
  <si>
    <t>W0127100004ZBICU02</t>
  </si>
  <si>
    <t>W0127100004ZBICU03</t>
  </si>
  <si>
    <t>W0127100004ZBICU</t>
  </si>
  <si>
    <t>0吊4架</t>
  </si>
  <si>
    <t>第 34 頁 共 37 頁</t>
  </si>
  <si>
    <t>W0127100004ZBICU05</t>
  </si>
  <si>
    <t>W0127100004ZBICU06</t>
  </si>
  <si>
    <t>W0127100004ZBICU07</t>
  </si>
  <si>
    <t>W0127100004ZBICU08</t>
  </si>
  <si>
    <t>W0127100004ZBICU09</t>
  </si>
  <si>
    <t>W0127100004ZBZTLZM27</t>
  </si>
  <si>
    <t>W0127100004ZG0102</t>
  </si>
  <si>
    <t>計量與計價，WB 護牆壁板(H=120CM含木
作底板)</t>
  </si>
  <si>
    <t>W0127100004ZGF0501</t>
  </si>
  <si>
    <t>W0127100004ZGF0502</t>
  </si>
  <si>
    <t>W0127100004ZPS009</t>
  </si>
  <si>
    <t>W0127100004ZPS011</t>
  </si>
  <si>
    <t>W0127100004ZPS012</t>
  </si>
  <si>
    <t>W0127110004ZGE0401</t>
  </si>
  <si>
    <t>W0127110004ZZ002</t>
  </si>
  <si>
    <t>W0127114004ZGP0402</t>
  </si>
  <si>
    <t>W012719ZJ0001ZGF0501</t>
  </si>
  <si>
    <t>現場安裝工資，捲簾垂壁按裝及馬達配
電工資</t>
  </si>
  <si>
    <t>W01271D0004ZG0401</t>
  </si>
  <si>
    <t>W01271D0004ZGA0402</t>
  </si>
  <si>
    <t>醫療用單相隔離變壓器 10KVA P:1∮
2W 220V S:1∮3W110/220V</t>
  </si>
  <si>
    <t>第 35 頁 共 37 頁</t>
  </si>
  <si>
    <t>TR:乾式H級附外箱，低噪音45db以下，
附過溫警報裝置(TR 3ψ 20KVA 380V /
200-115V)</t>
  </si>
  <si>
    <t>靜態式不斷電系統，容量80kVA，靜態轉
換開關(警報信號乾接點(正常供電、電
池供電、旁路供電、異常警報)餘詳規範</t>
  </si>
  <si>
    <t>NFB 3P 100AF 100AT 15KA 380V開關函(
含箱體)，電氣室</t>
  </si>
  <si>
    <t>箱體基礎，含落地式配電盤、變壓器設
備RC基礎台座，表面粉光製作，基礎座
四周採C型鋼材質保護</t>
  </si>
  <si>
    <t>既設盤體"EP4-1D-1" NFB拆卸及新增工
程(含設備、銅排及拆裝工資)</t>
  </si>
  <si>
    <t>既設盤體"PL4-1D-1A" NFB拆卸及新增工
程(含設備、銅排及拆裝工資)</t>
  </si>
  <si>
    <t>既設盤體"EPL4-1D-1A" NFB拆卸及新增
工程(含設備、銅排及拆裝工資)</t>
  </si>
  <si>
    <t>護理站對面既設盤體與新設盤體整合費
用</t>
  </si>
  <si>
    <t>電機技師竣工查驗簽證費(含取得用電設
備檢驗合格證明)</t>
  </si>
  <si>
    <t>RO水定時排放配管及不銹鋼集水盤(含排
水管)</t>
  </si>
  <si>
    <t>風管吊支架,安裝另料及零星工料(含伸</t>
  </si>
  <si>
    <t>第 36 頁 共 37 頁</t>
  </si>
  <si>
    <t>縮縫接頭)</t>
  </si>
  <si>
    <t>外氣通風百葉(材質不鏽鋼，附不鏽鋼防
蟲網，通風率35%)</t>
  </si>
  <si>
    <t>風管纏繞PVC布包覆工料，送風SA採用淡
藍色PVC膠布纏繞，排風管EA採用綠色
PVC膠布纏繞，回風管RA採用鵝黃色
PVC膠布纏繞</t>
  </si>
  <si>
    <t>空調風管標籤(H10cm x W40cm)貼附工料
(含風管類別與方向)所有施工管線於最
始端、最終端、轉彎處、出牆處、入牆
處、10米內應依規定標明用途及管線種
類別，以能辨識管線為原則。</t>
  </si>
  <si>
    <t>不銹鋼壓力錶附SUS曲管考克 4"(充油式
)</t>
  </si>
  <si>
    <t>冰水管纏繞PVC布包覆工料，送水CHS採
用白色PVC膠布纏繞，回水CHR採用黑色
PVC膠布纏繞</t>
  </si>
  <si>
    <t>LCD溫濕度監視螢幕(安裝位置:藥品室、
醫材室)</t>
  </si>
  <si>
    <t>第 37 頁 共 37 頁</t>
  </si>
  <si>
    <t>機械式壓力計(壓力範圍-30Pa~30Pa)含
壓力矽膠軟管與取壓管</t>
  </si>
  <si>
    <t>WiFi6 HUB 接收器(含配線與設定)
說明:支持IEEE802.11a/b/g/n/ac/ax</t>
  </si>
  <si>
    <t>負壓隔離病房確效檢測(風速、風量、空
氣換氣次數測試,空間壓差測試,溫溼度
測試,氣流煙霧型態測試,頂樓排風口出
口風速測試)，依據施工規範第15996章
負壓隔離病房確效)</t>
  </si>
  <si>
    <t>測試平衡調整-空調系統測試平衡調整(
含空調系統噪音量測及製作量測報告書)
(依據施工規範、業主允收標準及冷凍空
調技師公會手冊辦理，含第三方公正單
位報告書及冷凍空調技師簽證)</t>
  </si>
  <si>
    <t>功能驗證CX(依據施工規範、業主允收標
準及冷凍空調技師公會手冊辦理，含第
三方公正單位報告書及冷凍空調技師簽
證)</t>
  </si>
  <si>
    <t>走廊與行政區落塵量測試(依據
ISO14644-1)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</si>
</sst>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"/>
    <numFmt numFmtId="177" formatCode="#,##0.00;[Red]\(#,##0.00\);&quot;-&quot;"/>
    <numFmt numFmtId="178" formatCode="#,##0;[Red]\(#,##0\);&quot;-&quot;"/>
  </numFmts>
  <fonts count="21">
    <font>
      <sz val="11"/>
      <name val="Carlito"/>
    </font>
    <font>
      <sz val="9"/>
      <name val="MingLiU"/>
      <family val="1"/>
      <charset val="136"/>
    </font>
    <font>
      <sz val="8"/>
      <name val="MingLiU"/>
      <family val="3"/>
      <charset val="136"/>
    </font>
    <font>
      <sz val="9.4499999999999993"/>
      <name val="MingLiU"/>
      <family val="3"/>
      <charset val="136"/>
    </font>
    <font>
      <sz val="7.55"/>
      <name val="MingLiU"/>
      <family val="3"/>
      <charset val="136"/>
    </font>
    <font>
      <b/>
      <sz val="15.2"/>
      <name val="MingLiU"/>
      <family val="3"/>
      <charset val="136"/>
    </font>
    <font>
      <sz val="8.5"/>
      <name val="MingLiU"/>
      <family val="3"/>
      <charset val="136"/>
    </font>
    <font>
      <sz val="8.75"/>
      <name val="MingLiU"/>
      <family val="3"/>
      <charset val="136"/>
    </font>
    <font>
      <sz val="8"/>
      <name val="MingLiU"/>
      <family val="3"/>
      <charset val="136"/>
    </font>
    <font>
      <b/>
      <sz val="15.95"/>
      <name val="MingLiU"/>
      <family val="3"/>
      <charset val="136"/>
    </font>
    <font>
      <sz val="9.9499999999999993"/>
      <name val="MingLiU"/>
      <family val="3"/>
      <charset val="136"/>
    </font>
    <font>
      <sz val="6.1"/>
      <name val="MingLiU"/>
      <family val="3"/>
      <charset val="136"/>
    </font>
    <font>
      <sz val="6.7"/>
      <name val="MingLiU"/>
      <family val="3"/>
      <charset val="136"/>
    </font>
    <font>
      <sz val="6.35"/>
      <name val="MingLiU"/>
      <family val="3"/>
      <charset val="136"/>
    </font>
    <font>
      <sz val="7.2"/>
      <name val="MingLiU"/>
      <family val="3"/>
      <charset val="136"/>
    </font>
    <font>
      <b/>
      <sz val="12.1"/>
      <name val="MingLiU"/>
      <family val="3"/>
      <charset val="136"/>
    </font>
    <font>
      <sz val="6.8"/>
      <name val="MingLiU"/>
      <family val="3"/>
      <charset val="136"/>
    </font>
    <font>
      <sz val="6"/>
      <name val="MingLiU"/>
      <family val="3"/>
      <charset val="136"/>
    </font>
    <font>
      <sz val="5.75"/>
      <name val="MingLiU"/>
      <family val="3"/>
      <charset val="136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/>
  </cellStyleXfs>
  <cellXfs count="102">
    <xf numFmtId="0" fontId="0" fillId="0" borderId="0" xfId="0"/>
    <xf numFmtId="49" fontId="1" fillId="0" borderId="0" xfId="1" applyNumberFormat="1" applyFont="1" applyAlignment="1">
      <alignment vertical="top" wrapText="1"/>
    </xf>
    <xf numFmtId="49" fontId="2" fillId="0" borderId="0" xfId="1" applyNumberFormat="1" applyFont="1" applyAlignment="1">
      <alignment vertical="top" wrapText="1"/>
    </xf>
    <xf numFmtId="49" fontId="3" fillId="0" borderId="0" xfId="1" applyNumberFormat="1" applyFont="1" applyAlignment="1">
      <alignment horizontal="left" vertical="center"/>
    </xf>
    <xf numFmtId="49" fontId="3" fillId="0" borderId="4" xfId="1" applyNumberFormat="1" applyFont="1" applyBorder="1" applyAlignment="1">
      <alignment horizontal="center" wrapText="1"/>
    </xf>
    <xf numFmtId="49" fontId="3" fillId="0" borderId="4" xfId="1" applyNumberFormat="1" applyFont="1" applyBorder="1" applyAlignment="1">
      <alignment horizontal="center" vertical="top" wrapText="1"/>
    </xf>
    <xf numFmtId="177" fontId="4" fillId="2" borderId="4" xfId="1" applyNumberFormat="1" applyFont="1" applyFill="1" applyBorder="1" applyAlignment="1">
      <alignment horizontal="right" vertical="top" wrapText="1"/>
    </xf>
    <xf numFmtId="177" fontId="3" fillId="2" borderId="4" xfId="1" applyNumberFormat="1" applyFont="1" applyFill="1" applyBorder="1" applyAlignment="1">
      <alignment horizontal="right" vertical="top" wrapText="1"/>
    </xf>
    <xf numFmtId="49" fontId="6" fillId="0" borderId="0" xfId="1" applyNumberFormat="1" applyFont="1" applyAlignment="1">
      <alignment horizontal="left" vertical="center"/>
    </xf>
    <xf numFmtId="49" fontId="3" fillId="2" borderId="4" xfId="1" applyNumberFormat="1" applyFont="1" applyFill="1" applyBorder="1" applyAlignment="1">
      <alignment horizontal="right" vertical="top" wrapText="1"/>
    </xf>
    <xf numFmtId="49" fontId="10" fillId="0" borderId="0" xfId="1" applyNumberFormat="1" applyFont="1" applyAlignment="1">
      <alignment horizontal="left" vertical="center"/>
    </xf>
    <xf numFmtId="49" fontId="4" fillId="0" borderId="4" xfId="1" applyNumberFormat="1" applyFont="1" applyBorder="1" applyAlignment="1">
      <alignment horizontal="center" vertical="top" wrapText="1"/>
    </xf>
    <xf numFmtId="178" fontId="11" fillId="2" borderId="4" xfId="1" applyNumberFormat="1" applyFont="1" applyFill="1" applyBorder="1" applyAlignment="1">
      <alignment horizontal="right" vertical="top" wrapText="1"/>
    </xf>
    <xf numFmtId="49" fontId="11" fillId="2" borderId="4" xfId="1" applyNumberFormat="1" applyFont="1" applyFill="1" applyBorder="1" applyAlignment="1">
      <alignment horizontal="right" vertical="top" wrapText="1"/>
    </xf>
    <xf numFmtId="49" fontId="4" fillId="0" borderId="0" xfId="1" applyNumberFormat="1" applyFont="1" applyAlignment="1">
      <alignment horizontal="left" vertical="center"/>
    </xf>
    <xf numFmtId="49" fontId="4" fillId="2" borderId="4" xfId="1" applyNumberFormat="1" applyFont="1" applyFill="1" applyBorder="1" applyAlignment="1">
      <alignment horizontal="right" vertical="top" wrapText="1"/>
    </xf>
    <xf numFmtId="49" fontId="3" fillId="0" borderId="1" xfId="1" applyNumberFormat="1" applyFont="1" applyBorder="1" applyAlignment="1">
      <alignment horizontal="center" wrapText="1"/>
    </xf>
    <xf numFmtId="49" fontId="3" fillId="0" borderId="2" xfId="1" applyNumberFormat="1" applyFont="1" applyBorder="1" applyAlignment="1">
      <alignment horizontal="center" wrapText="1"/>
    </xf>
    <xf numFmtId="49" fontId="3" fillId="0" borderId="3" xfId="1" applyNumberFormat="1" applyFont="1" applyBorder="1" applyAlignment="1">
      <alignment horizontal="center" wrapText="1"/>
    </xf>
    <xf numFmtId="49" fontId="3" fillId="0" borderId="1" xfId="1" applyNumberFormat="1" applyFont="1" applyBorder="1" applyAlignment="1">
      <alignment horizontal="left" vertical="top" wrapText="1"/>
    </xf>
    <xf numFmtId="49" fontId="3" fillId="0" borderId="2" xfId="1" applyNumberFormat="1" applyFont="1" applyBorder="1" applyAlignment="1">
      <alignment horizontal="left" vertical="top" wrapText="1"/>
    </xf>
    <xf numFmtId="49" fontId="3" fillId="0" borderId="3" xfId="1" applyNumberFormat="1" applyFont="1" applyBorder="1" applyAlignment="1">
      <alignment horizontal="left" vertical="top" wrapText="1"/>
    </xf>
    <xf numFmtId="49" fontId="3" fillId="0" borderId="1" xfId="1" applyNumberFormat="1" applyFont="1" applyBorder="1" applyAlignment="1">
      <alignment horizontal="center" vertical="top" wrapText="1"/>
    </xf>
    <xf numFmtId="49" fontId="3" fillId="0" borderId="2" xfId="1" applyNumberFormat="1" applyFont="1" applyBorder="1" applyAlignment="1">
      <alignment horizontal="center" vertical="top" wrapText="1"/>
    </xf>
    <xf numFmtId="49" fontId="3" fillId="0" borderId="3" xfId="1" applyNumberFormat="1" applyFont="1" applyBorder="1" applyAlignment="1">
      <alignment horizontal="center" vertical="top" wrapText="1"/>
    </xf>
    <xf numFmtId="178" fontId="4" fillId="2" borderId="1" xfId="1" applyNumberFormat="1" applyFont="1" applyFill="1" applyBorder="1" applyAlignment="1">
      <alignment horizontal="right" vertical="top" wrapText="1"/>
    </xf>
    <xf numFmtId="178" fontId="4" fillId="2" borderId="3" xfId="1" applyNumberFormat="1" applyFont="1" applyFill="1" applyBorder="1" applyAlignment="1">
      <alignment horizontal="right" vertical="top" wrapText="1"/>
    </xf>
    <xf numFmtId="49" fontId="3" fillId="2" borderId="1" xfId="1" applyNumberFormat="1" applyFont="1" applyFill="1" applyBorder="1" applyAlignment="1">
      <alignment horizontal="right" vertical="top" wrapText="1"/>
    </xf>
    <xf numFmtId="49" fontId="3" fillId="2" borderId="3" xfId="1" applyNumberFormat="1" applyFont="1" applyFill="1" applyBorder="1" applyAlignment="1">
      <alignment horizontal="right" vertical="top" wrapText="1"/>
    </xf>
    <xf numFmtId="49" fontId="5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horizontal="left" vertical="center"/>
    </xf>
    <xf numFmtId="49" fontId="3" fillId="0" borderId="1" xfId="1" applyNumberFormat="1" applyFont="1" applyBorder="1" applyAlignment="1">
      <alignment horizontal="right" vertical="top" wrapText="1"/>
    </xf>
    <xf numFmtId="49" fontId="3" fillId="0" borderId="2" xfId="1" applyNumberFormat="1" applyFont="1" applyBorder="1" applyAlignment="1">
      <alignment horizontal="right" vertical="top" wrapText="1"/>
    </xf>
    <xf numFmtId="49" fontId="3" fillId="0" borderId="3" xfId="1" applyNumberFormat="1" applyFont="1" applyBorder="1" applyAlignment="1">
      <alignment horizontal="right" vertical="top" wrapText="1"/>
    </xf>
    <xf numFmtId="176" fontId="4" fillId="0" borderId="1" xfId="1" applyNumberFormat="1" applyFont="1" applyBorder="1" applyAlignment="1">
      <alignment horizontal="right" vertical="top" wrapText="1"/>
    </xf>
    <xf numFmtId="176" fontId="4" fillId="0" borderId="2" xfId="1" applyNumberFormat="1" applyFont="1" applyBorder="1" applyAlignment="1">
      <alignment horizontal="right" vertical="top" wrapText="1"/>
    </xf>
    <xf numFmtId="176" fontId="4" fillId="0" borderId="3" xfId="1" applyNumberFormat="1" applyFont="1" applyBorder="1" applyAlignment="1">
      <alignment horizontal="right" vertical="top" wrapText="1"/>
    </xf>
    <xf numFmtId="49" fontId="4" fillId="0" borderId="1" xfId="1" applyNumberFormat="1" applyFont="1" applyBorder="1" applyAlignment="1">
      <alignment horizontal="left" vertical="top" wrapText="1"/>
    </xf>
    <xf numFmtId="49" fontId="4" fillId="0" borderId="2" xfId="1" applyNumberFormat="1" applyFont="1" applyBorder="1" applyAlignment="1">
      <alignment horizontal="left" vertical="top" wrapText="1"/>
    </xf>
    <xf numFmtId="49" fontId="4" fillId="0" borderId="3" xfId="1" applyNumberFormat="1" applyFont="1" applyBorder="1" applyAlignment="1">
      <alignment horizontal="left" vertical="top" wrapText="1"/>
    </xf>
    <xf numFmtId="49" fontId="6" fillId="0" borderId="0" xfId="1" applyNumberFormat="1" applyFont="1" applyAlignment="1">
      <alignment horizontal="left" vertical="center"/>
    </xf>
    <xf numFmtId="49" fontId="4" fillId="2" borderId="1" xfId="1" applyNumberFormat="1" applyFont="1" applyFill="1" applyBorder="1" applyAlignment="1">
      <alignment horizontal="right" vertical="top" wrapText="1"/>
    </xf>
    <xf numFmtId="49" fontId="4" fillId="2" borderId="3" xfId="1" applyNumberFormat="1" applyFont="1" applyFill="1" applyBorder="1" applyAlignment="1">
      <alignment horizontal="right" vertical="top" wrapText="1"/>
    </xf>
    <xf numFmtId="49" fontId="7" fillId="0" borderId="1" xfId="1" applyNumberFormat="1" applyFont="1" applyBorder="1" applyAlignment="1">
      <alignment horizontal="center" vertical="top" wrapText="1"/>
    </xf>
    <xf numFmtId="49" fontId="7" fillId="0" borderId="3" xfId="1" applyNumberFormat="1" applyFont="1" applyBorder="1" applyAlignment="1">
      <alignment horizontal="center" vertical="top" wrapText="1"/>
    </xf>
    <xf numFmtId="49" fontId="4" fillId="0" borderId="1" xfId="1" applyNumberFormat="1" applyFont="1" applyBorder="1" applyAlignment="1">
      <alignment horizontal="right" vertical="top" wrapText="1"/>
    </xf>
    <xf numFmtId="49" fontId="4" fillId="0" borderId="2" xfId="1" applyNumberFormat="1" applyFont="1" applyBorder="1" applyAlignment="1">
      <alignment horizontal="right" vertical="top" wrapText="1"/>
    </xf>
    <xf numFmtId="49" fontId="4" fillId="0" borderId="3" xfId="1" applyNumberFormat="1" applyFont="1" applyBorder="1" applyAlignment="1">
      <alignment horizontal="right" vertical="top" wrapText="1"/>
    </xf>
    <xf numFmtId="49" fontId="8" fillId="0" borderId="1" xfId="1" applyNumberFormat="1" applyFont="1" applyBorder="1" applyAlignment="1">
      <alignment horizontal="left" vertical="center" wrapText="1"/>
    </xf>
    <xf numFmtId="49" fontId="8" fillId="0" borderId="2" xfId="1" applyNumberFormat="1" applyFont="1" applyBorder="1" applyAlignment="1">
      <alignment horizontal="left" vertical="center" wrapText="1"/>
    </xf>
    <xf numFmtId="49" fontId="8" fillId="0" borderId="3" xfId="1" applyNumberFormat="1" applyFont="1" applyBorder="1" applyAlignment="1">
      <alignment horizontal="left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8" fillId="0" borderId="2" xfId="1" applyNumberFormat="1" applyFont="1" applyBorder="1" applyAlignment="1">
      <alignment horizontal="center" vertical="center" wrapText="1"/>
    </xf>
    <xf numFmtId="49" fontId="8" fillId="0" borderId="3" xfId="1" applyNumberFormat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left" vertical="top" wrapText="1"/>
    </xf>
    <xf numFmtId="49" fontId="8" fillId="0" borderId="2" xfId="1" applyNumberFormat="1" applyFont="1" applyBorder="1" applyAlignment="1">
      <alignment horizontal="left" vertical="top" wrapText="1"/>
    </xf>
    <xf numFmtId="49" fontId="8" fillId="0" borderId="3" xfId="1" applyNumberFormat="1" applyFont="1" applyBorder="1" applyAlignment="1">
      <alignment horizontal="left" vertical="top" wrapText="1"/>
    </xf>
    <xf numFmtId="49" fontId="8" fillId="0" borderId="1" xfId="1" applyNumberFormat="1" applyFont="1" applyBorder="1" applyAlignment="1">
      <alignment horizontal="center" vertical="top" wrapText="1"/>
    </xf>
    <xf numFmtId="49" fontId="8" fillId="0" borderId="3" xfId="1" applyNumberFormat="1" applyFont="1" applyBorder="1" applyAlignment="1">
      <alignment horizontal="center" vertical="top" wrapText="1"/>
    </xf>
    <xf numFmtId="49" fontId="8" fillId="0" borderId="2" xfId="1" applyNumberFormat="1" applyFont="1" applyBorder="1" applyAlignment="1">
      <alignment horizontal="center" vertical="top" wrapText="1"/>
    </xf>
    <xf numFmtId="176" fontId="8" fillId="0" borderId="1" xfId="1" applyNumberFormat="1" applyFont="1" applyBorder="1" applyAlignment="1">
      <alignment horizontal="right" vertical="top" wrapText="1"/>
    </xf>
    <xf numFmtId="176" fontId="8" fillId="0" borderId="3" xfId="1" applyNumberFormat="1" applyFont="1" applyBorder="1" applyAlignment="1">
      <alignment horizontal="right" vertical="top" wrapText="1"/>
    </xf>
    <xf numFmtId="177" fontId="8" fillId="2" borderId="1" xfId="1" applyNumberFormat="1" applyFont="1" applyFill="1" applyBorder="1" applyAlignment="1">
      <alignment horizontal="right" vertical="top" wrapText="1"/>
    </xf>
    <xf numFmtId="177" fontId="8" fillId="2" borderId="2" xfId="1" applyNumberFormat="1" applyFont="1" applyFill="1" applyBorder="1" applyAlignment="1">
      <alignment horizontal="right" vertical="top" wrapText="1"/>
    </xf>
    <xf numFmtId="177" fontId="8" fillId="2" borderId="3" xfId="1" applyNumberFormat="1" applyFont="1" applyFill="1" applyBorder="1" applyAlignment="1">
      <alignment horizontal="right" vertical="top" wrapText="1"/>
    </xf>
    <xf numFmtId="49" fontId="8" fillId="2" borderId="1" xfId="1" applyNumberFormat="1" applyFont="1" applyFill="1" applyBorder="1" applyAlignment="1">
      <alignment horizontal="right" vertical="top" wrapText="1"/>
    </xf>
    <xf numFmtId="49" fontId="8" fillId="2" borderId="2" xfId="1" applyNumberFormat="1" applyFont="1" applyFill="1" applyBorder="1" applyAlignment="1">
      <alignment horizontal="right" vertical="top" wrapText="1"/>
    </xf>
    <xf numFmtId="49" fontId="8" fillId="2" borderId="3" xfId="1" applyNumberFormat="1" applyFont="1" applyFill="1" applyBorder="1" applyAlignment="1">
      <alignment horizontal="right" vertical="top" wrapText="1"/>
    </xf>
    <xf numFmtId="49" fontId="8" fillId="0" borderId="1" xfId="1" applyNumberFormat="1" applyFont="1" applyBorder="1" applyAlignment="1">
      <alignment horizontal="right" vertical="top" wrapText="1"/>
    </xf>
    <xf numFmtId="49" fontId="8" fillId="0" borderId="3" xfId="1" applyNumberFormat="1" applyFont="1" applyBorder="1" applyAlignment="1">
      <alignment horizontal="right" vertical="top" wrapText="1"/>
    </xf>
    <xf numFmtId="49" fontId="8" fillId="0" borderId="2" xfId="1" applyNumberFormat="1" applyFont="1" applyBorder="1" applyAlignment="1">
      <alignment horizontal="right" vertical="top" wrapText="1"/>
    </xf>
    <xf numFmtId="177" fontId="8" fillId="0" borderId="1" xfId="1" applyNumberFormat="1" applyFont="1" applyBorder="1" applyAlignment="1">
      <alignment horizontal="right" vertical="top" wrapText="1"/>
    </xf>
    <xf numFmtId="177" fontId="8" fillId="0" borderId="3" xfId="1" applyNumberFormat="1" applyFont="1" applyBorder="1" applyAlignment="1">
      <alignment horizontal="right" vertical="top" wrapText="1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10" fillId="0" borderId="0" xfId="1" applyNumberFormat="1" applyFont="1" applyAlignment="1">
      <alignment horizontal="right" vertical="center"/>
    </xf>
    <xf numFmtId="49" fontId="4" fillId="0" borderId="1" xfId="1" applyNumberFormat="1" applyFont="1" applyBorder="1" applyAlignment="1">
      <alignment horizontal="center" vertical="top" wrapText="1"/>
    </xf>
    <xf numFmtId="49" fontId="4" fillId="0" borderId="2" xfId="1" applyNumberFormat="1" applyFont="1" applyBorder="1" applyAlignment="1">
      <alignment horizontal="center" vertical="top" wrapText="1"/>
    </xf>
    <xf numFmtId="49" fontId="4" fillId="0" borderId="3" xfId="1" applyNumberFormat="1" applyFont="1" applyBorder="1" applyAlignment="1">
      <alignment horizontal="center" vertical="top" wrapText="1"/>
    </xf>
    <xf numFmtId="49" fontId="4" fillId="2" borderId="2" xfId="1" applyNumberFormat="1" applyFont="1" applyFill="1" applyBorder="1" applyAlignment="1">
      <alignment horizontal="right" vertical="top" wrapText="1"/>
    </xf>
    <xf numFmtId="49" fontId="11" fillId="2" borderId="1" xfId="1" applyNumberFormat="1" applyFont="1" applyFill="1" applyBorder="1" applyAlignment="1">
      <alignment horizontal="right" vertical="top" wrapText="1"/>
    </xf>
    <xf numFmtId="49" fontId="11" fillId="2" borderId="2" xfId="1" applyNumberFormat="1" applyFont="1" applyFill="1" applyBorder="1" applyAlignment="1">
      <alignment horizontal="right" vertical="top" wrapText="1"/>
    </xf>
    <xf numFmtId="49" fontId="11" fillId="2" borderId="3" xfId="1" applyNumberFormat="1" applyFont="1" applyFill="1" applyBorder="1" applyAlignment="1">
      <alignment horizontal="right" vertical="top" wrapText="1"/>
    </xf>
    <xf numFmtId="49" fontId="12" fillId="0" borderId="1" xfId="1" applyNumberFormat="1" applyFont="1" applyBorder="1" applyAlignment="1">
      <alignment horizontal="left" vertical="top" wrapText="1"/>
    </xf>
    <xf numFmtId="49" fontId="12" fillId="0" borderId="2" xfId="1" applyNumberFormat="1" applyFont="1" applyBorder="1" applyAlignment="1">
      <alignment horizontal="left" vertical="top" wrapText="1"/>
    </xf>
    <xf numFmtId="49" fontId="12" fillId="0" borderId="3" xfId="1" applyNumberFormat="1" applyFont="1" applyBorder="1" applyAlignment="1">
      <alignment horizontal="left" vertical="top" wrapText="1"/>
    </xf>
    <xf numFmtId="49" fontId="13" fillId="0" borderId="1" xfId="1" applyNumberFormat="1" applyFont="1" applyBorder="1" applyAlignment="1">
      <alignment horizontal="left" vertical="top" wrapText="1"/>
    </xf>
    <xf numFmtId="49" fontId="13" fillId="0" borderId="2" xfId="1" applyNumberFormat="1" applyFont="1" applyBorder="1" applyAlignment="1">
      <alignment horizontal="left" vertical="top" wrapText="1"/>
    </xf>
    <xf numFmtId="49" fontId="13" fillId="0" borderId="3" xfId="1" applyNumberFormat="1" applyFont="1" applyBorder="1" applyAlignment="1">
      <alignment horizontal="left" vertical="top" wrapText="1"/>
    </xf>
    <xf numFmtId="49" fontId="14" fillId="0" borderId="1" xfId="1" applyNumberFormat="1" applyFont="1" applyBorder="1" applyAlignment="1">
      <alignment horizontal="left" vertical="top" wrapText="1"/>
    </xf>
    <xf numFmtId="49" fontId="14" fillId="0" borderId="2" xfId="1" applyNumberFormat="1" applyFont="1" applyBorder="1" applyAlignment="1">
      <alignment horizontal="left" vertical="top" wrapText="1"/>
    </xf>
    <xf numFmtId="49" fontId="14" fillId="0" borderId="3" xfId="1" applyNumberFormat="1" applyFont="1" applyBorder="1" applyAlignment="1">
      <alignment horizontal="left" vertical="top" wrapText="1"/>
    </xf>
    <xf numFmtId="49" fontId="15" fillId="0" borderId="0" xfId="1" applyNumberFormat="1" applyFont="1" applyAlignment="1">
      <alignment horizontal="center" vertical="center"/>
    </xf>
    <xf numFmtId="49" fontId="16" fillId="0" borderId="0" xfId="1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17" fillId="0" borderId="1" xfId="1" applyNumberFormat="1" applyFont="1" applyBorder="1" applyAlignment="1">
      <alignment horizontal="left" vertical="top" wrapText="1"/>
    </xf>
    <xf numFmtId="49" fontId="17" fillId="0" borderId="2" xfId="1" applyNumberFormat="1" applyFont="1" applyBorder="1" applyAlignment="1">
      <alignment horizontal="left" vertical="top" wrapText="1"/>
    </xf>
    <xf numFmtId="49" fontId="17" fillId="0" borderId="3" xfId="1" applyNumberFormat="1" applyFont="1" applyBorder="1" applyAlignment="1">
      <alignment horizontal="left" vertical="top" wrapText="1"/>
    </xf>
    <xf numFmtId="49" fontId="18" fillId="0" borderId="1" xfId="1" applyNumberFormat="1" applyFont="1" applyBorder="1" applyAlignment="1">
      <alignment horizontal="left" vertical="top" wrapText="1"/>
    </xf>
    <xf numFmtId="49" fontId="18" fillId="0" borderId="2" xfId="1" applyNumberFormat="1" applyFont="1" applyBorder="1" applyAlignment="1">
      <alignment horizontal="left" vertical="top" wrapText="1"/>
    </xf>
    <xf numFmtId="49" fontId="18" fillId="0" borderId="3" xfId="1" applyNumberFormat="1" applyFont="1" applyBorder="1" applyAlignment="1">
      <alignment horizontal="left" vertical="top"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showGridLines="0" tabSelected="1" zoomScaleNormal="100" workbookViewId="0"/>
  </sheetViews>
  <sheetFormatPr defaultRowHeight="13.8"/>
  <cols>
    <col min="1" max="1" width="0.8984375" customWidth="1"/>
    <col min="2" max="2" width="8.5" customWidth="1"/>
    <col min="3" max="3" width="1.69921875" customWidth="1"/>
    <col min="4" max="4" width="9" customWidth="1"/>
    <col min="5" max="5" width="3.69921875" customWidth="1"/>
    <col min="6" max="6" width="15.5" customWidth="1"/>
    <col min="7" max="7" width="6.8984375" customWidth="1"/>
    <col min="8" max="8" width="4.8984375" customWidth="1"/>
    <col min="9" max="9" width="2.59765625" customWidth="1"/>
    <col min="10" max="10" width="3.69921875" customWidth="1"/>
    <col min="11" max="11" width="2.19921875" customWidth="1"/>
    <col min="12" max="12" width="10.19921875" customWidth="1"/>
    <col min="13" max="13" width="2.3984375" customWidth="1"/>
    <col min="14" max="14" width="5.19921875" customWidth="1"/>
    <col min="15" max="15" width="4.8984375" customWidth="1"/>
    <col min="16" max="16" width="5" customWidth="1"/>
  </cols>
  <sheetData>
    <row r="1" spans="1:16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6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7.25" customHeight="1">
      <c r="A4" s="29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0" t="s">
        <v>2</v>
      </c>
      <c r="N6" s="30"/>
      <c r="O6" s="30"/>
      <c r="P6" s="30"/>
    </row>
    <row r="7" spans="1:16" ht="4.0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1.4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1" t="s">
        <v>3</v>
      </c>
      <c r="N8" s="31"/>
      <c r="O8" s="31"/>
      <c r="P8" s="1"/>
    </row>
    <row r="9" spans="1:16" ht="2.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38.549999999999997" customHeight="1">
      <c r="A10" s="16" t="s">
        <v>4</v>
      </c>
      <c r="B10" s="17"/>
      <c r="C10" s="18"/>
      <c r="D10" s="19" t="s">
        <v>5</v>
      </c>
      <c r="E10" s="20"/>
      <c r="F10" s="20"/>
      <c r="G10" s="20"/>
      <c r="H10" s="21"/>
      <c r="I10" s="16" t="s">
        <v>6</v>
      </c>
      <c r="J10" s="17"/>
      <c r="K10" s="18"/>
      <c r="L10" s="19"/>
      <c r="M10" s="20"/>
      <c r="N10" s="20"/>
      <c r="O10" s="20"/>
      <c r="P10" s="21"/>
    </row>
    <row r="11" spans="1:16" ht="27.6" customHeight="1">
      <c r="A11" s="16" t="s">
        <v>7</v>
      </c>
      <c r="B11" s="17"/>
      <c r="C11" s="18"/>
      <c r="D11" s="19" t="s">
        <v>8</v>
      </c>
      <c r="E11" s="20"/>
      <c r="F11" s="20"/>
      <c r="G11" s="20"/>
      <c r="H11" s="21"/>
      <c r="I11" s="16" t="s">
        <v>9</v>
      </c>
      <c r="J11" s="17"/>
      <c r="K11" s="18"/>
      <c r="L11" s="19" t="s">
        <v>10</v>
      </c>
      <c r="M11" s="20"/>
      <c r="N11" s="20"/>
      <c r="O11" s="20"/>
      <c r="P11" s="21"/>
    </row>
    <row r="12" spans="1:16" ht="22.05" customHeight="1">
      <c r="A12" s="22" t="s">
        <v>11</v>
      </c>
      <c r="B12" s="23"/>
      <c r="C12" s="24"/>
      <c r="D12" s="22" t="s">
        <v>12</v>
      </c>
      <c r="E12" s="23"/>
      <c r="F12" s="23"/>
      <c r="G12" s="23"/>
      <c r="H12" s="23"/>
      <c r="I12" s="23"/>
      <c r="J12" s="23"/>
      <c r="K12" s="24"/>
      <c r="L12" s="22" t="s">
        <v>13</v>
      </c>
      <c r="M12" s="24"/>
      <c r="N12" s="22" t="s">
        <v>14</v>
      </c>
      <c r="O12" s="23"/>
      <c r="P12" s="24"/>
    </row>
    <row r="13" spans="1:16" ht="17.850000000000001" customHeight="1">
      <c r="A13" s="22" t="s">
        <v>15</v>
      </c>
      <c r="B13" s="23"/>
      <c r="C13" s="24"/>
      <c r="D13" s="19" t="s">
        <v>16</v>
      </c>
      <c r="E13" s="20"/>
      <c r="F13" s="20"/>
      <c r="G13" s="20"/>
      <c r="H13" s="20"/>
      <c r="I13" s="20"/>
      <c r="J13" s="20"/>
      <c r="K13" s="21"/>
      <c r="L13" s="25" t="str">
        <f>IF(ISNUMBER(詳細表!N13),詳細表!N13,"-")</f>
        <v>-</v>
      </c>
      <c r="M13" s="26"/>
      <c r="N13" s="19"/>
      <c r="O13" s="20"/>
      <c r="P13" s="21"/>
    </row>
    <row r="14" spans="1:16" ht="17.850000000000001" customHeight="1">
      <c r="A14" s="22" t="s">
        <v>17</v>
      </c>
      <c r="B14" s="23"/>
      <c r="C14" s="24"/>
      <c r="D14" s="19" t="s">
        <v>18</v>
      </c>
      <c r="E14" s="20"/>
      <c r="F14" s="20"/>
      <c r="G14" s="20"/>
      <c r="H14" s="20"/>
      <c r="I14" s="20"/>
      <c r="J14" s="20"/>
      <c r="K14" s="21"/>
      <c r="L14" s="25" t="str">
        <f>IF(ISNUMBER(詳細表!N404),詳細表!N404,"-")</f>
        <v>-</v>
      </c>
      <c r="M14" s="26"/>
      <c r="N14" s="19"/>
      <c r="O14" s="20"/>
      <c r="P14" s="21"/>
    </row>
    <row r="15" spans="1:16" ht="17.850000000000001" customHeight="1">
      <c r="A15" s="22" t="s">
        <v>19</v>
      </c>
      <c r="B15" s="23"/>
      <c r="C15" s="24"/>
      <c r="D15" s="19" t="s">
        <v>20</v>
      </c>
      <c r="E15" s="20"/>
      <c r="F15" s="20"/>
      <c r="G15" s="20"/>
      <c r="H15" s="20"/>
      <c r="I15" s="20"/>
      <c r="J15" s="20"/>
      <c r="K15" s="21"/>
      <c r="L15" s="25" t="str">
        <f>IF(ISNUMBER(詳細表!N1554),詳細表!N1554,"-")</f>
        <v>-</v>
      </c>
      <c r="M15" s="26"/>
      <c r="N15" s="19"/>
      <c r="O15" s="20"/>
      <c r="P15" s="21"/>
    </row>
    <row r="16" spans="1:16" ht="17.850000000000001" customHeight="1">
      <c r="A16" s="22" t="s">
        <v>21</v>
      </c>
      <c r="B16" s="23"/>
      <c r="C16" s="24"/>
      <c r="D16" s="19" t="s">
        <v>22</v>
      </c>
      <c r="E16" s="20"/>
      <c r="F16" s="20"/>
      <c r="G16" s="20"/>
      <c r="H16" s="20"/>
      <c r="I16" s="20"/>
      <c r="J16" s="20"/>
      <c r="K16" s="21"/>
      <c r="L16" s="25" t="str">
        <f>IF(ISNUMBER(詳細表!N1673),詳細表!N1673,"-")</f>
        <v>-</v>
      </c>
      <c r="M16" s="26"/>
      <c r="N16" s="19"/>
      <c r="O16" s="20"/>
      <c r="P16" s="21"/>
    </row>
    <row r="17" spans="1:16" ht="17.850000000000001" customHeight="1">
      <c r="A17" s="22" t="s">
        <v>23</v>
      </c>
      <c r="B17" s="23"/>
      <c r="C17" s="24"/>
      <c r="D17" s="19" t="s">
        <v>24</v>
      </c>
      <c r="E17" s="20"/>
      <c r="F17" s="20"/>
      <c r="G17" s="20"/>
      <c r="H17" s="20"/>
      <c r="I17" s="20"/>
      <c r="J17" s="20"/>
      <c r="K17" s="21"/>
      <c r="L17" s="25" t="str">
        <f>IF(ISNUMBER(詳細表!N2580),詳細表!N2580,"-")</f>
        <v>-</v>
      </c>
      <c r="M17" s="26"/>
      <c r="N17" s="19"/>
      <c r="O17" s="20"/>
      <c r="P17" s="21"/>
    </row>
    <row r="18" spans="1:16" ht="17.850000000000001" customHeight="1">
      <c r="A18" s="22" t="s">
        <v>25</v>
      </c>
      <c r="B18" s="23"/>
      <c r="C18" s="24"/>
      <c r="D18" s="19" t="s">
        <v>26</v>
      </c>
      <c r="E18" s="20"/>
      <c r="F18" s="20"/>
      <c r="G18" s="20"/>
      <c r="H18" s="20"/>
      <c r="I18" s="20"/>
      <c r="J18" s="20"/>
      <c r="K18" s="21"/>
      <c r="L18" s="25" t="str">
        <f>IF(ISNUMBER(詳細表!N2635),詳細表!N2635,"-")</f>
        <v>-</v>
      </c>
      <c r="M18" s="26"/>
      <c r="N18" s="19"/>
      <c r="O18" s="20"/>
      <c r="P18" s="21"/>
    </row>
    <row r="19" spans="1:16" ht="17.850000000000001" customHeight="1">
      <c r="A19" s="22"/>
      <c r="B19" s="23"/>
      <c r="C19" s="24"/>
      <c r="D19" s="19" t="s">
        <v>27</v>
      </c>
      <c r="E19" s="20"/>
      <c r="F19" s="20"/>
      <c r="G19" s="20"/>
      <c r="H19" s="20"/>
      <c r="I19" s="20"/>
      <c r="J19" s="20"/>
      <c r="K19" s="21"/>
      <c r="L19" s="25" t="str">
        <f>IF(COUNT(L13,L14,L15,L16,L17,L18)=6,SUM(L13,L14,L15,L16,L17,L18),"-")</f>
        <v>-</v>
      </c>
      <c r="M19" s="26"/>
      <c r="N19" s="19"/>
      <c r="O19" s="20"/>
      <c r="P19" s="21"/>
    </row>
    <row r="20" spans="1:16" ht="17.850000000000001" customHeight="1">
      <c r="A20" s="22" t="s">
        <v>28</v>
      </c>
      <c r="B20" s="23"/>
      <c r="C20" s="24"/>
      <c r="D20" s="19" t="s">
        <v>29</v>
      </c>
      <c r="E20" s="20"/>
      <c r="F20" s="20"/>
      <c r="G20" s="20"/>
      <c r="H20" s="20"/>
      <c r="I20" s="20"/>
      <c r="J20" s="20"/>
      <c r="K20" s="21"/>
      <c r="L20" s="25" t="str">
        <f>IF(ISNUMBER(L19),ROUND(L19*0.008,0),"-")</f>
        <v>-</v>
      </c>
      <c r="M20" s="26"/>
      <c r="N20" s="19"/>
      <c r="O20" s="20"/>
      <c r="P20" s="21"/>
    </row>
    <row r="21" spans="1:16" ht="17.850000000000001" customHeight="1">
      <c r="A21" s="22" t="s">
        <v>30</v>
      </c>
      <c r="B21" s="23"/>
      <c r="C21" s="24"/>
      <c r="D21" s="19" t="s">
        <v>31</v>
      </c>
      <c r="E21" s="20"/>
      <c r="F21" s="20"/>
      <c r="G21" s="20"/>
      <c r="H21" s="20"/>
      <c r="I21" s="20"/>
      <c r="J21" s="20"/>
      <c r="K21" s="21"/>
      <c r="L21" s="25" t="str">
        <f>IF(ISNUMBER(L19),ROUND(L19*0.01,0),"-")</f>
        <v>-</v>
      </c>
      <c r="M21" s="26"/>
      <c r="N21" s="19"/>
      <c r="O21" s="20"/>
      <c r="P21" s="21"/>
    </row>
    <row r="22" spans="1:16" ht="17.850000000000001" customHeight="1">
      <c r="A22" s="22" t="s">
        <v>32</v>
      </c>
      <c r="B22" s="23"/>
      <c r="C22" s="24"/>
      <c r="D22" s="19" t="s">
        <v>33</v>
      </c>
      <c r="E22" s="20"/>
      <c r="F22" s="20"/>
      <c r="G22" s="20"/>
      <c r="H22" s="20"/>
      <c r="I22" s="20"/>
      <c r="J22" s="20"/>
      <c r="K22" s="21"/>
      <c r="L22" s="25" t="str">
        <f>IF(ISNUMBER(L19),ROUND(L19*0.003,0),"-")</f>
        <v>-</v>
      </c>
      <c r="M22" s="26"/>
      <c r="N22" s="19"/>
      <c r="O22" s="20"/>
      <c r="P22" s="21"/>
    </row>
    <row r="23" spans="1:16" ht="17.850000000000001" customHeight="1">
      <c r="A23" s="22" t="s">
        <v>34</v>
      </c>
      <c r="B23" s="23"/>
      <c r="C23" s="24"/>
      <c r="D23" s="19" t="s">
        <v>35</v>
      </c>
      <c r="E23" s="20"/>
      <c r="F23" s="20"/>
      <c r="G23" s="20"/>
      <c r="H23" s="20"/>
      <c r="I23" s="20"/>
      <c r="J23" s="20"/>
      <c r="K23" s="21"/>
      <c r="L23" s="25" t="str">
        <f>IF(ISNUMBER(L19),ROUND(L19*0.06,0),"-")</f>
        <v>-</v>
      </c>
      <c r="M23" s="26"/>
      <c r="N23" s="19"/>
      <c r="O23" s="20"/>
      <c r="P23" s="21"/>
    </row>
    <row r="24" spans="1:16" ht="17.850000000000001" customHeight="1">
      <c r="A24" s="22" t="s">
        <v>36</v>
      </c>
      <c r="B24" s="23"/>
      <c r="C24" s="24"/>
      <c r="D24" s="19" t="s">
        <v>37</v>
      </c>
      <c r="E24" s="20"/>
      <c r="F24" s="20"/>
      <c r="G24" s="20"/>
      <c r="H24" s="20"/>
      <c r="I24" s="20"/>
      <c r="J24" s="20"/>
      <c r="K24" s="21"/>
      <c r="L24" s="25" t="str">
        <f>IF(ISNUMBER(L19),ROUND(L19*0.0018,0),"-")</f>
        <v>-</v>
      </c>
      <c r="M24" s="26"/>
      <c r="N24" s="19"/>
      <c r="O24" s="20"/>
      <c r="P24" s="21"/>
    </row>
    <row r="25" spans="1:16" ht="17.850000000000001" customHeight="1">
      <c r="A25" s="22"/>
      <c r="B25" s="23"/>
      <c r="C25" s="24"/>
      <c r="D25" s="19" t="s">
        <v>38</v>
      </c>
      <c r="E25" s="20"/>
      <c r="F25" s="20"/>
      <c r="G25" s="20"/>
      <c r="H25" s="20"/>
      <c r="I25" s="20"/>
      <c r="J25" s="20"/>
      <c r="K25" s="21"/>
      <c r="L25" s="25" t="str">
        <f>IF(COUNT(L20,L21,L22,L23,L24)=5,SUM(L20,L21,L22,L23,L24),"-")</f>
        <v>-</v>
      </c>
      <c r="M25" s="26"/>
      <c r="N25" s="19"/>
      <c r="O25" s="20"/>
      <c r="P25" s="21"/>
    </row>
    <row r="26" spans="1:16" ht="17.850000000000001" customHeight="1">
      <c r="A26" s="22" t="s">
        <v>39</v>
      </c>
      <c r="B26" s="23"/>
      <c r="C26" s="24"/>
      <c r="D26" s="19" t="s">
        <v>40</v>
      </c>
      <c r="E26" s="20"/>
      <c r="F26" s="20"/>
      <c r="G26" s="20"/>
      <c r="H26" s="20"/>
      <c r="I26" s="20"/>
      <c r="J26" s="20"/>
      <c r="K26" s="21"/>
      <c r="L26" s="25" t="str">
        <f>IF(COUNT(L19,L25)=2,ROUND(SUM(L19,L25)*0.05,0),"-")</f>
        <v>-</v>
      </c>
      <c r="M26" s="26"/>
      <c r="N26" s="19"/>
      <c r="O26" s="20"/>
      <c r="P26" s="21"/>
    </row>
    <row r="27" spans="1:16" ht="17.850000000000001" customHeight="1">
      <c r="A27" s="22"/>
      <c r="B27" s="23"/>
      <c r="C27" s="24"/>
      <c r="D27" s="19" t="s">
        <v>41</v>
      </c>
      <c r="E27" s="20"/>
      <c r="F27" s="20"/>
      <c r="G27" s="20"/>
      <c r="H27" s="20"/>
      <c r="I27" s="20"/>
      <c r="J27" s="20"/>
      <c r="K27" s="21"/>
      <c r="L27" s="25" t="str">
        <f>IF(COUNT(L19,L25,L26)=3,SUM(L19,L25,L26),"-")</f>
        <v>-</v>
      </c>
      <c r="M27" s="26"/>
      <c r="N27" s="19"/>
      <c r="O27" s="20"/>
      <c r="P27" s="21"/>
    </row>
    <row r="28" spans="1:16" ht="17.850000000000001" customHeight="1">
      <c r="A28" s="22"/>
      <c r="B28" s="23"/>
      <c r="C28" s="24"/>
      <c r="D28" s="19"/>
      <c r="E28" s="20"/>
      <c r="F28" s="20"/>
      <c r="G28" s="20"/>
      <c r="H28" s="20"/>
      <c r="I28" s="20"/>
      <c r="J28" s="20"/>
      <c r="K28" s="21"/>
      <c r="L28" s="27"/>
      <c r="M28" s="28"/>
      <c r="N28" s="19"/>
      <c r="O28" s="20"/>
      <c r="P28" s="21"/>
    </row>
    <row r="29" spans="1:16" ht="17.850000000000001" customHeight="1">
      <c r="A29" s="22"/>
      <c r="B29" s="23"/>
      <c r="C29" s="24"/>
      <c r="D29" s="19"/>
      <c r="E29" s="20"/>
      <c r="F29" s="20"/>
      <c r="G29" s="20"/>
      <c r="H29" s="20"/>
      <c r="I29" s="20"/>
      <c r="J29" s="20"/>
      <c r="K29" s="21"/>
      <c r="L29" s="27"/>
      <c r="M29" s="28"/>
      <c r="N29" s="19"/>
      <c r="O29" s="20"/>
      <c r="P29" s="21"/>
    </row>
    <row r="30" spans="1:16" ht="17.850000000000001" customHeight="1">
      <c r="A30" s="22"/>
      <c r="B30" s="23"/>
      <c r="C30" s="24"/>
      <c r="D30" s="19"/>
      <c r="E30" s="20"/>
      <c r="F30" s="20"/>
      <c r="G30" s="20"/>
      <c r="H30" s="20"/>
      <c r="I30" s="20"/>
      <c r="J30" s="20"/>
      <c r="K30" s="21"/>
      <c r="L30" s="27"/>
      <c r="M30" s="28"/>
      <c r="N30" s="19"/>
      <c r="O30" s="20"/>
      <c r="P30" s="21"/>
    </row>
    <row r="31" spans="1:16" ht="17.850000000000001" customHeight="1">
      <c r="A31" s="22"/>
      <c r="B31" s="23"/>
      <c r="C31" s="24"/>
      <c r="D31" s="19"/>
      <c r="E31" s="20"/>
      <c r="F31" s="20"/>
      <c r="G31" s="20"/>
      <c r="H31" s="20"/>
      <c r="I31" s="20"/>
      <c r="J31" s="20"/>
      <c r="K31" s="21"/>
      <c r="L31" s="27"/>
      <c r="M31" s="28"/>
      <c r="N31" s="19"/>
      <c r="O31" s="20"/>
      <c r="P31" s="21"/>
    </row>
    <row r="32" spans="1:16" ht="17.850000000000001" customHeight="1">
      <c r="A32" s="22"/>
      <c r="B32" s="23"/>
      <c r="C32" s="24"/>
      <c r="D32" s="19"/>
      <c r="E32" s="20"/>
      <c r="F32" s="20"/>
      <c r="G32" s="20"/>
      <c r="H32" s="20"/>
      <c r="I32" s="20"/>
      <c r="J32" s="20"/>
      <c r="K32" s="21"/>
      <c r="L32" s="27"/>
      <c r="M32" s="28"/>
      <c r="N32" s="19"/>
      <c r="O32" s="20"/>
      <c r="P32" s="21"/>
    </row>
    <row r="33" spans="1:16" ht="17.850000000000001" customHeight="1">
      <c r="A33" s="22"/>
      <c r="B33" s="23"/>
      <c r="C33" s="24"/>
      <c r="D33" s="19"/>
      <c r="E33" s="20"/>
      <c r="F33" s="20"/>
      <c r="G33" s="20"/>
      <c r="H33" s="20"/>
      <c r="I33" s="20"/>
      <c r="J33" s="20"/>
      <c r="K33" s="21"/>
      <c r="L33" s="27"/>
      <c r="M33" s="28"/>
      <c r="N33" s="19"/>
      <c r="O33" s="20"/>
      <c r="P33" s="21"/>
    </row>
    <row r="34" spans="1:16" ht="17.850000000000001" customHeight="1">
      <c r="A34" s="22"/>
      <c r="B34" s="23"/>
      <c r="C34" s="24"/>
      <c r="D34" s="19"/>
      <c r="E34" s="20"/>
      <c r="F34" s="20"/>
      <c r="G34" s="20"/>
      <c r="H34" s="20"/>
      <c r="I34" s="20"/>
      <c r="J34" s="20"/>
      <c r="K34" s="21"/>
      <c r="L34" s="27"/>
      <c r="M34" s="28"/>
      <c r="N34" s="19"/>
      <c r="O34" s="20"/>
      <c r="P34" s="21"/>
    </row>
    <row r="35" spans="1:16" ht="17.850000000000001" customHeight="1">
      <c r="A35" s="22"/>
      <c r="B35" s="23"/>
      <c r="C35" s="24"/>
      <c r="D35" s="19"/>
      <c r="E35" s="20"/>
      <c r="F35" s="20"/>
      <c r="G35" s="20"/>
      <c r="H35" s="20"/>
      <c r="I35" s="20"/>
      <c r="J35" s="20"/>
      <c r="K35" s="21"/>
      <c r="L35" s="27"/>
      <c r="M35" s="28"/>
      <c r="N35" s="19"/>
      <c r="O35" s="20"/>
      <c r="P35" s="21"/>
    </row>
    <row r="36" spans="1:16" ht="17.850000000000001" customHeight="1">
      <c r="A36" s="22"/>
      <c r="B36" s="23"/>
      <c r="C36" s="24"/>
      <c r="D36" s="19"/>
      <c r="E36" s="20"/>
      <c r="F36" s="20"/>
      <c r="G36" s="20"/>
      <c r="H36" s="20"/>
      <c r="I36" s="20"/>
      <c r="J36" s="20"/>
      <c r="K36" s="21"/>
      <c r="L36" s="27"/>
      <c r="M36" s="28"/>
      <c r="N36" s="19"/>
      <c r="O36" s="20"/>
      <c r="P36" s="21"/>
    </row>
    <row r="37" spans="1:16" ht="17.850000000000001" customHeight="1">
      <c r="A37" s="22"/>
      <c r="B37" s="23"/>
      <c r="C37" s="24"/>
      <c r="D37" s="19"/>
      <c r="E37" s="20"/>
      <c r="F37" s="20"/>
      <c r="G37" s="20"/>
      <c r="H37" s="20"/>
      <c r="I37" s="20"/>
      <c r="J37" s="20"/>
      <c r="K37" s="21"/>
      <c r="L37" s="27"/>
      <c r="M37" s="28"/>
      <c r="N37" s="19"/>
      <c r="O37" s="20"/>
      <c r="P37" s="21"/>
    </row>
    <row r="38" spans="1:16" ht="17.850000000000001" customHeight="1">
      <c r="A38" s="22"/>
      <c r="B38" s="23"/>
      <c r="C38" s="24"/>
      <c r="D38" s="19"/>
      <c r="E38" s="20"/>
      <c r="F38" s="20"/>
      <c r="G38" s="20"/>
      <c r="H38" s="20"/>
      <c r="I38" s="20"/>
      <c r="J38" s="20"/>
      <c r="K38" s="21"/>
      <c r="L38" s="27"/>
      <c r="M38" s="28"/>
      <c r="N38" s="19"/>
      <c r="O38" s="20"/>
      <c r="P38" s="21"/>
    </row>
    <row r="39" spans="1:16" ht="17.850000000000001" customHeight="1">
      <c r="A39" s="22"/>
      <c r="B39" s="23"/>
      <c r="C39" s="24"/>
      <c r="D39" s="19"/>
      <c r="E39" s="20"/>
      <c r="F39" s="20"/>
      <c r="G39" s="20"/>
      <c r="H39" s="20"/>
      <c r="I39" s="20"/>
      <c r="J39" s="20"/>
      <c r="K39" s="21"/>
      <c r="L39" s="27"/>
      <c r="M39" s="28"/>
      <c r="N39" s="19"/>
      <c r="O39" s="20"/>
      <c r="P39" s="21"/>
    </row>
    <row r="40" spans="1:16" ht="17.850000000000001" customHeight="1">
      <c r="A40" s="22"/>
      <c r="B40" s="23"/>
      <c r="C40" s="24"/>
      <c r="D40" s="19"/>
      <c r="E40" s="20"/>
      <c r="F40" s="20"/>
      <c r="G40" s="20"/>
      <c r="H40" s="20"/>
      <c r="I40" s="20"/>
      <c r="J40" s="20"/>
      <c r="K40" s="21"/>
      <c r="L40" s="27"/>
      <c r="M40" s="28"/>
      <c r="N40" s="19"/>
      <c r="O40" s="20"/>
      <c r="P40" s="21"/>
    </row>
    <row r="41" spans="1:16" ht="17.850000000000001" customHeight="1">
      <c r="A41" s="22"/>
      <c r="B41" s="23"/>
      <c r="C41" s="24"/>
      <c r="D41" s="19"/>
      <c r="E41" s="20"/>
      <c r="F41" s="20"/>
      <c r="G41" s="20"/>
      <c r="H41" s="20"/>
      <c r="I41" s="20"/>
      <c r="J41" s="20"/>
      <c r="K41" s="21"/>
      <c r="L41" s="27"/>
      <c r="M41" s="28"/>
      <c r="N41" s="19"/>
      <c r="O41" s="20"/>
      <c r="P41" s="21"/>
    </row>
    <row r="42" spans="1:16" ht="17.850000000000001" customHeight="1">
      <c r="A42" s="22"/>
      <c r="B42" s="23"/>
      <c r="C42" s="24"/>
      <c r="D42" s="19"/>
      <c r="E42" s="20"/>
      <c r="F42" s="20"/>
      <c r="G42" s="20"/>
      <c r="H42" s="20"/>
      <c r="I42" s="20"/>
      <c r="J42" s="20"/>
      <c r="K42" s="21"/>
      <c r="L42" s="27"/>
      <c r="M42" s="28"/>
      <c r="N42" s="19"/>
      <c r="O42" s="20"/>
      <c r="P42" s="21"/>
    </row>
    <row r="43" spans="1:16" ht="44.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1.4" customHeight="1">
      <c r="A44" s="1"/>
      <c r="B44" s="3" t="s">
        <v>42</v>
      </c>
      <c r="C44" s="1"/>
      <c r="D44" s="1"/>
      <c r="E44" s="3" t="s">
        <v>43</v>
      </c>
      <c r="F44" s="1"/>
      <c r="G44" s="3" t="s">
        <v>44</v>
      </c>
      <c r="H44" s="1"/>
      <c r="I44" s="1"/>
      <c r="J44" s="3" t="s">
        <v>43</v>
      </c>
      <c r="K44" s="1"/>
      <c r="L44" s="1"/>
      <c r="M44" s="1"/>
      <c r="N44" s="1"/>
      <c r="O44" s="1"/>
      <c r="P44" s="1"/>
    </row>
    <row r="45" spans="1:16" ht="21.4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</sheetData>
  <mergeCells count="136">
    <mergeCell ref="A42:C42"/>
    <mergeCell ref="D42:K42"/>
    <mergeCell ref="L42:M42"/>
    <mergeCell ref="N42:P42"/>
    <mergeCell ref="A2:P2"/>
    <mergeCell ref="A4:P4"/>
    <mergeCell ref="M6:P6"/>
    <mergeCell ref="M8:O8"/>
    <mergeCell ref="A40:C40"/>
    <mergeCell ref="D40:K40"/>
    <mergeCell ref="L40:M40"/>
    <mergeCell ref="N40:P40"/>
    <mergeCell ref="A41:C41"/>
    <mergeCell ref="D41:K41"/>
    <mergeCell ref="L41:M41"/>
    <mergeCell ref="N41:P41"/>
    <mergeCell ref="A38:C38"/>
    <mergeCell ref="D38:K38"/>
    <mergeCell ref="L38:M38"/>
    <mergeCell ref="N38:P38"/>
    <mergeCell ref="A39:C39"/>
    <mergeCell ref="D39:K39"/>
    <mergeCell ref="L39:M39"/>
    <mergeCell ref="N39:P39"/>
    <mergeCell ref="A36:C36"/>
    <mergeCell ref="D36:K36"/>
    <mergeCell ref="L36:M36"/>
    <mergeCell ref="N36:P36"/>
    <mergeCell ref="A37:C37"/>
    <mergeCell ref="D37:K37"/>
    <mergeCell ref="L37:M37"/>
    <mergeCell ref="N37:P37"/>
    <mergeCell ref="A34:C34"/>
    <mergeCell ref="D34:K34"/>
    <mergeCell ref="L34:M34"/>
    <mergeCell ref="N34:P34"/>
    <mergeCell ref="A35:C35"/>
    <mergeCell ref="D35:K35"/>
    <mergeCell ref="L35:M35"/>
    <mergeCell ref="N35:P35"/>
    <mergeCell ref="A32:C32"/>
    <mergeCell ref="D32:K32"/>
    <mergeCell ref="L32:M32"/>
    <mergeCell ref="N32:P32"/>
    <mergeCell ref="A33:C33"/>
    <mergeCell ref="D33:K33"/>
    <mergeCell ref="L33:M33"/>
    <mergeCell ref="N33:P33"/>
    <mergeCell ref="A30:C30"/>
    <mergeCell ref="D30:K30"/>
    <mergeCell ref="L30:M30"/>
    <mergeCell ref="N30:P30"/>
    <mergeCell ref="A31:C31"/>
    <mergeCell ref="D31:K31"/>
    <mergeCell ref="L31:M31"/>
    <mergeCell ref="N31:P31"/>
    <mergeCell ref="A28:C28"/>
    <mergeCell ref="D28:K28"/>
    <mergeCell ref="L28:M28"/>
    <mergeCell ref="N28:P28"/>
    <mergeCell ref="A29:C29"/>
    <mergeCell ref="D29:K29"/>
    <mergeCell ref="L29:M29"/>
    <mergeCell ref="N29:P29"/>
    <mergeCell ref="A26:C26"/>
    <mergeCell ref="D26:K26"/>
    <mergeCell ref="L26:M26"/>
    <mergeCell ref="N26:P26"/>
    <mergeCell ref="A27:C27"/>
    <mergeCell ref="D27:K27"/>
    <mergeCell ref="L27:M27"/>
    <mergeCell ref="N27:P27"/>
    <mergeCell ref="A24:C24"/>
    <mergeCell ref="D24:K24"/>
    <mergeCell ref="L24:M24"/>
    <mergeCell ref="N24:P24"/>
    <mergeCell ref="A25:C25"/>
    <mergeCell ref="D25:K25"/>
    <mergeCell ref="L25:M25"/>
    <mergeCell ref="N25:P25"/>
    <mergeCell ref="A22:C22"/>
    <mergeCell ref="D22:K22"/>
    <mergeCell ref="L22:M22"/>
    <mergeCell ref="N22:P22"/>
    <mergeCell ref="A23:C23"/>
    <mergeCell ref="D23:K23"/>
    <mergeCell ref="L23:M23"/>
    <mergeCell ref="N23:P23"/>
    <mergeCell ref="A20:C20"/>
    <mergeCell ref="D20:K20"/>
    <mergeCell ref="L20:M20"/>
    <mergeCell ref="N20:P20"/>
    <mergeCell ref="A21:C21"/>
    <mergeCell ref="D21:K21"/>
    <mergeCell ref="L21:M21"/>
    <mergeCell ref="N21:P21"/>
    <mergeCell ref="A18:C18"/>
    <mergeCell ref="D18:K18"/>
    <mergeCell ref="L18:M18"/>
    <mergeCell ref="N18:P18"/>
    <mergeCell ref="A19:C19"/>
    <mergeCell ref="D19:K19"/>
    <mergeCell ref="L19:M19"/>
    <mergeCell ref="N19:P19"/>
    <mergeCell ref="A16:C16"/>
    <mergeCell ref="D16:K16"/>
    <mergeCell ref="L16:M16"/>
    <mergeCell ref="N16:P16"/>
    <mergeCell ref="A17:C17"/>
    <mergeCell ref="D17:K17"/>
    <mergeCell ref="L17:M17"/>
    <mergeCell ref="N17:P17"/>
    <mergeCell ref="A14:C14"/>
    <mergeCell ref="D14:K14"/>
    <mergeCell ref="L14:M14"/>
    <mergeCell ref="N14:P14"/>
    <mergeCell ref="A15:C15"/>
    <mergeCell ref="D15:K15"/>
    <mergeCell ref="L15:M15"/>
    <mergeCell ref="N15:P15"/>
    <mergeCell ref="A12:C12"/>
    <mergeCell ref="D12:K12"/>
    <mergeCell ref="L12:M12"/>
    <mergeCell ref="N12:P12"/>
    <mergeCell ref="A13:C13"/>
    <mergeCell ref="D13:K13"/>
    <mergeCell ref="L13:M13"/>
    <mergeCell ref="N13:P13"/>
    <mergeCell ref="A10:C10"/>
    <mergeCell ref="D10:H10"/>
    <mergeCell ref="I10:K10"/>
    <mergeCell ref="L10:P10"/>
    <mergeCell ref="A11:C11"/>
    <mergeCell ref="D11:H11"/>
    <mergeCell ref="I11:K11"/>
    <mergeCell ref="L11:P11"/>
  </mergeCells>
  <phoneticPr fontId="20" type="noConversion"/>
  <pageMargins left="0.68666666666666665" right="0.30666680555555575" top="0.27777777777777779" bottom="0.27777777777777779" header="0" footer="0"/>
  <pageSetup paperSize="9" scale="95" orientation="portrait" useFirstPageNumber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10"/>
  <sheetViews>
    <sheetView showGridLines="0" zoomScaleNormal="100" workbookViewId="0"/>
  </sheetViews>
  <sheetFormatPr defaultRowHeight="13.8"/>
  <cols>
    <col min="1" max="2" width="5.09765625" customWidth="1"/>
    <col min="3" max="3" width="2.5" customWidth="1"/>
    <col min="4" max="4" width="9.59765625" customWidth="1"/>
    <col min="5" max="5" width="3.3984375" customWidth="1"/>
    <col min="6" max="6" width="13.8984375" customWidth="1"/>
    <col min="7" max="7" width="3.59765625" customWidth="1"/>
    <col min="8" max="8" width="2.69921875" customWidth="1"/>
    <col min="9" max="9" width="3.19921875" customWidth="1"/>
    <col min="10" max="10" width="3.5" customWidth="1"/>
    <col min="11" max="11" width="3.3984375" customWidth="1"/>
    <col min="12" max="12" width="2.5" customWidth="1"/>
    <col min="13" max="13" width="9" customWidth="1"/>
    <col min="14" max="14" width="6.296875" customWidth="1"/>
    <col min="15" max="15" width="4.796875" customWidth="1"/>
    <col min="16" max="16" width="1.69921875" customWidth="1"/>
    <col min="17" max="17" width="5.5" customWidth="1"/>
    <col min="18" max="18" width="4.3984375" customWidth="1"/>
  </cols>
  <sheetData>
    <row r="1" spans="1:18" ht="26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7.25" customHeight="1">
      <c r="A2" s="29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4.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7.25" customHeight="1">
      <c r="A4" s="29" t="s">
        <v>45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2.8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1.4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30" t="s">
        <v>2</v>
      </c>
      <c r="P6" s="30"/>
      <c r="Q6" s="30"/>
      <c r="R6" s="30"/>
    </row>
    <row r="7" spans="1:18" ht="6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0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41" t="s">
        <v>46</v>
      </c>
      <c r="P8" s="41"/>
      <c r="Q8" s="41"/>
      <c r="R8" s="1"/>
    </row>
    <row r="9" spans="1:18" ht="2.4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7.6" customHeight="1">
      <c r="A10" s="16" t="s">
        <v>4</v>
      </c>
      <c r="B10" s="18"/>
      <c r="C10" s="19" t="s">
        <v>47</v>
      </c>
      <c r="D10" s="20"/>
      <c r="E10" s="20"/>
      <c r="F10" s="20"/>
      <c r="G10" s="20"/>
      <c r="H10" s="20"/>
      <c r="I10" s="20"/>
      <c r="J10" s="20"/>
      <c r="K10" s="20"/>
      <c r="L10" s="21"/>
      <c r="M10" s="4" t="s">
        <v>6</v>
      </c>
      <c r="N10" s="32"/>
      <c r="O10" s="33"/>
      <c r="P10" s="33"/>
      <c r="Q10" s="33"/>
      <c r="R10" s="34"/>
    </row>
    <row r="11" spans="1:18" ht="27.6" customHeight="1">
      <c r="A11" s="16" t="s">
        <v>7</v>
      </c>
      <c r="B11" s="18"/>
      <c r="C11" s="19" t="s">
        <v>8</v>
      </c>
      <c r="D11" s="20"/>
      <c r="E11" s="20"/>
      <c r="F11" s="20"/>
      <c r="G11" s="20"/>
      <c r="H11" s="20"/>
      <c r="I11" s="20"/>
      <c r="J11" s="20"/>
      <c r="K11" s="20"/>
      <c r="L11" s="21"/>
      <c r="M11" s="4" t="s">
        <v>9</v>
      </c>
      <c r="N11" s="19" t="s">
        <v>10</v>
      </c>
      <c r="O11" s="20"/>
      <c r="P11" s="20"/>
      <c r="Q11" s="20"/>
      <c r="R11" s="21"/>
    </row>
    <row r="12" spans="1:18" ht="22.05" customHeight="1">
      <c r="A12" s="22" t="s">
        <v>11</v>
      </c>
      <c r="B12" s="24"/>
      <c r="C12" s="22" t="s">
        <v>48</v>
      </c>
      <c r="D12" s="23"/>
      <c r="E12" s="23"/>
      <c r="F12" s="23"/>
      <c r="G12" s="24"/>
      <c r="H12" s="22" t="s">
        <v>49</v>
      </c>
      <c r="I12" s="24"/>
      <c r="J12" s="22" t="s">
        <v>50</v>
      </c>
      <c r="K12" s="23"/>
      <c r="L12" s="24"/>
      <c r="M12" s="5" t="s">
        <v>51</v>
      </c>
      <c r="N12" s="22" t="s">
        <v>52</v>
      </c>
      <c r="O12" s="24"/>
      <c r="P12" s="22" t="s">
        <v>53</v>
      </c>
      <c r="Q12" s="23"/>
      <c r="R12" s="24"/>
    </row>
    <row r="13" spans="1:18" ht="17.850000000000001" customHeight="1">
      <c r="A13" s="22" t="s">
        <v>15</v>
      </c>
      <c r="B13" s="24"/>
      <c r="C13" s="19" t="s">
        <v>16</v>
      </c>
      <c r="D13" s="20"/>
      <c r="E13" s="20"/>
      <c r="F13" s="20"/>
      <c r="G13" s="21"/>
      <c r="H13" s="22"/>
      <c r="I13" s="24"/>
      <c r="J13" s="35">
        <v>1</v>
      </c>
      <c r="K13" s="36"/>
      <c r="L13" s="37"/>
      <c r="M13" s="6" t="str">
        <f>IF(COUNT(N13,J13)=2,IF(J13=0,"-",N13/J13),"-")</f>
        <v>-</v>
      </c>
      <c r="N13" s="25" t="str">
        <f>IF(COUNT(N14,N40,N47,N68,N75,N98,N123,N241,N364,N372)=10,SUM(N14,N40,N47,N68,N75,N98,N123,N241,N364,N372),"-")</f>
        <v>-</v>
      </c>
      <c r="O13" s="26"/>
      <c r="P13" s="19"/>
      <c r="Q13" s="20"/>
      <c r="R13" s="21"/>
    </row>
    <row r="14" spans="1:18" ht="17.850000000000001" customHeight="1">
      <c r="A14" s="22" t="s">
        <v>54</v>
      </c>
      <c r="B14" s="24"/>
      <c r="C14" s="19" t="s">
        <v>55</v>
      </c>
      <c r="D14" s="20"/>
      <c r="E14" s="20"/>
      <c r="F14" s="20"/>
      <c r="G14" s="21"/>
      <c r="H14" s="22"/>
      <c r="I14" s="24"/>
      <c r="J14" s="35">
        <v>1</v>
      </c>
      <c r="K14" s="36"/>
      <c r="L14" s="37"/>
      <c r="M14" s="6" t="str">
        <f>IF(COUNT(N14,J14)=2,IF(J14=0,"-",N14/J14),"-")</f>
        <v>-</v>
      </c>
      <c r="N14" s="25" t="str">
        <f>IF(COUNT(N15,N16,N17,N18,N19,N20,N21,N22,N23)=9,SUM(N15,N16,N17,N18,N19,N20,N21,N22,N23),"-")</f>
        <v>-</v>
      </c>
      <c r="O14" s="26"/>
      <c r="P14" s="19"/>
      <c r="Q14" s="20"/>
      <c r="R14" s="21"/>
    </row>
    <row r="15" spans="1:18" ht="35.700000000000003" customHeight="1">
      <c r="A15" s="22" t="s">
        <v>56</v>
      </c>
      <c r="B15" s="24"/>
      <c r="C15" s="19" t="s">
        <v>57</v>
      </c>
      <c r="D15" s="20"/>
      <c r="E15" s="20"/>
      <c r="F15" s="20"/>
      <c r="G15" s="21"/>
      <c r="H15" s="22" t="s">
        <v>58</v>
      </c>
      <c r="I15" s="24"/>
      <c r="J15" s="35">
        <v>59.5</v>
      </c>
      <c r="K15" s="36"/>
      <c r="L15" s="37"/>
      <c r="M15" s="7" t="str">
        <f>IF(ISNUMBER(單價分析!T28),單價分析!T28,"")</f>
        <v/>
      </c>
      <c r="N15" s="25" t="str">
        <f>IF(COUNT(J15,M15)=2,ROUND(J15*M15,0),"-
-")</f>
        <v>-
-</v>
      </c>
      <c r="O15" s="26"/>
      <c r="P15" s="38" t="s">
        <v>59</v>
      </c>
      <c r="Q15" s="39"/>
      <c r="R15" s="40"/>
    </row>
    <row r="16" spans="1:18" ht="35.700000000000003" customHeight="1">
      <c r="A16" s="22" t="s">
        <v>60</v>
      </c>
      <c r="B16" s="24"/>
      <c r="C16" s="19" t="s">
        <v>61</v>
      </c>
      <c r="D16" s="20"/>
      <c r="E16" s="20"/>
      <c r="F16" s="20"/>
      <c r="G16" s="21"/>
      <c r="H16" s="22" t="s">
        <v>58</v>
      </c>
      <c r="I16" s="24"/>
      <c r="J16" s="35">
        <v>487</v>
      </c>
      <c r="K16" s="36"/>
      <c r="L16" s="37"/>
      <c r="M16" s="7" t="str">
        <f>IF(ISNUMBER(單價分析!T41),單價分析!T41,"")</f>
        <v/>
      </c>
      <c r="N16" s="25" t="str">
        <f>IF(COUNT(J16,M16)=2,ROUND(J16*M16,0),"-
-")</f>
        <v>-
-</v>
      </c>
      <c r="O16" s="26"/>
      <c r="P16" s="38" t="s">
        <v>62</v>
      </c>
      <c r="Q16" s="39"/>
      <c r="R16" s="40"/>
    </row>
    <row r="17" spans="1:18" ht="53.55" customHeight="1">
      <c r="A17" s="22" t="s">
        <v>63</v>
      </c>
      <c r="B17" s="24"/>
      <c r="C17" s="19" t="s">
        <v>64</v>
      </c>
      <c r="D17" s="20"/>
      <c r="E17" s="20"/>
      <c r="F17" s="20"/>
      <c r="G17" s="21"/>
      <c r="H17" s="22" t="s">
        <v>65</v>
      </c>
      <c r="I17" s="24"/>
      <c r="J17" s="35">
        <v>1</v>
      </c>
      <c r="K17" s="36"/>
      <c r="L17" s="37"/>
      <c r="M17" s="7"/>
      <c r="N17" s="25" t="str">
        <f>IF(COUNT(J17,M17)=2,ROUND(J17*M17,0),"-
-
-")</f>
        <v>-
-
-</v>
      </c>
      <c r="O17" s="26"/>
      <c r="P17" s="38" t="s">
        <v>66</v>
      </c>
      <c r="Q17" s="39"/>
      <c r="R17" s="40"/>
    </row>
    <row r="18" spans="1:18" ht="35.700000000000003" customHeight="1">
      <c r="A18" s="22" t="s">
        <v>67</v>
      </c>
      <c r="B18" s="24"/>
      <c r="C18" s="19" t="s">
        <v>68</v>
      </c>
      <c r="D18" s="20"/>
      <c r="E18" s="20"/>
      <c r="F18" s="20"/>
      <c r="G18" s="21"/>
      <c r="H18" s="22" t="s">
        <v>65</v>
      </c>
      <c r="I18" s="24"/>
      <c r="J18" s="35">
        <v>1</v>
      </c>
      <c r="K18" s="36"/>
      <c r="L18" s="37"/>
      <c r="M18" s="7" t="str">
        <f>IF(ISNUMBER(單價分析!T72),單價分析!T72,"")</f>
        <v/>
      </c>
      <c r="N18" s="25" t="str">
        <f>IF(COUNT(J18,M18)=2,ROUND(J18*M18,0),"-
-")</f>
        <v>-
-</v>
      </c>
      <c r="O18" s="26"/>
      <c r="P18" s="38" t="s">
        <v>69</v>
      </c>
      <c r="Q18" s="39"/>
      <c r="R18" s="40"/>
    </row>
    <row r="19" spans="1:18" ht="35.700000000000003" customHeight="1">
      <c r="A19" s="22" t="s">
        <v>70</v>
      </c>
      <c r="B19" s="24"/>
      <c r="C19" s="19" t="s">
        <v>71</v>
      </c>
      <c r="D19" s="20"/>
      <c r="E19" s="20"/>
      <c r="F19" s="20"/>
      <c r="G19" s="21"/>
      <c r="H19" s="22" t="s">
        <v>65</v>
      </c>
      <c r="I19" s="24"/>
      <c r="J19" s="35">
        <v>1</v>
      </c>
      <c r="K19" s="36"/>
      <c r="L19" s="37"/>
      <c r="M19" s="7"/>
      <c r="N19" s="25" t="str">
        <f>IF(COUNT(J19,M19)=2,ROUND(J19*M19,0),"-
-")</f>
        <v>-
-</v>
      </c>
      <c r="O19" s="26"/>
      <c r="P19" s="38" t="s">
        <v>72</v>
      </c>
      <c r="Q19" s="39"/>
      <c r="R19" s="40"/>
    </row>
    <row r="20" spans="1:18" ht="107.25" customHeight="1">
      <c r="A20" s="22" t="s">
        <v>73</v>
      </c>
      <c r="B20" s="24"/>
      <c r="C20" s="19" t="s">
        <v>74</v>
      </c>
      <c r="D20" s="20"/>
      <c r="E20" s="20"/>
      <c r="F20" s="20"/>
      <c r="G20" s="21"/>
      <c r="H20" s="22" t="s">
        <v>58</v>
      </c>
      <c r="I20" s="24"/>
      <c r="J20" s="35">
        <v>555.6</v>
      </c>
      <c r="K20" s="36"/>
      <c r="L20" s="37"/>
      <c r="M20" s="7" t="str">
        <f>IF(ISNUMBER(單價分析!T87),單價分析!T87,"")</f>
        <v/>
      </c>
      <c r="N20" s="25" t="str">
        <f>IF(COUNT(J20,M20)=2,ROUND(J20*M20,0),"-
-
-
-
-
-")</f>
        <v>-
-
-
-
-
-</v>
      </c>
      <c r="O20" s="26"/>
      <c r="P20" s="38" t="s">
        <v>75</v>
      </c>
      <c r="Q20" s="39"/>
      <c r="R20" s="40"/>
    </row>
    <row r="21" spans="1:18" ht="142.94999999999999" customHeight="1">
      <c r="A21" s="22" t="s">
        <v>76</v>
      </c>
      <c r="B21" s="24"/>
      <c r="C21" s="19" t="s">
        <v>77</v>
      </c>
      <c r="D21" s="20"/>
      <c r="E21" s="20"/>
      <c r="F21" s="20"/>
      <c r="G21" s="21"/>
      <c r="H21" s="22" t="s">
        <v>65</v>
      </c>
      <c r="I21" s="24"/>
      <c r="J21" s="35">
        <v>1</v>
      </c>
      <c r="K21" s="36"/>
      <c r="L21" s="37"/>
      <c r="M21" s="7"/>
      <c r="N21" s="25" t="str">
        <f>IF(COUNT(J21,M21)=2,ROUND(J21*M21,0),"-
-
-
-
-
-
-
-")</f>
        <v>-
-
-
-
-
-
-
-</v>
      </c>
      <c r="O21" s="26"/>
      <c r="P21" s="38" t="s">
        <v>78</v>
      </c>
      <c r="Q21" s="39"/>
      <c r="R21" s="40"/>
    </row>
    <row r="22" spans="1:18" ht="35.700000000000003" customHeight="1">
      <c r="A22" s="22" t="s">
        <v>79</v>
      </c>
      <c r="B22" s="24"/>
      <c r="C22" s="19" t="s">
        <v>80</v>
      </c>
      <c r="D22" s="20"/>
      <c r="E22" s="20"/>
      <c r="F22" s="20"/>
      <c r="G22" s="21"/>
      <c r="H22" s="22" t="s">
        <v>65</v>
      </c>
      <c r="I22" s="24"/>
      <c r="J22" s="35">
        <v>1</v>
      </c>
      <c r="K22" s="36"/>
      <c r="L22" s="37"/>
      <c r="M22" s="7"/>
      <c r="N22" s="25" t="str">
        <f>IF(COUNT(J22,M22)=2,ROUND(J22*M22,0),"-
-")</f>
        <v>-
-</v>
      </c>
      <c r="O22" s="26"/>
      <c r="P22" s="38" t="s">
        <v>81</v>
      </c>
      <c r="Q22" s="39"/>
      <c r="R22" s="40"/>
    </row>
    <row r="23" spans="1:18" ht="17.850000000000001" customHeight="1">
      <c r="A23" s="22" t="s">
        <v>82</v>
      </c>
      <c r="B23" s="24"/>
      <c r="C23" s="19" t="s">
        <v>83</v>
      </c>
      <c r="D23" s="20"/>
      <c r="E23" s="20"/>
      <c r="F23" s="20"/>
      <c r="G23" s="21"/>
      <c r="H23" s="22" t="s">
        <v>65</v>
      </c>
      <c r="I23" s="24"/>
      <c r="J23" s="35">
        <v>1</v>
      </c>
      <c r="K23" s="36"/>
      <c r="L23" s="37"/>
      <c r="M23" s="7"/>
      <c r="N23" s="25" t="str">
        <f>IF(COUNT(J23,M23)=2,ROUND(J23*M23,0),"-")</f>
        <v>-</v>
      </c>
      <c r="O23" s="26"/>
      <c r="P23" s="38" t="s">
        <v>84</v>
      </c>
      <c r="Q23" s="39"/>
      <c r="R23" s="40"/>
    </row>
    <row r="24" spans="1:18" ht="54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0.5" customHeight="1">
      <c r="A25" s="1"/>
      <c r="B25" s="41" t="s">
        <v>42</v>
      </c>
      <c r="C25" s="41"/>
      <c r="D25" s="1"/>
      <c r="E25" s="8" t="s">
        <v>43</v>
      </c>
      <c r="F25" s="1"/>
      <c r="G25" s="41" t="s">
        <v>44</v>
      </c>
      <c r="H25" s="41"/>
      <c r="I25" s="1"/>
      <c r="J25" s="1"/>
      <c r="K25" s="8" t="s">
        <v>43</v>
      </c>
      <c r="L25" s="1"/>
      <c r="M25" s="1"/>
      <c r="N25" s="1"/>
      <c r="O25" s="1"/>
      <c r="P25" s="1"/>
      <c r="Q25" s="1"/>
      <c r="R25" s="1"/>
    </row>
    <row r="26" spans="1:18" ht="21.4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26.1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7.25" customHeight="1">
      <c r="A28" s="29" t="s">
        <v>0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  <row r="29" spans="1:18" ht="4.8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7.25" customHeight="1">
      <c r="A30" s="29" t="s">
        <v>45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</row>
    <row r="31" spans="1:18" ht="2.8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1.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0" t="s">
        <v>2</v>
      </c>
      <c r="P32" s="30"/>
      <c r="Q32" s="30"/>
      <c r="R32" s="30"/>
    </row>
    <row r="33" spans="1:18" ht="6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0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41" t="s">
        <v>85</v>
      </c>
      <c r="P34" s="41"/>
      <c r="Q34" s="41"/>
      <c r="R34" s="1"/>
    </row>
    <row r="35" spans="1:18" ht="2.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27.6" customHeight="1">
      <c r="A36" s="16" t="s">
        <v>4</v>
      </c>
      <c r="B36" s="18"/>
      <c r="C36" s="19" t="s">
        <v>47</v>
      </c>
      <c r="D36" s="20"/>
      <c r="E36" s="20"/>
      <c r="F36" s="20"/>
      <c r="G36" s="20"/>
      <c r="H36" s="20"/>
      <c r="I36" s="20"/>
      <c r="J36" s="20"/>
      <c r="K36" s="20"/>
      <c r="L36" s="21"/>
      <c r="M36" s="4" t="s">
        <v>6</v>
      </c>
      <c r="N36" s="32"/>
      <c r="O36" s="33"/>
      <c r="P36" s="33"/>
      <c r="Q36" s="33"/>
      <c r="R36" s="34"/>
    </row>
    <row r="37" spans="1:18" ht="27.6" customHeight="1">
      <c r="A37" s="16" t="s">
        <v>7</v>
      </c>
      <c r="B37" s="18"/>
      <c r="C37" s="19" t="s">
        <v>8</v>
      </c>
      <c r="D37" s="20"/>
      <c r="E37" s="20"/>
      <c r="F37" s="20"/>
      <c r="G37" s="20"/>
      <c r="H37" s="20"/>
      <c r="I37" s="20"/>
      <c r="J37" s="20"/>
      <c r="K37" s="20"/>
      <c r="L37" s="21"/>
      <c r="M37" s="4" t="s">
        <v>9</v>
      </c>
      <c r="N37" s="19" t="s">
        <v>10</v>
      </c>
      <c r="O37" s="20"/>
      <c r="P37" s="20"/>
      <c r="Q37" s="20"/>
      <c r="R37" s="21"/>
    </row>
    <row r="38" spans="1:18" ht="22.2" customHeight="1">
      <c r="A38" s="22" t="s">
        <v>11</v>
      </c>
      <c r="B38" s="24"/>
      <c r="C38" s="22" t="s">
        <v>48</v>
      </c>
      <c r="D38" s="23"/>
      <c r="E38" s="23"/>
      <c r="F38" s="23"/>
      <c r="G38" s="24"/>
      <c r="H38" s="22" t="s">
        <v>49</v>
      </c>
      <c r="I38" s="24"/>
      <c r="J38" s="22" t="s">
        <v>50</v>
      </c>
      <c r="K38" s="23"/>
      <c r="L38" s="24"/>
      <c r="M38" s="5" t="s">
        <v>51</v>
      </c>
      <c r="N38" s="22" t="s">
        <v>52</v>
      </c>
      <c r="O38" s="24"/>
      <c r="P38" s="22" t="s">
        <v>53</v>
      </c>
      <c r="Q38" s="23"/>
      <c r="R38" s="24"/>
    </row>
    <row r="39" spans="1:18" ht="53.4" customHeight="1">
      <c r="A39" s="22"/>
      <c r="B39" s="24"/>
      <c r="C39" s="19" t="s">
        <v>86</v>
      </c>
      <c r="D39" s="20"/>
      <c r="E39" s="20"/>
      <c r="F39" s="20"/>
      <c r="G39" s="21"/>
      <c r="H39" s="22"/>
      <c r="I39" s="24"/>
      <c r="J39" s="32"/>
      <c r="K39" s="33"/>
      <c r="L39" s="34"/>
      <c r="M39" s="9"/>
      <c r="N39" s="42" t="s">
        <v>87</v>
      </c>
      <c r="O39" s="43"/>
      <c r="P39" s="38" t="s">
        <v>88</v>
      </c>
      <c r="Q39" s="39"/>
      <c r="R39" s="40"/>
    </row>
    <row r="40" spans="1:18" ht="17.850000000000001" customHeight="1">
      <c r="A40" s="22" t="s">
        <v>89</v>
      </c>
      <c r="B40" s="24"/>
      <c r="C40" s="19" t="s">
        <v>90</v>
      </c>
      <c r="D40" s="20"/>
      <c r="E40" s="20"/>
      <c r="F40" s="20"/>
      <c r="G40" s="21"/>
      <c r="H40" s="22"/>
      <c r="I40" s="24"/>
      <c r="J40" s="35">
        <v>1</v>
      </c>
      <c r="K40" s="36"/>
      <c r="L40" s="37"/>
      <c r="M40" s="6" t="str">
        <f>IF(COUNT(N40,J40)=2,IF(J40=0,"-",N40/J40),"-")</f>
        <v>-</v>
      </c>
      <c r="N40" s="25" t="str">
        <f>IF(COUNT(N41,N42,N43,N44,N45,N46)=6,SUM(N41,N42,N43,N44,N45,N46),"-")</f>
        <v>-</v>
      </c>
      <c r="O40" s="26"/>
      <c r="P40" s="19"/>
      <c r="Q40" s="20"/>
      <c r="R40" s="21"/>
    </row>
    <row r="41" spans="1:18" ht="35.700000000000003" customHeight="1">
      <c r="A41" s="22" t="s">
        <v>91</v>
      </c>
      <c r="B41" s="24"/>
      <c r="C41" s="19" t="s">
        <v>92</v>
      </c>
      <c r="D41" s="20"/>
      <c r="E41" s="20"/>
      <c r="F41" s="20"/>
      <c r="G41" s="21"/>
      <c r="H41" s="22" t="s">
        <v>65</v>
      </c>
      <c r="I41" s="24"/>
      <c r="J41" s="35">
        <v>1</v>
      </c>
      <c r="K41" s="36"/>
      <c r="L41" s="37"/>
      <c r="M41" s="7"/>
      <c r="N41" s="25" t="str">
        <f>IF(COUNT(J41,M41)=2,ROUND(J41*M41,0),"-
-")</f>
        <v>-
-</v>
      </c>
      <c r="O41" s="26"/>
      <c r="P41" s="38" t="s">
        <v>93</v>
      </c>
      <c r="Q41" s="39"/>
      <c r="R41" s="40"/>
    </row>
    <row r="42" spans="1:18" ht="107.25" customHeight="1">
      <c r="A42" s="22" t="s">
        <v>94</v>
      </c>
      <c r="B42" s="24"/>
      <c r="C42" s="19" t="s">
        <v>95</v>
      </c>
      <c r="D42" s="20"/>
      <c r="E42" s="20"/>
      <c r="F42" s="20"/>
      <c r="G42" s="21"/>
      <c r="H42" s="22" t="s">
        <v>65</v>
      </c>
      <c r="I42" s="24"/>
      <c r="J42" s="35">
        <v>1</v>
      </c>
      <c r="K42" s="36"/>
      <c r="L42" s="37"/>
      <c r="M42" s="7"/>
      <c r="N42" s="25" t="str">
        <f>IF(COUNT(J42,M42)=2,ROUND(J42*M42,0),"-
-
-
-
-
-")</f>
        <v>-
-
-
-
-
-</v>
      </c>
      <c r="O42" s="26"/>
      <c r="P42" s="38" t="s">
        <v>96</v>
      </c>
      <c r="Q42" s="39"/>
      <c r="R42" s="40"/>
    </row>
    <row r="43" spans="1:18" ht="35.700000000000003" customHeight="1">
      <c r="A43" s="22" t="s">
        <v>97</v>
      </c>
      <c r="B43" s="24"/>
      <c r="C43" s="19" t="s">
        <v>98</v>
      </c>
      <c r="D43" s="20"/>
      <c r="E43" s="20"/>
      <c r="F43" s="20"/>
      <c r="G43" s="21"/>
      <c r="H43" s="22" t="s">
        <v>65</v>
      </c>
      <c r="I43" s="24"/>
      <c r="J43" s="35">
        <v>1</v>
      </c>
      <c r="K43" s="36"/>
      <c r="L43" s="37"/>
      <c r="M43" s="7"/>
      <c r="N43" s="25" t="str">
        <f>IF(COUNT(J43,M43)=2,ROUND(J43*M43,0),"-
-")</f>
        <v>-
-</v>
      </c>
      <c r="O43" s="26"/>
      <c r="P43" s="38" t="s">
        <v>99</v>
      </c>
      <c r="Q43" s="39"/>
      <c r="R43" s="40"/>
    </row>
    <row r="44" spans="1:18" ht="35.700000000000003" customHeight="1">
      <c r="A44" s="22" t="s">
        <v>100</v>
      </c>
      <c r="B44" s="24"/>
      <c r="C44" s="19" t="s">
        <v>101</v>
      </c>
      <c r="D44" s="20"/>
      <c r="E44" s="20"/>
      <c r="F44" s="20"/>
      <c r="G44" s="21"/>
      <c r="H44" s="22" t="s">
        <v>65</v>
      </c>
      <c r="I44" s="24"/>
      <c r="J44" s="35">
        <v>1</v>
      </c>
      <c r="K44" s="36"/>
      <c r="L44" s="37"/>
      <c r="M44" s="7"/>
      <c r="N44" s="25" t="str">
        <f>IF(COUNT(J44,M44)=2,ROUND(J44*M44,0),"-
-")</f>
        <v>-
-</v>
      </c>
      <c r="O44" s="26"/>
      <c r="P44" s="38" t="s">
        <v>102</v>
      </c>
      <c r="Q44" s="39"/>
      <c r="R44" s="40"/>
    </row>
    <row r="45" spans="1:18" ht="35.700000000000003" customHeight="1">
      <c r="A45" s="22" t="s">
        <v>103</v>
      </c>
      <c r="B45" s="24"/>
      <c r="C45" s="19" t="s">
        <v>104</v>
      </c>
      <c r="D45" s="20"/>
      <c r="E45" s="20"/>
      <c r="F45" s="20"/>
      <c r="G45" s="21"/>
      <c r="H45" s="22" t="s">
        <v>65</v>
      </c>
      <c r="I45" s="24"/>
      <c r="J45" s="35">
        <v>1</v>
      </c>
      <c r="K45" s="36"/>
      <c r="L45" s="37"/>
      <c r="M45" s="7"/>
      <c r="N45" s="25" t="str">
        <f>IF(COUNT(J45,M45)=2,ROUND(J45*M45,0),"-
-")</f>
        <v>-
-</v>
      </c>
      <c r="O45" s="26"/>
      <c r="P45" s="38" t="s">
        <v>105</v>
      </c>
      <c r="Q45" s="39"/>
      <c r="R45" s="40"/>
    </row>
    <row r="46" spans="1:18" ht="53.55" customHeight="1">
      <c r="A46" s="22" t="s">
        <v>106</v>
      </c>
      <c r="B46" s="24"/>
      <c r="C46" s="19" t="s">
        <v>107</v>
      </c>
      <c r="D46" s="20"/>
      <c r="E46" s="20"/>
      <c r="F46" s="20"/>
      <c r="G46" s="21"/>
      <c r="H46" s="22" t="s">
        <v>65</v>
      </c>
      <c r="I46" s="24"/>
      <c r="J46" s="35">
        <v>1</v>
      </c>
      <c r="K46" s="36"/>
      <c r="L46" s="37"/>
      <c r="M46" s="7"/>
      <c r="N46" s="25" t="str">
        <f>IF(COUNT(J46,M46)=2,ROUND(J46*M46,0),"-
-
-")</f>
        <v>-
-
-</v>
      </c>
      <c r="O46" s="26"/>
      <c r="P46" s="38" t="s">
        <v>108</v>
      </c>
      <c r="Q46" s="39"/>
      <c r="R46" s="40"/>
    </row>
    <row r="47" spans="1:18" ht="17.850000000000001" customHeight="1">
      <c r="A47" s="22" t="s">
        <v>109</v>
      </c>
      <c r="B47" s="24"/>
      <c r="C47" s="19" t="s">
        <v>110</v>
      </c>
      <c r="D47" s="20"/>
      <c r="E47" s="20"/>
      <c r="F47" s="20"/>
      <c r="G47" s="21"/>
      <c r="H47" s="22"/>
      <c r="I47" s="24"/>
      <c r="J47" s="35">
        <v>1</v>
      </c>
      <c r="K47" s="36"/>
      <c r="L47" s="37"/>
      <c r="M47" s="6" t="str">
        <f>IF(COUNT(N47,J47)=2,IF(J47=0,"-",N47/J47),"-")</f>
        <v>-</v>
      </c>
      <c r="N47" s="25" t="str">
        <f>IF(COUNT(N48,N49,N50,N51,N67)=5,SUM(N48,N49,N50,N51,N67),"-")</f>
        <v>-</v>
      </c>
      <c r="O47" s="26"/>
      <c r="P47" s="19"/>
      <c r="Q47" s="20"/>
      <c r="R47" s="21"/>
    </row>
    <row r="48" spans="1:18" ht="35.700000000000003" customHeight="1">
      <c r="A48" s="22" t="s">
        <v>111</v>
      </c>
      <c r="B48" s="24"/>
      <c r="C48" s="19" t="s">
        <v>112</v>
      </c>
      <c r="D48" s="20"/>
      <c r="E48" s="20"/>
      <c r="F48" s="20"/>
      <c r="G48" s="21"/>
      <c r="H48" s="22" t="s">
        <v>58</v>
      </c>
      <c r="I48" s="24"/>
      <c r="J48" s="35">
        <v>333</v>
      </c>
      <c r="K48" s="36"/>
      <c r="L48" s="37"/>
      <c r="M48" s="7" t="str">
        <f>IF(ISNUMBER(單價分析!T117),單價分析!T117,"")</f>
        <v/>
      </c>
      <c r="N48" s="25" t="str">
        <f>IF(COUNT(J48,M48)=2,ROUND(J48*M48,0),"-
-")</f>
        <v>-
-</v>
      </c>
      <c r="O48" s="26"/>
      <c r="P48" s="38" t="s">
        <v>113</v>
      </c>
      <c r="Q48" s="39"/>
      <c r="R48" s="40"/>
    </row>
    <row r="49" spans="1:18" ht="35.700000000000003" customHeight="1">
      <c r="A49" s="22" t="s">
        <v>114</v>
      </c>
      <c r="B49" s="24"/>
      <c r="C49" s="19" t="s">
        <v>115</v>
      </c>
      <c r="D49" s="20"/>
      <c r="E49" s="20"/>
      <c r="F49" s="20"/>
      <c r="G49" s="21"/>
      <c r="H49" s="22" t="s">
        <v>58</v>
      </c>
      <c r="I49" s="24"/>
      <c r="J49" s="35">
        <v>260</v>
      </c>
      <c r="K49" s="36"/>
      <c r="L49" s="37"/>
      <c r="M49" s="7" t="str">
        <f>IF(ISNUMBER(單價分析!T129),單價分析!T129,"")</f>
        <v/>
      </c>
      <c r="N49" s="25" t="str">
        <f>IF(COUNT(J49,M49)=2,ROUND(J49*M49,0),"-
-")</f>
        <v>-
-</v>
      </c>
      <c r="O49" s="26"/>
      <c r="P49" s="38" t="s">
        <v>116</v>
      </c>
      <c r="Q49" s="39"/>
      <c r="R49" s="40"/>
    </row>
    <row r="50" spans="1:18" ht="35.700000000000003" customHeight="1">
      <c r="A50" s="22" t="s">
        <v>117</v>
      </c>
      <c r="B50" s="24"/>
      <c r="C50" s="19" t="s">
        <v>118</v>
      </c>
      <c r="D50" s="20"/>
      <c r="E50" s="20"/>
      <c r="F50" s="20"/>
      <c r="G50" s="21"/>
      <c r="H50" s="22" t="s">
        <v>58</v>
      </c>
      <c r="I50" s="24"/>
      <c r="J50" s="35">
        <v>62</v>
      </c>
      <c r="K50" s="36"/>
      <c r="L50" s="37"/>
      <c r="M50" s="7" t="str">
        <f>IF(ISNUMBER(單價分析!T159),單價分析!T159,"")</f>
        <v/>
      </c>
      <c r="N50" s="25" t="str">
        <f>IF(COUNT(J50,M50)=2,ROUND(J50*M50,0),"-
-")</f>
        <v>-
-</v>
      </c>
      <c r="O50" s="26"/>
      <c r="P50" s="38" t="s">
        <v>119</v>
      </c>
      <c r="Q50" s="39"/>
      <c r="R50" s="40"/>
    </row>
    <row r="51" spans="1:18" ht="35.700000000000003" customHeight="1">
      <c r="A51" s="22" t="s">
        <v>120</v>
      </c>
      <c r="B51" s="24"/>
      <c r="C51" s="19" t="s">
        <v>121</v>
      </c>
      <c r="D51" s="20"/>
      <c r="E51" s="20"/>
      <c r="F51" s="20"/>
      <c r="G51" s="21"/>
      <c r="H51" s="22" t="s">
        <v>122</v>
      </c>
      <c r="I51" s="24"/>
      <c r="J51" s="35">
        <v>24</v>
      </c>
      <c r="K51" s="36"/>
      <c r="L51" s="37"/>
      <c r="M51" s="7"/>
      <c r="N51" s="25" t="str">
        <f>IF(COUNT(J51,M51)=2,ROUND(J51*M51,0),"-
-")</f>
        <v>-
-</v>
      </c>
      <c r="O51" s="26"/>
      <c r="P51" s="38" t="s">
        <v>123</v>
      </c>
      <c r="Q51" s="39"/>
      <c r="R51" s="40"/>
    </row>
    <row r="52" spans="1:18" ht="54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0.5" customHeight="1">
      <c r="A53" s="1"/>
      <c r="B53" s="41" t="s">
        <v>42</v>
      </c>
      <c r="C53" s="41"/>
      <c r="D53" s="1"/>
      <c r="E53" s="8" t="s">
        <v>43</v>
      </c>
      <c r="F53" s="1"/>
      <c r="G53" s="41" t="s">
        <v>44</v>
      </c>
      <c r="H53" s="41"/>
      <c r="I53" s="1"/>
      <c r="J53" s="1"/>
      <c r="K53" s="8" t="s">
        <v>43</v>
      </c>
      <c r="L53" s="1"/>
      <c r="M53" s="1"/>
      <c r="N53" s="1"/>
      <c r="O53" s="1"/>
      <c r="P53" s="1"/>
      <c r="Q53" s="1"/>
      <c r="R53" s="1"/>
    </row>
    <row r="54" spans="1:18" ht="21.4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6.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7.25" customHeight="1">
      <c r="A56" s="29" t="s">
        <v>0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8" ht="4.8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7.25" customHeight="1">
      <c r="A58" s="29" t="s">
        <v>45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 spans="1:18" ht="2.8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1.4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0" t="s">
        <v>2</v>
      </c>
      <c r="P60" s="30"/>
      <c r="Q60" s="30"/>
      <c r="R60" s="30"/>
    </row>
    <row r="61" spans="1:18" ht="6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0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41" t="s">
        <v>124</v>
      </c>
      <c r="P62" s="41"/>
      <c r="Q62" s="41"/>
      <c r="R62" s="1"/>
    </row>
    <row r="63" spans="1:18" ht="2.4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7.6" customHeight="1">
      <c r="A64" s="16" t="s">
        <v>4</v>
      </c>
      <c r="B64" s="18"/>
      <c r="C64" s="19" t="s">
        <v>47</v>
      </c>
      <c r="D64" s="20"/>
      <c r="E64" s="20"/>
      <c r="F64" s="20"/>
      <c r="G64" s="20"/>
      <c r="H64" s="20"/>
      <c r="I64" s="20"/>
      <c r="J64" s="20"/>
      <c r="K64" s="20"/>
      <c r="L64" s="21"/>
      <c r="M64" s="4" t="s">
        <v>6</v>
      </c>
      <c r="N64" s="32"/>
      <c r="O64" s="33"/>
      <c r="P64" s="33"/>
      <c r="Q64" s="33"/>
      <c r="R64" s="34"/>
    </row>
    <row r="65" spans="1:18" ht="27.6" customHeight="1">
      <c r="A65" s="16" t="s">
        <v>7</v>
      </c>
      <c r="B65" s="18"/>
      <c r="C65" s="19" t="s">
        <v>8</v>
      </c>
      <c r="D65" s="20"/>
      <c r="E65" s="20"/>
      <c r="F65" s="20"/>
      <c r="G65" s="20"/>
      <c r="H65" s="20"/>
      <c r="I65" s="20"/>
      <c r="J65" s="20"/>
      <c r="K65" s="20"/>
      <c r="L65" s="21"/>
      <c r="M65" s="4" t="s">
        <v>9</v>
      </c>
      <c r="N65" s="19" t="s">
        <v>10</v>
      </c>
      <c r="O65" s="20"/>
      <c r="P65" s="20"/>
      <c r="Q65" s="20"/>
      <c r="R65" s="21"/>
    </row>
    <row r="66" spans="1:18" ht="22.2" customHeight="1">
      <c r="A66" s="22" t="s">
        <v>11</v>
      </c>
      <c r="B66" s="24"/>
      <c r="C66" s="22" t="s">
        <v>48</v>
      </c>
      <c r="D66" s="23"/>
      <c r="E66" s="23"/>
      <c r="F66" s="23"/>
      <c r="G66" s="24"/>
      <c r="H66" s="22" t="s">
        <v>49</v>
      </c>
      <c r="I66" s="24"/>
      <c r="J66" s="22" t="s">
        <v>50</v>
      </c>
      <c r="K66" s="23"/>
      <c r="L66" s="24"/>
      <c r="M66" s="5" t="s">
        <v>51</v>
      </c>
      <c r="N66" s="22" t="s">
        <v>52</v>
      </c>
      <c r="O66" s="24"/>
      <c r="P66" s="22" t="s">
        <v>53</v>
      </c>
      <c r="Q66" s="23"/>
      <c r="R66" s="24"/>
    </row>
    <row r="67" spans="1:18" ht="35.700000000000003" customHeight="1">
      <c r="A67" s="22" t="s">
        <v>125</v>
      </c>
      <c r="B67" s="24"/>
      <c r="C67" s="19" t="s">
        <v>126</v>
      </c>
      <c r="D67" s="20"/>
      <c r="E67" s="20"/>
      <c r="F67" s="20"/>
      <c r="G67" s="21"/>
      <c r="H67" s="22" t="s">
        <v>122</v>
      </c>
      <c r="I67" s="24"/>
      <c r="J67" s="35">
        <v>27</v>
      </c>
      <c r="K67" s="36"/>
      <c r="L67" s="37"/>
      <c r="M67" s="7"/>
      <c r="N67" s="25" t="str">
        <f>IF(COUNT(J67,M67)=2,ROUND(J67*M67,0),"-
-")</f>
        <v>-
-</v>
      </c>
      <c r="O67" s="26"/>
      <c r="P67" s="38" t="s">
        <v>127</v>
      </c>
      <c r="Q67" s="39"/>
      <c r="R67" s="40"/>
    </row>
    <row r="68" spans="1:18" ht="17.850000000000001" customHeight="1">
      <c r="A68" s="22" t="s">
        <v>128</v>
      </c>
      <c r="B68" s="24"/>
      <c r="C68" s="19" t="s">
        <v>129</v>
      </c>
      <c r="D68" s="20"/>
      <c r="E68" s="20"/>
      <c r="F68" s="20"/>
      <c r="G68" s="21"/>
      <c r="H68" s="22"/>
      <c r="I68" s="24"/>
      <c r="J68" s="35">
        <v>1</v>
      </c>
      <c r="K68" s="36"/>
      <c r="L68" s="37"/>
      <c r="M68" s="6" t="str">
        <f>IF(COUNT(N68,J68)=2,IF(J68=0,"-",N68/J68),"-")</f>
        <v>-</v>
      </c>
      <c r="N68" s="25" t="str">
        <f>IF(COUNT(N69,N70,N71,N72,N73,N74)=6,SUM(N69,N70,N71,N72,N73,N74),"-")</f>
        <v>-</v>
      </c>
      <c r="O68" s="26"/>
      <c r="P68" s="19"/>
      <c r="Q68" s="20"/>
      <c r="R68" s="21"/>
    </row>
    <row r="69" spans="1:18" ht="35.700000000000003" customHeight="1">
      <c r="A69" s="22" t="s">
        <v>130</v>
      </c>
      <c r="B69" s="24"/>
      <c r="C69" s="19" t="s">
        <v>131</v>
      </c>
      <c r="D69" s="20"/>
      <c r="E69" s="20"/>
      <c r="F69" s="20"/>
      <c r="G69" s="21"/>
      <c r="H69" s="22" t="s">
        <v>58</v>
      </c>
      <c r="I69" s="24"/>
      <c r="J69" s="35">
        <v>1170</v>
      </c>
      <c r="K69" s="36"/>
      <c r="L69" s="37"/>
      <c r="M69" s="7" t="str">
        <f>IF(ISNUMBER(單價分析!T170),單價分析!T170,"")</f>
        <v/>
      </c>
      <c r="N69" s="25" t="str">
        <f>IF(COUNT(J69,M69)=2,ROUND(J69*M69,0),"-
-")</f>
        <v>-
-</v>
      </c>
      <c r="O69" s="26"/>
      <c r="P69" s="38" t="s">
        <v>132</v>
      </c>
      <c r="Q69" s="39"/>
      <c r="R69" s="40"/>
    </row>
    <row r="70" spans="1:18" ht="71.55" customHeight="1">
      <c r="A70" s="22" t="s">
        <v>133</v>
      </c>
      <c r="B70" s="24"/>
      <c r="C70" s="19" t="s">
        <v>134</v>
      </c>
      <c r="D70" s="20"/>
      <c r="E70" s="20"/>
      <c r="F70" s="20"/>
      <c r="G70" s="21"/>
      <c r="H70" s="22" t="s">
        <v>58</v>
      </c>
      <c r="I70" s="24"/>
      <c r="J70" s="35">
        <v>272</v>
      </c>
      <c r="K70" s="36"/>
      <c r="L70" s="37"/>
      <c r="M70" s="7" t="str">
        <f>IF(ISNUMBER(單價分析!T203),單價分析!T203,"")</f>
        <v/>
      </c>
      <c r="N70" s="25" t="str">
        <f>IF(COUNT(J70,M70)=2,ROUND(J70*M70,0),"-
-
-
-")</f>
        <v>-
-
-
-</v>
      </c>
      <c r="O70" s="26"/>
      <c r="P70" s="38" t="s">
        <v>135</v>
      </c>
      <c r="Q70" s="39"/>
      <c r="R70" s="40"/>
    </row>
    <row r="71" spans="1:18" ht="35.700000000000003" customHeight="1">
      <c r="A71" s="22" t="s">
        <v>136</v>
      </c>
      <c r="B71" s="24"/>
      <c r="C71" s="19" t="s">
        <v>137</v>
      </c>
      <c r="D71" s="20"/>
      <c r="E71" s="20"/>
      <c r="F71" s="20"/>
      <c r="G71" s="21"/>
      <c r="H71" s="22" t="s">
        <v>138</v>
      </c>
      <c r="I71" s="24"/>
      <c r="J71" s="35">
        <v>277</v>
      </c>
      <c r="K71" s="36"/>
      <c r="L71" s="37"/>
      <c r="M71" s="7" t="str">
        <f>IF(ISNUMBER(單價分析!T216),單價分析!T216,"")</f>
        <v/>
      </c>
      <c r="N71" s="25" t="str">
        <f>IF(COUNT(J71,M71)=2,ROUND(J71*M71,0),"-
-")</f>
        <v>-
-</v>
      </c>
      <c r="O71" s="26"/>
      <c r="P71" s="38" t="s">
        <v>139</v>
      </c>
      <c r="Q71" s="39"/>
      <c r="R71" s="40"/>
    </row>
    <row r="72" spans="1:18" ht="35.700000000000003" customHeight="1">
      <c r="A72" s="22" t="s">
        <v>140</v>
      </c>
      <c r="B72" s="24"/>
      <c r="C72" s="19" t="s">
        <v>141</v>
      </c>
      <c r="D72" s="20"/>
      <c r="E72" s="20"/>
      <c r="F72" s="20"/>
      <c r="G72" s="21"/>
      <c r="H72" s="22" t="s">
        <v>142</v>
      </c>
      <c r="I72" s="24"/>
      <c r="J72" s="35">
        <v>62</v>
      </c>
      <c r="K72" s="36"/>
      <c r="L72" s="37"/>
      <c r="M72" s="7" t="str">
        <f>IF(ISNUMBER(單價分析!T247),單價分析!T247,"")</f>
        <v/>
      </c>
      <c r="N72" s="25" t="str">
        <f>IF(COUNT(J72,M72)=2,ROUND(J72*M72,0),"-
-")</f>
        <v>-
-</v>
      </c>
      <c r="O72" s="26"/>
      <c r="P72" s="38" t="s">
        <v>143</v>
      </c>
      <c r="Q72" s="39"/>
      <c r="R72" s="40"/>
    </row>
    <row r="73" spans="1:18" ht="35.700000000000003" customHeight="1">
      <c r="A73" s="22" t="s">
        <v>144</v>
      </c>
      <c r="B73" s="24"/>
      <c r="C73" s="19" t="s">
        <v>145</v>
      </c>
      <c r="D73" s="20"/>
      <c r="E73" s="20"/>
      <c r="F73" s="20"/>
      <c r="G73" s="21"/>
      <c r="H73" s="22" t="s">
        <v>142</v>
      </c>
      <c r="I73" s="24"/>
      <c r="J73" s="35">
        <v>25</v>
      </c>
      <c r="K73" s="36"/>
      <c r="L73" s="37"/>
      <c r="M73" s="7" t="str">
        <f>IF(ISNUMBER(單價分析!T260),單價分析!T260,"")</f>
        <v/>
      </c>
      <c r="N73" s="25" t="str">
        <f>IF(COUNT(J73,M73)=2,ROUND(J73*M73,0),"-
-")</f>
        <v>-
-</v>
      </c>
      <c r="O73" s="26"/>
      <c r="P73" s="38" t="s">
        <v>146</v>
      </c>
      <c r="Q73" s="39"/>
      <c r="R73" s="40"/>
    </row>
    <row r="74" spans="1:18" ht="35.700000000000003" customHeight="1">
      <c r="A74" s="22" t="s">
        <v>147</v>
      </c>
      <c r="B74" s="24"/>
      <c r="C74" s="19" t="s">
        <v>148</v>
      </c>
      <c r="D74" s="20"/>
      <c r="E74" s="20"/>
      <c r="F74" s="20"/>
      <c r="G74" s="21"/>
      <c r="H74" s="22" t="s">
        <v>58</v>
      </c>
      <c r="I74" s="24"/>
      <c r="J74" s="35">
        <v>410</v>
      </c>
      <c r="K74" s="36"/>
      <c r="L74" s="37"/>
      <c r="M74" s="7" t="str">
        <f>IF(ISNUMBER(單價分析!T307),單價分析!T307,"")</f>
        <v/>
      </c>
      <c r="N74" s="25" t="str">
        <f>IF(COUNT(J74,M74)=2,ROUND(J74*M74,0),"-
-")</f>
        <v>-
-</v>
      </c>
      <c r="O74" s="26"/>
      <c r="P74" s="38" t="s">
        <v>149</v>
      </c>
      <c r="Q74" s="39"/>
      <c r="R74" s="40"/>
    </row>
    <row r="75" spans="1:18" ht="17.850000000000001" customHeight="1">
      <c r="A75" s="22" t="s">
        <v>150</v>
      </c>
      <c r="B75" s="24"/>
      <c r="C75" s="19" t="s">
        <v>151</v>
      </c>
      <c r="D75" s="20"/>
      <c r="E75" s="20"/>
      <c r="F75" s="20"/>
      <c r="G75" s="21"/>
      <c r="H75" s="22"/>
      <c r="I75" s="24"/>
      <c r="J75" s="35">
        <v>1</v>
      </c>
      <c r="K75" s="36"/>
      <c r="L75" s="37"/>
      <c r="M75" s="6" t="str">
        <f>IF(COUNT(N75,J75)=2,IF(J75=0,"-",N75/J75),"-")</f>
        <v>-</v>
      </c>
      <c r="N75" s="25" t="str">
        <f>IF(COUNT(N76,N77,N78,N95,N96,N97)=6,SUM(N76,N77,N78,N95,N96,N97),"-")</f>
        <v>-</v>
      </c>
      <c r="O75" s="26"/>
      <c r="P75" s="19"/>
      <c r="Q75" s="20"/>
      <c r="R75" s="21"/>
    </row>
    <row r="76" spans="1:18" ht="89.4" customHeight="1">
      <c r="A76" s="22" t="s">
        <v>152</v>
      </c>
      <c r="B76" s="24"/>
      <c r="C76" s="19" t="s">
        <v>153</v>
      </c>
      <c r="D76" s="20"/>
      <c r="E76" s="20"/>
      <c r="F76" s="20"/>
      <c r="G76" s="21"/>
      <c r="H76" s="22" t="s">
        <v>58</v>
      </c>
      <c r="I76" s="24"/>
      <c r="J76" s="35">
        <v>338</v>
      </c>
      <c r="K76" s="36"/>
      <c r="L76" s="37"/>
      <c r="M76" s="7" t="str">
        <f>IF(ISNUMBER(單價分析!T350),單價分析!T350,"")</f>
        <v/>
      </c>
      <c r="N76" s="25" t="str">
        <f>IF(COUNT(J76,M76)=2,ROUND(J76*M76,0),"-
-
-
-
-")</f>
        <v>-
-
-
-
-</v>
      </c>
      <c r="O76" s="26"/>
      <c r="P76" s="38" t="s">
        <v>154</v>
      </c>
      <c r="Q76" s="39"/>
      <c r="R76" s="40"/>
    </row>
    <row r="77" spans="1:18" ht="71.55" customHeight="1">
      <c r="A77" s="22" t="s">
        <v>155</v>
      </c>
      <c r="B77" s="24"/>
      <c r="C77" s="19" t="s">
        <v>156</v>
      </c>
      <c r="D77" s="20"/>
      <c r="E77" s="20"/>
      <c r="F77" s="20"/>
      <c r="G77" s="21"/>
      <c r="H77" s="22" t="s">
        <v>58</v>
      </c>
      <c r="I77" s="24"/>
      <c r="J77" s="35">
        <v>89</v>
      </c>
      <c r="K77" s="36"/>
      <c r="L77" s="37"/>
      <c r="M77" s="7" t="str">
        <f>IF(ISNUMBER(單價分析!T394),單價分析!T394,"")</f>
        <v/>
      </c>
      <c r="N77" s="25" t="str">
        <f>IF(COUNT(J77,M77)=2,ROUND(J77*M77,0),"-
-
-
-")</f>
        <v>-
-
-
-</v>
      </c>
      <c r="O77" s="26"/>
      <c r="P77" s="38" t="s">
        <v>157</v>
      </c>
      <c r="Q77" s="39"/>
      <c r="R77" s="40"/>
    </row>
    <row r="78" spans="1:18" ht="53.7" customHeight="1">
      <c r="A78" s="22" t="s">
        <v>158</v>
      </c>
      <c r="B78" s="24"/>
      <c r="C78" s="19" t="s">
        <v>159</v>
      </c>
      <c r="D78" s="20"/>
      <c r="E78" s="20"/>
      <c r="F78" s="20"/>
      <c r="G78" s="21"/>
      <c r="H78" s="22" t="s">
        <v>58</v>
      </c>
      <c r="I78" s="24"/>
      <c r="J78" s="35">
        <v>437</v>
      </c>
      <c r="K78" s="36"/>
      <c r="L78" s="37"/>
      <c r="M78" s="7" t="str">
        <f>IF(ISNUMBER(單價分析!T438),單價分析!T438,"")</f>
        <v/>
      </c>
      <c r="N78" s="25" t="str">
        <f>IF(COUNT(J78,M78)=2,ROUND(J78*M78,0),"-
-
-")</f>
        <v>-
-
-</v>
      </c>
      <c r="O78" s="26"/>
      <c r="P78" s="38" t="s">
        <v>160</v>
      </c>
      <c r="Q78" s="39"/>
      <c r="R78" s="40"/>
    </row>
    <row r="79" spans="1:18" ht="54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0.5" customHeight="1">
      <c r="A80" s="1"/>
      <c r="B80" s="41" t="s">
        <v>42</v>
      </c>
      <c r="C80" s="41"/>
      <c r="D80" s="1"/>
      <c r="E80" s="8" t="s">
        <v>43</v>
      </c>
      <c r="F80" s="1"/>
      <c r="G80" s="41" t="s">
        <v>44</v>
      </c>
      <c r="H80" s="41"/>
      <c r="I80" s="1"/>
      <c r="J80" s="1"/>
      <c r="K80" s="8" t="s">
        <v>43</v>
      </c>
      <c r="L80" s="1"/>
      <c r="M80" s="1"/>
      <c r="N80" s="1"/>
      <c r="O80" s="1"/>
      <c r="P80" s="1"/>
      <c r="Q80" s="1"/>
      <c r="R80" s="1"/>
    </row>
    <row r="81" spans="1:18" ht="21.4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6.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7.25" customHeight="1">
      <c r="A83" s="29" t="s">
        <v>0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</row>
    <row r="84" spans="1:18" ht="4.8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7.25" customHeight="1">
      <c r="A85" s="29" t="s">
        <v>45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</row>
    <row r="86" spans="1:18" ht="2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1.4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30" t="s">
        <v>2</v>
      </c>
      <c r="P87" s="30"/>
      <c r="Q87" s="30"/>
      <c r="R87" s="30"/>
    </row>
    <row r="88" spans="1:18" ht="6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0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41" t="s">
        <v>161</v>
      </c>
      <c r="P89" s="41"/>
      <c r="Q89" s="41"/>
      <c r="R89" s="1"/>
    </row>
    <row r="90" spans="1:18" ht="2.4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7.6" customHeight="1">
      <c r="A91" s="16" t="s">
        <v>4</v>
      </c>
      <c r="B91" s="18"/>
      <c r="C91" s="19" t="s">
        <v>47</v>
      </c>
      <c r="D91" s="20"/>
      <c r="E91" s="20"/>
      <c r="F91" s="20"/>
      <c r="G91" s="20"/>
      <c r="H91" s="20"/>
      <c r="I91" s="20"/>
      <c r="J91" s="20"/>
      <c r="K91" s="20"/>
      <c r="L91" s="21"/>
      <c r="M91" s="4" t="s">
        <v>6</v>
      </c>
      <c r="N91" s="32"/>
      <c r="O91" s="33"/>
      <c r="P91" s="33"/>
      <c r="Q91" s="33"/>
      <c r="R91" s="34"/>
    </row>
    <row r="92" spans="1:18" ht="27.6" customHeight="1">
      <c r="A92" s="16" t="s">
        <v>7</v>
      </c>
      <c r="B92" s="18"/>
      <c r="C92" s="19" t="s">
        <v>8</v>
      </c>
      <c r="D92" s="20"/>
      <c r="E92" s="20"/>
      <c r="F92" s="20"/>
      <c r="G92" s="20"/>
      <c r="H92" s="20"/>
      <c r="I92" s="20"/>
      <c r="J92" s="20"/>
      <c r="K92" s="20"/>
      <c r="L92" s="21"/>
      <c r="M92" s="4" t="s">
        <v>9</v>
      </c>
      <c r="N92" s="19" t="s">
        <v>10</v>
      </c>
      <c r="O92" s="20"/>
      <c r="P92" s="20"/>
      <c r="Q92" s="20"/>
      <c r="R92" s="21"/>
    </row>
    <row r="93" spans="1:18" ht="22.2" customHeight="1">
      <c r="A93" s="22" t="s">
        <v>11</v>
      </c>
      <c r="B93" s="24"/>
      <c r="C93" s="22" t="s">
        <v>48</v>
      </c>
      <c r="D93" s="23"/>
      <c r="E93" s="23"/>
      <c r="F93" s="23"/>
      <c r="G93" s="24"/>
      <c r="H93" s="22" t="s">
        <v>49</v>
      </c>
      <c r="I93" s="24"/>
      <c r="J93" s="22" t="s">
        <v>50</v>
      </c>
      <c r="K93" s="23"/>
      <c r="L93" s="24"/>
      <c r="M93" s="5" t="s">
        <v>51</v>
      </c>
      <c r="N93" s="22" t="s">
        <v>52</v>
      </c>
      <c r="O93" s="24"/>
      <c r="P93" s="22" t="s">
        <v>53</v>
      </c>
      <c r="Q93" s="23"/>
      <c r="R93" s="24"/>
    </row>
    <row r="94" spans="1:18" ht="35.549999999999997" customHeight="1">
      <c r="A94" s="22"/>
      <c r="B94" s="24"/>
      <c r="C94" s="19" t="s">
        <v>162</v>
      </c>
      <c r="D94" s="20"/>
      <c r="E94" s="20"/>
      <c r="F94" s="20"/>
      <c r="G94" s="21"/>
      <c r="H94" s="22"/>
      <c r="I94" s="24"/>
      <c r="J94" s="32"/>
      <c r="K94" s="33"/>
      <c r="L94" s="34"/>
      <c r="M94" s="9"/>
      <c r="N94" s="42" t="s">
        <v>163</v>
      </c>
      <c r="O94" s="43"/>
      <c r="P94" s="19"/>
      <c r="Q94" s="20"/>
      <c r="R94" s="21"/>
    </row>
    <row r="95" spans="1:18" ht="89.4" customHeight="1">
      <c r="A95" s="22" t="s">
        <v>164</v>
      </c>
      <c r="B95" s="24"/>
      <c r="C95" s="19" t="s">
        <v>165</v>
      </c>
      <c r="D95" s="20"/>
      <c r="E95" s="20"/>
      <c r="F95" s="20"/>
      <c r="G95" s="21"/>
      <c r="H95" s="22" t="s">
        <v>58</v>
      </c>
      <c r="I95" s="24"/>
      <c r="J95" s="35">
        <v>29</v>
      </c>
      <c r="K95" s="36"/>
      <c r="L95" s="37"/>
      <c r="M95" s="7" t="str">
        <f>IF(ISNUMBER(單價分析!T481),單價分析!T481,"")</f>
        <v/>
      </c>
      <c r="N95" s="25" t="str">
        <f>IF(COUNT(J95,M95)=2,ROUND(J95*M95,0),"-
-
-
-
-")</f>
        <v>-
-
-
-
-</v>
      </c>
      <c r="O95" s="26"/>
      <c r="P95" s="38" t="s">
        <v>166</v>
      </c>
      <c r="Q95" s="39"/>
      <c r="R95" s="40"/>
    </row>
    <row r="96" spans="1:18" ht="71.55" customHeight="1">
      <c r="A96" s="22" t="s">
        <v>167</v>
      </c>
      <c r="B96" s="24"/>
      <c r="C96" s="19" t="s">
        <v>168</v>
      </c>
      <c r="D96" s="20"/>
      <c r="E96" s="20"/>
      <c r="F96" s="20"/>
      <c r="G96" s="21"/>
      <c r="H96" s="22" t="s">
        <v>58</v>
      </c>
      <c r="I96" s="24"/>
      <c r="J96" s="35">
        <v>63</v>
      </c>
      <c r="K96" s="36"/>
      <c r="L96" s="37"/>
      <c r="M96" s="7" t="str">
        <f>IF(ISNUMBER(單價分析!T525),單價分析!T525,"")</f>
        <v/>
      </c>
      <c r="N96" s="25" t="str">
        <f>IF(COUNT(J96,M96)=2,ROUND(J96*M96,0),"-
-
-
-")</f>
        <v>-
-
-
-</v>
      </c>
      <c r="O96" s="26"/>
      <c r="P96" s="38" t="s">
        <v>169</v>
      </c>
      <c r="Q96" s="39"/>
      <c r="R96" s="40"/>
    </row>
    <row r="97" spans="1:18" ht="35.700000000000003" customHeight="1">
      <c r="A97" s="22" t="s">
        <v>170</v>
      </c>
      <c r="B97" s="24"/>
      <c r="C97" s="19" t="s">
        <v>171</v>
      </c>
      <c r="D97" s="20"/>
      <c r="E97" s="20"/>
      <c r="F97" s="20"/>
      <c r="G97" s="21"/>
      <c r="H97" s="22" t="s">
        <v>65</v>
      </c>
      <c r="I97" s="24"/>
      <c r="J97" s="35">
        <v>1</v>
      </c>
      <c r="K97" s="36"/>
      <c r="L97" s="37"/>
      <c r="M97" s="7"/>
      <c r="N97" s="25" t="str">
        <f>IF(COUNT(J97,M97)=2,ROUND(J97*M97,0),"-
-")</f>
        <v>-
-</v>
      </c>
      <c r="O97" s="26"/>
      <c r="P97" s="38" t="s">
        <v>172</v>
      </c>
      <c r="Q97" s="39"/>
      <c r="R97" s="40"/>
    </row>
    <row r="98" spans="1:18" ht="17.850000000000001" customHeight="1">
      <c r="A98" s="22" t="s">
        <v>173</v>
      </c>
      <c r="B98" s="24"/>
      <c r="C98" s="19" t="s">
        <v>174</v>
      </c>
      <c r="D98" s="20"/>
      <c r="E98" s="20"/>
      <c r="F98" s="20"/>
      <c r="G98" s="21"/>
      <c r="H98" s="22"/>
      <c r="I98" s="24"/>
      <c r="J98" s="35">
        <v>1</v>
      </c>
      <c r="K98" s="36"/>
      <c r="L98" s="37"/>
      <c r="M98" s="6" t="str">
        <f>IF(COUNT(N98,J98)=2,IF(J98=0,"-",N98/J98),"-")</f>
        <v>-</v>
      </c>
      <c r="N98" s="25" t="str">
        <f>IF(COUNT(N99,N100,N101,N102,N118,N119,N120,N121,N122)=9,SUM(N99,N100,N101,N102,N118,N119,N120,N121,N122),"-")</f>
        <v>-</v>
      </c>
      <c r="O98" s="26"/>
      <c r="P98" s="19"/>
      <c r="Q98" s="20"/>
      <c r="R98" s="21"/>
    </row>
    <row r="99" spans="1:18" ht="160.94999999999999" customHeight="1">
      <c r="A99" s="22" t="s">
        <v>175</v>
      </c>
      <c r="B99" s="24"/>
      <c r="C99" s="19" t="s">
        <v>176</v>
      </c>
      <c r="D99" s="20"/>
      <c r="E99" s="20"/>
      <c r="F99" s="20"/>
      <c r="G99" s="21"/>
      <c r="H99" s="22" t="s">
        <v>58</v>
      </c>
      <c r="I99" s="24"/>
      <c r="J99" s="35">
        <v>754</v>
      </c>
      <c r="K99" s="36"/>
      <c r="L99" s="37"/>
      <c r="M99" s="7" t="str">
        <f>IF(ISNUMBER(單價分析!T554),單價分析!T554,"")</f>
        <v/>
      </c>
      <c r="N99" s="25" t="str">
        <f>IF(COUNT(J99,M99)=2,ROUND(J99*M99,0),"-
-
-
-
-
-
-
-
-")</f>
        <v>-
-
-
-
-
-
-
-
-</v>
      </c>
      <c r="O99" s="26"/>
      <c r="P99" s="38" t="s">
        <v>177</v>
      </c>
      <c r="Q99" s="39"/>
      <c r="R99" s="40"/>
    </row>
    <row r="100" spans="1:18" ht="35.700000000000003" customHeight="1">
      <c r="A100" s="22" t="s">
        <v>178</v>
      </c>
      <c r="B100" s="24"/>
      <c r="C100" s="19" t="s">
        <v>179</v>
      </c>
      <c r="D100" s="20"/>
      <c r="E100" s="20"/>
      <c r="F100" s="20"/>
      <c r="G100" s="21"/>
      <c r="H100" s="22" t="s">
        <v>58</v>
      </c>
      <c r="I100" s="24"/>
      <c r="J100" s="35">
        <v>785</v>
      </c>
      <c r="K100" s="36"/>
      <c r="L100" s="37"/>
      <c r="M100" s="7" t="str">
        <f>IF(ISNUMBER(單價分析!T568),單價分析!T568,"")</f>
        <v/>
      </c>
      <c r="N100" s="25" t="str">
        <f>IF(COUNT(J100,M100)=2,ROUND(J100*M100,0),"-
-")</f>
        <v>-
-</v>
      </c>
      <c r="O100" s="26"/>
      <c r="P100" s="38" t="s">
        <v>180</v>
      </c>
      <c r="Q100" s="39"/>
      <c r="R100" s="40"/>
    </row>
    <row r="101" spans="1:18" ht="53.55" customHeight="1">
      <c r="A101" s="22" t="s">
        <v>181</v>
      </c>
      <c r="B101" s="24"/>
      <c r="C101" s="19" t="s">
        <v>182</v>
      </c>
      <c r="D101" s="20"/>
      <c r="E101" s="20"/>
      <c r="F101" s="20"/>
      <c r="G101" s="21"/>
      <c r="H101" s="22" t="s">
        <v>58</v>
      </c>
      <c r="I101" s="24"/>
      <c r="J101" s="35">
        <v>674</v>
      </c>
      <c r="K101" s="36"/>
      <c r="L101" s="37"/>
      <c r="M101" s="7" t="str">
        <f>IF(ISNUMBER(單價分析!T600),單價分析!T600,"")</f>
        <v/>
      </c>
      <c r="N101" s="25" t="str">
        <f>IF(COUNT(J101,M101)=2,ROUND(J101*M101,0),"-
-
-")</f>
        <v>-
-
-</v>
      </c>
      <c r="O101" s="26"/>
      <c r="P101" s="38" t="s">
        <v>183</v>
      </c>
      <c r="Q101" s="39"/>
      <c r="R101" s="40"/>
    </row>
    <row r="102" spans="1:18" ht="35.700000000000003" customHeight="1">
      <c r="A102" s="22" t="s">
        <v>184</v>
      </c>
      <c r="B102" s="24"/>
      <c r="C102" s="19" t="s">
        <v>185</v>
      </c>
      <c r="D102" s="20"/>
      <c r="E102" s="20"/>
      <c r="F102" s="20"/>
      <c r="G102" s="21"/>
      <c r="H102" s="22" t="s">
        <v>58</v>
      </c>
      <c r="I102" s="24"/>
      <c r="J102" s="35">
        <v>52</v>
      </c>
      <c r="K102" s="36"/>
      <c r="L102" s="37"/>
      <c r="M102" s="7" t="str">
        <f>IF(ISNUMBER(單價分析!T614),單價分析!T614,"")</f>
        <v/>
      </c>
      <c r="N102" s="25" t="str">
        <f>IF(COUNT(J102,M102)=2,ROUND(J102*M102,0),"-
-")</f>
        <v>-
-</v>
      </c>
      <c r="O102" s="26"/>
      <c r="P102" s="38" t="s">
        <v>186</v>
      </c>
      <c r="Q102" s="39"/>
      <c r="R102" s="40"/>
    </row>
    <row r="103" spans="1:18" ht="54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0.5" customHeight="1">
      <c r="A104" s="1"/>
      <c r="B104" s="41" t="s">
        <v>42</v>
      </c>
      <c r="C104" s="41"/>
      <c r="D104" s="1"/>
      <c r="E104" s="8" t="s">
        <v>43</v>
      </c>
      <c r="F104" s="1"/>
      <c r="G104" s="41" t="s">
        <v>44</v>
      </c>
      <c r="H104" s="41"/>
      <c r="I104" s="1"/>
      <c r="J104" s="1"/>
      <c r="K104" s="8" t="s">
        <v>43</v>
      </c>
      <c r="L104" s="1"/>
      <c r="M104" s="1"/>
      <c r="N104" s="1"/>
      <c r="O104" s="1"/>
      <c r="P104" s="1"/>
      <c r="Q104" s="1"/>
      <c r="R104" s="1"/>
    </row>
    <row r="105" spans="1:18" ht="21.4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6.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7.25" customHeight="1">
      <c r="A107" s="29" t="s">
        <v>0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</row>
    <row r="108" spans="1:18" ht="4.8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7.25" customHeight="1">
      <c r="A109" s="29" t="s">
        <v>45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</row>
    <row r="110" spans="1:18" ht="2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1.4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30" t="s">
        <v>2</v>
      </c>
      <c r="P111" s="30"/>
      <c r="Q111" s="30"/>
      <c r="R111" s="30"/>
    </row>
    <row r="112" spans="1:18" ht="6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0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41" t="s">
        <v>187</v>
      </c>
      <c r="P113" s="41"/>
      <c r="Q113" s="41"/>
      <c r="R113" s="1"/>
    </row>
    <row r="114" spans="1:18" ht="2.4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27.6" customHeight="1">
      <c r="A115" s="16" t="s">
        <v>4</v>
      </c>
      <c r="B115" s="18"/>
      <c r="C115" s="19" t="s">
        <v>47</v>
      </c>
      <c r="D115" s="20"/>
      <c r="E115" s="20"/>
      <c r="F115" s="20"/>
      <c r="G115" s="20"/>
      <c r="H115" s="20"/>
      <c r="I115" s="20"/>
      <c r="J115" s="20"/>
      <c r="K115" s="20"/>
      <c r="L115" s="21"/>
      <c r="M115" s="4" t="s">
        <v>6</v>
      </c>
      <c r="N115" s="32"/>
      <c r="O115" s="33"/>
      <c r="P115" s="33"/>
      <c r="Q115" s="33"/>
      <c r="R115" s="34"/>
    </row>
    <row r="116" spans="1:18" ht="27.6" customHeight="1">
      <c r="A116" s="16" t="s">
        <v>7</v>
      </c>
      <c r="B116" s="18"/>
      <c r="C116" s="19" t="s">
        <v>8</v>
      </c>
      <c r="D116" s="20"/>
      <c r="E116" s="20"/>
      <c r="F116" s="20"/>
      <c r="G116" s="20"/>
      <c r="H116" s="20"/>
      <c r="I116" s="20"/>
      <c r="J116" s="20"/>
      <c r="K116" s="20"/>
      <c r="L116" s="21"/>
      <c r="M116" s="4" t="s">
        <v>9</v>
      </c>
      <c r="N116" s="19" t="s">
        <v>10</v>
      </c>
      <c r="O116" s="20"/>
      <c r="P116" s="20"/>
      <c r="Q116" s="20"/>
      <c r="R116" s="21"/>
    </row>
    <row r="117" spans="1:18" ht="22.2" customHeight="1">
      <c r="A117" s="22" t="s">
        <v>11</v>
      </c>
      <c r="B117" s="24"/>
      <c r="C117" s="22" t="s">
        <v>48</v>
      </c>
      <c r="D117" s="23"/>
      <c r="E117" s="23"/>
      <c r="F117" s="23"/>
      <c r="G117" s="24"/>
      <c r="H117" s="22" t="s">
        <v>49</v>
      </c>
      <c r="I117" s="24"/>
      <c r="J117" s="22" t="s">
        <v>50</v>
      </c>
      <c r="K117" s="23"/>
      <c r="L117" s="24"/>
      <c r="M117" s="5" t="s">
        <v>51</v>
      </c>
      <c r="N117" s="22" t="s">
        <v>52</v>
      </c>
      <c r="O117" s="24"/>
      <c r="P117" s="22" t="s">
        <v>53</v>
      </c>
      <c r="Q117" s="23"/>
      <c r="R117" s="24"/>
    </row>
    <row r="118" spans="1:18" ht="17.7" customHeight="1">
      <c r="A118" s="22" t="s">
        <v>188</v>
      </c>
      <c r="B118" s="24"/>
      <c r="C118" s="19" t="s">
        <v>189</v>
      </c>
      <c r="D118" s="20"/>
      <c r="E118" s="20"/>
      <c r="F118" s="20"/>
      <c r="G118" s="21"/>
      <c r="H118" s="22" t="s">
        <v>58</v>
      </c>
      <c r="I118" s="24"/>
      <c r="J118" s="35">
        <v>76</v>
      </c>
      <c r="K118" s="36"/>
      <c r="L118" s="37"/>
      <c r="M118" s="7" t="str">
        <f>IF(ISNUMBER(單價分析!T646),單價分析!T646,"")</f>
        <v/>
      </c>
      <c r="N118" s="25" t="str">
        <f>IF(COUNT(J118,M118)=2,ROUND(J118*M118,0),"-")</f>
        <v>-</v>
      </c>
      <c r="O118" s="26"/>
      <c r="P118" s="38" t="s">
        <v>190</v>
      </c>
      <c r="Q118" s="39"/>
      <c r="R118" s="40"/>
    </row>
    <row r="119" spans="1:18" ht="35.700000000000003" customHeight="1">
      <c r="A119" s="22" t="s">
        <v>191</v>
      </c>
      <c r="B119" s="24"/>
      <c r="C119" s="19" t="s">
        <v>192</v>
      </c>
      <c r="D119" s="20"/>
      <c r="E119" s="20"/>
      <c r="F119" s="20"/>
      <c r="G119" s="21"/>
      <c r="H119" s="22" t="s">
        <v>138</v>
      </c>
      <c r="I119" s="24"/>
      <c r="J119" s="35">
        <v>1450</v>
      </c>
      <c r="K119" s="36"/>
      <c r="L119" s="37"/>
      <c r="M119" s="7" t="str">
        <f>IF(ISNUMBER(單價分析!T660),單價分析!T660,"")</f>
        <v/>
      </c>
      <c r="N119" s="25" t="str">
        <f>IF(COUNT(J119,M119)=2,ROUND(J119*M119,0),"-
-")</f>
        <v>-
-</v>
      </c>
      <c r="O119" s="26"/>
      <c r="P119" s="38" t="s">
        <v>193</v>
      </c>
      <c r="Q119" s="39"/>
      <c r="R119" s="40"/>
    </row>
    <row r="120" spans="1:18" ht="35.700000000000003" customHeight="1">
      <c r="A120" s="22" t="s">
        <v>194</v>
      </c>
      <c r="B120" s="24"/>
      <c r="C120" s="19" t="s">
        <v>195</v>
      </c>
      <c r="D120" s="20"/>
      <c r="E120" s="20"/>
      <c r="F120" s="20"/>
      <c r="G120" s="21"/>
      <c r="H120" s="22" t="s">
        <v>58</v>
      </c>
      <c r="I120" s="24"/>
      <c r="J120" s="35">
        <v>76</v>
      </c>
      <c r="K120" s="36"/>
      <c r="L120" s="37"/>
      <c r="M120" s="7" t="str">
        <f>IF(ISNUMBER(單價分析!T708),單價分析!T708,"")</f>
        <v/>
      </c>
      <c r="N120" s="25" t="str">
        <f>IF(COUNT(J120,M120)=2,ROUND(J120*M120,0),"-
-")</f>
        <v>-
-</v>
      </c>
      <c r="O120" s="26"/>
      <c r="P120" s="38" t="s">
        <v>196</v>
      </c>
      <c r="Q120" s="39"/>
      <c r="R120" s="40"/>
    </row>
    <row r="121" spans="1:18" ht="35.700000000000003" customHeight="1">
      <c r="A121" s="22" t="s">
        <v>197</v>
      </c>
      <c r="B121" s="24"/>
      <c r="C121" s="19" t="s">
        <v>198</v>
      </c>
      <c r="D121" s="20"/>
      <c r="E121" s="20"/>
      <c r="F121" s="20"/>
      <c r="G121" s="21"/>
      <c r="H121" s="22" t="s">
        <v>122</v>
      </c>
      <c r="I121" s="24"/>
      <c r="J121" s="35">
        <v>10</v>
      </c>
      <c r="K121" s="36"/>
      <c r="L121" s="37"/>
      <c r="M121" s="7"/>
      <c r="N121" s="25" t="str">
        <f>IF(COUNT(J121,M121)=2,ROUND(J121*M121,0),"-
-")</f>
        <v>-
-</v>
      </c>
      <c r="O121" s="26"/>
      <c r="P121" s="38" t="s">
        <v>199</v>
      </c>
      <c r="Q121" s="39"/>
      <c r="R121" s="40"/>
    </row>
    <row r="122" spans="1:18" ht="35.700000000000003" customHeight="1">
      <c r="A122" s="22" t="s">
        <v>200</v>
      </c>
      <c r="B122" s="24"/>
      <c r="C122" s="19" t="s">
        <v>201</v>
      </c>
      <c r="D122" s="20"/>
      <c r="E122" s="20"/>
      <c r="F122" s="20"/>
      <c r="G122" s="21"/>
      <c r="H122" s="22" t="s">
        <v>58</v>
      </c>
      <c r="I122" s="24"/>
      <c r="J122" s="35">
        <v>95</v>
      </c>
      <c r="K122" s="36"/>
      <c r="L122" s="37"/>
      <c r="M122" s="7"/>
      <c r="N122" s="25" t="str">
        <f>IF(COUNT(J122,M122)=2,ROUND(J122*M122,0),"-
-")</f>
        <v>-
-</v>
      </c>
      <c r="O122" s="26"/>
      <c r="P122" s="38" t="s">
        <v>202</v>
      </c>
      <c r="Q122" s="39"/>
      <c r="R122" s="40"/>
    </row>
    <row r="123" spans="1:18" ht="17.850000000000001" customHeight="1">
      <c r="A123" s="22" t="s">
        <v>203</v>
      </c>
      <c r="B123" s="24"/>
      <c r="C123" s="19" t="s">
        <v>204</v>
      </c>
      <c r="D123" s="20"/>
      <c r="E123" s="20"/>
      <c r="F123" s="20"/>
      <c r="G123" s="21"/>
      <c r="H123" s="22"/>
      <c r="I123" s="24"/>
      <c r="J123" s="35">
        <v>1</v>
      </c>
      <c r="K123" s="36"/>
      <c r="L123" s="37"/>
      <c r="M123" s="6" t="str">
        <f>IF(COUNT(N123,J123)=2,IF(J123=0,"-",N123/J123),"-")</f>
        <v>-</v>
      </c>
      <c r="N123" s="25" t="str">
        <f>IF(COUNT(N124,N125,N126,N127,N128,N129,N130,N131,N147,N148,N149,N150,N151,N152,N153,N154,N155,N156,N157,N173,N174,N175,N176,N177,N178,N179,N180,N181,N182,N183,N184,N185,N202,N203,N204,N205,N206,N207,N208,N209,N210,N211,N212,N229,N230,N231,N232,N233,N234,N235,N236,N237,N238,N239,N240)=55,SUM(N124,N125,N126,N127,N128,N129,N130,N131,N147,N148,N149,N150,N151,N152,N153,N154,N155,N156,N157,N173,N174,N175,N176,N177,N178,N179,N180,N181,N182,N183,N184,N185,N202,N203,N204,N205,N206,N207,N208,N209,N210,N211,N212,N229,N230,N231,N232,N233,N234,N235,N236,N237,N238,N239,N240),"-")</f>
        <v>-</v>
      </c>
      <c r="O123" s="26"/>
      <c r="P123" s="19"/>
      <c r="Q123" s="20"/>
      <c r="R123" s="21"/>
    </row>
    <row r="124" spans="1:18" ht="35.700000000000003" customHeight="1">
      <c r="A124" s="22" t="s">
        <v>205</v>
      </c>
      <c r="B124" s="24"/>
      <c r="C124" s="19" t="s">
        <v>206</v>
      </c>
      <c r="D124" s="20"/>
      <c r="E124" s="20"/>
      <c r="F124" s="20"/>
      <c r="G124" s="21"/>
      <c r="H124" s="22" t="s">
        <v>207</v>
      </c>
      <c r="I124" s="24"/>
      <c r="J124" s="35">
        <v>1</v>
      </c>
      <c r="K124" s="36"/>
      <c r="L124" s="37"/>
      <c r="M124" s="7" t="str">
        <f>IF(ISNUMBER(單價分析!T751),單價分析!T751,"")</f>
        <v/>
      </c>
      <c r="N124" s="25" t="str">
        <f>IF(COUNT(J124,M124)=2,ROUND(J124*M124,0),"-
-")</f>
        <v>-
-</v>
      </c>
      <c r="O124" s="26"/>
      <c r="P124" s="38" t="s">
        <v>208</v>
      </c>
      <c r="Q124" s="39"/>
      <c r="R124" s="40"/>
    </row>
    <row r="125" spans="1:18" ht="53.55" customHeight="1">
      <c r="A125" s="22" t="s">
        <v>209</v>
      </c>
      <c r="B125" s="24"/>
      <c r="C125" s="19" t="s">
        <v>210</v>
      </c>
      <c r="D125" s="20"/>
      <c r="E125" s="20"/>
      <c r="F125" s="20"/>
      <c r="G125" s="21"/>
      <c r="H125" s="22" t="s">
        <v>207</v>
      </c>
      <c r="I125" s="24"/>
      <c r="J125" s="35">
        <v>33</v>
      </c>
      <c r="K125" s="36"/>
      <c r="L125" s="37"/>
      <c r="M125" s="7" t="str">
        <f>IF(ISNUMBER(單價分析!T792),單價分析!T792,"")</f>
        <v/>
      </c>
      <c r="N125" s="25" t="str">
        <f>IF(COUNT(J125,M125)=2,ROUND(J125*M125,0),"-
-
-")</f>
        <v>-
-
-</v>
      </c>
      <c r="O125" s="26"/>
      <c r="P125" s="38" t="s">
        <v>211</v>
      </c>
      <c r="Q125" s="39"/>
      <c r="R125" s="40"/>
    </row>
    <row r="126" spans="1:18" ht="35.700000000000003" customHeight="1">
      <c r="A126" s="22" t="s">
        <v>212</v>
      </c>
      <c r="B126" s="24"/>
      <c r="C126" s="19" t="s">
        <v>213</v>
      </c>
      <c r="D126" s="20"/>
      <c r="E126" s="20"/>
      <c r="F126" s="20"/>
      <c r="G126" s="21"/>
      <c r="H126" s="22" t="s">
        <v>207</v>
      </c>
      <c r="I126" s="24"/>
      <c r="J126" s="35">
        <v>1</v>
      </c>
      <c r="K126" s="36"/>
      <c r="L126" s="37"/>
      <c r="M126" s="7" t="str">
        <f>IF(ISNUMBER(單價分析!T833),單價分析!T833,"")</f>
        <v/>
      </c>
      <c r="N126" s="25" t="str">
        <f>IF(COUNT(J126,M126)=2,ROUND(J126*M126,0),"-
-")</f>
        <v>-
-</v>
      </c>
      <c r="O126" s="26"/>
      <c r="P126" s="38" t="s">
        <v>214</v>
      </c>
      <c r="Q126" s="39"/>
      <c r="R126" s="40"/>
    </row>
    <row r="127" spans="1:18" ht="35.700000000000003" customHeight="1">
      <c r="A127" s="22" t="s">
        <v>215</v>
      </c>
      <c r="B127" s="24"/>
      <c r="C127" s="19" t="s">
        <v>216</v>
      </c>
      <c r="D127" s="20"/>
      <c r="E127" s="20"/>
      <c r="F127" s="20"/>
      <c r="G127" s="21"/>
      <c r="H127" s="22" t="s">
        <v>207</v>
      </c>
      <c r="I127" s="24"/>
      <c r="J127" s="35">
        <v>4</v>
      </c>
      <c r="K127" s="36"/>
      <c r="L127" s="37"/>
      <c r="M127" s="7" t="str">
        <f>IF(ISNUMBER(單價分析!T874),單價分析!T874,"")</f>
        <v/>
      </c>
      <c r="N127" s="25" t="str">
        <f>IF(COUNT(J127,M127)=2,ROUND(J127*M127,0),"-
-")</f>
        <v>-
-</v>
      </c>
      <c r="O127" s="26"/>
      <c r="P127" s="38" t="s">
        <v>217</v>
      </c>
      <c r="Q127" s="39"/>
      <c r="R127" s="40"/>
    </row>
    <row r="128" spans="1:18" ht="53.55" customHeight="1">
      <c r="A128" s="22" t="s">
        <v>218</v>
      </c>
      <c r="B128" s="24"/>
      <c r="C128" s="19" t="s">
        <v>219</v>
      </c>
      <c r="D128" s="20"/>
      <c r="E128" s="20"/>
      <c r="F128" s="20"/>
      <c r="G128" s="21"/>
      <c r="H128" s="22" t="s">
        <v>207</v>
      </c>
      <c r="I128" s="24"/>
      <c r="J128" s="35">
        <v>1</v>
      </c>
      <c r="K128" s="36"/>
      <c r="L128" s="37"/>
      <c r="M128" s="7" t="str">
        <f>IF(ISNUMBER(單價分析!T916),單價分析!T916,"")</f>
        <v/>
      </c>
      <c r="N128" s="25" t="str">
        <f>IF(COUNT(J128,M128)=2,ROUND(J128*M128,0),"-
-
-")</f>
        <v>-
-
-</v>
      </c>
      <c r="O128" s="26"/>
      <c r="P128" s="38" t="s">
        <v>220</v>
      </c>
      <c r="Q128" s="39"/>
      <c r="R128" s="40"/>
    </row>
    <row r="129" spans="1:18" ht="53.55" customHeight="1">
      <c r="A129" s="22" t="s">
        <v>221</v>
      </c>
      <c r="B129" s="24"/>
      <c r="C129" s="19" t="s">
        <v>222</v>
      </c>
      <c r="D129" s="20"/>
      <c r="E129" s="20"/>
      <c r="F129" s="20"/>
      <c r="G129" s="21"/>
      <c r="H129" s="22" t="s">
        <v>207</v>
      </c>
      <c r="I129" s="24"/>
      <c r="J129" s="35">
        <v>1</v>
      </c>
      <c r="K129" s="36"/>
      <c r="L129" s="37"/>
      <c r="M129" s="7" t="str">
        <f>IF(ISNUMBER(單價分析!T957),單價分析!T957,"")</f>
        <v/>
      </c>
      <c r="N129" s="25" t="str">
        <f>IF(COUNT(J129,M129)=2,ROUND(J129*M129,0),"-
-
-")</f>
        <v>-
-
-</v>
      </c>
      <c r="O129" s="26"/>
      <c r="P129" s="38" t="s">
        <v>223</v>
      </c>
      <c r="Q129" s="39"/>
      <c r="R129" s="40"/>
    </row>
    <row r="130" spans="1:18" ht="35.700000000000003" customHeight="1">
      <c r="A130" s="22" t="s">
        <v>224</v>
      </c>
      <c r="B130" s="24"/>
      <c r="C130" s="19" t="s">
        <v>225</v>
      </c>
      <c r="D130" s="20"/>
      <c r="E130" s="20"/>
      <c r="F130" s="20"/>
      <c r="G130" s="21"/>
      <c r="H130" s="22" t="s">
        <v>207</v>
      </c>
      <c r="I130" s="24"/>
      <c r="J130" s="35">
        <v>1</v>
      </c>
      <c r="K130" s="36"/>
      <c r="L130" s="37"/>
      <c r="M130" s="7" t="str">
        <f>IF(ISNUMBER(單價分析!T1000),單價分析!T1000,"")</f>
        <v/>
      </c>
      <c r="N130" s="25" t="str">
        <f>IF(COUNT(J130,M130)=2,ROUND(J130*M130,0),"-
-")</f>
        <v>-
-</v>
      </c>
      <c r="O130" s="26"/>
      <c r="P130" s="38" t="s">
        <v>226</v>
      </c>
      <c r="Q130" s="39"/>
      <c r="R130" s="40"/>
    </row>
    <row r="131" spans="1:18" ht="53.7" customHeight="1">
      <c r="A131" s="22" t="s">
        <v>227</v>
      </c>
      <c r="B131" s="24"/>
      <c r="C131" s="19" t="s">
        <v>228</v>
      </c>
      <c r="D131" s="20"/>
      <c r="E131" s="20"/>
      <c r="F131" s="20"/>
      <c r="G131" s="21"/>
      <c r="H131" s="22" t="s">
        <v>207</v>
      </c>
      <c r="I131" s="24"/>
      <c r="J131" s="35">
        <v>3</v>
      </c>
      <c r="K131" s="36"/>
      <c r="L131" s="37"/>
      <c r="M131" s="7" t="str">
        <f>IF(ISNUMBER(單價分析!T1043),單價分析!T1043,"")</f>
        <v/>
      </c>
      <c r="N131" s="25" t="str">
        <f>IF(COUNT(J131,M131)=2,ROUND(J131*M131,0),"-
-
-")</f>
        <v>-
-
-</v>
      </c>
      <c r="O131" s="26"/>
      <c r="P131" s="38" t="s">
        <v>229</v>
      </c>
      <c r="Q131" s="39"/>
      <c r="R131" s="40"/>
    </row>
    <row r="132" spans="1:18" ht="54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0.5" customHeight="1">
      <c r="A133" s="1"/>
      <c r="B133" s="41" t="s">
        <v>42</v>
      </c>
      <c r="C133" s="41"/>
      <c r="D133" s="1"/>
      <c r="E133" s="8" t="s">
        <v>43</v>
      </c>
      <c r="F133" s="1"/>
      <c r="G133" s="41" t="s">
        <v>44</v>
      </c>
      <c r="H133" s="41"/>
      <c r="I133" s="1"/>
      <c r="J133" s="1"/>
      <c r="K133" s="8" t="s">
        <v>43</v>
      </c>
      <c r="L133" s="1"/>
      <c r="M133" s="1"/>
      <c r="N133" s="1"/>
      <c r="O133" s="1"/>
      <c r="P133" s="1"/>
      <c r="Q133" s="1"/>
      <c r="R133" s="1"/>
    </row>
    <row r="134" spans="1:18" ht="21.4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6.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7.25" customHeight="1">
      <c r="A136" s="29" t="s">
        <v>0</v>
      </c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</row>
    <row r="137" spans="1:18" ht="4.8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7.25" customHeight="1">
      <c r="A138" s="29" t="s">
        <v>45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</row>
    <row r="139" spans="1:18" ht="2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1.4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30" t="s">
        <v>2</v>
      </c>
      <c r="P140" s="30"/>
      <c r="Q140" s="30"/>
      <c r="R140" s="30"/>
    </row>
    <row r="141" spans="1:18" ht="6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0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41" t="s">
        <v>230</v>
      </c>
      <c r="P142" s="41"/>
      <c r="Q142" s="41"/>
      <c r="R142" s="1"/>
    </row>
    <row r="143" spans="1:18" ht="2.4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7.6" customHeight="1">
      <c r="A144" s="16" t="s">
        <v>4</v>
      </c>
      <c r="B144" s="18"/>
      <c r="C144" s="19" t="s">
        <v>47</v>
      </c>
      <c r="D144" s="20"/>
      <c r="E144" s="20"/>
      <c r="F144" s="20"/>
      <c r="G144" s="20"/>
      <c r="H144" s="20"/>
      <c r="I144" s="20"/>
      <c r="J144" s="20"/>
      <c r="K144" s="20"/>
      <c r="L144" s="21"/>
      <c r="M144" s="4" t="s">
        <v>6</v>
      </c>
      <c r="N144" s="32"/>
      <c r="O144" s="33"/>
      <c r="P144" s="33"/>
      <c r="Q144" s="33"/>
      <c r="R144" s="34"/>
    </row>
    <row r="145" spans="1:18" ht="27.6" customHeight="1">
      <c r="A145" s="16" t="s">
        <v>7</v>
      </c>
      <c r="B145" s="18"/>
      <c r="C145" s="19" t="s">
        <v>8</v>
      </c>
      <c r="D145" s="20"/>
      <c r="E145" s="20"/>
      <c r="F145" s="20"/>
      <c r="G145" s="20"/>
      <c r="H145" s="20"/>
      <c r="I145" s="20"/>
      <c r="J145" s="20"/>
      <c r="K145" s="20"/>
      <c r="L145" s="21"/>
      <c r="M145" s="4" t="s">
        <v>9</v>
      </c>
      <c r="N145" s="19" t="s">
        <v>10</v>
      </c>
      <c r="O145" s="20"/>
      <c r="P145" s="20"/>
      <c r="Q145" s="20"/>
      <c r="R145" s="21"/>
    </row>
    <row r="146" spans="1:18" ht="22.2" customHeight="1">
      <c r="A146" s="22" t="s">
        <v>11</v>
      </c>
      <c r="B146" s="24"/>
      <c r="C146" s="22" t="s">
        <v>48</v>
      </c>
      <c r="D146" s="23"/>
      <c r="E146" s="23"/>
      <c r="F146" s="23"/>
      <c r="G146" s="24"/>
      <c r="H146" s="22" t="s">
        <v>49</v>
      </c>
      <c r="I146" s="24"/>
      <c r="J146" s="22" t="s">
        <v>50</v>
      </c>
      <c r="K146" s="23"/>
      <c r="L146" s="24"/>
      <c r="M146" s="5" t="s">
        <v>51</v>
      </c>
      <c r="N146" s="22" t="s">
        <v>52</v>
      </c>
      <c r="O146" s="24"/>
      <c r="P146" s="22" t="s">
        <v>53</v>
      </c>
      <c r="Q146" s="23"/>
      <c r="R146" s="24"/>
    </row>
    <row r="147" spans="1:18" ht="53.55" customHeight="1">
      <c r="A147" s="22" t="s">
        <v>231</v>
      </c>
      <c r="B147" s="24"/>
      <c r="C147" s="19" t="s">
        <v>232</v>
      </c>
      <c r="D147" s="20"/>
      <c r="E147" s="20"/>
      <c r="F147" s="20"/>
      <c r="G147" s="21"/>
      <c r="H147" s="22" t="s">
        <v>207</v>
      </c>
      <c r="I147" s="24"/>
      <c r="J147" s="35">
        <v>4</v>
      </c>
      <c r="K147" s="36"/>
      <c r="L147" s="37"/>
      <c r="M147" s="7" t="str">
        <f>IF(ISNUMBER(單價分析!T1086),單價分析!T1086,"")</f>
        <v/>
      </c>
      <c r="N147" s="25" t="str">
        <f>IF(COUNT(J147,M147)=2,ROUND(J147*M147,0),"-
-
-")</f>
        <v>-
-
-</v>
      </c>
      <c r="O147" s="26"/>
      <c r="P147" s="38" t="s">
        <v>233</v>
      </c>
      <c r="Q147" s="39"/>
      <c r="R147" s="40"/>
    </row>
    <row r="148" spans="1:18" ht="35.700000000000003" customHeight="1">
      <c r="A148" s="22" t="s">
        <v>234</v>
      </c>
      <c r="B148" s="24"/>
      <c r="C148" s="19" t="s">
        <v>235</v>
      </c>
      <c r="D148" s="20"/>
      <c r="E148" s="20"/>
      <c r="F148" s="20"/>
      <c r="G148" s="21"/>
      <c r="H148" s="22" t="s">
        <v>207</v>
      </c>
      <c r="I148" s="24"/>
      <c r="J148" s="35">
        <v>3</v>
      </c>
      <c r="K148" s="36"/>
      <c r="L148" s="37"/>
      <c r="M148" s="7" t="str">
        <f>IF(ISNUMBER(單價分析!T1129),單價分析!T1129,"")</f>
        <v/>
      </c>
      <c r="N148" s="25" t="str">
        <f>IF(COUNT(J148,M148)=2,ROUND(J148*M148,0),"-
-")</f>
        <v>-
-</v>
      </c>
      <c r="O148" s="26"/>
      <c r="P148" s="38" t="s">
        <v>236</v>
      </c>
      <c r="Q148" s="39"/>
      <c r="R148" s="40"/>
    </row>
    <row r="149" spans="1:18" ht="35.700000000000003" customHeight="1">
      <c r="A149" s="22" t="s">
        <v>237</v>
      </c>
      <c r="B149" s="24"/>
      <c r="C149" s="19" t="s">
        <v>238</v>
      </c>
      <c r="D149" s="20"/>
      <c r="E149" s="20"/>
      <c r="F149" s="20"/>
      <c r="G149" s="21"/>
      <c r="H149" s="22" t="s">
        <v>207</v>
      </c>
      <c r="I149" s="24"/>
      <c r="J149" s="35">
        <v>4</v>
      </c>
      <c r="K149" s="36"/>
      <c r="L149" s="37"/>
      <c r="M149" s="7" t="str">
        <f>IF(ISNUMBER(單價分析!T1172),單價分析!T1172,"")</f>
        <v/>
      </c>
      <c r="N149" s="25" t="str">
        <f>IF(COUNT(J149,M149)=2,ROUND(J149*M149,0),"-
-")</f>
        <v>-
-</v>
      </c>
      <c r="O149" s="26"/>
      <c r="P149" s="38" t="s">
        <v>239</v>
      </c>
      <c r="Q149" s="39"/>
      <c r="R149" s="40"/>
    </row>
    <row r="150" spans="1:18" ht="53.55" customHeight="1">
      <c r="A150" s="22" t="s">
        <v>240</v>
      </c>
      <c r="B150" s="24"/>
      <c r="C150" s="19" t="s">
        <v>241</v>
      </c>
      <c r="D150" s="20"/>
      <c r="E150" s="20"/>
      <c r="F150" s="20"/>
      <c r="G150" s="21"/>
      <c r="H150" s="22" t="s">
        <v>207</v>
      </c>
      <c r="I150" s="24"/>
      <c r="J150" s="35">
        <v>3</v>
      </c>
      <c r="K150" s="36"/>
      <c r="L150" s="37"/>
      <c r="M150" s="7" t="str">
        <f>IF(ISNUMBER(單價分析!T1215),單價分析!T1215,"")</f>
        <v/>
      </c>
      <c r="N150" s="25" t="str">
        <f>IF(COUNT(J150,M150)=2,ROUND(J150*M150,0),"-
-
-")</f>
        <v>-
-
-</v>
      </c>
      <c r="O150" s="26"/>
      <c r="P150" s="38" t="s">
        <v>242</v>
      </c>
      <c r="Q150" s="39"/>
      <c r="R150" s="40"/>
    </row>
    <row r="151" spans="1:18" ht="53.55" customHeight="1">
      <c r="A151" s="22" t="s">
        <v>243</v>
      </c>
      <c r="B151" s="24"/>
      <c r="C151" s="19" t="s">
        <v>244</v>
      </c>
      <c r="D151" s="20"/>
      <c r="E151" s="20"/>
      <c r="F151" s="20"/>
      <c r="G151" s="21"/>
      <c r="H151" s="22" t="s">
        <v>207</v>
      </c>
      <c r="I151" s="24"/>
      <c r="J151" s="35">
        <v>5</v>
      </c>
      <c r="K151" s="36"/>
      <c r="L151" s="37"/>
      <c r="M151" s="7" t="str">
        <f>IF(ISNUMBER(單價分析!T1258),單價分析!T1258,"")</f>
        <v/>
      </c>
      <c r="N151" s="25" t="str">
        <f>IF(COUNT(J151,M151)=2,ROUND(J151*M151,0),"-
-
-")</f>
        <v>-
-
-</v>
      </c>
      <c r="O151" s="26"/>
      <c r="P151" s="38" t="s">
        <v>245</v>
      </c>
      <c r="Q151" s="39"/>
      <c r="R151" s="40"/>
    </row>
    <row r="152" spans="1:18" ht="53.55" customHeight="1">
      <c r="A152" s="22" t="s">
        <v>246</v>
      </c>
      <c r="B152" s="24"/>
      <c r="C152" s="19" t="s">
        <v>247</v>
      </c>
      <c r="D152" s="20"/>
      <c r="E152" s="20"/>
      <c r="F152" s="20"/>
      <c r="G152" s="21"/>
      <c r="H152" s="22" t="s">
        <v>207</v>
      </c>
      <c r="I152" s="24"/>
      <c r="J152" s="35">
        <v>2</v>
      </c>
      <c r="K152" s="36"/>
      <c r="L152" s="37"/>
      <c r="M152" s="7" t="str">
        <f>IF(ISNUMBER(單價分析!T1301),單價分析!T1301,"")</f>
        <v/>
      </c>
      <c r="N152" s="25" t="str">
        <f>IF(COUNT(J152,M152)=2,ROUND(J152*M152,0),"-
-
-")</f>
        <v>-
-
-</v>
      </c>
      <c r="O152" s="26"/>
      <c r="P152" s="38" t="s">
        <v>248</v>
      </c>
      <c r="Q152" s="39"/>
      <c r="R152" s="40"/>
    </row>
    <row r="153" spans="1:18" ht="53.55" customHeight="1">
      <c r="A153" s="22" t="s">
        <v>249</v>
      </c>
      <c r="B153" s="24"/>
      <c r="C153" s="19" t="s">
        <v>250</v>
      </c>
      <c r="D153" s="20"/>
      <c r="E153" s="20"/>
      <c r="F153" s="20"/>
      <c r="G153" s="21"/>
      <c r="H153" s="22" t="s">
        <v>207</v>
      </c>
      <c r="I153" s="24"/>
      <c r="J153" s="35">
        <v>2</v>
      </c>
      <c r="K153" s="36"/>
      <c r="L153" s="37"/>
      <c r="M153" s="7" t="str">
        <f>IF(ISNUMBER(單價分析!T1344),單價分析!T1344,"")</f>
        <v/>
      </c>
      <c r="N153" s="25" t="str">
        <f>IF(COUNT(J153,M153)=2,ROUND(J153*M153,0),"-
-
-")</f>
        <v>-
-
-</v>
      </c>
      <c r="O153" s="26"/>
      <c r="P153" s="38" t="s">
        <v>251</v>
      </c>
      <c r="Q153" s="39"/>
      <c r="R153" s="40"/>
    </row>
    <row r="154" spans="1:18" ht="35.700000000000003" customHeight="1">
      <c r="A154" s="22" t="s">
        <v>252</v>
      </c>
      <c r="B154" s="24"/>
      <c r="C154" s="19" t="s">
        <v>253</v>
      </c>
      <c r="D154" s="20"/>
      <c r="E154" s="20"/>
      <c r="F154" s="20"/>
      <c r="G154" s="21"/>
      <c r="H154" s="22" t="s">
        <v>207</v>
      </c>
      <c r="I154" s="24"/>
      <c r="J154" s="35">
        <v>1</v>
      </c>
      <c r="K154" s="36"/>
      <c r="L154" s="37"/>
      <c r="M154" s="7" t="str">
        <f>IF(ISNUMBER(單價分析!T1387),單價分析!T1387,"")</f>
        <v/>
      </c>
      <c r="N154" s="25" t="str">
        <f>IF(COUNT(J154,M154)=2,ROUND(J154*M154,0),"-
-")</f>
        <v>-
-</v>
      </c>
      <c r="O154" s="26"/>
      <c r="P154" s="38" t="s">
        <v>254</v>
      </c>
      <c r="Q154" s="39"/>
      <c r="R154" s="40"/>
    </row>
    <row r="155" spans="1:18" ht="53.55" customHeight="1">
      <c r="A155" s="22" t="s">
        <v>255</v>
      </c>
      <c r="B155" s="24"/>
      <c r="C155" s="19" t="s">
        <v>256</v>
      </c>
      <c r="D155" s="20"/>
      <c r="E155" s="20"/>
      <c r="F155" s="20"/>
      <c r="G155" s="21"/>
      <c r="H155" s="22" t="s">
        <v>207</v>
      </c>
      <c r="I155" s="24"/>
      <c r="J155" s="35">
        <v>5</v>
      </c>
      <c r="K155" s="36"/>
      <c r="L155" s="37"/>
      <c r="M155" s="7" t="str">
        <f>IF(ISNUMBER(單價分析!T1430),單價分析!T1430,"")</f>
        <v/>
      </c>
      <c r="N155" s="25" t="str">
        <f>IF(COUNT(J155,M155)=2,ROUND(J155*M155,0),"-
-
-")</f>
        <v>-
-
-</v>
      </c>
      <c r="O155" s="26"/>
      <c r="P155" s="38" t="s">
        <v>257</v>
      </c>
      <c r="Q155" s="39"/>
      <c r="R155" s="40"/>
    </row>
    <row r="156" spans="1:18" ht="53.55" customHeight="1">
      <c r="A156" s="22" t="s">
        <v>258</v>
      </c>
      <c r="B156" s="24"/>
      <c r="C156" s="19" t="s">
        <v>259</v>
      </c>
      <c r="D156" s="20"/>
      <c r="E156" s="20"/>
      <c r="F156" s="20"/>
      <c r="G156" s="21"/>
      <c r="H156" s="22" t="s">
        <v>207</v>
      </c>
      <c r="I156" s="24"/>
      <c r="J156" s="35">
        <v>1</v>
      </c>
      <c r="K156" s="36"/>
      <c r="L156" s="37"/>
      <c r="M156" s="7" t="str">
        <f>IF(ISNUMBER(單價分析!T1473),單價分析!T1473,"")</f>
        <v/>
      </c>
      <c r="N156" s="25" t="str">
        <f>IF(COUNT(J156,M156)=2,ROUND(J156*M156,0),"-
-
-")</f>
        <v>-
-
-</v>
      </c>
      <c r="O156" s="26"/>
      <c r="P156" s="38" t="s">
        <v>260</v>
      </c>
      <c r="Q156" s="39"/>
      <c r="R156" s="40"/>
    </row>
    <row r="157" spans="1:18" ht="53.7" customHeight="1">
      <c r="A157" s="22" t="s">
        <v>261</v>
      </c>
      <c r="B157" s="24"/>
      <c r="C157" s="19" t="s">
        <v>262</v>
      </c>
      <c r="D157" s="20"/>
      <c r="E157" s="20"/>
      <c r="F157" s="20"/>
      <c r="G157" s="21"/>
      <c r="H157" s="22" t="s">
        <v>207</v>
      </c>
      <c r="I157" s="24"/>
      <c r="J157" s="35">
        <v>1</v>
      </c>
      <c r="K157" s="36"/>
      <c r="L157" s="37"/>
      <c r="M157" s="7" t="str">
        <f>IF(ISNUMBER(單價分析!T1516),單價分析!T1516,"")</f>
        <v/>
      </c>
      <c r="N157" s="25" t="str">
        <f>IF(COUNT(J157,M157)=2,ROUND(J157*M157,0),"-
-
-")</f>
        <v>-
-
-</v>
      </c>
      <c r="O157" s="26"/>
      <c r="P157" s="38" t="s">
        <v>263</v>
      </c>
      <c r="Q157" s="39"/>
      <c r="R157" s="40"/>
    </row>
    <row r="158" spans="1:18" ht="54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0.5" customHeight="1">
      <c r="A159" s="1"/>
      <c r="B159" s="41" t="s">
        <v>42</v>
      </c>
      <c r="C159" s="41"/>
      <c r="D159" s="1"/>
      <c r="E159" s="8" t="s">
        <v>43</v>
      </c>
      <c r="F159" s="1"/>
      <c r="G159" s="41" t="s">
        <v>44</v>
      </c>
      <c r="H159" s="41"/>
      <c r="I159" s="1"/>
      <c r="J159" s="1"/>
      <c r="K159" s="8" t="s">
        <v>43</v>
      </c>
      <c r="L159" s="1"/>
      <c r="M159" s="1"/>
      <c r="N159" s="1"/>
      <c r="O159" s="1"/>
      <c r="P159" s="1"/>
      <c r="Q159" s="1"/>
      <c r="R159" s="1"/>
    </row>
    <row r="160" spans="1:18" ht="21.4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6.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7.25" customHeight="1">
      <c r="A162" s="29" t="s">
        <v>0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</row>
    <row r="163" spans="1:18" ht="4.8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7.25" customHeight="1">
      <c r="A164" s="29" t="s">
        <v>45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</row>
    <row r="165" spans="1:18" ht="2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1.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30" t="s">
        <v>2</v>
      </c>
      <c r="P166" s="30"/>
      <c r="Q166" s="30"/>
      <c r="R166" s="30"/>
    </row>
    <row r="167" spans="1:18" ht="6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0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41" t="s">
        <v>264</v>
      </c>
      <c r="P168" s="41"/>
      <c r="Q168" s="41"/>
      <c r="R168" s="1"/>
    </row>
    <row r="169" spans="1:18" ht="2.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7.6" customHeight="1">
      <c r="A170" s="16" t="s">
        <v>4</v>
      </c>
      <c r="B170" s="18"/>
      <c r="C170" s="19" t="s">
        <v>47</v>
      </c>
      <c r="D170" s="20"/>
      <c r="E170" s="20"/>
      <c r="F170" s="20"/>
      <c r="G170" s="20"/>
      <c r="H170" s="20"/>
      <c r="I170" s="20"/>
      <c r="J170" s="20"/>
      <c r="K170" s="20"/>
      <c r="L170" s="21"/>
      <c r="M170" s="4" t="s">
        <v>6</v>
      </c>
      <c r="N170" s="32"/>
      <c r="O170" s="33"/>
      <c r="P170" s="33"/>
      <c r="Q170" s="33"/>
      <c r="R170" s="34"/>
    </row>
    <row r="171" spans="1:18" ht="27.6" customHeight="1">
      <c r="A171" s="16" t="s">
        <v>7</v>
      </c>
      <c r="B171" s="18"/>
      <c r="C171" s="19" t="s">
        <v>8</v>
      </c>
      <c r="D171" s="20"/>
      <c r="E171" s="20"/>
      <c r="F171" s="20"/>
      <c r="G171" s="20"/>
      <c r="H171" s="20"/>
      <c r="I171" s="20"/>
      <c r="J171" s="20"/>
      <c r="K171" s="20"/>
      <c r="L171" s="21"/>
      <c r="M171" s="4" t="s">
        <v>9</v>
      </c>
      <c r="N171" s="19" t="s">
        <v>10</v>
      </c>
      <c r="O171" s="20"/>
      <c r="P171" s="20"/>
      <c r="Q171" s="20"/>
      <c r="R171" s="21"/>
    </row>
    <row r="172" spans="1:18" ht="22.2" customHeight="1">
      <c r="A172" s="22" t="s">
        <v>11</v>
      </c>
      <c r="B172" s="24"/>
      <c r="C172" s="22" t="s">
        <v>48</v>
      </c>
      <c r="D172" s="23"/>
      <c r="E172" s="23"/>
      <c r="F172" s="23"/>
      <c r="G172" s="24"/>
      <c r="H172" s="22" t="s">
        <v>49</v>
      </c>
      <c r="I172" s="24"/>
      <c r="J172" s="22" t="s">
        <v>50</v>
      </c>
      <c r="K172" s="23"/>
      <c r="L172" s="24"/>
      <c r="M172" s="5" t="s">
        <v>51</v>
      </c>
      <c r="N172" s="22" t="s">
        <v>52</v>
      </c>
      <c r="O172" s="24"/>
      <c r="P172" s="22" t="s">
        <v>53</v>
      </c>
      <c r="Q172" s="23"/>
      <c r="R172" s="24"/>
    </row>
    <row r="173" spans="1:18" ht="35.700000000000003" customHeight="1">
      <c r="A173" s="22" t="s">
        <v>265</v>
      </c>
      <c r="B173" s="24"/>
      <c r="C173" s="19" t="s">
        <v>266</v>
      </c>
      <c r="D173" s="20"/>
      <c r="E173" s="20"/>
      <c r="F173" s="20"/>
      <c r="G173" s="21"/>
      <c r="H173" s="22" t="s">
        <v>207</v>
      </c>
      <c r="I173" s="24"/>
      <c r="J173" s="35">
        <v>1</v>
      </c>
      <c r="K173" s="36"/>
      <c r="L173" s="37"/>
      <c r="M173" s="7" t="str">
        <f>IF(ISNUMBER(單價分析!T1556),單價分析!T1556,"")</f>
        <v/>
      </c>
      <c r="N173" s="25" t="str">
        <f>IF(COUNT(J173,M173)=2,ROUND(J173*M173,0),"-
-")</f>
        <v>-
-</v>
      </c>
      <c r="O173" s="26"/>
      <c r="P173" s="38" t="s">
        <v>267</v>
      </c>
      <c r="Q173" s="39"/>
      <c r="R173" s="40"/>
    </row>
    <row r="174" spans="1:18" ht="35.700000000000003" customHeight="1">
      <c r="A174" s="22" t="s">
        <v>268</v>
      </c>
      <c r="B174" s="24"/>
      <c r="C174" s="19" t="s">
        <v>269</v>
      </c>
      <c r="D174" s="20"/>
      <c r="E174" s="20"/>
      <c r="F174" s="20"/>
      <c r="G174" s="21"/>
      <c r="H174" s="22" t="s">
        <v>207</v>
      </c>
      <c r="I174" s="24"/>
      <c r="J174" s="35">
        <v>3</v>
      </c>
      <c r="K174" s="36"/>
      <c r="L174" s="37"/>
      <c r="M174" s="7" t="str">
        <f>IF(ISNUMBER(單價分析!T1600),單價分析!T1600,"")</f>
        <v/>
      </c>
      <c r="N174" s="25" t="str">
        <f>IF(COUNT(J174,M174)=2,ROUND(J174*M174,0),"-
-")</f>
        <v>-
-</v>
      </c>
      <c r="O174" s="26"/>
      <c r="P174" s="38" t="s">
        <v>270</v>
      </c>
      <c r="Q174" s="39"/>
      <c r="R174" s="40"/>
    </row>
    <row r="175" spans="1:18" ht="35.700000000000003" customHeight="1">
      <c r="A175" s="22" t="s">
        <v>271</v>
      </c>
      <c r="B175" s="24"/>
      <c r="C175" s="19" t="s">
        <v>272</v>
      </c>
      <c r="D175" s="20"/>
      <c r="E175" s="20"/>
      <c r="F175" s="20"/>
      <c r="G175" s="21"/>
      <c r="H175" s="22" t="s">
        <v>207</v>
      </c>
      <c r="I175" s="24"/>
      <c r="J175" s="35">
        <v>1</v>
      </c>
      <c r="K175" s="36"/>
      <c r="L175" s="37"/>
      <c r="M175" s="7" t="str">
        <f>IF(ISNUMBER(單價分析!T1644),單價分析!T1644,"")</f>
        <v/>
      </c>
      <c r="N175" s="25" t="str">
        <f>IF(COUNT(J175,M175)=2,ROUND(J175*M175,0),"-
-")</f>
        <v>-
-</v>
      </c>
      <c r="O175" s="26"/>
      <c r="P175" s="38" t="s">
        <v>273</v>
      </c>
      <c r="Q175" s="39"/>
      <c r="R175" s="40"/>
    </row>
    <row r="176" spans="1:18" ht="35.700000000000003" customHeight="1">
      <c r="A176" s="22" t="s">
        <v>274</v>
      </c>
      <c r="B176" s="24"/>
      <c r="C176" s="19" t="s">
        <v>275</v>
      </c>
      <c r="D176" s="20"/>
      <c r="E176" s="20"/>
      <c r="F176" s="20"/>
      <c r="G176" s="21"/>
      <c r="H176" s="22" t="s">
        <v>207</v>
      </c>
      <c r="I176" s="24"/>
      <c r="J176" s="35">
        <v>1</v>
      </c>
      <c r="K176" s="36"/>
      <c r="L176" s="37"/>
      <c r="M176" s="7" t="str">
        <f>IF(ISNUMBER(單價分析!T1687),單價分析!T1687,"")</f>
        <v/>
      </c>
      <c r="N176" s="25" t="str">
        <f>IF(COUNT(J176,M176)=2,ROUND(J176*M176,0),"-
-")</f>
        <v>-
-</v>
      </c>
      <c r="O176" s="26"/>
      <c r="P176" s="38" t="s">
        <v>276</v>
      </c>
      <c r="Q176" s="39"/>
      <c r="R176" s="40"/>
    </row>
    <row r="177" spans="1:18" ht="53.55" customHeight="1">
      <c r="A177" s="22" t="s">
        <v>277</v>
      </c>
      <c r="B177" s="24"/>
      <c r="C177" s="19" t="s">
        <v>278</v>
      </c>
      <c r="D177" s="20"/>
      <c r="E177" s="20"/>
      <c r="F177" s="20"/>
      <c r="G177" s="21"/>
      <c r="H177" s="22" t="s">
        <v>207</v>
      </c>
      <c r="I177" s="24"/>
      <c r="J177" s="35">
        <v>1</v>
      </c>
      <c r="K177" s="36"/>
      <c r="L177" s="37"/>
      <c r="M177" s="7" t="str">
        <f>IF(ISNUMBER(單價分析!T1729),單價分析!T1729,"")</f>
        <v/>
      </c>
      <c r="N177" s="25" t="str">
        <f>IF(COUNT(J177,M177)=2,ROUND(J177*M177,0),"-
-
-")</f>
        <v>-
-
-</v>
      </c>
      <c r="O177" s="26"/>
      <c r="P177" s="38" t="s">
        <v>279</v>
      </c>
      <c r="Q177" s="39"/>
      <c r="R177" s="40"/>
    </row>
    <row r="178" spans="1:18" ht="35.700000000000003" customHeight="1">
      <c r="A178" s="22" t="s">
        <v>280</v>
      </c>
      <c r="B178" s="24"/>
      <c r="C178" s="19" t="s">
        <v>281</v>
      </c>
      <c r="D178" s="20"/>
      <c r="E178" s="20"/>
      <c r="F178" s="20"/>
      <c r="G178" s="21"/>
      <c r="H178" s="22" t="s">
        <v>207</v>
      </c>
      <c r="I178" s="24"/>
      <c r="J178" s="35">
        <v>1</v>
      </c>
      <c r="K178" s="36"/>
      <c r="L178" s="37"/>
      <c r="M178" s="7" t="str">
        <f>IF(ISNUMBER(單價分析!T1770),單價分析!T1770,"")</f>
        <v/>
      </c>
      <c r="N178" s="25" t="str">
        <f>IF(COUNT(J178,M178)=2,ROUND(J178*M178,0),"-
-")</f>
        <v>-
-</v>
      </c>
      <c r="O178" s="26"/>
      <c r="P178" s="38" t="s">
        <v>282</v>
      </c>
      <c r="Q178" s="39"/>
      <c r="R178" s="40"/>
    </row>
    <row r="179" spans="1:18" ht="35.700000000000003" customHeight="1">
      <c r="A179" s="22" t="s">
        <v>283</v>
      </c>
      <c r="B179" s="24"/>
      <c r="C179" s="19" t="s">
        <v>284</v>
      </c>
      <c r="D179" s="20"/>
      <c r="E179" s="20"/>
      <c r="F179" s="20"/>
      <c r="G179" s="21"/>
      <c r="H179" s="22" t="s">
        <v>207</v>
      </c>
      <c r="I179" s="24"/>
      <c r="J179" s="35">
        <v>2</v>
      </c>
      <c r="K179" s="36"/>
      <c r="L179" s="37"/>
      <c r="M179" s="7" t="str">
        <f>IF(ISNUMBER(單價分析!T1810),單價分析!T1810,"")</f>
        <v/>
      </c>
      <c r="N179" s="25" t="str">
        <f>IF(COUNT(J179,M179)=2,ROUND(J179*M179,0),"-
-")</f>
        <v>-
-</v>
      </c>
      <c r="O179" s="26"/>
      <c r="P179" s="38" t="s">
        <v>285</v>
      </c>
      <c r="Q179" s="39"/>
      <c r="R179" s="40"/>
    </row>
    <row r="180" spans="1:18" ht="53.55" customHeight="1">
      <c r="A180" s="22" t="s">
        <v>286</v>
      </c>
      <c r="B180" s="24"/>
      <c r="C180" s="19" t="s">
        <v>287</v>
      </c>
      <c r="D180" s="20"/>
      <c r="E180" s="20"/>
      <c r="F180" s="20"/>
      <c r="G180" s="21"/>
      <c r="H180" s="22" t="s">
        <v>207</v>
      </c>
      <c r="I180" s="24"/>
      <c r="J180" s="35">
        <v>1</v>
      </c>
      <c r="K180" s="36"/>
      <c r="L180" s="37"/>
      <c r="M180" s="7" t="str">
        <f>IF(ISNUMBER(單價分析!T1852),單價分析!T1852,"")</f>
        <v/>
      </c>
      <c r="N180" s="25" t="str">
        <f>IF(COUNT(J180,M180)=2,ROUND(J180*M180,0),"-
-
-")</f>
        <v>-
-
-</v>
      </c>
      <c r="O180" s="26"/>
      <c r="P180" s="38" t="s">
        <v>288</v>
      </c>
      <c r="Q180" s="39"/>
      <c r="R180" s="40"/>
    </row>
    <row r="181" spans="1:18" ht="53.55" customHeight="1">
      <c r="A181" s="22" t="s">
        <v>289</v>
      </c>
      <c r="B181" s="24"/>
      <c r="C181" s="19" t="s">
        <v>290</v>
      </c>
      <c r="D181" s="20"/>
      <c r="E181" s="20"/>
      <c r="F181" s="20"/>
      <c r="G181" s="21"/>
      <c r="H181" s="22" t="s">
        <v>207</v>
      </c>
      <c r="I181" s="24"/>
      <c r="J181" s="35">
        <v>1</v>
      </c>
      <c r="K181" s="36"/>
      <c r="L181" s="37"/>
      <c r="M181" s="7" t="str">
        <f>IF(ISNUMBER(單價分析!T1894),單價分析!T1894,"")</f>
        <v/>
      </c>
      <c r="N181" s="25" t="str">
        <f>IF(COUNT(J181,M181)=2,ROUND(J181*M181,0),"-
-
-")</f>
        <v>-
-
-</v>
      </c>
      <c r="O181" s="26"/>
      <c r="P181" s="38" t="s">
        <v>291</v>
      </c>
      <c r="Q181" s="39"/>
      <c r="R181" s="40"/>
    </row>
    <row r="182" spans="1:18" ht="53.55" customHeight="1">
      <c r="A182" s="22" t="s">
        <v>292</v>
      </c>
      <c r="B182" s="24"/>
      <c r="C182" s="19" t="s">
        <v>293</v>
      </c>
      <c r="D182" s="20"/>
      <c r="E182" s="20"/>
      <c r="F182" s="20"/>
      <c r="G182" s="21"/>
      <c r="H182" s="22" t="s">
        <v>207</v>
      </c>
      <c r="I182" s="24"/>
      <c r="J182" s="35">
        <v>1</v>
      </c>
      <c r="K182" s="36"/>
      <c r="L182" s="37"/>
      <c r="M182" s="7" t="str">
        <f>IF(ISNUMBER(單價分析!T1936),單價分析!T1936,"")</f>
        <v/>
      </c>
      <c r="N182" s="25" t="str">
        <f>IF(COUNT(J182,M182)=2,ROUND(J182*M182,0),"-
-
-")</f>
        <v>-
-
-</v>
      </c>
      <c r="O182" s="26"/>
      <c r="P182" s="38" t="s">
        <v>294</v>
      </c>
      <c r="Q182" s="39"/>
      <c r="R182" s="40"/>
    </row>
    <row r="183" spans="1:18" ht="53.55" customHeight="1">
      <c r="A183" s="22" t="s">
        <v>295</v>
      </c>
      <c r="B183" s="24"/>
      <c r="C183" s="19" t="s">
        <v>296</v>
      </c>
      <c r="D183" s="20"/>
      <c r="E183" s="20"/>
      <c r="F183" s="20"/>
      <c r="G183" s="21"/>
      <c r="H183" s="22" t="s">
        <v>207</v>
      </c>
      <c r="I183" s="24"/>
      <c r="J183" s="35">
        <v>1</v>
      </c>
      <c r="K183" s="36"/>
      <c r="L183" s="37"/>
      <c r="M183" s="7" t="str">
        <f>IF(ISNUMBER(單價分析!T1977),單價分析!T1977,"")</f>
        <v/>
      </c>
      <c r="N183" s="25" t="str">
        <f>IF(COUNT(J183,M183)=2,ROUND(J183*M183,0),"-
-
-")</f>
        <v>-
-
-</v>
      </c>
      <c r="O183" s="26"/>
      <c r="P183" s="38" t="s">
        <v>297</v>
      </c>
      <c r="Q183" s="39"/>
      <c r="R183" s="40"/>
    </row>
    <row r="184" spans="1:18" ht="35.700000000000003" customHeight="1">
      <c r="A184" s="22" t="s">
        <v>298</v>
      </c>
      <c r="B184" s="24"/>
      <c r="C184" s="19" t="s">
        <v>299</v>
      </c>
      <c r="D184" s="20"/>
      <c r="E184" s="20"/>
      <c r="F184" s="20"/>
      <c r="G184" s="21"/>
      <c r="H184" s="22" t="s">
        <v>207</v>
      </c>
      <c r="I184" s="24"/>
      <c r="J184" s="35">
        <v>2</v>
      </c>
      <c r="K184" s="36"/>
      <c r="L184" s="37"/>
      <c r="M184" s="7" t="str">
        <f>IF(ISNUMBER(單價分析!T2020),單價分析!T2020,"")</f>
        <v/>
      </c>
      <c r="N184" s="25" t="str">
        <f>IF(COUNT(J184,M184)=2,ROUND(J184*M184,0),"-
-")</f>
        <v>-
-</v>
      </c>
      <c r="O184" s="26"/>
      <c r="P184" s="38" t="s">
        <v>300</v>
      </c>
      <c r="Q184" s="39"/>
      <c r="R184" s="40"/>
    </row>
    <row r="185" spans="1:18" ht="17.850000000000001" customHeight="1">
      <c r="A185" s="22" t="s">
        <v>301</v>
      </c>
      <c r="B185" s="24"/>
      <c r="C185" s="19" t="s">
        <v>302</v>
      </c>
      <c r="D185" s="20"/>
      <c r="E185" s="20"/>
      <c r="F185" s="20"/>
      <c r="G185" s="21"/>
      <c r="H185" s="22" t="s">
        <v>207</v>
      </c>
      <c r="I185" s="24"/>
      <c r="J185" s="35">
        <v>5</v>
      </c>
      <c r="K185" s="36"/>
      <c r="L185" s="37"/>
      <c r="M185" s="7"/>
      <c r="N185" s="25" t="str">
        <f>IF(COUNT(J185,M185)=2,ROUND(J185*M185,0),"-")</f>
        <v>-</v>
      </c>
      <c r="O185" s="26"/>
      <c r="P185" s="38" t="s">
        <v>303</v>
      </c>
      <c r="Q185" s="39"/>
      <c r="R185" s="40"/>
    </row>
    <row r="186" spans="1:18" ht="54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0.5" customHeight="1">
      <c r="A187" s="1"/>
      <c r="B187" s="41" t="s">
        <v>42</v>
      </c>
      <c r="C187" s="41"/>
      <c r="D187" s="1"/>
      <c r="E187" s="8" t="s">
        <v>43</v>
      </c>
      <c r="F187" s="1"/>
      <c r="G187" s="41" t="s">
        <v>44</v>
      </c>
      <c r="H187" s="41"/>
      <c r="I187" s="1"/>
      <c r="J187" s="1"/>
      <c r="K187" s="8" t="s">
        <v>43</v>
      </c>
      <c r="L187" s="1"/>
      <c r="M187" s="1"/>
      <c r="N187" s="1"/>
      <c r="O187" s="1"/>
      <c r="P187" s="1"/>
      <c r="Q187" s="1"/>
      <c r="R187" s="1"/>
    </row>
    <row r="188" spans="1:18" ht="21.4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26.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7.25" customHeight="1">
      <c r="A190" s="29" t="s">
        <v>0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</row>
    <row r="191" spans="1:18" ht="4.8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7.25" customHeight="1">
      <c r="A192" s="29" t="s">
        <v>45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</row>
    <row r="193" spans="1:18" ht="2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1.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30" t="s">
        <v>2</v>
      </c>
      <c r="P194" s="30"/>
      <c r="Q194" s="30"/>
      <c r="R194" s="30"/>
    </row>
    <row r="195" spans="1:18" ht="6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0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41" t="s">
        <v>304</v>
      </c>
      <c r="P196" s="41"/>
      <c r="Q196" s="41"/>
      <c r="R196" s="1"/>
    </row>
    <row r="197" spans="1:18" ht="2.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27.6" customHeight="1">
      <c r="A198" s="16" t="s">
        <v>4</v>
      </c>
      <c r="B198" s="18"/>
      <c r="C198" s="19" t="s">
        <v>47</v>
      </c>
      <c r="D198" s="20"/>
      <c r="E198" s="20"/>
      <c r="F198" s="20"/>
      <c r="G198" s="20"/>
      <c r="H198" s="20"/>
      <c r="I198" s="20"/>
      <c r="J198" s="20"/>
      <c r="K198" s="20"/>
      <c r="L198" s="21"/>
      <c r="M198" s="4" t="s">
        <v>6</v>
      </c>
      <c r="N198" s="32"/>
      <c r="O198" s="33"/>
      <c r="P198" s="33"/>
      <c r="Q198" s="33"/>
      <c r="R198" s="34"/>
    </row>
    <row r="199" spans="1:18" ht="27.6" customHeight="1">
      <c r="A199" s="16" t="s">
        <v>7</v>
      </c>
      <c r="B199" s="18"/>
      <c r="C199" s="19" t="s">
        <v>8</v>
      </c>
      <c r="D199" s="20"/>
      <c r="E199" s="20"/>
      <c r="F199" s="20"/>
      <c r="G199" s="20"/>
      <c r="H199" s="20"/>
      <c r="I199" s="20"/>
      <c r="J199" s="20"/>
      <c r="K199" s="20"/>
      <c r="L199" s="21"/>
      <c r="M199" s="4" t="s">
        <v>9</v>
      </c>
      <c r="N199" s="19" t="s">
        <v>10</v>
      </c>
      <c r="O199" s="20"/>
      <c r="P199" s="20"/>
      <c r="Q199" s="20"/>
      <c r="R199" s="21"/>
    </row>
    <row r="200" spans="1:18" ht="22.2" customHeight="1">
      <c r="A200" s="22" t="s">
        <v>11</v>
      </c>
      <c r="B200" s="24"/>
      <c r="C200" s="22" t="s">
        <v>48</v>
      </c>
      <c r="D200" s="23"/>
      <c r="E200" s="23"/>
      <c r="F200" s="23"/>
      <c r="G200" s="24"/>
      <c r="H200" s="22" t="s">
        <v>49</v>
      </c>
      <c r="I200" s="24"/>
      <c r="J200" s="22" t="s">
        <v>50</v>
      </c>
      <c r="K200" s="23"/>
      <c r="L200" s="24"/>
      <c r="M200" s="5" t="s">
        <v>51</v>
      </c>
      <c r="N200" s="22" t="s">
        <v>52</v>
      </c>
      <c r="O200" s="24"/>
      <c r="P200" s="22" t="s">
        <v>53</v>
      </c>
      <c r="Q200" s="23"/>
      <c r="R200" s="24"/>
    </row>
    <row r="201" spans="1:18" ht="17.7" customHeight="1">
      <c r="A201" s="22"/>
      <c r="B201" s="24"/>
      <c r="C201" s="19" t="s">
        <v>305</v>
      </c>
      <c r="D201" s="20"/>
      <c r="E201" s="20"/>
      <c r="F201" s="20"/>
      <c r="G201" s="21"/>
      <c r="H201" s="22"/>
      <c r="I201" s="24"/>
      <c r="J201" s="32"/>
      <c r="K201" s="33"/>
      <c r="L201" s="34"/>
      <c r="M201" s="9"/>
      <c r="N201" s="42" t="s">
        <v>306</v>
      </c>
      <c r="O201" s="43"/>
      <c r="P201" s="38" t="s">
        <v>307</v>
      </c>
      <c r="Q201" s="39"/>
      <c r="R201" s="40"/>
    </row>
    <row r="202" spans="1:18" ht="53.55" customHeight="1">
      <c r="A202" s="22" t="s">
        <v>308</v>
      </c>
      <c r="B202" s="24"/>
      <c r="C202" s="19" t="s">
        <v>309</v>
      </c>
      <c r="D202" s="20"/>
      <c r="E202" s="20"/>
      <c r="F202" s="20"/>
      <c r="G202" s="21"/>
      <c r="H202" s="22" t="s">
        <v>207</v>
      </c>
      <c r="I202" s="24"/>
      <c r="J202" s="35">
        <v>1</v>
      </c>
      <c r="K202" s="36"/>
      <c r="L202" s="37"/>
      <c r="M202" s="7" t="str">
        <f>IF(ISNUMBER(單價分析!T2062),單價分析!T2062,"")</f>
        <v/>
      </c>
      <c r="N202" s="25" t="str">
        <f t="shared" ref="N202:N207" si="0">IF(COUNT(J202,M202)=2,ROUND(J202*M202,0),"-
-
-")</f>
        <v>-
-
-</v>
      </c>
      <c r="O202" s="26"/>
      <c r="P202" s="38" t="s">
        <v>310</v>
      </c>
      <c r="Q202" s="39"/>
      <c r="R202" s="40"/>
    </row>
    <row r="203" spans="1:18" ht="53.55" customHeight="1">
      <c r="A203" s="22" t="s">
        <v>311</v>
      </c>
      <c r="B203" s="24"/>
      <c r="C203" s="19" t="s">
        <v>312</v>
      </c>
      <c r="D203" s="20"/>
      <c r="E203" s="20"/>
      <c r="F203" s="20"/>
      <c r="G203" s="21"/>
      <c r="H203" s="22" t="s">
        <v>207</v>
      </c>
      <c r="I203" s="24"/>
      <c r="J203" s="35">
        <v>3</v>
      </c>
      <c r="K203" s="36"/>
      <c r="L203" s="37"/>
      <c r="M203" s="7" t="str">
        <f>IF(ISNUMBER(單價分析!T2105),單價分析!T2105,"")</f>
        <v/>
      </c>
      <c r="N203" s="25" t="str">
        <f t="shared" si="0"/>
        <v>-
-
-</v>
      </c>
      <c r="O203" s="26"/>
      <c r="P203" s="38" t="s">
        <v>313</v>
      </c>
      <c r="Q203" s="39"/>
      <c r="R203" s="40"/>
    </row>
    <row r="204" spans="1:18" ht="53.55" customHeight="1">
      <c r="A204" s="22" t="s">
        <v>314</v>
      </c>
      <c r="B204" s="24"/>
      <c r="C204" s="19" t="s">
        <v>315</v>
      </c>
      <c r="D204" s="20"/>
      <c r="E204" s="20"/>
      <c r="F204" s="20"/>
      <c r="G204" s="21"/>
      <c r="H204" s="22" t="s">
        <v>207</v>
      </c>
      <c r="I204" s="24"/>
      <c r="J204" s="35">
        <v>2</v>
      </c>
      <c r="K204" s="36"/>
      <c r="L204" s="37"/>
      <c r="M204" s="7" t="str">
        <f>IF(ISNUMBER(單價分析!T2148),單價分析!T2148,"")</f>
        <v/>
      </c>
      <c r="N204" s="25" t="str">
        <f t="shared" si="0"/>
        <v>-
-
-</v>
      </c>
      <c r="O204" s="26"/>
      <c r="P204" s="38" t="s">
        <v>316</v>
      </c>
      <c r="Q204" s="39"/>
      <c r="R204" s="40"/>
    </row>
    <row r="205" spans="1:18" ht="53.55" customHeight="1">
      <c r="A205" s="22" t="s">
        <v>317</v>
      </c>
      <c r="B205" s="24"/>
      <c r="C205" s="19" t="s">
        <v>318</v>
      </c>
      <c r="D205" s="20"/>
      <c r="E205" s="20"/>
      <c r="F205" s="20"/>
      <c r="G205" s="21"/>
      <c r="H205" s="22" t="s">
        <v>207</v>
      </c>
      <c r="I205" s="24"/>
      <c r="J205" s="35">
        <v>3</v>
      </c>
      <c r="K205" s="36"/>
      <c r="L205" s="37"/>
      <c r="M205" s="7" t="str">
        <f>IF(ISNUMBER(單價分析!T2191),單價分析!T2191,"")</f>
        <v/>
      </c>
      <c r="N205" s="25" t="str">
        <f t="shared" si="0"/>
        <v>-
-
-</v>
      </c>
      <c r="O205" s="26"/>
      <c r="P205" s="38" t="s">
        <v>319</v>
      </c>
      <c r="Q205" s="39"/>
      <c r="R205" s="40"/>
    </row>
    <row r="206" spans="1:18" ht="53.55" customHeight="1">
      <c r="A206" s="22" t="s">
        <v>320</v>
      </c>
      <c r="B206" s="24"/>
      <c r="C206" s="19" t="s">
        <v>321</v>
      </c>
      <c r="D206" s="20"/>
      <c r="E206" s="20"/>
      <c r="F206" s="20"/>
      <c r="G206" s="21"/>
      <c r="H206" s="22" t="s">
        <v>207</v>
      </c>
      <c r="I206" s="24"/>
      <c r="J206" s="35">
        <v>2</v>
      </c>
      <c r="K206" s="36"/>
      <c r="L206" s="37"/>
      <c r="M206" s="7" t="str">
        <f>IF(ISNUMBER(單價分析!T2234),單價分析!T2234,"")</f>
        <v/>
      </c>
      <c r="N206" s="25" t="str">
        <f t="shared" si="0"/>
        <v>-
-
-</v>
      </c>
      <c r="O206" s="26"/>
      <c r="P206" s="38" t="s">
        <v>322</v>
      </c>
      <c r="Q206" s="39"/>
      <c r="R206" s="40"/>
    </row>
    <row r="207" spans="1:18" ht="53.55" customHeight="1">
      <c r="A207" s="22" t="s">
        <v>323</v>
      </c>
      <c r="B207" s="24"/>
      <c r="C207" s="19" t="s">
        <v>324</v>
      </c>
      <c r="D207" s="20"/>
      <c r="E207" s="20"/>
      <c r="F207" s="20"/>
      <c r="G207" s="21"/>
      <c r="H207" s="22" t="s">
        <v>207</v>
      </c>
      <c r="I207" s="24"/>
      <c r="J207" s="35">
        <v>1</v>
      </c>
      <c r="K207" s="36"/>
      <c r="L207" s="37"/>
      <c r="M207" s="7" t="str">
        <f>IF(ISNUMBER(單價分析!T2277),單價分析!T2277,"")</f>
        <v/>
      </c>
      <c r="N207" s="25" t="str">
        <f t="shared" si="0"/>
        <v>-
-
-</v>
      </c>
      <c r="O207" s="26"/>
      <c r="P207" s="38" t="s">
        <v>325</v>
      </c>
      <c r="Q207" s="39"/>
      <c r="R207" s="40"/>
    </row>
    <row r="208" spans="1:18" ht="35.700000000000003" customHeight="1">
      <c r="A208" s="22" t="s">
        <v>326</v>
      </c>
      <c r="B208" s="24"/>
      <c r="C208" s="19" t="s">
        <v>327</v>
      </c>
      <c r="D208" s="20"/>
      <c r="E208" s="20"/>
      <c r="F208" s="20"/>
      <c r="G208" s="21"/>
      <c r="H208" s="22" t="s">
        <v>207</v>
      </c>
      <c r="I208" s="24"/>
      <c r="J208" s="35">
        <v>1</v>
      </c>
      <c r="K208" s="36"/>
      <c r="L208" s="37"/>
      <c r="M208" s="7" t="str">
        <f>IF(ISNUMBER(單價分析!T2320),單價分析!T2320,"")</f>
        <v/>
      </c>
      <c r="N208" s="25" t="str">
        <f>IF(COUNT(J208,M208)=2,ROUND(J208*M208,0),"-
-")</f>
        <v>-
-</v>
      </c>
      <c r="O208" s="26"/>
      <c r="P208" s="38" t="s">
        <v>328</v>
      </c>
      <c r="Q208" s="39"/>
      <c r="R208" s="40"/>
    </row>
    <row r="209" spans="1:18" ht="53.55" customHeight="1">
      <c r="A209" s="22" t="s">
        <v>329</v>
      </c>
      <c r="B209" s="24"/>
      <c r="C209" s="19" t="s">
        <v>330</v>
      </c>
      <c r="D209" s="20"/>
      <c r="E209" s="20"/>
      <c r="F209" s="20"/>
      <c r="G209" s="21"/>
      <c r="H209" s="22" t="s">
        <v>207</v>
      </c>
      <c r="I209" s="24"/>
      <c r="J209" s="35">
        <v>2</v>
      </c>
      <c r="K209" s="36"/>
      <c r="L209" s="37"/>
      <c r="M209" s="7" t="str">
        <f>IF(ISNUMBER(單價分析!T2363),單價分析!T2363,"")</f>
        <v/>
      </c>
      <c r="N209" s="25" t="str">
        <f>IF(COUNT(J209,M209)=2,ROUND(J209*M209,0),"-
-
-")</f>
        <v>-
-
-</v>
      </c>
      <c r="O209" s="26"/>
      <c r="P209" s="38" t="s">
        <v>331</v>
      </c>
      <c r="Q209" s="39"/>
      <c r="R209" s="40"/>
    </row>
    <row r="210" spans="1:18" ht="53.55" customHeight="1">
      <c r="A210" s="22" t="s">
        <v>332</v>
      </c>
      <c r="B210" s="24"/>
      <c r="C210" s="19" t="s">
        <v>333</v>
      </c>
      <c r="D210" s="20"/>
      <c r="E210" s="20"/>
      <c r="F210" s="20"/>
      <c r="G210" s="21"/>
      <c r="H210" s="22" t="s">
        <v>207</v>
      </c>
      <c r="I210" s="24"/>
      <c r="J210" s="35">
        <v>2</v>
      </c>
      <c r="K210" s="36"/>
      <c r="L210" s="37"/>
      <c r="M210" s="7" t="str">
        <f>IF(ISNUMBER(單價分析!T2406),單價分析!T2406,"")</f>
        <v/>
      </c>
      <c r="N210" s="25" t="str">
        <f>IF(COUNT(J210,M210)=2,ROUND(J210*M210,0),"-
-
-")</f>
        <v>-
-
-</v>
      </c>
      <c r="O210" s="26"/>
      <c r="P210" s="38" t="s">
        <v>334</v>
      </c>
      <c r="Q210" s="39"/>
      <c r="R210" s="40"/>
    </row>
    <row r="211" spans="1:18" ht="35.700000000000003" customHeight="1">
      <c r="A211" s="22" t="s">
        <v>335</v>
      </c>
      <c r="B211" s="24"/>
      <c r="C211" s="19" t="s">
        <v>336</v>
      </c>
      <c r="D211" s="20"/>
      <c r="E211" s="20"/>
      <c r="F211" s="20"/>
      <c r="G211" s="21"/>
      <c r="H211" s="22" t="s">
        <v>207</v>
      </c>
      <c r="I211" s="24"/>
      <c r="J211" s="35">
        <v>1</v>
      </c>
      <c r="K211" s="36"/>
      <c r="L211" s="37"/>
      <c r="M211" s="7" t="str">
        <f>IF(ISNUMBER(單價分析!T2450),單價分析!T2450,"")</f>
        <v/>
      </c>
      <c r="N211" s="25" t="str">
        <f>IF(COUNT(J211,M211)=2,ROUND(J211*M211,0),"-
-")</f>
        <v>-
-</v>
      </c>
      <c r="O211" s="26"/>
      <c r="P211" s="38" t="s">
        <v>337</v>
      </c>
      <c r="Q211" s="39"/>
      <c r="R211" s="40"/>
    </row>
    <row r="212" spans="1:18" ht="17.850000000000001" customHeight="1">
      <c r="A212" s="22" t="s">
        <v>338</v>
      </c>
      <c r="B212" s="24"/>
      <c r="C212" s="19" t="s">
        <v>339</v>
      </c>
      <c r="D212" s="20"/>
      <c r="E212" s="20"/>
      <c r="F212" s="20"/>
      <c r="G212" s="21"/>
      <c r="H212" s="22" t="s">
        <v>207</v>
      </c>
      <c r="I212" s="24"/>
      <c r="J212" s="35">
        <v>1</v>
      </c>
      <c r="K212" s="36"/>
      <c r="L212" s="37"/>
      <c r="M212" s="7" t="str">
        <f>IF(ISNUMBER(單價分析!T2492),單價分析!T2492,"")</f>
        <v/>
      </c>
      <c r="N212" s="25" t="str">
        <f>IF(COUNT(J212,M212)=2,ROUND(J212*M212,0),"-")</f>
        <v>-</v>
      </c>
      <c r="O212" s="26"/>
      <c r="P212" s="38" t="s">
        <v>340</v>
      </c>
      <c r="Q212" s="39"/>
      <c r="R212" s="40"/>
    </row>
    <row r="213" spans="1:18" ht="54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0.5" customHeight="1">
      <c r="A214" s="1"/>
      <c r="B214" s="41" t="s">
        <v>42</v>
      </c>
      <c r="C214" s="41"/>
      <c r="D214" s="1"/>
      <c r="E214" s="8" t="s">
        <v>43</v>
      </c>
      <c r="F214" s="1"/>
      <c r="G214" s="41" t="s">
        <v>44</v>
      </c>
      <c r="H214" s="41"/>
      <c r="I214" s="1"/>
      <c r="J214" s="1"/>
      <c r="K214" s="8" t="s">
        <v>43</v>
      </c>
      <c r="L214" s="1"/>
      <c r="M214" s="1"/>
      <c r="N214" s="1"/>
      <c r="O214" s="1"/>
      <c r="P214" s="1"/>
      <c r="Q214" s="1"/>
      <c r="R214" s="1"/>
    </row>
    <row r="215" spans="1:18" ht="21.4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26.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7.25" customHeight="1">
      <c r="A217" s="29" t="s">
        <v>0</v>
      </c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</row>
    <row r="218" spans="1:18" ht="4.8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7.25" customHeight="1">
      <c r="A219" s="29" t="s">
        <v>45</v>
      </c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</row>
    <row r="220" spans="1:18" ht="2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1.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30" t="s">
        <v>2</v>
      </c>
      <c r="P221" s="30"/>
      <c r="Q221" s="30"/>
      <c r="R221" s="30"/>
    </row>
    <row r="222" spans="1:18" ht="6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0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41" t="s">
        <v>341</v>
      </c>
      <c r="P223" s="41"/>
      <c r="Q223" s="41"/>
      <c r="R223" s="1"/>
    </row>
    <row r="224" spans="1:18" ht="2.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27.6" customHeight="1">
      <c r="A225" s="16" t="s">
        <v>4</v>
      </c>
      <c r="B225" s="18"/>
      <c r="C225" s="19" t="s">
        <v>47</v>
      </c>
      <c r="D225" s="20"/>
      <c r="E225" s="20"/>
      <c r="F225" s="20"/>
      <c r="G225" s="20"/>
      <c r="H225" s="20"/>
      <c r="I225" s="20"/>
      <c r="J225" s="20"/>
      <c r="K225" s="20"/>
      <c r="L225" s="21"/>
      <c r="M225" s="4" t="s">
        <v>6</v>
      </c>
      <c r="N225" s="32"/>
      <c r="O225" s="33"/>
      <c r="P225" s="33"/>
      <c r="Q225" s="33"/>
      <c r="R225" s="34"/>
    </row>
    <row r="226" spans="1:18" ht="27.6" customHeight="1">
      <c r="A226" s="16" t="s">
        <v>7</v>
      </c>
      <c r="B226" s="18"/>
      <c r="C226" s="19" t="s">
        <v>8</v>
      </c>
      <c r="D226" s="20"/>
      <c r="E226" s="20"/>
      <c r="F226" s="20"/>
      <c r="G226" s="20"/>
      <c r="H226" s="20"/>
      <c r="I226" s="20"/>
      <c r="J226" s="20"/>
      <c r="K226" s="20"/>
      <c r="L226" s="21"/>
      <c r="M226" s="4" t="s">
        <v>9</v>
      </c>
      <c r="N226" s="19" t="s">
        <v>10</v>
      </c>
      <c r="O226" s="20"/>
      <c r="P226" s="20"/>
      <c r="Q226" s="20"/>
      <c r="R226" s="21"/>
    </row>
    <row r="227" spans="1:18" ht="22.2" customHeight="1">
      <c r="A227" s="22" t="s">
        <v>11</v>
      </c>
      <c r="B227" s="24"/>
      <c r="C227" s="22" t="s">
        <v>48</v>
      </c>
      <c r="D227" s="23"/>
      <c r="E227" s="23"/>
      <c r="F227" s="23"/>
      <c r="G227" s="24"/>
      <c r="H227" s="22" t="s">
        <v>49</v>
      </c>
      <c r="I227" s="24"/>
      <c r="J227" s="22" t="s">
        <v>50</v>
      </c>
      <c r="K227" s="23"/>
      <c r="L227" s="24"/>
      <c r="M227" s="5" t="s">
        <v>51</v>
      </c>
      <c r="N227" s="22" t="s">
        <v>52</v>
      </c>
      <c r="O227" s="24"/>
      <c r="P227" s="22" t="s">
        <v>53</v>
      </c>
      <c r="Q227" s="23"/>
      <c r="R227" s="24"/>
    </row>
    <row r="228" spans="1:18" ht="35.549999999999997" customHeight="1">
      <c r="A228" s="22"/>
      <c r="B228" s="24"/>
      <c r="C228" s="19" t="s">
        <v>342</v>
      </c>
      <c r="D228" s="20"/>
      <c r="E228" s="20"/>
      <c r="F228" s="20"/>
      <c r="G228" s="21"/>
      <c r="H228" s="22"/>
      <c r="I228" s="24"/>
      <c r="J228" s="32"/>
      <c r="K228" s="33"/>
      <c r="L228" s="34"/>
      <c r="M228" s="9"/>
      <c r="N228" s="42" t="s">
        <v>163</v>
      </c>
      <c r="O228" s="43"/>
      <c r="P228" s="38" t="s">
        <v>343</v>
      </c>
      <c r="Q228" s="39"/>
      <c r="R228" s="40"/>
    </row>
    <row r="229" spans="1:18" ht="35.700000000000003" customHeight="1">
      <c r="A229" s="22" t="s">
        <v>344</v>
      </c>
      <c r="B229" s="24"/>
      <c r="C229" s="19" t="s">
        <v>345</v>
      </c>
      <c r="D229" s="20"/>
      <c r="E229" s="20"/>
      <c r="F229" s="20"/>
      <c r="G229" s="21"/>
      <c r="H229" s="22" t="s">
        <v>207</v>
      </c>
      <c r="I229" s="24"/>
      <c r="J229" s="35">
        <v>1</v>
      </c>
      <c r="K229" s="36"/>
      <c r="L229" s="37"/>
      <c r="M229" s="7" t="str">
        <f>IF(ISNUMBER(單價分析!T2536),單價分析!T2536,"")</f>
        <v/>
      </c>
      <c r="N229" s="25" t="str">
        <f t="shared" ref="N229:N234" si="1">IF(COUNT(J229,M229)=2,ROUND(J229*M229,0),"-
-")</f>
        <v>-
-</v>
      </c>
      <c r="O229" s="26"/>
      <c r="P229" s="38" t="s">
        <v>346</v>
      </c>
      <c r="Q229" s="39"/>
      <c r="R229" s="40"/>
    </row>
    <row r="230" spans="1:18" ht="35.700000000000003" customHeight="1">
      <c r="A230" s="22" t="s">
        <v>347</v>
      </c>
      <c r="B230" s="24"/>
      <c r="C230" s="19" t="s">
        <v>348</v>
      </c>
      <c r="D230" s="20"/>
      <c r="E230" s="20"/>
      <c r="F230" s="20"/>
      <c r="G230" s="21"/>
      <c r="H230" s="22" t="s">
        <v>207</v>
      </c>
      <c r="I230" s="24"/>
      <c r="J230" s="35">
        <v>2</v>
      </c>
      <c r="K230" s="36"/>
      <c r="L230" s="37"/>
      <c r="M230" s="7" t="str">
        <f>IF(ISNUMBER(單價分析!T2580),單價分析!T2580,"")</f>
        <v/>
      </c>
      <c r="N230" s="25" t="str">
        <f t="shared" si="1"/>
        <v>-
-</v>
      </c>
      <c r="O230" s="26"/>
      <c r="P230" s="38" t="s">
        <v>349</v>
      </c>
      <c r="Q230" s="39"/>
      <c r="R230" s="40"/>
    </row>
    <row r="231" spans="1:18" ht="35.700000000000003" customHeight="1">
      <c r="A231" s="22" t="s">
        <v>350</v>
      </c>
      <c r="B231" s="24"/>
      <c r="C231" s="19" t="s">
        <v>351</v>
      </c>
      <c r="D231" s="20"/>
      <c r="E231" s="20"/>
      <c r="F231" s="20"/>
      <c r="G231" s="21"/>
      <c r="H231" s="22" t="s">
        <v>207</v>
      </c>
      <c r="I231" s="24"/>
      <c r="J231" s="35">
        <v>1</v>
      </c>
      <c r="K231" s="36"/>
      <c r="L231" s="37"/>
      <c r="M231" s="7" t="str">
        <f>IF(ISNUMBER(單價分析!T2623),單價分析!T2623,"")</f>
        <v/>
      </c>
      <c r="N231" s="25" t="str">
        <f t="shared" si="1"/>
        <v>-
-</v>
      </c>
      <c r="O231" s="26"/>
      <c r="P231" s="38" t="s">
        <v>352</v>
      </c>
      <c r="Q231" s="39"/>
      <c r="R231" s="40"/>
    </row>
    <row r="232" spans="1:18" ht="35.700000000000003" customHeight="1">
      <c r="A232" s="22" t="s">
        <v>353</v>
      </c>
      <c r="B232" s="24"/>
      <c r="C232" s="19" t="s">
        <v>354</v>
      </c>
      <c r="D232" s="20"/>
      <c r="E232" s="20"/>
      <c r="F232" s="20"/>
      <c r="G232" s="21"/>
      <c r="H232" s="22" t="s">
        <v>207</v>
      </c>
      <c r="I232" s="24"/>
      <c r="J232" s="35">
        <v>1</v>
      </c>
      <c r="K232" s="36"/>
      <c r="L232" s="37"/>
      <c r="M232" s="7"/>
      <c r="N232" s="25" t="str">
        <f t="shared" si="1"/>
        <v>-
-</v>
      </c>
      <c r="O232" s="26"/>
      <c r="P232" s="38" t="s">
        <v>355</v>
      </c>
      <c r="Q232" s="39"/>
      <c r="R232" s="40"/>
    </row>
    <row r="233" spans="1:18" ht="35.700000000000003" customHeight="1">
      <c r="A233" s="22" t="s">
        <v>356</v>
      </c>
      <c r="B233" s="24"/>
      <c r="C233" s="19" t="s">
        <v>357</v>
      </c>
      <c r="D233" s="20"/>
      <c r="E233" s="20"/>
      <c r="F233" s="20"/>
      <c r="G233" s="21"/>
      <c r="H233" s="22" t="s">
        <v>207</v>
      </c>
      <c r="I233" s="24"/>
      <c r="J233" s="35">
        <v>4</v>
      </c>
      <c r="K233" s="36"/>
      <c r="L233" s="37"/>
      <c r="M233" s="7"/>
      <c r="N233" s="25" t="str">
        <f t="shared" si="1"/>
        <v>-
-</v>
      </c>
      <c r="O233" s="26"/>
      <c r="P233" s="38" t="s">
        <v>358</v>
      </c>
      <c r="Q233" s="39"/>
      <c r="R233" s="40"/>
    </row>
    <row r="234" spans="1:18" ht="35.700000000000003" customHeight="1">
      <c r="A234" s="22" t="s">
        <v>359</v>
      </c>
      <c r="B234" s="24"/>
      <c r="C234" s="19" t="s">
        <v>360</v>
      </c>
      <c r="D234" s="20"/>
      <c r="E234" s="20"/>
      <c r="F234" s="20"/>
      <c r="G234" s="21"/>
      <c r="H234" s="22" t="s">
        <v>207</v>
      </c>
      <c r="I234" s="24"/>
      <c r="J234" s="35">
        <v>1</v>
      </c>
      <c r="K234" s="36"/>
      <c r="L234" s="37"/>
      <c r="M234" s="7" t="str">
        <f>IF(ISNUMBER(單價分析!T2667),單價分析!T2667,"")</f>
        <v/>
      </c>
      <c r="N234" s="25" t="str">
        <f t="shared" si="1"/>
        <v>-
-</v>
      </c>
      <c r="O234" s="26"/>
      <c r="P234" s="38" t="s">
        <v>361</v>
      </c>
      <c r="Q234" s="39"/>
      <c r="R234" s="40"/>
    </row>
    <row r="235" spans="1:18" ht="53.55" customHeight="1">
      <c r="A235" s="22" t="s">
        <v>362</v>
      </c>
      <c r="B235" s="24"/>
      <c r="C235" s="19" t="s">
        <v>363</v>
      </c>
      <c r="D235" s="20"/>
      <c r="E235" s="20"/>
      <c r="F235" s="20"/>
      <c r="G235" s="21"/>
      <c r="H235" s="22" t="s">
        <v>207</v>
      </c>
      <c r="I235" s="24"/>
      <c r="J235" s="35">
        <v>1</v>
      </c>
      <c r="K235" s="36"/>
      <c r="L235" s="37"/>
      <c r="M235" s="7" t="str">
        <f>IF(ISNUMBER(單價分析!T2709),單價分析!T2709,"")</f>
        <v/>
      </c>
      <c r="N235" s="25" t="str">
        <f>IF(COUNT(J235,M235)=2,ROUND(J235*M235,0),"-
-
-")</f>
        <v>-
-
-</v>
      </c>
      <c r="O235" s="26"/>
      <c r="P235" s="38" t="s">
        <v>364</v>
      </c>
      <c r="Q235" s="39"/>
      <c r="R235" s="40"/>
    </row>
    <row r="236" spans="1:18" ht="35.700000000000003" customHeight="1">
      <c r="A236" s="22" t="s">
        <v>365</v>
      </c>
      <c r="B236" s="24"/>
      <c r="C236" s="19" t="s">
        <v>366</v>
      </c>
      <c r="D236" s="20"/>
      <c r="E236" s="20"/>
      <c r="F236" s="20"/>
      <c r="G236" s="21"/>
      <c r="H236" s="22" t="s">
        <v>207</v>
      </c>
      <c r="I236" s="24"/>
      <c r="J236" s="35">
        <v>1</v>
      </c>
      <c r="K236" s="36"/>
      <c r="L236" s="37"/>
      <c r="M236" s="7"/>
      <c r="N236" s="25" t="str">
        <f>IF(COUNT(J236,M236)=2,ROUND(J236*M236,0),"-
-")</f>
        <v>-
-</v>
      </c>
      <c r="O236" s="26"/>
      <c r="P236" s="38" t="s">
        <v>367</v>
      </c>
      <c r="Q236" s="39"/>
      <c r="R236" s="40"/>
    </row>
    <row r="237" spans="1:18" ht="35.700000000000003" customHeight="1">
      <c r="A237" s="22" t="s">
        <v>368</v>
      </c>
      <c r="B237" s="24"/>
      <c r="C237" s="19" t="s">
        <v>369</v>
      </c>
      <c r="D237" s="20"/>
      <c r="E237" s="20"/>
      <c r="F237" s="20"/>
      <c r="G237" s="21"/>
      <c r="H237" s="22" t="s">
        <v>207</v>
      </c>
      <c r="I237" s="24"/>
      <c r="J237" s="35">
        <v>1</v>
      </c>
      <c r="K237" s="36"/>
      <c r="L237" s="37"/>
      <c r="M237" s="7" t="str">
        <f>IF(ISNUMBER(單價分析!T2752),單價分析!T2752,"")</f>
        <v/>
      </c>
      <c r="N237" s="25" t="str">
        <f>IF(COUNT(J237,M237)=2,ROUND(J237*M237,0),"-
-")</f>
        <v>-
-</v>
      </c>
      <c r="O237" s="26"/>
      <c r="P237" s="38" t="s">
        <v>370</v>
      </c>
      <c r="Q237" s="39"/>
      <c r="R237" s="40"/>
    </row>
    <row r="238" spans="1:18" ht="35.700000000000003" customHeight="1">
      <c r="A238" s="22" t="s">
        <v>371</v>
      </c>
      <c r="B238" s="24"/>
      <c r="C238" s="19" t="s">
        <v>372</v>
      </c>
      <c r="D238" s="20"/>
      <c r="E238" s="20"/>
      <c r="F238" s="20"/>
      <c r="G238" s="21"/>
      <c r="H238" s="22" t="s">
        <v>122</v>
      </c>
      <c r="I238" s="24"/>
      <c r="J238" s="35">
        <v>33</v>
      </c>
      <c r="K238" s="36"/>
      <c r="L238" s="37"/>
      <c r="M238" s="7"/>
      <c r="N238" s="25" t="str">
        <f>IF(COUNT(J238,M238)=2,ROUND(J238*M238,0),"-
-")</f>
        <v>-
-</v>
      </c>
      <c r="O238" s="26"/>
      <c r="P238" s="38" t="s">
        <v>373</v>
      </c>
      <c r="Q238" s="39"/>
      <c r="R238" s="40"/>
    </row>
    <row r="239" spans="1:18" ht="35.700000000000003" customHeight="1">
      <c r="A239" s="22" t="s">
        <v>374</v>
      </c>
      <c r="B239" s="24"/>
      <c r="C239" s="19" t="s">
        <v>375</v>
      </c>
      <c r="D239" s="20"/>
      <c r="E239" s="20"/>
      <c r="F239" s="20"/>
      <c r="G239" s="21"/>
      <c r="H239" s="22" t="s">
        <v>207</v>
      </c>
      <c r="I239" s="24"/>
      <c r="J239" s="35">
        <v>12</v>
      </c>
      <c r="K239" s="36"/>
      <c r="L239" s="37"/>
      <c r="M239" s="7"/>
      <c r="N239" s="25" t="str">
        <f>IF(COUNT(J239,M239)=2,ROUND(J239*M239,0),"-
-")</f>
        <v>-
-</v>
      </c>
      <c r="O239" s="26"/>
      <c r="P239" s="38" t="s">
        <v>376</v>
      </c>
      <c r="Q239" s="39"/>
      <c r="R239" s="40"/>
    </row>
    <row r="240" spans="1:18" ht="35.700000000000003" customHeight="1">
      <c r="A240" s="22" t="s">
        <v>377</v>
      </c>
      <c r="B240" s="24"/>
      <c r="C240" s="19" t="s">
        <v>378</v>
      </c>
      <c r="D240" s="20"/>
      <c r="E240" s="20"/>
      <c r="F240" s="20"/>
      <c r="G240" s="21"/>
      <c r="H240" s="22" t="s">
        <v>122</v>
      </c>
      <c r="I240" s="24"/>
      <c r="J240" s="35">
        <v>33</v>
      </c>
      <c r="K240" s="36"/>
      <c r="L240" s="37"/>
      <c r="M240" s="7"/>
      <c r="N240" s="25" t="str">
        <f>IF(COUNT(J240,M240)=2,ROUND(J240*M240,0),"-
-")</f>
        <v>-
-</v>
      </c>
      <c r="O240" s="26"/>
      <c r="P240" s="38" t="s">
        <v>379</v>
      </c>
      <c r="Q240" s="39"/>
      <c r="R240" s="40"/>
    </row>
    <row r="241" spans="1:18" ht="17.850000000000001" customHeight="1">
      <c r="A241" s="22" t="s">
        <v>380</v>
      </c>
      <c r="B241" s="24"/>
      <c r="C241" s="19" t="s">
        <v>381</v>
      </c>
      <c r="D241" s="20"/>
      <c r="E241" s="20"/>
      <c r="F241" s="20"/>
      <c r="G241" s="21"/>
      <c r="H241" s="22"/>
      <c r="I241" s="24"/>
      <c r="J241" s="35">
        <v>1</v>
      </c>
      <c r="K241" s="36"/>
      <c r="L241" s="37"/>
      <c r="M241" s="6" t="str">
        <f>IF(COUNT(N241,J241)=2,IF(J241=0,"-",N241/J241),"-")</f>
        <v>-</v>
      </c>
      <c r="N241" s="25" t="str">
        <f>IF(COUNT(N242,N258,N259,N260,N261,N262,N263,N264,N265,N266,N267,N268,N269,N270,N271,N272,N288,N289,N290,N291,N292,N293,N294,N295,N296,N297,N298,N299,N316,N317,N318,N319,N320,N321,N338,N339,N340,N341,N342,N343,N360,N361,N362,N363)=44,SUM(N242,N258,N259,N260,N261,N262,N263,N264,N265,N266,N267,N268,N269,N270,N271,N272,N288,N289,N290,N291,N292,N293,N294,N295,N296,N297,N298,N299,N316,N317,N318,N319,N320,N321,N338,N339,N340,N341,N342,N343,N360,N361,N362,N363),"-")</f>
        <v>-</v>
      </c>
      <c r="O241" s="26"/>
      <c r="P241" s="19"/>
      <c r="Q241" s="20"/>
      <c r="R241" s="21"/>
    </row>
    <row r="242" spans="1:18" ht="35.700000000000003" customHeight="1">
      <c r="A242" s="22" t="s">
        <v>382</v>
      </c>
      <c r="B242" s="24"/>
      <c r="C242" s="19" t="s">
        <v>383</v>
      </c>
      <c r="D242" s="20"/>
      <c r="E242" s="20"/>
      <c r="F242" s="20"/>
      <c r="G242" s="21"/>
      <c r="H242" s="22" t="s">
        <v>384</v>
      </c>
      <c r="I242" s="24"/>
      <c r="J242" s="35">
        <v>1</v>
      </c>
      <c r="K242" s="36"/>
      <c r="L242" s="37"/>
      <c r="M242" s="7" t="str">
        <f>IF(ISNUMBER(單價分析!T2789),單價分析!T2789,"")</f>
        <v/>
      </c>
      <c r="N242" s="25" t="str">
        <f>IF(COUNT(J242,M242)=2,ROUND(J242*M242,0),"-
-")</f>
        <v>-
-</v>
      </c>
      <c r="O242" s="26"/>
      <c r="P242" s="38" t="s">
        <v>385</v>
      </c>
      <c r="Q242" s="39"/>
      <c r="R242" s="40"/>
    </row>
    <row r="243" spans="1:18" ht="54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0.5" customHeight="1">
      <c r="A244" s="1"/>
      <c r="B244" s="41" t="s">
        <v>42</v>
      </c>
      <c r="C244" s="41"/>
      <c r="D244" s="1"/>
      <c r="E244" s="8" t="s">
        <v>43</v>
      </c>
      <c r="F244" s="1"/>
      <c r="G244" s="41" t="s">
        <v>44</v>
      </c>
      <c r="H244" s="41"/>
      <c r="I244" s="1"/>
      <c r="J244" s="1"/>
      <c r="K244" s="8" t="s">
        <v>43</v>
      </c>
      <c r="L244" s="1"/>
      <c r="M244" s="1"/>
      <c r="N244" s="1"/>
      <c r="O244" s="1"/>
      <c r="P244" s="1"/>
      <c r="Q244" s="1"/>
      <c r="R244" s="1"/>
    </row>
    <row r="245" spans="1:18" ht="21.4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26.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7.25" customHeight="1">
      <c r="A247" s="29" t="s">
        <v>0</v>
      </c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</row>
    <row r="248" spans="1:18" ht="4.8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7.25" customHeight="1">
      <c r="A249" s="29" t="s">
        <v>45</v>
      </c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</row>
    <row r="250" spans="1:18" ht="2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1.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30" t="s">
        <v>2</v>
      </c>
      <c r="P251" s="30"/>
      <c r="Q251" s="30"/>
      <c r="R251" s="30"/>
    </row>
    <row r="252" spans="1:18" ht="6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0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41" t="s">
        <v>386</v>
      </c>
      <c r="P253" s="41"/>
      <c r="Q253" s="41"/>
      <c r="R253" s="1"/>
    </row>
    <row r="254" spans="1:18" ht="2.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27.6" customHeight="1">
      <c r="A255" s="16" t="s">
        <v>4</v>
      </c>
      <c r="B255" s="18"/>
      <c r="C255" s="19" t="s">
        <v>47</v>
      </c>
      <c r="D255" s="20"/>
      <c r="E255" s="20"/>
      <c r="F255" s="20"/>
      <c r="G255" s="20"/>
      <c r="H255" s="20"/>
      <c r="I255" s="20"/>
      <c r="J255" s="20"/>
      <c r="K255" s="20"/>
      <c r="L255" s="21"/>
      <c r="M255" s="4" t="s">
        <v>6</v>
      </c>
      <c r="N255" s="32"/>
      <c r="O255" s="33"/>
      <c r="P255" s="33"/>
      <c r="Q255" s="33"/>
      <c r="R255" s="34"/>
    </row>
    <row r="256" spans="1:18" ht="27.6" customHeight="1">
      <c r="A256" s="16" t="s">
        <v>7</v>
      </c>
      <c r="B256" s="18"/>
      <c r="C256" s="19" t="s">
        <v>8</v>
      </c>
      <c r="D256" s="20"/>
      <c r="E256" s="20"/>
      <c r="F256" s="20"/>
      <c r="G256" s="20"/>
      <c r="H256" s="20"/>
      <c r="I256" s="20"/>
      <c r="J256" s="20"/>
      <c r="K256" s="20"/>
      <c r="L256" s="21"/>
      <c r="M256" s="4" t="s">
        <v>9</v>
      </c>
      <c r="N256" s="19" t="s">
        <v>10</v>
      </c>
      <c r="O256" s="20"/>
      <c r="P256" s="20"/>
      <c r="Q256" s="20"/>
      <c r="R256" s="21"/>
    </row>
    <row r="257" spans="1:18" ht="22.2" customHeight="1">
      <c r="A257" s="22" t="s">
        <v>11</v>
      </c>
      <c r="B257" s="24"/>
      <c r="C257" s="22" t="s">
        <v>48</v>
      </c>
      <c r="D257" s="23"/>
      <c r="E257" s="23"/>
      <c r="F257" s="23"/>
      <c r="G257" s="24"/>
      <c r="H257" s="22" t="s">
        <v>49</v>
      </c>
      <c r="I257" s="24"/>
      <c r="J257" s="22" t="s">
        <v>50</v>
      </c>
      <c r="K257" s="23"/>
      <c r="L257" s="24"/>
      <c r="M257" s="5" t="s">
        <v>51</v>
      </c>
      <c r="N257" s="22" t="s">
        <v>52</v>
      </c>
      <c r="O257" s="24"/>
      <c r="P257" s="22" t="s">
        <v>53</v>
      </c>
      <c r="Q257" s="23"/>
      <c r="R257" s="24"/>
    </row>
    <row r="258" spans="1:18" ht="35.700000000000003" customHeight="1">
      <c r="A258" s="22" t="s">
        <v>387</v>
      </c>
      <c r="B258" s="24"/>
      <c r="C258" s="19" t="s">
        <v>388</v>
      </c>
      <c r="D258" s="20"/>
      <c r="E258" s="20"/>
      <c r="F258" s="20"/>
      <c r="G258" s="21"/>
      <c r="H258" s="22" t="s">
        <v>384</v>
      </c>
      <c r="I258" s="24"/>
      <c r="J258" s="35">
        <v>1</v>
      </c>
      <c r="K258" s="36"/>
      <c r="L258" s="37"/>
      <c r="M258" s="7" t="str">
        <f>IF(ISNUMBER(單價分析!T2830),單價分析!T2830,"")</f>
        <v/>
      </c>
      <c r="N258" s="25" t="str">
        <f t="shared" ref="N258:N272" si="2">IF(COUNT(J258,M258)=2,ROUND(J258*M258,0),"-
-")</f>
        <v>-
-</v>
      </c>
      <c r="O258" s="26"/>
      <c r="P258" s="38" t="s">
        <v>389</v>
      </c>
      <c r="Q258" s="39"/>
      <c r="R258" s="40"/>
    </row>
    <row r="259" spans="1:18" ht="35.700000000000003" customHeight="1">
      <c r="A259" s="22" t="s">
        <v>390</v>
      </c>
      <c r="B259" s="24"/>
      <c r="C259" s="19" t="s">
        <v>391</v>
      </c>
      <c r="D259" s="20"/>
      <c r="E259" s="20"/>
      <c r="F259" s="20"/>
      <c r="G259" s="21"/>
      <c r="H259" s="22" t="s">
        <v>384</v>
      </c>
      <c r="I259" s="24"/>
      <c r="J259" s="35">
        <v>1</v>
      </c>
      <c r="K259" s="36"/>
      <c r="L259" s="37"/>
      <c r="M259" s="7" t="str">
        <f>IF(ISNUMBER(單價分析!T2870),單價分析!T2870,"")</f>
        <v/>
      </c>
      <c r="N259" s="25" t="str">
        <f t="shared" si="2"/>
        <v>-
-</v>
      </c>
      <c r="O259" s="26"/>
      <c r="P259" s="38" t="s">
        <v>392</v>
      </c>
      <c r="Q259" s="39"/>
      <c r="R259" s="40"/>
    </row>
    <row r="260" spans="1:18" ht="35.700000000000003" customHeight="1">
      <c r="A260" s="22" t="s">
        <v>393</v>
      </c>
      <c r="B260" s="24"/>
      <c r="C260" s="19" t="s">
        <v>394</v>
      </c>
      <c r="D260" s="20"/>
      <c r="E260" s="20"/>
      <c r="F260" s="20"/>
      <c r="G260" s="21"/>
      <c r="H260" s="22" t="s">
        <v>384</v>
      </c>
      <c r="I260" s="24"/>
      <c r="J260" s="35">
        <v>1</v>
      </c>
      <c r="K260" s="36"/>
      <c r="L260" s="37"/>
      <c r="M260" s="7" t="str">
        <f>IF(ISNUMBER(單價分析!T2911),單價分析!T2911,"")</f>
        <v/>
      </c>
      <c r="N260" s="25" t="str">
        <f t="shared" si="2"/>
        <v>-
-</v>
      </c>
      <c r="O260" s="26"/>
      <c r="P260" s="38" t="s">
        <v>395</v>
      </c>
      <c r="Q260" s="39"/>
      <c r="R260" s="40"/>
    </row>
    <row r="261" spans="1:18" ht="35.700000000000003" customHeight="1">
      <c r="A261" s="22" t="s">
        <v>396</v>
      </c>
      <c r="B261" s="24"/>
      <c r="C261" s="19" t="s">
        <v>397</v>
      </c>
      <c r="D261" s="20"/>
      <c r="E261" s="20"/>
      <c r="F261" s="20"/>
      <c r="G261" s="21"/>
      <c r="H261" s="22" t="s">
        <v>384</v>
      </c>
      <c r="I261" s="24"/>
      <c r="J261" s="35">
        <v>1</v>
      </c>
      <c r="K261" s="36"/>
      <c r="L261" s="37"/>
      <c r="M261" s="7" t="str">
        <f>IF(ISNUMBER(單價分析!T2952),單價分析!T2952,"")</f>
        <v/>
      </c>
      <c r="N261" s="25" t="str">
        <f t="shared" si="2"/>
        <v>-
-</v>
      </c>
      <c r="O261" s="26"/>
      <c r="P261" s="38" t="s">
        <v>398</v>
      </c>
      <c r="Q261" s="39"/>
      <c r="R261" s="40"/>
    </row>
    <row r="262" spans="1:18" ht="35.700000000000003" customHeight="1">
      <c r="A262" s="22" t="s">
        <v>399</v>
      </c>
      <c r="B262" s="24"/>
      <c r="C262" s="19" t="s">
        <v>400</v>
      </c>
      <c r="D262" s="20"/>
      <c r="E262" s="20"/>
      <c r="F262" s="20"/>
      <c r="G262" s="21"/>
      <c r="H262" s="22" t="s">
        <v>384</v>
      </c>
      <c r="I262" s="24"/>
      <c r="J262" s="35">
        <v>1</v>
      </c>
      <c r="K262" s="36"/>
      <c r="L262" s="37"/>
      <c r="M262" s="7" t="str">
        <f>IF(ISNUMBER(單價分析!T2993),單價分析!T2993,"")</f>
        <v/>
      </c>
      <c r="N262" s="25" t="str">
        <f t="shared" si="2"/>
        <v>-
-</v>
      </c>
      <c r="O262" s="26"/>
      <c r="P262" s="38" t="s">
        <v>401</v>
      </c>
      <c r="Q262" s="39"/>
      <c r="R262" s="40"/>
    </row>
    <row r="263" spans="1:18" ht="35.700000000000003" customHeight="1">
      <c r="A263" s="22" t="s">
        <v>402</v>
      </c>
      <c r="B263" s="24"/>
      <c r="C263" s="19" t="s">
        <v>403</v>
      </c>
      <c r="D263" s="20"/>
      <c r="E263" s="20"/>
      <c r="F263" s="20"/>
      <c r="G263" s="21"/>
      <c r="H263" s="22" t="s">
        <v>384</v>
      </c>
      <c r="I263" s="24"/>
      <c r="J263" s="35">
        <v>17</v>
      </c>
      <c r="K263" s="36"/>
      <c r="L263" s="37"/>
      <c r="M263" s="7" t="str">
        <f>IF(ISNUMBER(單價分析!T3035),單價分析!T3035,"")</f>
        <v/>
      </c>
      <c r="N263" s="25" t="str">
        <f t="shared" si="2"/>
        <v>-
-</v>
      </c>
      <c r="O263" s="26"/>
      <c r="P263" s="38" t="s">
        <v>404</v>
      </c>
      <c r="Q263" s="39"/>
      <c r="R263" s="40"/>
    </row>
    <row r="264" spans="1:18" ht="35.700000000000003" customHeight="1">
      <c r="A264" s="22" t="s">
        <v>405</v>
      </c>
      <c r="B264" s="24"/>
      <c r="C264" s="19" t="s">
        <v>406</v>
      </c>
      <c r="D264" s="20"/>
      <c r="E264" s="20"/>
      <c r="F264" s="20"/>
      <c r="G264" s="21"/>
      <c r="H264" s="22" t="s">
        <v>384</v>
      </c>
      <c r="I264" s="24"/>
      <c r="J264" s="35">
        <v>7</v>
      </c>
      <c r="K264" s="36"/>
      <c r="L264" s="37"/>
      <c r="M264" s="7" t="str">
        <f>IF(ISNUMBER(單價分析!T3077),單價分析!T3077,"")</f>
        <v/>
      </c>
      <c r="N264" s="25" t="str">
        <f t="shared" si="2"/>
        <v>-
-</v>
      </c>
      <c r="O264" s="26"/>
      <c r="P264" s="38" t="s">
        <v>407</v>
      </c>
      <c r="Q264" s="39"/>
      <c r="R264" s="40"/>
    </row>
    <row r="265" spans="1:18" ht="35.700000000000003" customHeight="1">
      <c r="A265" s="22" t="s">
        <v>408</v>
      </c>
      <c r="B265" s="24"/>
      <c r="C265" s="19" t="s">
        <v>409</v>
      </c>
      <c r="D265" s="20"/>
      <c r="E265" s="20"/>
      <c r="F265" s="20"/>
      <c r="G265" s="21"/>
      <c r="H265" s="22" t="s">
        <v>384</v>
      </c>
      <c r="I265" s="24"/>
      <c r="J265" s="35">
        <v>1</v>
      </c>
      <c r="K265" s="36"/>
      <c r="L265" s="37"/>
      <c r="M265" s="7" t="str">
        <f>IF(ISNUMBER(單價分析!T3119),單價分析!T3119,"")</f>
        <v/>
      </c>
      <c r="N265" s="25" t="str">
        <f t="shared" si="2"/>
        <v>-
-</v>
      </c>
      <c r="O265" s="26"/>
      <c r="P265" s="38" t="s">
        <v>410</v>
      </c>
      <c r="Q265" s="39"/>
      <c r="R265" s="40"/>
    </row>
    <row r="266" spans="1:18" ht="35.700000000000003" customHeight="1">
      <c r="A266" s="22" t="s">
        <v>411</v>
      </c>
      <c r="B266" s="24"/>
      <c r="C266" s="19" t="s">
        <v>412</v>
      </c>
      <c r="D266" s="20"/>
      <c r="E266" s="20"/>
      <c r="F266" s="20"/>
      <c r="G266" s="21"/>
      <c r="H266" s="22" t="s">
        <v>384</v>
      </c>
      <c r="I266" s="24"/>
      <c r="J266" s="35">
        <v>1</v>
      </c>
      <c r="K266" s="36"/>
      <c r="L266" s="37"/>
      <c r="M266" s="7" t="str">
        <f>IF(ISNUMBER(單價分析!T3160),單價分析!T3160,"")</f>
        <v/>
      </c>
      <c r="N266" s="25" t="str">
        <f t="shared" si="2"/>
        <v>-
-</v>
      </c>
      <c r="O266" s="26"/>
      <c r="P266" s="38" t="s">
        <v>413</v>
      </c>
      <c r="Q266" s="39"/>
      <c r="R266" s="40"/>
    </row>
    <row r="267" spans="1:18" ht="35.700000000000003" customHeight="1">
      <c r="A267" s="22" t="s">
        <v>414</v>
      </c>
      <c r="B267" s="24"/>
      <c r="C267" s="19" t="s">
        <v>415</v>
      </c>
      <c r="D267" s="20"/>
      <c r="E267" s="20"/>
      <c r="F267" s="20"/>
      <c r="G267" s="21"/>
      <c r="H267" s="22" t="s">
        <v>384</v>
      </c>
      <c r="I267" s="24"/>
      <c r="J267" s="35">
        <v>1</v>
      </c>
      <c r="K267" s="36"/>
      <c r="L267" s="37"/>
      <c r="M267" s="7" t="str">
        <f>IF(ISNUMBER(單價分析!T3202),單價分析!T3202,"")</f>
        <v/>
      </c>
      <c r="N267" s="25" t="str">
        <f t="shared" si="2"/>
        <v>-
-</v>
      </c>
      <c r="O267" s="26"/>
      <c r="P267" s="38" t="s">
        <v>416</v>
      </c>
      <c r="Q267" s="39"/>
      <c r="R267" s="40"/>
    </row>
    <row r="268" spans="1:18" ht="35.700000000000003" customHeight="1">
      <c r="A268" s="22" t="s">
        <v>417</v>
      </c>
      <c r="B268" s="24"/>
      <c r="C268" s="19" t="s">
        <v>418</v>
      </c>
      <c r="D268" s="20"/>
      <c r="E268" s="20"/>
      <c r="F268" s="20"/>
      <c r="G268" s="21"/>
      <c r="H268" s="22" t="s">
        <v>384</v>
      </c>
      <c r="I268" s="24"/>
      <c r="J268" s="35">
        <v>1</v>
      </c>
      <c r="K268" s="36"/>
      <c r="L268" s="37"/>
      <c r="M268" s="7" t="str">
        <f>IF(ISNUMBER(單價分析!T3242),單價分析!T3242,"")</f>
        <v/>
      </c>
      <c r="N268" s="25" t="str">
        <f t="shared" si="2"/>
        <v>-
-</v>
      </c>
      <c r="O268" s="26"/>
      <c r="P268" s="38" t="s">
        <v>419</v>
      </c>
      <c r="Q268" s="39"/>
      <c r="R268" s="40"/>
    </row>
    <row r="269" spans="1:18" ht="35.700000000000003" customHeight="1">
      <c r="A269" s="22" t="s">
        <v>420</v>
      </c>
      <c r="B269" s="24"/>
      <c r="C269" s="19" t="s">
        <v>421</v>
      </c>
      <c r="D269" s="20"/>
      <c r="E269" s="20"/>
      <c r="F269" s="20"/>
      <c r="G269" s="21"/>
      <c r="H269" s="22" t="s">
        <v>384</v>
      </c>
      <c r="I269" s="24"/>
      <c r="J269" s="35">
        <v>1</v>
      </c>
      <c r="K269" s="36"/>
      <c r="L269" s="37"/>
      <c r="M269" s="7" t="str">
        <f>IF(ISNUMBER(單價分析!T3280),單價分析!T3280,"")</f>
        <v/>
      </c>
      <c r="N269" s="25" t="str">
        <f t="shared" si="2"/>
        <v>-
-</v>
      </c>
      <c r="O269" s="26"/>
      <c r="P269" s="38" t="s">
        <v>422</v>
      </c>
      <c r="Q269" s="39"/>
      <c r="R269" s="40"/>
    </row>
    <row r="270" spans="1:18" ht="35.700000000000003" customHeight="1">
      <c r="A270" s="22" t="s">
        <v>423</v>
      </c>
      <c r="B270" s="24"/>
      <c r="C270" s="19" t="s">
        <v>424</v>
      </c>
      <c r="D270" s="20"/>
      <c r="E270" s="20"/>
      <c r="F270" s="20"/>
      <c r="G270" s="21"/>
      <c r="H270" s="22" t="s">
        <v>384</v>
      </c>
      <c r="I270" s="24"/>
      <c r="J270" s="35">
        <v>7</v>
      </c>
      <c r="K270" s="36"/>
      <c r="L270" s="37"/>
      <c r="M270" s="7" t="str">
        <f>IF(ISNUMBER(單價分析!T3321),單價分析!T3321,"")</f>
        <v/>
      </c>
      <c r="N270" s="25" t="str">
        <f t="shared" si="2"/>
        <v>-
-</v>
      </c>
      <c r="O270" s="26"/>
      <c r="P270" s="38" t="s">
        <v>425</v>
      </c>
      <c r="Q270" s="39"/>
      <c r="R270" s="40"/>
    </row>
    <row r="271" spans="1:18" ht="35.700000000000003" customHeight="1">
      <c r="A271" s="22" t="s">
        <v>426</v>
      </c>
      <c r="B271" s="24"/>
      <c r="C271" s="19" t="s">
        <v>427</v>
      </c>
      <c r="D271" s="20"/>
      <c r="E271" s="20"/>
      <c r="F271" s="20"/>
      <c r="G271" s="21"/>
      <c r="H271" s="22" t="s">
        <v>384</v>
      </c>
      <c r="I271" s="24"/>
      <c r="J271" s="35">
        <v>1</v>
      </c>
      <c r="K271" s="36"/>
      <c r="L271" s="37"/>
      <c r="M271" s="7" t="str">
        <f>IF(ISNUMBER(單價分析!T3361),單價分析!T3361,"")</f>
        <v/>
      </c>
      <c r="N271" s="25" t="str">
        <f t="shared" si="2"/>
        <v>-
-</v>
      </c>
      <c r="O271" s="26"/>
      <c r="P271" s="38" t="s">
        <v>428</v>
      </c>
      <c r="Q271" s="39"/>
      <c r="R271" s="40"/>
    </row>
    <row r="272" spans="1:18" ht="35.700000000000003" customHeight="1">
      <c r="A272" s="22" t="s">
        <v>429</v>
      </c>
      <c r="B272" s="24"/>
      <c r="C272" s="19" t="s">
        <v>430</v>
      </c>
      <c r="D272" s="20"/>
      <c r="E272" s="20"/>
      <c r="F272" s="20"/>
      <c r="G272" s="21"/>
      <c r="H272" s="22" t="s">
        <v>384</v>
      </c>
      <c r="I272" s="24"/>
      <c r="J272" s="35">
        <v>1</v>
      </c>
      <c r="K272" s="36"/>
      <c r="L272" s="37"/>
      <c r="M272" s="7" t="str">
        <f>IF(ISNUMBER(單價分析!T3401),單價分析!T3401,"")</f>
        <v/>
      </c>
      <c r="N272" s="25" t="str">
        <f t="shared" si="2"/>
        <v>-
-</v>
      </c>
      <c r="O272" s="26"/>
      <c r="P272" s="38" t="s">
        <v>431</v>
      </c>
      <c r="Q272" s="39"/>
      <c r="R272" s="40"/>
    </row>
    <row r="273" spans="1:18" ht="54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0.5" customHeight="1">
      <c r="A274" s="1"/>
      <c r="B274" s="41" t="s">
        <v>42</v>
      </c>
      <c r="C274" s="41"/>
      <c r="D274" s="1"/>
      <c r="E274" s="8" t="s">
        <v>43</v>
      </c>
      <c r="F274" s="1"/>
      <c r="G274" s="41" t="s">
        <v>44</v>
      </c>
      <c r="H274" s="41"/>
      <c r="I274" s="1"/>
      <c r="J274" s="1"/>
      <c r="K274" s="8" t="s">
        <v>43</v>
      </c>
      <c r="L274" s="1"/>
      <c r="M274" s="1"/>
      <c r="N274" s="1"/>
      <c r="O274" s="1"/>
      <c r="P274" s="1"/>
      <c r="Q274" s="1"/>
      <c r="R274" s="1"/>
    </row>
    <row r="275" spans="1:18" ht="21.4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26.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7.25" customHeight="1">
      <c r="A277" s="29" t="s">
        <v>0</v>
      </c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</row>
    <row r="278" spans="1:18" ht="4.8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7.25" customHeight="1">
      <c r="A279" s="29" t="s">
        <v>45</v>
      </c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</row>
    <row r="280" spans="1:18" ht="2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1.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30" t="s">
        <v>2</v>
      </c>
      <c r="P281" s="30"/>
      <c r="Q281" s="30"/>
      <c r="R281" s="30"/>
    </row>
    <row r="282" spans="1:18" ht="6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0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41" t="s">
        <v>432</v>
      </c>
      <c r="P283" s="41"/>
      <c r="Q283" s="41"/>
      <c r="R283" s="1"/>
    </row>
    <row r="284" spans="1:18" ht="2.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27.6" customHeight="1">
      <c r="A285" s="16" t="s">
        <v>4</v>
      </c>
      <c r="B285" s="18"/>
      <c r="C285" s="19" t="s">
        <v>47</v>
      </c>
      <c r="D285" s="20"/>
      <c r="E285" s="20"/>
      <c r="F285" s="20"/>
      <c r="G285" s="20"/>
      <c r="H285" s="20"/>
      <c r="I285" s="20"/>
      <c r="J285" s="20"/>
      <c r="K285" s="20"/>
      <c r="L285" s="21"/>
      <c r="M285" s="4" t="s">
        <v>6</v>
      </c>
      <c r="N285" s="32"/>
      <c r="O285" s="33"/>
      <c r="P285" s="33"/>
      <c r="Q285" s="33"/>
      <c r="R285" s="34"/>
    </row>
    <row r="286" spans="1:18" ht="27.6" customHeight="1">
      <c r="A286" s="16" t="s">
        <v>7</v>
      </c>
      <c r="B286" s="18"/>
      <c r="C286" s="19" t="s">
        <v>8</v>
      </c>
      <c r="D286" s="20"/>
      <c r="E286" s="20"/>
      <c r="F286" s="20"/>
      <c r="G286" s="20"/>
      <c r="H286" s="20"/>
      <c r="I286" s="20"/>
      <c r="J286" s="20"/>
      <c r="K286" s="20"/>
      <c r="L286" s="21"/>
      <c r="M286" s="4" t="s">
        <v>9</v>
      </c>
      <c r="N286" s="19" t="s">
        <v>10</v>
      </c>
      <c r="O286" s="20"/>
      <c r="P286" s="20"/>
      <c r="Q286" s="20"/>
      <c r="R286" s="21"/>
    </row>
    <row r="287" spans="1:18" ht="22.2" customHeight="1">
      <c r="A287" s="22" t="s">
        <v>11</v>
      </c>
      <c r="B287" s="24"/>
      <c r="C287" s="22" t="s">
        <v>48</v>
      </c>
      <c r="D287" s="23"/>
      <c r="E287" s="23"/>
      <c r="F287" s="23"/>
      <c r="G287" s="24"/>
      <c r="H287" s="22" t="s">
        <v>49</v>
      </c>
      <c r="I287" s="24"/>
      <c r="J287" s="22" t="s">
        <v>50</v>
      </c>
      <c r="K287" s="23"/>
      <c r="L287" s="24"/>
      <c r="M287" s="5" t="s">
        <v>51</v>
      </c>
      <c r="N287" s="22" t="s">
        <v>52</v>
      </c>
      <c r="O287" s="24"/>
      <c r="P287" s="22" t="s">
        <v>53</v>
      </c>
      <c r="Q287" s="23"/>
      <c r="R287" s="24"/>
    </row>
    <row r="288" spans="1:18" ht="35.700000000000003" customHeight="1">
      <c r="A288" s="22" t="s">
        <v>433</v>
      </c>
      <c r="B288" s="24"/>
      <c r="C288" s="19" t="s">
        <v>434</v>
      </c>
      <c r="D288" s="20"/>
      <c r="E288" s="20"/>
      <c r="F288" s="20"/>
      <c r="G288" s="21"/>
      <c r="H288" s="22" t="s">
        <v>384</v>
      </c>
      <c r="I288" s="24"/>
      <c r="J288" s="35">
        <v>8</v>
      </c>
      <c r="K288" s="36"/>
      <c r="L288" s="37"/>
      <c r="M288" s="7" t="str">
        <f>IF(ISNUMBER(單價分析!T3443),單價分析!T3443,"")</f>
        <v/>
      </c>
      <c r="N288" s="25" t="str">
        <f t="shared" ref="N288:N293" si="3">IF(COUNT(J288,M288)=2,ROUND(J288*M288,0),"-
-")</f>
        <v>-
-</v>
      </c>
      <c r="O288" s="26"/>
      <c r="P288" s="38" t="s">
        <v>435</v>
      </c>
      <c r="Q288" s="39"/>
      <c r="R288" s="40"/>
    </row>
    <row r="289" spans="1:18" ht="35.700000000000003" customHeight="1">
      <c r="A289" s="22" t="s">
        <v>436</v>
      </c>
      <c r="B289" s="24"/>
      <c r="C289" s="19" t="s">
        <v>437</v>
      </c>
      <c r="D289" s="20"/>
      <c r="E289" s="20"/>
      <c r="F289" s="20"/>
      <c r="G289" s="21"/>
      <c r="H289" s="22" t="s">
        <v>384</v>
      </c>
      <c r="I289" s="24"/>
      <c r="J289" s="35">
        <v>1</v>
      </c>
      <c r="K289" s="36"/>
      <c r="L289" s="37"/>
      <c r="M289" s="7" t="str">
        <f>IF(ISNUMBER(單價分析!T3485),單價分析!T3485,"")</f>
        <v/>
      </c>
      <c r="N289" s="25" t="str">
        <f t="shared" si="3"/>
        <v>-
-</v>
      </c>
      <c r="O289" s="26"/>
      <c r="P289" s="38" t="s">
        <v>438</v>
      </c>
      <c r="Q289" s="39"/>
      <c r="R289" s="40"/>
    </row>
    <row r="290" spans="1:18" ht="35.700000000000003" customHeight="1">
      <c r="A290" s="22" t="s">
        <v>439</v>
      </c>
      <c r="B290" s="24"/>
      <c r="C290" s="19" t="s">
        <v>440</v>
      </c>
      <c r="D290" s="20"/>
      <c r="E290" s="20"/>
      <c r="F290" s="20"/>
      <c r="G290" s="21"/>
      <c r="H290" s="22" t="s">
        <v>384</v>
      </c>
      <c r="I290" s="24"/>
      <c r="J290" s="35">
        <v>1</v>
      </c>
      <c r="K290" s="36"/>
      <c r="L290" s="37"/>
      <c r="M290" s="7" t="str">
        <f>IF(ISNUMBER(單價分析!T3527),單價分析!T3527,"")</f>
        <v/>
      </c>
      <c r="N290" s="25" t="str">
        <f t="shared" si="3"/>
        <v>-
-</v>
      </c>
      <c r="O290" s="26"/>
      <c r="P290" s="38" t="s">
        <v>441</v>
      </c>
      <c r="Q290" s="39"/>
      <c r="R290" s="40"/>
    </row>
    <row r="291" spans="1:18" ht="35.700000000000003" customHeight="1">
      <c r="A291" s="22" t="s">
        <v>442</v>
      </c>
      <c r="B291" s="24"/>
      <c r="C291" s="19" t="s">
        <v>443</v>
      </c>
      <c r="D291" s="20"/>
      <c r="E291" s="20"/>
      <c r="F291" s="20"/>
      <c r="G291" s="21"/>
      <c r="H291" s="22" t="s">
        <v>384</v>
      </c>
      <c r="I291" s="24"/>
      <c r="J291" s="35">
        <v>4</v>
      </c>
      <c r="K291" s="36"/>
      <c r="L291" s="37"/>
      <c r="M291" s="7" t="str">
        <f>IF(ISNUMBER(單價分析!T3568),單價分析!T3568,"")</f>
        <v/>
      </c>
      <c r="N291" s="25" t="str">
        <f t="shared" si="3"/>
        <v>-
-</v>
      </c>
      <c r="O291" s="26"/>
      <c r="P291" s="38" t="s">
        <v>444</v>
      </c>
      <c r="Q291" s="39"/>
      <c r="R291" s="40"/>
    </row>
    <row r="292" spans="1:18" ht="35.700000000000003" customHeight="1">
      <c r="A292" s="22" t="s">
        <v>445</v>
      </c>
      <c r="B292" s="24"/>
      <c r="C292" s="19" t="s">
        <v>446</v>
      </c>
      <c r="D292" s="20"/>
      <c r="E292" s="20"/>
      <c r="F292" s="20"/>
      <c r="G292" s="21"/>
      <c r="H292" s="22" t="s">
        <v>384</v>
      </c>
      <c r="I292" s="24"/>
      <c r="J292" s="35">
        <v>1</v>
      </c>
      <c r="K292" s="36"/>
      <c r="L292" s="37"/>
      <c r="M292" s="7"/>
      <c r="N292" s="25" t="str">
        <f t="shared" si="3"/>
        <v>-
-</v>
      </c>
      <c r="O292" s="26"/>
      <c r="P292" s="38" t="s">
        <v>447</v>
      </c>
      <c r="Q292" s="39"/>
      <c r="R292" s="40"/>
    </row>
    <row r="293" spans="1:18" ht="35.700000000000003" customHeight="1">
      <c r="A293" s="22" t="s">
        <v>448</v>
      </c>
      <c r="B293" s="24"/>
      <c r="C293" s="19" t="s">
        <v>449</v>
      </c>
      <c r="D293" s="20"/>
      <c r="E293" s="20"/>
      <c r="F293" s="20"/>
      <c r="G293" s="21"/>
      <c r="H293" s="22" t="s">
        <v>384</v>
      </c>
      <c r="I293" s="24"/>
      <c r="J293" s="35">
        <v>1</v>
      </c>
      <c r="K293" s="36"/>
      <c r="L293" s="37"/>
      <c r="M293" s="7" t="str">
        <f>IF(ISNUMBER(單價分析!T3607),單價分析!T3607,"")</f>
        <v/>
      </c>
      <c r="N293" s="25" t="str">
        <f t="shared" si="3"/>
        <v>-
-</v>
      </c>
      <c r="O293" s="26"/>
      <c r="P293" s="38" t="s">
        <v>450</v>
      </c>
      <c r="Q293" s="39"/>
      <c r="R293" s="40"/>
    </row>
    <row r="294" spans="1:18" ht="53.55" customHeight="1">
      <c r="A294" s="22" t="s">
        <v>451</v>
      </c>
      <c r="B294" s="24"/>
      <c r="C294" s="19" t="s">
        <v>452</v>
      </c>
      <c r="D294" s="20"/>
      <c r="E294" s="20"/>
      <c r="F294" s="20"/>
      <c r="G294" s="21"/>
      <c r="H294" s="22" t="s">
        <v>384</v>
      </c>
      <c r="I294" s="24"/>
      <c r="J294" s="35">
        <v>1</v>
      </c>
      <c r="K294" s="36"/>
      <c r="L294" s="37"/>
      <c r="M294" s="7" t="str">
        <f>IF(ISNUMBER(單價分析!T3647),單價分析!T3647,"")</f>
        <v/>
      </c>
      <c r="N294" s="25" t="str">
        <f>IF(COUNT(J294,M294)=2,ROUND(J294*M294,0),"-
-
-")</f>
        <v>-
-
-</v>
      </c>
      <c r="O294" s="26"/>
      <c r="P294" s="38" t="s">
        <v>453</v>
      </c>
      <c r="Q294" s="39"/>
      <c r="R294" s="40"/>
    </row>
    <row r="295" spans="1:18" ht="35.700000000000003" customHeight="1">
      <c r="A295" s="22" t="s">
        <v>454</v>
      </c>
      <c r="B295" s="24"/>
      <c r="C295" s="19" t="s">
        <v>455</v>
      </c>
      <c r="D295" s="20"/>
      <c r="E295" s="20"/>
      <c r="F295" s="20"/>
      <c r="G295" s="21"/>
      <c r="H295" s="22" t="s">
        <v>384</v>
      </c>
      <c r="I295" s="24"/>
      <c r="J295" s="35">
        <v>12</v>
      </c>
      <c r="K295" s="36"/>
      <c r="L295" s="37"/>
      <c r="M295" s="7" t="str">
        <f>IF(ISNUMBER(單價分析!T3679),單價分析!T3679,"")</f>
        <v/>
      </c>
      <c r="N295" s="25" t="str">
        <f>IF(COUNT(J295,M295)=2,ROUND(J295*M295,0),"-
-")</f>
        <v>-
-</v>
      </c>
      <c r="O295" s="26"/>
      <c r="P295" s="38" t="s">
        <v>456</v>
      </c>
      <c r="Q295" s="39"/>
      <c r="R295" s="40"/>
    </row>
    <row r="296" spans="1:18" ht="35.700000000000003" customHeight="1">
      <c r="A296" s="22" t="s">
        <v>457</v>
      </c>
      <c r="B296" s="24"/>
      <c r="C296" s="19" t="s">
        <v>458</v>
      </c>
      <c r="D296" s="20"/>
      <c r="E296" s="20"/>
      <c r="F296" s="20"/>
      <c r="G296" s="21"/>
      <c r="H296" s="22" t="s">
        <v>384</v>
      </c>
      <c r="I296" s="24"/>
      <c r="J296" s="35">
        <v>5</v>
      </c>
      <c r="K296" s="36"/>
      <c r="L296" s="37"/>
      <c r="M296" s="7" t="str">
        <f>IF(ISNUMBER(單價分析!T3694),單價分析!T3694,"")</f>
        <v/>
      </c>
      <c r="N296" s="25" t="str">
        <f>IF(COUNT(J296,M296)=2,ROUND(J296*M296,0),"-
-")</f>
        <v>-
-</v>
      </c>
      <c r="O296" s="26"/>
      <c r="P296" s="38" t="s">
        <v>459</v>
      </c>
      <c r="Q296" s="39"/>
      <c r="R296" s="40"/>
    </row>
    <row r="297" spans="1:18" ht="35.700000000000003" customHeight="1">
      <c r="A297" s="22" t="s">
        <v>460</v>
      </c>
      <c r="B297" s="24"/>
      <c r="C297" s="19" t="s">
        <v>461</v>
      </c>
      <c r="D297" s="20"/>
      <c r="E297" s="20"/>
      <c r="F297" s="20"/>
      <c r="G297" s="21"/>
      <c r="H297" s="22" t="s">
        <v>384</v>
      </c>
      <c r="I297" s="24"/>
      <c r="J297" s="35">
        <v>1</v>
      </c>
      <c r="K297" s="36"/>
      <c r="L297" s="37"/>
      <c r="M297" s="7" t="str">
        <f>IF(ISNUMBER(單價分析!T3726),單價分析!T3726,"")</f>
        <v/>
      </c>
      <c r="N297" s="25" t="str">
        <f>IF(COUNT(J297,M297)=2,ROUND(J297*M297,0),"-
-")</f>
        <v>-
-</v>
      </c>
      <c r="O297" s="26"/>
      <c r="P297" s="38" t="s">
        <v>462</v>
      </c>
      <c r="Q297" s="39"/>
      <c r="R297" s="40"/>
    </row>
    <row r="298" spans="1:18" ht="89.4" customHeight="1">
      <c r="A298" s="22" t="s">
        <v>463</v>
      </c>
      <c r="B298" s="24"/>
      <c r="C298" s="19" t="s">
        <v>464</v>
      </c>
      <c r="D298" s="20"/>
      <c r="E298" s="20"/>
      <c r="F298" s="20"/>
      <c r="G298" s="21"/>
      <c r="H298" s="22" t="s">
        <v>384</v>
      </c>
      <c r="I298" s="24"/>
      <c r="J298" s="35">
        <v>11</v>
      </c>
      <c r="K298" s="36"/>
      <c r="L298" s="37"/>
      <c r="M298" s="7" t="str">
        <f>IF(ISNUMBER(單價分析!T3740),單價分析!T3740,"")</f>
        <v/>
      </c>
      <c r="N298" s="25" t="str">
        <f>IF(COUNT(J298,M298)=2,ROUND(J298*M298,0),"-
-
-
-
-")</f>
        <v>-
-
-
-
-</v>
      </c>
      <c r="O298" s="26"/>
      <c r="P298" s="38" t="s">
        <v>465</v>
      </c>
      <c r="Q298" s="39"/>
      <c r="R298" s="40"/>
    </row>
    <row r="299" spans="1:18" ht="71.55" customHeight="1">
      <c r="A299" s="22" t="s">
        <v>466</v>
      </c>
      <c r="B299" s="24"/>
      <c r="C299" s="19" t="s">
        <v>467</v>
      </c>
      <c r="D299" s="20"/>
      <c r="E299" s="20"/>
      <c r="F299" s="20"/>
      <c r="G299" s="21"/>
      <c r="H299" s="22" t="s">
        <v>384</v>
      </c>
      <c r="I299" s="24"/>
      <c r="J299" s="35">
        <v>1</v>
      </c>
      <c r="K299" s="36"/>
      <c r="L299" s="37"/>
      <c r="M299" s="7" t="str">
        <f>IF(ISNUMBER(單價分析!T3772),單價分析!T3772,"")</f>
        <v/>
      </c>
      <c r="N299" s="25" t="str">
        <f>IF(COUNT(J299,M299)=2,ROUND(J299*M299,0),"-
-
-
-")</f>
        <v>-
-
-
-</v>
      </c>
      <c r="O299" s="26"/>
      <c r="P299" s="38" t="s">
        <v>468</v>
      </c>
      <c r="Q299" s="39"/>
      <c r="R299" s="40"/>
    </row>
    <row r="300" spans="1:18" ht="54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0.5" customHeight="1">
      <c r="A301" s="1"/>
      <c r="B301" s="41" t="s">
        <v>42</v>
      </c>
      <c r="C301" s="41"/>
      <c r="D301" s="1"/>
      <c r="E301" s="8" t="s">
        <v>43</v>
      </c>
      <c r="F301" s="1"/>
      <c r="G301" s="41" t="s">
        <v>44</v>
      </c>
      <c r="H301" s="41"/>
      <c r="I301" s="1"/>
      <c r="J301" s="1"/>
      <c r="K301" s="8" t="s">
        <v>43</v>
      </c>
      <c r="L301" s="1"/>
      <c r="M301" s="1"/>
      <c r="N301" s="1"/>
      <c r="O301" s="1"/>
      <c r="P301" s="1"/>
      <c r="Q301" s="1"/>
      <c r="R301" s="1"/>
    </row>
    <row r="302" spans="1:18" ht="21.4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26.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7.25" customHeight="1">
      <c r="A304" s="29" t="s">
        <v>0</v>
      </c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</row>
    <row r="305" spans="1:18" ht="4.8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7.25" customHeight="1">
      <c r="A306" s="29" t="s">
        <v>45</v>
      </c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</row>
    <row r="307" spans="1:18" ht="2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1.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30" t="s">
        <v>2</v>
      </c>
      <c r="P308" s="30"/>
      <c r="Q308" s="30"/>
      <c r="R308" s="30"/>
    </row>
    <row r="309" spans="1:18" ht="6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0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41" t="s">
        <v>469</v>
      </c>
      <c r="P310" s="41"/>
      <c r="Q310" s="41"/>
      <c r="R310" s="1"/>
    </row>
    <row r="311" spans="1:18" ht="2.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27.6" customHeight="1">
      <c r="A312" s="16" t="s">
        <v>4</v>
      </c>
      <c r="B312" s="18"/>
      <c r="C312" s="19" t="s">
        <v>47</v>
      </c>
      <c r="D312" s="20"/>
      <c r="E312" s="20"/>
      <c r="F312" s="20"/>
      <c r="G312" s="20"/>
      <c r="H312" s="20"/>
      <c r="I312" s="20"/>
      <c r="J312" s="20"/>
      <c r="K312" s="20"/>
      <c r="L312" s="21"/>
      <c r="M312" s="4" t="s">
        <v>6</v>
      </c>
      <c r="N312" s="32"/>
      <c r="O312" s="33"/>
      <c r="P312" s="33"/>
      <c r="Q312" s="33"/>
      <c r="R312" s="34"/>
    </row>
    <row r="313" spans="1:18" ht="27.6" customHeight="1">
      <c r="A313" s="16" t="s">
        <v>7</v>
      </c>
      <c r="B313" s="18"/>
      <c r="C313" s="19" t="s">
        <v>8</v>
      </c>
      <c r="D313" s="20"/>
      <c r="E313" s="20"/>
      <c r="F313" s="20"/>
      <c r="G313" s="20"/>
      <c r="H313" s="20"/>
      <c r="I313" s="20"/>
      <c r="J313" s="20"/>
      <c r="K313" s="20"/>
      <c r="L313" s="21"/>
      <c r="M313" s="4" t="s">
        <v>9</v>
      </c>
      <c r="N313" s="19" t="s">
        <v>10</v>
      </c>
      <c r="O313" s="20"/>
      <c r="P313" s="20"/>
      <c r="Q313" s="20"/>
      <c r="R313" s="21"/>
    </row>
    <row r="314" spans="1:18" ht="22.2" customHeight="1">
      <c r="A314" s="22" t="s">
        <v>11</v>
      </c>
      <c r="B314" s="24"/>
      <c r="C314" s="22" t="s">
        <v>48</v>
      </c>
      <c r="D314" s="23"/>
      <c r="E314" s="23"/>
      <c r="F314" s="23"/>
      <c r="G314" s="24"/>
      <c r="H314" s="22" t="s">
        <v>49</v>
      </c>
      <c r="I314" s="24"/>
      <c r="J314" s="22" t="s">
        <v>50</v>
      </c>
      <c r="K314" s="23"/>
      <c r="L314" s="24"/>
      <c r="M314" s="5" t="s">
        <v>51</v>
      </c>
      <c r="N314" s="22" t="s">
        <v>52</v>
      </c>
      <c r="O314" s="24"/>
      <c r="P314" s="22" t="s">
        <v>53</v>
      </c>
      <c r="Q314" s="23"/>
      <c r="R314" s="24"/>
    </row>
    <row r="315" spans="1:18" ht="17.7" customHeight="1">
      <c r="A315" s="22"/>
      <c r="B315" s="24"/>
      <c r="C315" s="19"/>
      <c r="D315" s="20"/>
      <c r="E315" s="20"/>
      <c r="F315" s="20"/>
      <c r="G315" s="21"/>
      <c r="H315" s="22"/>
      <c r="I315" s="24"/>
      <c r="J315" s="32"/>
      <c r="K315" s="33"/>
      <c r="L315" s="34"/>
      <c r="M315" s="9"/>
      <c r="N315" s="42" t="s">
        <v>306</v>
      </c>
      <c r="O315" s="43"/>
      <c r="P315" s="38" t="s">
        <v>470</v>
      </c>
      <c r="Q315" s="39"/>
      <c r="R315" s="40"/>
    </row>
    <row r="316" spans="1:18" ht="89.4" customHeight="1">
      <c r="A316" s="22" t="s">
        <v>471</v>
      </c>
      <c r="B316" s="24"/>
      <c r="C316" s="19" t="s">
        <v>472</v>
      </c>
      <c r="D316" s="20"/>
      <c r="E316" s="20"/>
      <c r="F316" s="20"/>
      <c r="G316" s="21"/>
      <c r="H316" s="22" t="s">
        <v>384</v>
      </c>
      <c r="I316" s="24"/>
      <c r="J316" s="35">
        <v>1</v>
      </c>
      <c r="K316" s="36"/>
      <c r="L316" s="37"/>
      <c r="M316" s="7" t="str">
        <f>IF(ISNUMBER(單價分析!T3786),單價分析!T3786,"")</f>
        <v/>
      </c>
      <c r="N316" s="25" t="str">
        <f>IF(COUNT(J316,M316)=2,ROUND(J316*M316,0),"-
-
-
-
-")</f>
        <v>-
-
-
-
-</v>
      </c>
      <c r="O316" s="26"/>
      <c r="P316" s="38" t="s">
        <v>473</v>
      </c>
      <c r="Q316" s="39"/>
      <c r="R316" s="40"/>
    </row>
    <row r="317" spans="1:18" ht="89.4" customHeight="1">
      <c r="A317" s="22" t="s">
        <v>474</v>
      </c>
      <c r="B317" s="24"/>
      <c r="C317" s="19" t="s">
        <v>475</v>
      </c>
      <c r="D317" s="20"/>
      <c r="E317" s="20"/>
      <c r="F317" s="20"/>
      <c r="G317" s="21"/>
      <c r="H317" s="22" t="s">
        <v>384</v>
      </c>
      <c r="I317" s="24"/>
      <c r="J317" s="35">
        <v>1</v>
      </c>
      <c r="K317" s="36"/>
      <c r="L317" s="37"/>
      <c r="M317" s="7" t="str">
        <f>IF(ISNUMBER(單價分析!T3818),單價分析!T3818,"")</f>
        <v/>
      </c>
      <c r="N317" s="25" t="str">
        <f>IF(COUNT(J317,M317)=2,ROUND(J317*M317,0),"-
-
-
-
-")</f>
        <v>-
-
-
-
-</v>
      </c>
      <c r="O317" s="26"/>
      <c r="P317" s="38" t="s">
        <v>476</v>
      </c>
      <c r="Q317" s="39"/>
      <c r="R317" s="40"/>
    </row>
    <row r="318" spans="1:18" ht="89.4" customHeight="1">
      <c r="A318" s="22" t="s">
        <v>477</v>
      </c>
      <c r="B318" s="24"/>
      <c r="C318" s="19" t="s">
        <v>478</v>
      </c>
      <c r="D318" s="20"/>
      <c r="E318" s="20"/>
      <c r="F318" s="20"/>
      <c r="G318" s="21"/>
      <c r="H318" s="22" t="s">
        <v>384</v>
      </c>
      <c r="I318" s="24"/>
      <c r="J318" s="35">
        <v>1</v>
      </c>
      <c r="K318" s="36"/>
      <c r="L318" s="37"/>
      <c r="M318" s="7" t="str">
        <f>IF(ISNUMBER(單價分析!T3832),單價分析!T3832,"")</f>
        <v/>
      </c>
      <c r="N318" s="25" t="str">
        <f>IF(COUNT(J318,M318)=2,ROUND(J318*M318,0),"-
-
-
-
-")</f>
        <v>-
-
-
-
-</v>
      </c>
      <c r="O318" s="26"/>
      <c r="P318" s="38" t="s">
        <v>479</v>
      </c>
      <c r="Q318" s="39"/>
      <c r="R318" s="40"/>
    </row>
    <row r="319" spans="1:18" ht="89.4" customHeight="1">
      <c r="A319" s="22" t="s">
        <v>480</v>
      </c>
      <c r="B319" s="24"/>
      <c r="C319" s="19" t="s">
        <v>481</v>
      </c>
      <c r="D319" s="20"/>
      <c r="E319" s="20"/>
      <c r="F319" s="20"/>
      <c r="G319" s="21"/>
      <c r="H319" s="22" t="s">
        <v>384</v>
      </c>
      <c r="I319" s="24"/>
      <c r="J319" s="35">
        <v>2</v>
      </c>
      <c r="K319" s="36"/>
      <c r="L319" s="37"/>
      <c r="M319" s="7" t="str">
        <f>IF(ISNUMBER(單價分析!T3864),單價分析!T3864,"")</f>
        <v/>
      </c>
      <c r="N319" s="25" t="str">
        <f>IF(COUNT(J319,M319)=2,ROUND(J319*M319,0),"-
-
-
-
-")</f>
        <v>-
-
-
-
-</v>
      </c>
      <c r="O319" s="26"/>
      <c r="P319" s="38" t="s">
        <v>482</v>
      </c>
      <c r="Q319" s="39"/>
      <c r="R319" s="40"/>
    </row>
    <row r="320" spans="1:18" ht="89.4" customHeight="1">
      <c r="A320" s="22" t="s">
        <v>483</v>
      </c>
      <c r="B320" s="24"/>
      <c r="C320" s="19" t="s">
        <v>484</v>
      </c>
      <c r="D320" s="20"/>
      <c r="E320" s="20"/>
      <c r="F320" s="20"/>
      <c r="G320" s="21"/>
      <c r="H320" s="22" t="s">
        <v>384</v>
      </c>
      <c r="I320" s="24"/>
      <c r="J320" s="35">
        <v>2</v>
      </c>
      <c r="K320" s="36"/>
      <c r="L320" s="37"/>
      <c r="M320" s="7" t="str">
        <f>IF(ISNUMBER(單價分析!T3878),單價分析!T3878,"")</f>
        <v/>
      </c>
      <c r="N320" s="25" t="str">
        <f>IF(COUNT(J320,M320)=2,ROUND(J320*M320,0),"-
-
-
-
-")</f>
        <v>-
-
-
-
-</v>
      </c>
      <c r="O320" s="26"/>
      <c r="P320" s="38" t="s">
        <v>485</v>
      </c>
      <c r="Q320" s="39"/>
      <c r="R320" s="40"/>
    </row>
    <row r="321" spans="1:18" ht="71.55" customHeight="1">
      <c r="A321" s="22" t="s">
        <v>486</v>
      </c>
      <c r="B321" s="24"/>
      <c r="C321" s="19" t="s">
        <v>487</v>
      </c>
      <c r="D321" s="20"/>
      <c r="E321" s="20"/>
      <c r="F321" s="20"/>
      <c r="G321" s="21"/>
      <c r="H321" s="22" t="s">
        <v>384</v>
      </c>
      <c r="I321" s="24"/>
      <c r="J321" s="35">
        <v>1</v>
      </c>
      <c r="K321" s="36"/>
      <c r="L321" s="37"/>
      <c r="M321" s="7" t="str">
        <f>IF(ISNUMBER(單價分析!T3910),單價分析!T3910,"")</f>
        <v/>
      </c>
      <c r="N321" s="25" t="str">
        <f>IF(COUNT(J321,M321)=2,ROUND(J321*M321,0),"-
-
-
-")</f>
        <v>-
-
-
-</v>
      </c>
      <c r="O321" s="26"/>
      <c r="P321" s="38" t="s">
        <v>488</v>
      </c>
      <c r="Q321" s="39"/>
      <c r="R321" s="40"/>
    </row>
    <row r="322" spans="1:18" ht="54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0.5" customHeight="1">
      <c r="A323" s="1"/>
      <c r="B323" s="41" t="s">
        <v>42</v>
      </c>
      <c r="C323" s="41"/>
      <c r="D323" s="1"/>
      <c r="E323" s="8" t="s">
        <v>43</v>
      </c>
      <c r="F323" s="1"/>
      <c r="G323" s="41" t="s">
        <v>44</v>
      </c>
      <c r="H323" s="41"/>
      <c r="I323" s="1"/>
      <c r="J323" s="1"/>
      <c r="K323" s="8" t="s">
        <v>43</v>
      </c>
      <c r="L323" s="1"/>
      <c r="M323" s="1"/>
      <c r="N323" s="1"/>
      <c r="O323" s="1"/>
      <c r="P323" s="1"/>
      <c r="Q323" s="1"/>
      <c r="R323" s="1"/>
    </row>
    <row r="324" spans="1:18" ht="21.4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26.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7.25" customHeight="1">
      <c r="A326" s="29" t="s">
        <v>0</v>
      </c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</row>
    <row r="327" spans="1:18" ht="4.8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7.25" customHeight="1">
      <c r="A328" s="29" t="s">
        <v>45</v>
      </c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</row>
    <row r="329" spans="1:18" ht="2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1.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30" t="s">
        <v>2</v>
      </c>
      <c r="P330" s="30"/>
      <c r="Q330" s="30"/>
      <c r="R330" s="30"/>
    </row>
    <row r="331" spans="1:18" ht="6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0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41" t="s">
        <v>489</v>
      </c>
      <c r="P332" s="41"/>
      <c r="Q332" s="41"/>
      <c r="R332" s="1"/>
    </row>
    <row r="333" spans="1:18" ht="2.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27.6" customHeight="1">
      <c r="A334" s="16" t="s">
        <v>4</v>
      </c>
      <c r="B334" s="18"/>
      <c r="C334" s="19" t="s">
        <v>47</v>
      </c>
      <c r="D334" s="20"/>
      <c r="E334" s="20"/>
      <c r="F334" s="20"/>
      <c r="G334" s="20"/>
      <c r="H334" s="20"/>
      <c r="I334" s="20"/>
      <c r="J334" s="20"/>
      <c r="K334" s="20"/>
      <c r="L334" s="21"/>
      <c r="M334" s="4" t="s">
        <v>6</v>
      </c>
      <c r="N334" s="32"/>
      <c r="O334" s="33"/>
      <c r="P334" s="33"/>
      <c r="Q334" s="33"/>
      <c r="R334" s="34"/>
    </row>
    <row r="335" spans="1:18" ht="27.6" customHeight="1">
      <c r="A335" s="16" t="s">
        <v>7</v>
      </c>
      <c r="B335" s="18"/>
      <c r="C335" s="19" t="s">
        <v>8</v>
      </c>
      <c r="D335" s="20"/>
      <c r="E335" s="20"/>
      <c r="F335" s="20"/>
      <c r="G335" s="20"/>
      <c r="H335" s="20"/>
      <c r="I335" s="20"/>
      <c r="J335" s="20"/>
      <c r="K335" s="20"/>
      <c r="L335" s="21"/>
      <c r="M335" s="4" t="s">
        <v>9</v>
      </c>
      <c r="N335" s="19" t="s">
        <v>10</v>
      </c>
      <c r="O335" s="20"/>
      <c r="P335" s="20"/>
      <c r="Q335" s="20"/>
      <c r="R335" s="21"/>
    </row>
    <row r="336" spans="1:18" ht="22.2" customHeight="1">
      <c r="A336" s="22" t="s">
        <v>11</v>
      </c>
      <c r="B336" s="24"/>
      <c r="C336" s="22" t="s">
        <v>48</v>
      </c>
      <c r="D336" s="23"/>
      <c r="E336" s="23"/>
      <c r="F336" s="23"/>
      <c r="G336" s="24"/>
      <c r="H336" s="22" t="s">
        <v>49</v>
      </c>
      <c r="I336" s="24"/>
      <c r="J336" s="22" t="s">
        <v>50</v>
      </c>
      <c r="K336" s="23"/>
      <c r="L336" s="24"/>
      <c r="M336" s="5" t="s">
        <v>51</v>
      </c>
      <c r="N336" s="22" t="s">
        <v>52</v>
      </c>
      <c r="O336" s="24"/>
      <c r="P336" s="22" t="s">
        <v>53</v>
      </c>
      <c r="Q336" s="23"/>
      <c r="R336" s="24"/>
    </row>
    <row r="337" spans="1:18" ht="17.7" customHeight="1">
      <c r="A337" s="22"/>
      <c r="B337" s="24"/>
      <c r="C337" s="19"/>
      <c r="D337" s="20"/>
      <c r="E337" s="20"/>
      <c r="F337" s="20"/>
      <c r="G337" s="21"/>
      <c r="H337" s="22"/>
      <c r="I337" s="24"/>
      <c r="J337" s="32"/>
      <c r="K337" s="33"/>
      <c r="L337" s="34"/>
      <c r="M337" s="9"/>
      <c r="N337" s="42" t="s">
        <v>306</v>
      </c>
      <c r="O337" s="43"/>
      <c r="P337" s="38" t="s">
        <v>490</v>
      </c>
      <c r="Q337" s="39"/>
      <c r="R337" s="40"/>
    </row>
    <row r="338" spans="1:18" ht="89.4" customHeight="1">
      <c r="A338" s="22" t="s">
        <v>491</v>
      </c>
      <c r="B338" s="24"/>
      <c r="C338" s="19" t="s">
        <v>492</v>
      </c>
      <c r="D338" s="20"/>
      <c r="E338" s="20"/>
      <c r="F338" s="20"/>
      <c r="G338" s="21"/>
      <c r="H338" s="22" t="s">
        <v>384</v>
      </c>
      <c r="I338" s="24"/>
      <c r="J338" s="35">
        <v>1</v>
      </c>
      <c r="K338" s="36"/>
      <c r="L338" s="37"/>
      <c r="M338" s="7" t="str">
        <f>IF(ISNUMBER(單價分析!T3924),單價分析!T3924,"")</f>
        <v/>
      </c>
      <c r="N338" s="25" t="str">
        <f>IF(COUNT(J338,M338)=2,ROUND(J338*M338,0),"-
-
-
-
-")</f>
        <v>-
-
-
-
-</v>
      </c>
      <c r="O338" s="26"/>
      <c r="P338" s="38" t="s">
        <v>493</v>
      </c>
      <c r="Q338" s="39"/>
      <c r="R338" s="40"/>
    </row>
    <row r="339" spans="1:18" ht="89.4" customHeight="1">
      <c r="A339" s="22" t="s">
        <v>494</v>
      </c>
      <c r="B339" s="24"/>
      <c r="C339" s="19" t="s">
        <v>495</v>
      </c>
      <c r="D339" s="20"/>
      <c r="E339" s="20"/>
      <c r="F339" s="20"/>
      <c r="G339" s="21"/>
      <c r="H339" s="22" t="s">
        <v>384</v>
      </c>
      <c r="I339" s="24"/>
      <c r="J339" s="35">
        <v>1</v>
      </c>
      <c r="K339" s="36"/>
      <c r="L339" s="37"/>
      <c r="M339" s="7" t="str">
        <f>IF(ISNUMBER(單價分析!T3956),單價分析!T3956,"")</f>
        <v/>
      </c>
      <c r="N339" s="25" t="str">
        <f>IF(COUNT(J339,M339)=2,ROUND(J339*M339,0),"-
-
-
-
-")</f>
        <v>-
-
-
-
-</v>
      </c>
      <c r="O339" s="26"/>
      <c r="P339" s="38" t="s">
        <v>496</v>
      </c>
      <c r="Q339" s="39"/>
      <c r="R339" s="40"/>
    </row>
    <row r="340" spans="1:18" ht="89.4" customHeight="1">
      <c r="A340" s="22" t="s">
        <v>497</v>
      </c>
      <c r="B340" s="24"/>
      <c r="C340" s="19" t="s">
        <v>498</v>
      </c>
      <c r="D340" s="20"/>
      <c r="E340" s="20"/>
      <c r="F340" s="20"/>
      <c r="G340" s="21"/>
      <c r="H340" s="22" t="s">
        <v>384</v>
      </c>
      <c r="I340" s="24"/>
      <c r="J340" s="35">
        <v>1</v>
      </c>
      <c r="K340" s="36"/>
      <c r="L340" s="37"/>
      <c r="M340" s="7" t="str">
        <f>IF(ISNUMBER(單價分析!T3970),單價分析!T3970,"")</f>
        <v/>
      </c>
      <c r="N340" s="25" t="str">
        <f>IF(COUNT(J340,M340)=2,ROUND(J340*M340,0),"-
-
-
-
-")</f>
        <v>-
-
-
-
-</v>
      </c>
      <c r="O340" s="26"/>
      <c r="P340" s="38" t="s">
        <v>499</v>
      </c>
      <c r="Q340" s="39"/>
      <c r="R340" s="40"/>
    </row>
    <row r="341" spans="1:18" ht="89.4" customHeight="1">
      <c r="A341" s="22" t="s">
        <v>500</v>
      </c>
      <c r="B341" s="24"/>
      <c r="C341" s="19" t="s">
        <v>501</v>
      </c>
      <c r="D341" s="20"/>
      <c r="E341" s="20"/>
      <c r="F341" s="20"/>
      <c r="G341" s="21"/>
      <c r="H341" s="22" t="s">
        <v>384</v>
      </c>
      <c r="I341" s="24"/>
      <c r="J341" s="35">
        <v>1</v>
      </c>
      <c r="K341" s="36"/>
      <c r="L341" s="37"/>
      <c r="M341" s="7" t="str">
        <f>IF(ISNUMBER(單價分析!T4002),單價分析!T4002,"")</f>
        <v/>
      </c>
      <c r="N341" s="25" t="str">
        <f>IF(COUNT(J341,M341)=2,ROUND(J341*M341,0),"-
-
-
-
-")</f>
        <v>-
-
-
-
-</v>
      </c>
      <c r="O341" s="26"/>
      <c r="P341" s="38" t="s">
        <v>502</v>
      </c>
      <c r="Q341" s="39"/>
      <c r="R341" s="40"/>
    </row>
    <row r="342" spans="1:18" ht="89.4" customHeight="1">
      <c r="A342" s="22" t="s">
        <v>503</v>
      </c>
      <c r="B342" s="24"/>
      <c r="C342" s="19" t="s">
        <v>504</v>
      </c>
      <c r="D342" s="20"/>
      <c r="E342" s="20"/>
      <c r="F342" s="20"/>
      <c r="G342" s="21"/>
      <c r="H342" s="22" t="s">
        <v>384</v>
      </c>
      <c r="I342" s="24"/>
      <c r="J342" s="35">
        <v>1</v>
      </c>
      <c r="K342" s="36"/>
      <c r="L342" s="37"/>
      <c r="M342" s="7" t="str">
        <f>IF(ISNUMBER(單價分析!T4016),單價分析!T4016,"")</f>
        <v/>
      </c>
      <c r="N342" s="25" t="str">
        <f>IF(COUNT(J342,M342)=2,ROUND(J342*M342,0),"-
-
-
-
-")</f>
        <v>-
-
-
-
-</v>
      </c>
      <c r="O342" s="26"/>
      <c r="P342" s="38" t="s">
        <v>505</v>
      </c>
      <c r="Q342" s="39"/>
      <c r="R342" s="40"/>
    </row>
    <row r="343" spans="1:18" ht="71.55" customHeight="1">
      <c r="A343" s="22" t="s">
        <v>506</v>
      </c>
      <c r="B343" s="24"/>
      <c r="C343" s="19" t="s">
        <v>507</v>
      </c>
      <c r="D343" s="20"/>
      <c r="E343" s="20"/>
      <c r="F343" s="20"/>
      <c r="G343" s="21"/>
      <c r="H343" s="22" t="s">
        <v>384</v>
      </c>
      <c r="I343" s="24"/>
      <c r="J343" s="35">
        <v>1</v>
      </c>
      <c r="K343" s="36"/>
      <c r="L343" s="37"/>
      <c r="M343" s="7" t="str">
        <f>IF(ISNUMBER(單價分析!T4048),單價分析!T4048,"")</f>
        <v/>
      </c>
      <c r="N343" s="25" t="str">
        <f>IF(COUNT(J343,M343)=2,ROUND(J343*M343,0),"-
-
-
-")</f>
        <v>-
-
-
-</v>
      </c>
      <c r="O343" s="26"/>
      <c r="P343" s="38" t="s">
        <v>508</v>
      </c>
      <c r="Q343" s="39"/>
      <c r="R343" s="40"/>
    </row>
    <row r="344" spans="1:18" ht="54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0.5" customHeight="1">
      <c r="A345" s="1"/>
      <c r="B345" s="41" t="s">
        <v>42</v>
      </c>
      <c r="C345" s="41"/>
      <c r="D345" s="1"/>
      <c r="E345" s="8" t="s">
        <v>43</v>
      </c>
      <c r="F345" s="1"/>
      <c r="G345" s="41" t="s">
        <v>44</v>
      </c>
      <c r="H345" s="41"/>
      <c r="I345" s="1"/>
      <c r="J345" s="1"/>
      <c r="K345" s="8" t="s">
        <v>43</v>
      </c>
      <c r="L345" s="1"/>
      <c r="M345" s="1"/>
      <c r="N345" s="1"/>
      <c r="O345" s="1"/>
      <c r="P345" s="1"/>
      <c r="Q345" s="1"/>
      <c r="R345" s="1"/>
    </row>
    <row r="346" spans="1:18" ht="21.4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26.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7.25" customHeight="1">
      <c r="A348" s="29" t="s">
        <v>0</v>
      </c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</row>
    <row r="349" spans="1:18" ht="4.8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7.25" customHeight="1">
      <c r="A350" s="29" t="s">
        <v>45</v>
      </c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</row>
    <row r="351" spans="1:18" ht="2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1.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30" t="s">
        <v>2</v>
      </c>
      <c r="P352" s="30"/>
      <c r="Q352" s="30"/>
      <c r="R352" s="30"/>
    </row>
    <row r="353" spans="1:18" ht="6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0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41" t="s">
        <v>509</v>
      </c>
      <c r="P354" s="41"/>
      <c r="Q354" s="41"/>
      <c r="R354" s="1"/>
    </row>
    <row r="355" spans="1:18" ht="2.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27.6" customHeight="1">
      <c r="A356" s="16" t="s">
        <v>4</v>
      </c>
      <c r="B356" s="18"/>
      <c r="C356" s="19" t="s">
        <v>47</v>
      </c>
      <c r="D356" s="20"/>
      <c r="E356" s="20"/>
      <c r="F356" s="20"/>
      <c r="G356" s="20"/>
      <c r="H356" s="20"/>
      <c r="I356" s="20"/>
      <c r="J356" s="20"/>
      <c r="K356" s="20"/>
      <c r="L356" s="21"/>
      <c r="M356" s="4" t="s">
        <v>6</v>
      </c>
      <c r="N356" s="32"/>
      <c r="O356" s="33"/>
      <c r="P356" s="33"/>
      <c r="Q356" s="33"/>
      <c r="R356" s="34"/>
    </row>
    <row r="357" spans="1:18" ht="27.6" customHeight="1">
      <c r="A357" s="16" t="s">
        <v>7</v>
      </c>
      <c r="B357" s="18"/>
      <c r="C357" s="19" t="s">
        <v>8</v>
      </c>
      <c r="D357" s="20"/>
      <c r="E357" s="20"/>
      <c r="F357" s="20"/>
      <c r="G357" s="20"/>
      <c r="H357" s="20"/>
      <c r="I357" s="20"/>
      <c r="J357" s="20"/>
      <c r="K357" s="20"/>
      <c r="L357" s="21"/>
      <c r="M357" s="4" t="s">
        <v>9</v>
      </c>
      <c r="N357" s="19" t="s">
        <v>10</v>
      </c>
      <c r="O357" s="20"/>
      <c r="P357" s="20"/>
      <c r="Q357" s="20"/>
      <c r="R357" s="21"/>
    </row>
    <row r="358" spans="1:18" ht="22.2" customHeight="1">
      <c r="A358" s="22" t="s">
        <v>11</v>
      </c>
      <c r="B358" s="24"/>
      <c r="C358" s="22" t="s">
        <v>48</v>
      </c>
      <c r="D358" s="23"/>
      <c r="E358" s="23"/>
      <c r="F358" s="23"/>
      <c r="G358" s="24"/>
      <c r="H358" s="22" t="s">
        <v>49</v>
      </c>
      <c r="I358" s="24"/>
      <c r="J358" s="22" t="s">
        <v>50</v>
      </c>
      <c r="K358" s="23"/>
      <c r="L358" s="24"/>
      <c r="M358" s="5" t="s">
        <v>51</v>
      </c>
      <c r="N358" s="22" t="s">
        <v>52</v>
      </c>
      <c r="O358" s="24"/>
      <c r="P358" s="22" t="s">
        <v>53</v>
      </c>
      <c r="Q358" s="23"/>
      <c r="R358" s="24"/>
    </row>
    <row r="359" spans="1:18" ht="17.7" customHeight="1">
      <c r="A359" s="22"/>
      <c r="B359" s="24"/>
      <c r="C359" s="19"/>
      <c r="D359" s="20"/>
      <c r="E359" s="20"/>
      <c r="F359" s="20"/>
      <c r="G359" s="21"/>
      <c r="H359" s="22"/>
      <c r="I359" s="24"/>
      <c r="J359" s="32"/>
      <c r="K359" s="33"/>
      <c r="L359" s="34"/>
      <c r="M359" s="9"/>
      <c r="N359" s="42" t="s">
        <v>306</v>
      </c>
      <c r="O359" s="43"/>
      <c r="P359" s="38" t="s">
        <v>470</v>
      </c>
      <c r="Q359" s="39"/>
      <c r="R359" s="40"/>
    </row>
    <row r="360" spans="1:18" ht="35.700000000000003" customHeight="1">
      <c r="A360" s="22" t="s">
        <v>510</v>
      </c>
      <c r="B360" s="24"/>
      <c r="C360" s="19" t="s">
        <v>511</v>
      </c>
      <c r="D360" s="20"/>
      <c r="E360" s="20"/>
      <c r="F360" s="20"/>
      <c r="G360" s="21"/>
      <c r="H360" s="22" t="s">
        <v>384</v>
      </c>
      <c r="I360" s="24"/>
      <c r="J360" s="35">
        <v>1</v>
      </c>
      <c r="K360" s="36"/>
      <c r="L360" s="37"/>
      <c r="M360" s="7" t="str">
        <f>IF(ISNUMBER(單價分析!T4062),單價分析!T4062,"")</f>
        <v/>
      </c>
      <c r="N360" s="25" t="str">
        <f>IF(COUNT(J360,M360)=2,ROUND(J360*M360,0),"-
-")</f>
        <v>-
-</v>
      </c>
      <c r="O360" s="26"/>
      <c r="P360" s="38" t="s">
        <v>512</v>
      </c>
      <c r="Q360" s="39"/>
      <c r="R360" s="40"/>
    </row>
    <row r="361" spans="1:18" ht="35.700000000000003" customHeight="1">
      <c r="A361" s="22" t="s">
        <v>513</v>
      </c>
      <c r="B361" s="24"/>
      <c r="C361" s="19" t="s">
        <v>514</v>
      </c>
      <c r="D361" s="20"/>
      <c r="E361" s="20"/>
      <c r="F361" s="20"/>
      <c r="G361" s="21"/>
      <c r="H361" s="22" t="s">
        <v>384</v>
      </c>
      <c r="I361" s="24"/>
      <c r="J361" s="35">
        <v>1</v>
      </c>
      <c r="K361" s="36"/>
      <c r="L361" s="37"/>
      <c r="M361" s="7"/>
      <c r="N361" s="25" t="str">
        <f>IF(COUNT(J361,M361)=2,ROUND(J361*M361,0),"-
-")</f>
        <v>-
-</v>
      </c>
      <c r="O361" s="26"/>
      <c r="P361" s="38" t="s">
        <v>515</v>
      </c>
      <c r="Q361" s="39"/>
      <c r="R361" s="40"/>
    </row>
    <row r="362" spans="1:18" ht="35.700000000000003" customHeight="1">
      <c r="A362" s="22" t="s">
        <v>516</v>
      </c>
      <c r="B362" s="24"/>
      <c r="C362" s="19" t="s">
        <v>517</v>
      </c>
      <c r="D362" s="20"/>
      <c r="E362" s="20"/>
      <c r="F362" s="20"/>
      <c r="G362" s="21"/>
      <c r="H362" s="22" t="s">
        <v>384</v>
      </c>
      <c r="I362" s="24"/>
      <c r="J362" s="35">
        <v>26</v>
      </c>
      <c r="K362" s="36"/>
      <c r="L362" s="37"/>
      <c r="M362" s="7"/>
      <c r="N362" s="25" t="str">
        <f>IF(COUNT(J362,M362)=2,ROUND(J362*M362,0),"-
-")</f>
        <v>-
-</v>
      </c>
      <c r="O362" s="26"/>
      <c r="P362" s="38" t="s">
        <v>518</v>
      </c>
      <c r="Q362" s="39"/>
      <c r="R362" s="40"/>
    </row>
    <row r="363" spans="1:18" ht="35.700000000000003" customHeight="1">
      <c r="A363" s="22" t="s">
        <v>519</v>
      </c>
      <c r="B363" s="24"/>
      <c r="C363" s="19" t="s">
        <v>520</v>
      </c>
      <c r="D363" s="20"/>
      <c r="E363" s="20"/>
      <c r="F363" s="20"/>
      <c r="G363" s="21"/>
      <c r="H363" s="22" t="s">
        <v>521</v>
      </c>
      <c r="I363" s="24"/>
      <c r="J363" s="35">
        <v>1998</v>
      </c>
      <c r="K363" s="36"/>
      <c r="L363" s="37"/>
      <c r="M363" s="7"/>
      <c r="N363" s="25" t="str">
        <f>IF(COUNT(J363,M363)=2,ROUND(J363*M363,0),"-
-")</f>
        <v>-
-</v>
      </c>
      <c r="O363" s="26"/>
      <c r="P363" s="38" t="s">
        <v>522</v>
      </c>
      <c r="Q363" s="39"/>
      <c r="R363" s="40"/>
    </row>
    <row r="364" spans="1:18" ht="17.850000000000001" customHeight="1">
      <c r="A364" s="22" t="s">
        <v>523</v>
      </c>
      <c r="B364" s="24"/>
      <c r="C364" s="19" t="s">
        <v>524</v>
      </c>
      <c r="D364" s="20"/>
      <c r="E364" s="20"/>
      <c r="F364" s="20"/>
      <c r="G364" s="21"/>
      <c r="H364" s="22"/>
      <c r="I364" s="24"/>
      <c r="J364" s="35">
        <v>1</v>
      </c>
      <c r="K364" s="36"/>
      <c r="L364" s="37"/>
      <c r="M364" s="6" t="str">
        <f>IF(COUNT(N364,J364)=2,IF(J364=0,"-",N364/J364),"-")</f>
        <v>-</v>
      </c>
      <c r="N364" s="25" t="str">
        <f>IF(COUNT(N365,N366,N367,N368,N369,N370,N371)=7,SUM(N365,N366,N367,N368,N369,N370,N371),"-")</f>
        <v>-</v>
      </c>
      <c r="O364" s="26"/>
      <c r="P364" s="19"/>
      <c r="Q364" s="20"/>
      <c r="R364" s="21"/>
    </row>
    <row r="365" spans="1:18" ht="35.700000000000003" customHeight="1">
      <c r="A365" s="22" t="s">
        <v>525</v>
      </c>
      <c r="B365" s="24"/>
      <c r="C365" s="19" t="s">
        <v>526</v>
      </c>
      <c r="D365" s="20"/>
      <c r="E365" s="20"/>
      <c r="F365" s="20"/>
      <c r="G365" s="21"/>
      <c r="H365" s="22" t="s">
        <v>122</v>
      </c>
      <c r="I365" s="24"/>
      <c r="J365" s="35">
        <v>23</v>
      </c>
      <c r="K365" s="36"/>
      <c r="L365" s="37"/>
      <c r="M365" s="7"/>
      <c r="N365" s="25" t="str">
        <f t="shared" ref="N365:N371" si="4">IF(COUNT(J365,M365)=2,ROUND(J365*M365,0),"-
-")</f>
        <v>-
-</v>
      </c>
      <c r="O365" s="26"/>
      <c r="P365" s="38" t="s">
        <v>527</v>
      </c>
      <c r="Q365" s="39"/>
      <c r="R365" s="40"/>
    </row>
    <row r="366" spans="1:18" ht="35.700000000000003" customHeight="1">
      <c r="A366" s="22" t="s">
        <v>528</v>
      </c>
      <c r="B366" s="24"/>
      <c r="C366" s="19" t="s">
        <v>529</v>
      </c>
      <c r="D366" s="20"/>
      <c r="E366" s="20"/>
      <c r="F366" s="20"/>
      <c r="G366" s="21"/>
      <c r="H366" s="22" t="s">
        <v>122</v>
      </c>
      <c r="I366" s="24"/>
      <c r="J366" s="35">
        <v>24</v>
      </c>
      <c r="K366" s="36"/>
      <c r="L366" s="37"/>
      <c r="M366" s="7"/>
      <c r="N366" s="25" t="str">
        <f t="shared" si="4"/>
        <v>-
-</v>
      </c>
      <c r="O366" s="26"/>
      <c r="P366" s="38" t="s">
        <v>530</v>
      </c>
      <c r="Q366" s="39"/>
      <c r="R366" s="40"/>
    </row>
    <row r="367" spans="1:18" ht="35.700000000000003" customHeight="1">
      <c r="A367" s="22" t="s">
        <v>531</v>
      </c>
      <c r="B367" s="24"/>
      <c r="C367" s="19" t="s">
        <v>532</v>
      </c>
      <c r="D367" s="20"/>
      <c r="E367" s="20"/>
      <c r="F367" s="20"/>
      <c r="G367" s="21"/>
      <c r="H367" s="22" t="s">
        <v>122</v>
      </c>
      <c r="I367" s="24"/>
      <c r="J367" s="35">
        <v>11</v>
      </c>
      <c r="K367" s="36"/>
      <c r="L367" s="37"/>
      <c r="M367" s="7"/>
      <c r="N367" s="25" t="str">
        <f t="shared" si="4"/>
        <v>-
-</v>
      </c>
      <c r="O367" s="26"/>
      <c r="P367" s="38" t="s">
        <v>533</v>
      </c>
      <c r="Q367" s="39"/>
      <c r="R367" s="40"/>
    </row>
    <row r="368" spans="1:18" ht="35.700000000000003" customHeight="1">
      <c r="A368" s="22" t="s">
        <v>534</v>
      </c>
      <c r="B368" s="24"/>
      <c r="C368" s="19" t="s">
        <v>535</v>
      </c>
      <c r="D368" s="20"/>
      <c r="E368" s="20"/>
      <c r="F368" s="20"/>
      <c r="G368" s="21"/>
      <c r="H368" s="22" t="s">
        <v>122</v>
      </c>
      <c r="I368" s="24"/>
      <c r="J368" s="35">
        <v>2</v>
      </c>
      <c r="K368" s="36"/>
      <c r="L368" s="37"/>
      <c r="M368" s="7"/>
      <c r="N368" s="25" t="str">
        <f t="shared" si="4"/>
        <v>-
-</v>
      </c>
      <c r="O368" s="26"/>
      <c r="P368" s="38" t="s">
        <v>536</v>
      </c>
      <c r="Q368" s="39"/>
      <c r="R368" s="40"/>
    </row>
    <row r="369" spans="1:18" ht="35.700000000000003" customHeight="1">
      <c r="A369" s="22" t="s">
        <v>537</v>
      </c>
      <c r="B369" s="24"/>
      <c r="C369" s="19" t="s">
        <v>538</v>
      </c>
      <c r="D369" s="20"/>
      <c r="E369" s="20"/>
      <c r="F369" s="20"/>
      <c r="G369" s="21"/>
      <c r="H369" s="22" t="s">
        <v>122</v>
      </c>
      <c r="I369" s="24"/>
      <c r="J369" s="35">
        <v>3</v>
      </c>
      <c r="K369" s="36"/>
      <c r="L369" s="37"/>
      <c r="M369" s="7"/>
      <c r="N369" s="25" t="str">
        <f t="shared" si="4"/>
        <v>-
-</v>
      </c>
      <c r="O369" s="26"/>
      <c r="P369" s="38" t="s">
        <v>539</v>
      </c>
      <c r="Q369" s="39"/>
      <c r="R369" s="40"/>
    </row>
    <row r="370" spans="1:18" ht="35.700000000000003" customHeight="1">
      <c r="A370" s="22" t="s">
        <v>540</v>
      </c>
      <c r="B370" s="24"/>
      <c r="C370" s="19" t="s">
        <v>541</v>
      </c>
      <c r="D370" s="20"/>
      <c r="E370" s="20"/>
      <c r="F370" s="20"/>
      <c r="G370" s="21"/>
      <c r="H370" s="22" t="s">
        <v>122</v>
      </c>
      <c r="I370" s="24"/>
      <c r="J370" s="35">
        <v>1</v>
      </c>
      <c r="K370" s="36"/>
      <c r="L370" s="37"/>
      <c r="M370" s="7"/>
      <c r="N370" s="25" t="str">
        <f t="shared" si="4"/>
        <v>-
-</v>
      </c>
      <c r="O370" s="26"/>
      <c r="P370" s="38" t="s">
        <v>542</v>
      </c>
      <c r="Q370" s="39"/>
      <c r="R370" s="40"/>
    </row>
    <row r="371" spans="1:18" ht="35.700000000000003" customHeight="1">
      <c r="A371" s="22" t="s">
        <v>543</v>
      </c>
      <c r="B371" s="24"/>
      <c r="C371" s="19" t="s">
        <v>544</v>
      </c>
      <c r="D371" s="20"/>
      <c r="E371" s="20"/>
      <c r="F371" s="20"/>
      <c r="G371" s="21"/>
      <c r="H371" s="22" t="s">
        <v>122</v>
      </c>
      <c r="I371" s="24"/>
      <c r="J371" s="35">
        <v>12</v>
      </c>
      <c r="K371" s="36"/>
      <c r="L371" s="37"/>
      <c r="M371" s="7"/>
      <c r="N371" s="25" t="str">
        <f t="shared" si="4"/>
        <v>-
-</v>
      </c>
      <c r="O371" s="26"/>
      <c r="P371" s="38" t="s">
        <v>545</v>
      </c>
      <c r="Q371" s="39"/>
      <c r="R371" s="40"/>
    </row>
    <row r="372" spans="1:18" ht="17.850000000000001" customHeight="1">
      <c r="A372" s="22" t="s">
        <v>546</v>
      </c>
      <c r="B372" s="24"/>
      <c r="C372" s="19" t="s">
        <v>547</v>
      </c>
      <c r="D372" s="20"/>
      <c r="E372" s="20"/>
      <c r="F372" s="20"/>
      <c r="G372" s="21"/>
      <c r="H372" s="22"/>
      <c r="I372" s="24"/>
      <c r="J372" s="35">
        <v>1</v>
      </c>
      <c r="K372" s="36"/>
      <c r="L372" s="37"/>
      <c r="M372" s="6" t="str">
        <f>IF(COUNT(N372,J372)=2,IF(J372=0,"-",N372/J372),"-")</f>
        <v>-</v>
      </c>
      <c r="N372" s="25" t="str">
        <f>IF(COUNT(N373,N374,N391,N392,N393,N394,N395,N396,N397,N398,N399,N400,N401,N402,N403)=15,SUM(N373,N374,N391,N392,N393,N394,N395,N396,N397,N398,N399,N400,N401,N402,N403),"-")</f>
        <v>-</v>
      </c>
      <c r="O372" s="26"/>
      <c r="P372" s="19"/>
      <c r="Q372" s="20"/>
      <c r="R372" s="21"/>
    </row>
    <row r="373" spans="1:18" ht="71.55" customHeight="1">
      <c r="A373" s="22" t="s">
        <v>548</v>
      </c>
      <c r="B373" s="24"/>
      <c r="C373" s="19" t="s">
        <v>549</v>
      </c>
      <c r="D373" s="20"/>
      <c r="E373" s="20"/>
      <c r="F373" s="20"/>
      <c r="G373" s="21"/>
      <c r="H373" s="22" t="s">
        <v>58</v>
      </c>
      <c r="I373" s="24"/>
      <c r="J373" s="35">
        <v>842</v>
      </c>
      <c r="K373" s="36"/>
      <c r="L373" s="37"/>
      <c r="M373" s="7" t="str">
        <f>IF(ISNUMBER(單價分析!T4094),單價分析!T4094,"")</f>
        <v/>
      </c>
      <c r="N373" s="25" t="str">
        <f>IF(COUNT(J373,M373)=2,ROUND(J373*M373,0),"-
-
-
-")</f>
        <v>-
-
-
-</v>
      </c>
      <c r="O373" s="26"/>
      <c r="P373" s="38" t="s">
        <v>550</v>
      </c>
      <c r="Q373" s="39"/>
      <c r="R373" s="40"/>
    </row>
    <row r="374" spans="1:18" ht="17.850000000000001" customHeight="1">
      <c r="A374" s="22" t="s">
        <v>551</v>
      </c>
      <c r="B374" s="24"/>
      <c r="C374" s="19" t="s">
        <v>552</v>
      </c>
      <c r="D374" s="20"/>
      <c r="E374" s="20"/>
      <c r="F374" s="20"/>
      <c r="G374" s="21"/>
      <c r="H374" s="22" t="s">
        <v>58</v>
      </c>
      <c r="I374" s="24"/>
      <c r="J374" s="35">
        <v>903</v>
      </c>
      <c r="K374" s="36"/>
      <c r="L374" s="37"/>
      <c r="M374" s="7" t="str">
        <f>IF(ISNUMBER(單價分析!T4108),單價分析!T4108,"")</f>
        <v/>
      </c>
      <c r="N374" s="25" t="str">
        <f>IF(COUNT(J374,M374)=2,ROUND(J374*M374,0),"-")</f>
        <v>-</v>
      </c>
      <c r="O374" s="26"/>
      <c r="P374" s="38" t="s">
        <v>553</v>
      </c>
      <c r="Q374" s="39"/>
      <c r="R374" s="40"/>
    </row>
    <row r="375" spans="1:18" ht="54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0.5" customHeight="1">
      <c r="A376" s="1"/>
      <c r="B376" s="41" t="s">
        <v>42</v>
      </c>
      <c r="C376" s="41"/>
      <c r="D376" s="1"/>
      <c r="E376" s="8" t="s">
        <v>43</v>
      </c>
      <c r="F376" s="1"/>
      <c r="G376" s="41" t="s">
        <v>44</v>
      </c>
      <c r="H376" s="41"/>
      <c r="I376" s="1"/>
      <c r="J376" s="1"/>
      <c r="K376" s="8" t="s">
        <v>43</v>
      </c>
      <c r="L376" s="1"/>
      <c r="M376" s="1"/>
      <c r="N376" s="1"/>
      <c r="O376" s="1"/>
      <c r="P376" s="1"/>
      <c r="Q376" s="1"/>
      <c r="R376" s="1"/>
    </row>
    <row r="377" spans="1:18" ht="21.4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26.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7.25" customHeight="1">
      <c r="A379" s="29" t="s">
        <v>0</v>
      </c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</row>
    <row r="380" spans="1:18" ht="4.8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7.25" customHeight="1">
      <c r="A381" s="29" t="s">
        <v>45</v>
      </c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</row>
    <row r="382" spans="1:18" ht="2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1.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30" t="s">
        <v>2</v>
      </c>
      <c r="P383" s="30"/>
      <c r="Q383" s="30"/>
      <c r="R383" s="30"/>
    </row>
    <row r="384" spans="1:18" ht="6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0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41" t="s">
        <v>554</v>
      </c>
      <c r="P385" s="41"/>
      <c r="Q385" s="41"/>
      <c r="R385" s="1"/>
    </row>
    <row r="386" spans="1:18" ht="2.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27.6" customHeight="1">
      <c r="A387" s="16" t="s">
        <v>4</v>
      </c>
      <c r="B387" s="18"/>
      <c r="C387" s="19" t="s">
        <v>47</v>
      </c>
      <c r="D387" s="20"/>
      <c r="E387" s="20"/>
      <c r="F387" s="20"/>
      <c r="G387" s="20"/>
      <c r="H387" s="20"/>
      <c r="I387" s="20"/>
      <c r="J387" s="20"/>
      <c r="K387" s="20"/>
      <c r="L387" s="21"/>
      <c r="M387" s="4" t="s">
        <v>6</v>
      </c>
      <c r="N387" s="32"/>
      <c r="O387" s="33"/>
      <c r="P387" s="33"/>
      <c r="Q387" s="33"/>
      <c r="R387" s="34"/>
    </row>
    <row r="388" spans="1:18" ht="27.6" customHeight="1">
      <c r="A388" s="16" t="s">
        <v>7</v>
      </c>
      <c r="B388" s="18"/>
      <c r="C388" s="19" t="s">
        <v>8</v>
      </c>
      <c r="D388" s="20"/>
      <c r="E388" s="20"/>
      <c r="F388" s="20"/>
      <c r="G388" s="20"/>
      <c r="H388" s="20"/>
      <c r="I388" s="20"/>
      <c r="J388" s="20"/>
      <c r="K388" s="20"/>
      <c r="L388" s="21"/>
      <c r="M388" s="4" t="s">
        <v>9</v>
      </c>
      <c r="N388" s="19" t="s">
        <v>10</v>
      </c>
      <c r="O388" s="20"/>
      <c r="P388" s="20"/>
      <c r="Q388" s="20"/>
      <c r="R388" s="21"/>
    </row>
    <row r="389" spans="1:18" ht="22.2" customHeight="1">
      <c r="A389" s="22" t="s">
        <v>11</v>
      </c>
      <c r="B389" s="24"/>
      <c r="C389" s="22" t="s">
        <v>48</v>
      </c>
      <c r="D389" s="23"/>
      <c r="E389" s="23"/>
      <c r="F389" s="23"/>
      <c r="G389" s="24"/>
      <c r="H389" s="22" t="s">
        <v>49</v>
      </c>
      <c r="I389" s="24"/>
      <c r="J389" s="22" t="s">
        <v>50</v>
      </c>
      <c r="K389" s="23"/>
      <c r="L389" s="24"/>
      <c r="M389" s="5" t="s">
        <v>51</v>
      </c>
      <c r="N389" s="22" t="s">
        <v>52</v>
      </c>
      <c r="O389" s="24"/>
      <c r="P389" s="22" t="s">
        <v>53</v>
      </c>
      <c r="Q389" s="23"/>
      <c r="R389" s="24"/>
    </row>
    <row r="390" spans="1:18" ht="53.4" customHeight="1">
      <c r="A390" s="22"/>
      <c r="B390" s="24"/>
      <c r="C390" s="19" t="s">
        <v>555</v>
      </c>
      <c r="D390" s="20"/>
      <c r="E390" s="20"/>
      <c r="F390" s="20"/>
      <c r="G390" s="21"/>
      <c r="H390" s="22"/>
      <c r="I390" s="24"/>
      <c r="J390" s="32"/>
      <c r="K390" s="33"/>
      <c r="L390" s="34"/>
      <c r="M390" s="9"/>
      <c r="N390" s="42" t="s">
        <v>87</v>
      </c>
      <c r="O390" s="43"/>
      <c r="P390" s="38" t="s">
        <v>556</v>
      </c>
      <c r="Q390" s="39"/>
      <c r="R390" s="40"/>
    </row>
    <row r="391" spans="1:18" ht="35.700000000000003" customHeight="1">
      <c r="A391" s="22" t="s">
        <v>557</v>
      </c>
      <c r="B391" s="24"/>
      <c r="C391" s="19" t="s">
        <v>558</v>
      </c>
      <c r="D391" s="20"/>
      <c r="E391" s="20"/>
      <c r="F391" s="20"/>
      <c r="G391" s="21"/>
      <c r="H391" s="22" t="s">
        <v>122</v>
      </c>
      <c r="I391" s="24"/>
      <c r="J391" s="35">
        <v>27</v>
      </c>
      <c r="K391" s="36"/>
      <c r="L391" s="37"/>
      <c r="M391" s="7" t="str">
        <f>IF(ISNUMBER(單價分析!T4140),單價分析!T4140,"")</f>
        <v/>
      </c>
      <c r="N391" s="25" t="str">
        <f>IF(COUNT(J391,M391)=2,ROUND(J391*M391,0),"-
-")</f>
        <v>-
-</v>
      </c>
      <c r="O391" s="26"/>
      <c r="P391" s="38" t="s">
        <v>559</v>
      </c>
      <c r="Q391" s="39"/>
      <c r="R391" s="40"/>
    </row>
    <row r="392" spans="1:18" ht="35.700000000000003" customHeight="1">
      <c r="A392" s="22" t="s">
        <v>560</v>
      </c>
      <c r="B392" s="24"/>
      <c r="C392" s="19" t="s">
        <v>561</v>
      </c>
      <c r="D392" s="20"/>
      <c r="E392" s="20"/>
      <c r="F392" s="20"/>
      <c r="G392" s="21"/>
      <c r="H392" s="22" t="s">
        <v>122</v>
      </c>
      <c r="I392" s="24"/>
      <c r="J392" s="35">
        <v>16</v>
      </c>
      <c r="K392" s="36"/>
      <c r="L392" s="37"/>
      <c r="M392" s="7" t="str">
        <f>IF(ISNUMBER(單價分析!T4154),單價分析!T4154,"")</f>
        <v/>
      </c>
      <c r="N392" s="25" t="str">
        <f>IF(COUNT(J392,M392)=2,ROUND(J392*M392,0),"-
-")</f>
        <v>-
-</v>
      </c>
      <c r="O392" s="26"/>
      <c r="P392" s="38" t="s">
        <v>562</v>
      </c>
      <c r="Q392" s="39"/>
      <c r="R392" s="40"/>
    </row>
    <row r="393" spans="1:18" ht="35.700000000000003" customHeight="1">
      <c r="A393" s="22" t="s">
        <v>563</v>
      </c>
      <c r="B393" s="24"/>
      <c r="C393" s="19" t="s">
        <v>564</v>
      </c>
      <c r="D393" s="20"/>
      <c r="E393" s="20"/>
      <c r="F393" s="20"/>
      <c r="G393" s="21"/>
      <c r="H393" s="22" t="s">
        <v>565</v>
      </c>
      <c r="I393" s="24"/>
      <c r="J393" s="35">
        <v>2</v>
      </c>
      <c r="K393" s="36"/>
      <c r="L393" s="37"/>
      <c r="M393" s="7" t="str">
        <f>IF(ISNUMBER(單價分析!T4185),單價分析!T4185,"")</f>
        <v/>
      </c>
      <c r="N393" s="25" t="str">
        <f>IF(COUNT(J393,M393)=2,ROUND(J393*M393,0),"-
-")</f>
        <v>-
-</v>
      </c>
      <c r="O393" s="26"/>
      <c r="P393" s="38" t="s">
        <v>566</v>
      </c>
      <c r="Q393" s="39"/>
      <c r="R393" s="40"/>
    </row>
    <row r="394" spans="1:18" ht="35.700000000000003" customHeight="1">
      <c r="A394" s="22" t="s">
        <v>567</v>
      </c>
      <c r="B394" s="24"/>
      <c r="C394" s="19" t="s">
        <v>568</v>
      </c>
      <c r="D394" s="20"/>
      <c r="E394" s="20"/>
      <c r="F394" s="20"/>
      <c r="G394" s="21"/>
      <c r="H394" s="22" t="s">
        <v>122</v>
      </c>
      <c r="I394" s="24"/>
      <c r="J394" s="35">
        <v>26</v>
      </c>
      <c r="K394" s="36"/>
      <c r="L394" s="37"/>
      <c r="M394" s="7" t="str">
        <f>IF(ISNUMBER(單價分析!T4199),單價分析!T4199,"")</f>
        <v/>
      </c>
      <c r="N394" s="25" t="str">
        <f>IF(COUNT(J394,M394)=2,ROUND(J394*M394,0),"-
-")</f>
        <v>-
-</v>
      </c>
      <c r="O394" s="26"/>
      <c r="P394" s="38" t="s">
        <v>569</v>
      </c>
      <c r="Q394" s="39"/>
      <c r="R394" s="40"/>
    </row>
    <row r="395" spans="1:18" ht="17.850000000000001" customHeight="1">
      <c r="A395" s="22" t="s">
        <v>570</v>
      </c>
      <c r="B395" s="24"/>
      <c r="C395" s="19" t="s">
        <v>571</v>
      </c>
      <c r="D395" s="20"/>
      <c r="E395" s="20"/>
      <c r="F395" s="20"/>
      <c r="G395" s="21"/>
      <c r="H395" s="22" t="s">
        <v>65</v>
      </c>
      <c r="I395" s="24"/>
      <c r="J395" s="35">
        <v>1</v>
      </c>
      <c r="K395" s="36"/>
      <c r="L395" s="37"/>
      <c r="M395" s="7" t="str">
        <f>IF(ISNUMBER(單價分析!T4231),單價分析!T4231,"")</f>
        <v/>
      </c>
      <c r="N395" s="25" t="str">
        <f>IF(COUNT(J395,M395)=2,ROUND(J395*M395,0),"-")</f>
        <v>-</v>
      </c>
      <c r="O395" s="26"/>
      <c r="P395" s="38" t="s">
        <v>572</v>
      </c>
      <c r="Q395" s="39"/>
      <c r="R395" s="40"/>
    </row>
    <row r="396" spans="1:18" ht="35.700000000000003" customHeight="1">
      <c r="A396" s="22" t="s">
        <v>573</v>
      </c>
      <c r="B396" s="24"/>
      <c r="C396" s="19" t="s">
        <v>574</v>
      </c>
      <c r="D396" s="20"/>
      <c r="E396" s="20"/>
      <c r="F396" s="20"/>
      <c r="G396" s="21"/>
      <c r="H396" s="22" t="s">
        <v>138</v>
      </c>
      <c r="I396" s="24"/>
      <c r="J396" s="35">
        <v>16</v>
      </c>
      <c r="K396" s="36"/>
      <c r="L396" s="37"/>
      <c r="M396" s="7" t="str">
        <f>IF(ISNUMBER(單價分析!T4245),單價分析!T4245,"")</f>
        <v/>
      </c>
      <c r="N396" s="25" t="str">
        <f t="shared" ref="N396:N403" si="5">IF(COUNT(J396,M396)=2,ROUND(J396*M396,0),"-
-")</f>
        <v>-
-</v>
      </c>
      <c r="O396" s="26"/>
      <c r="P396" s="38" t="s">
        <v>575</v>
      </c>
      <c r="Q396" s="39"/>
      <c r="R396" s="40"/>
    </row>
    <row r="397" spans="1:18" ht="35.700000000000003" customHeight="1">
      <c r="A397" s="22" t="s">
        <v>576</v>
      </c>
      <c r="B397" s="24"/>
      <c r="C397" s="19" t="s">
        <v>577</v>
      </c>
      <c r="D397" s="20"/>
      <c r="E397" s="20"/>
      <c r="F397" s="20"/>
      <c r="G397" s="21"/>
      <c r="H397" s="22" t="s">
        <v>122</v>
      </c>
      <c r="I397" s="24"/>
      <c r="J397" s="35">
        <v>8</v>
      </c>
      <c r="K397" s="36"/>
      <c r="L397" s="37"/>
      <c r="M397" s="7" t="str">
        <f>IF(ISNUMBER(單價分析!T4277),單價分析!T4277,"")</f>
        <v/>
      </c>
      <c r="N397" s="25" t="str">
        <f t="shared" si="5"/>
        <v>-
-</v>
      </c>
      <c r="O397" s="26"/>
      <c r="P397" s="38" t="s">
        <v>578</v>
      </c>
      <c r="Q397" s="39"/>
      <c r="R397" s="40"/>
    </row>
    <row r="398" spans="1:18" ht="35.700000000000003" customHeight="1">
      <c r="A398" s="22" t="s">
        <v>579</v>
      </c>
      <c r="B398" s="24"/>
      <c r="C398" s="19" t="s">
        <v>580</v>
      </c>
      <c r="D398" s="20"/>
      <c r="E398" s="20"/>
      <c r="F398" s="20"/>
      <c r="G398" s="21"/>
      <c r="H398" s="22" t="s">
        <v>122</v>
      </c>
      <c r="I398" s="24"/>
      <c r="J398" s="35">
        <v>11</v>
      </c>
      <c r="K398" s="36"/>
      <c r="L398" s="37"/>
      <c r="M398" s="7" t="str">
        <f>IF(ISNUMBER(單價分析!T4291),單價分析!T4291,"")</f>
        <v/>
      </c>
      <c r="N398" s="25" t="str">
        <f t="shared" si="5"/>
        <v>-
-</v>
      </c>
      <c r="O398" s="26"/>
      <c r="P398" s="38" t="s">
        <v>581</v>
      </c>
      <c r="Q398" s="39"/>
      <c r="R398" s="40"/>
    </row>
    <row r="399" spans="1:18" ht="35.700000000000003" customHeight="1">
      <c r="A399" s="22" t="s">
        <v>582</v>
      </c>
      <c r="B399" s="24"/>
      <c r="C399" s="19" t="s">
        <v>583</v>
      </c>
      <c r="D399" s="20"/>
      <c r="E399" s="20"/>
      <c r="F399" s="20"/>
      <c r="G399" s="21"/>
      <c r="H399" s="22" t="s">
        <v>122</v>
      </c>
      <c r="I399" s="24"/>
      <c r="J399" s="35">
        <v>5</v>
      </c>
      <c r="K399" s="36"/>
      <c r="L399" s="37"/>
      <c r="M399" s="7" t="str">
        <f>IF(ISNUMBER(單價分析!T4323),單價分析!T4323,"")</f>
        <v/>
      </c>
      <c r="N399" s="25" t="str">
        <f t="shared" si="5"/>
        <v>-
-</v>
      </c>
      <c r="O399" s="26"/>
      <c r="P399" s="38" t="s">
        <v>584</v>
      </c>
      <c r="Q399" s="39"/>
      <c r="R399" s="40"/>
    </row>
    <row r="400" spans="1:18" ht="35.700000000000003" customHeight="1">
      <c r="A400" s="22" t="s">
        <v>585</v>
      </c>
      <c r="B400" s="24"/>
      <c r="C400" s="19" t="s">
        <v>586</v>
      </c>
      <c r="D400" s="20"/>
      <c r="E400" s="20"/>
      <c r="F400" s="20"/>
      <c r="G400" s="21"/>
      <c r="H400" s="22" t="s">
        <v>122</v>
      </c>
      <c r="I400" s="24"/>
      <c r="J400" s="35">
        <v>15</v>
      </c>
      <c r="K400" s="36"/>
      <c r="L400" s="37"/>
      <c r="M400" s="7" t="str">
        <f>IF(ISNUMBER(單價分析!T4336),單價分析!T4336,"")</f>
        <v/>
      </c>
      <c r="N400" s="25" t="str">
        <f t="shared" si="5"/>
        <v>-
-</v>
      </c>
      <c r="O400" s="26"/>
      <c r="P400" s="38" t="s">
        <v>587</v>
      </c>
      <c r="Q400" s="39"/>
      <c r="R400" s="40"/>
    </row>
    <row r="401" spans="1:18" ht="35.700000000000003" customHeight="1">
      <c r="A401" s="22" t="s">
        <v>588</v>
      </c>
      <c r="B401" s="24"/>
      <c r="C401" s="19" t="s">
        <v>589</v>
      </c>
      <c r="D401" s="20"/>
      <c r="E401" s="20"/>
      <c r="F401" s="20"/>
      <c r="G401" s="21"/>
      <c r="H401" s="22" t="s">
        <v>122</v>
      </c>
      <c r="I401" s="24"/>
      <c r="J401" s="35">
        <v>5</v>
      </c>
      <c r="K401" s="36"/>
      <c r="L401" s="37"/>
      <c r="M401" s="7" t="str">
        <f>IF(ISNUMBER(單價分析!T4368),單價分析!T4368,"")</f>
        <v/>
      </c>
      <c r="N401" s="25" t="str">
        <f t="shared" si="5"/>
        <v>-
-</v>
      </c>
      <c r="O401" s="26"/>
      <c r="P401" s="38" t="s">
        <v>590</v>
      </c>
      <c r="Q401" s="39"/>
      <c r="R401" s="40"/>
    </row>
    <row r="402" spans="1:18" ht="35.700000000000003" customHeight="1">
      <c r="A402" s="22" t="s">
        <v>591</v>
      </c>
      <c r="B402" s="24"/>
      <c r="C402" s="19" t="s">
        <v>592</v>
      </c>
      <c r="D402" s="20"/>
      <c r="E402" s="20"/>
      <c r="F402" s="20"/>
      <c r="G402" s="21"/>
      <c r="H402" s="22" t="s">
        <v>122</v>
      </c>
      <c r="I402" s="24"/>
      <c r="J402" s="35">
        <v>10</v>
      </c>
      <c r="K402" s="36"/>
      <c r="L402" s="37"/>
      <c r="M402" s="7" t="str">
        <f>IF(ISNUMBER(單價分析!T4382),單價分析!T4382,"")</f>
        <v/>
      </c>
      <c r="N402" s="25" t="str">
        <f t="shared" si="5"/>
        <v>-
-</v>
      </c>
      <c r="O402" s="26"/>
      <c r="P402" s="38" t="s">
        <v>593</v>
      </c>
      <c r="Q402" s="39"/>
      <c r="R402" s="40"/>
    </row>
    <row r="403" spans="1:18" ht="35.700000000000003" customHeight="1">
      <c r="A403" s="22" t="s">
        <v>594</v>
      </c>
      <c r="B403" s="24"/>
      <c r="C403" s="19" t="s">
        <v>595</v>
      </c>
      <c r="D403" s="20"/>
      <c r="E403" s="20"/>
      <c r="F403" s="20"/>
      <c r="G403" s="21"/>
      <c r="H403" s="22" t="s">
        <v>65</v>
      </c>
      <c r="I403" s="24"/>
      <c r="J403" s="35">
        <v>1</v>
      </c>
      <c r="K403" s="36"/>
      <c r="L403" s="37"/>
      <c r="M403" s="7" t="str">
        <f>IF(ISNUMBER(單價分析!T4430),單價分析!T4430,"")</f>
        <v/>
      </c>
      <c r="N403" s="25" t="str">
        <f t="shared" si="5"/>
        <v>-
-</v>
      </c>
      <c r="O403" s="26"/>
      <c r="P403" s="38" t="s">
        <v>596</v>
      </c>
      <c r="Q403" s="39"/>
      <c r="R403" s="40"/>
    </row>
    <row r="404" spans="1:18" ht="17.850000000000001" customHeight="1">
      <c r="A404" s="22" t="s">
        <v>17</v>
      </c>
      <c r="B404" s="24"/>
      <c r="C404" s="19" t="s">
        <v>18</v>
      </c>
      <c r="D404" s="20"/>
      <c r="E404" s="20"/>
      <c r="F404" s="20"/>
      <c r="G404" s="21"/>
      <c r="H404" s="22"/>
      <c r="I404" s="24"/>
      <c r="J404" s="35">
        <v>1</v>
      </c>
      <c r="K404" s="36"/>
      <c r="L404" s="37"/>
      <c r="M404" s="6" t="str">
        <f>IF(COUNT(N404,J404)=2,IF(J404=0,"-",N404/J404),"-")</f>
        <v>-</v>
      </c>
      <c r="N404" s="25" t="str">
        <f>IF(COUNT(N405,N490,N1086,N1137,N1375,N1412,N1548)=7,SUM(N405,N490,N1086,N1137,N1375,N1412,N1548),"-")</f>
        <v>-</v>
      </c>
      <c r="O404" s="26"/>
      <c r="P404" s="19"/>
      <c r="Q404" s="20"/>
      <c r="R404" s="21"/>
    </row>
    <row r="405" spans="1:18" ht="17.850000000000001" customHeight="1">
      <c r="A405" s="22" t="s">
        <v>597</v>
      </c>
      <c r="B405" s="24"/>
      <c r="C405" s="19" t="s">
        <v>598</v>
      </c>
      <c r="D405" s="20"/>
      <c r="E405" s="20"/>
      <c r="F405" s="20"/>
      <c r="G405" s="21"/>
      <c r="H405" s="22"/>
      <c r="I405" s="24"/>
      <c r="J405" s="35">
        <v>1</v>
      </c>
      <c r="K405" s="36"/>
      <c r="L405" s="37"/>
      <c r="M405" s="6" t="str">
        <f>IF(COUNT(N405,J405)=2,IF(J405=0,"-",N405/J405),"-")</f>
        <v>-</v>
      </c>
      <c r="N405" s="25" t="str">
        <f>IF(COUNT(N421,N457,N489)=3,SUM(N421,N457,N489),"-")</f>
        <v>-</v>
      </c>
      <c r="O405" s="26"/>
      <c r="P405" s="19"/>
      <c r="Q405" s="20"/>
      <c r="R405" s="21"/>
    </row>
    <row r="406" spans="1:18" ht="54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0.5" customHeight="1">
      <c r="A407" s="1"/>
      <c r="B407" s="41" t="s">
        <v>42</v>
      </c>
      <c r="C407" s="41"/>
      <c r="D407" s="1"/>
      <c r="E407" s="8" t="s">
        <v>43</v>
      </c>
      <c r="F407" s="1"/>
      <c r="G407" s="41" t="s">
        <v>44</v>
      </c>
      <c r="H407" s="41"/>
      <c r="I407" s="1"/>
      <c r="J407" s="1"/>
      <c r="K407" s="8" t="s">
        <v>43</v>
      </c>
      <c r="L407" s="1"/>
      <c r="M407" s="1"/>
      <c r="N407" s="1"/>
      <c r="O407" s="1"/>
      <c r="P407" s="1"/>
      <c r="Q407" s="1"/>
      <c r="R407" s="1"/>
    </row>
    <row r="408" spans="1:18" ht="21.4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26.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7.25" customHeight="1">
      <c r="A410" s="29" t="s">
        <v>0</v>
      </c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</row>
    <row r="411" spans="1:18" ht="4.8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7.25" customHeight="1">
      <c r="A412" s="29" t="s">
        <v>45</v>
      </c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</row>
    <row r="413" spans="1:18" ht="2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1.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30" t="s">
        <v>2</v>
      </c>
      <c r="P414" s="30"/>
      <c r="Q414" s="30"/>
      <c r="R414" s="30"/>
    </row>
    <row r="415" spans="1:18" ht="6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0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41" t="s">
        <v>599</v>
      </c>
      <c r="P416" s="41"/>
      <c r="Q416" s="41"/>
      <c r="R416" s="1"/>
    </row>
    <row r="417" spans="1:18" ht="2.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27.6" customHeight="1">
      <c r="A418" s="16" t="s">
        <v>4</v>
      </c>
      <c r="B418" s="18"/>
      <c r="C418" s="19" t="s">
        <v>47</v>
      </c>
      <c r="D418" s="20"/>
      <c r="E418" s="20"/>
      <c r="F418" s="20"/>
      <c r="G418" s="20"/>
      <c r="H418" s="20"/>
      <c r="I418" s="20"/>
      <c r="J418" s="20"/>
      <c r="K418" s="20"/>
      <c r="L418" s="21"/>
      <c r="M418" s="4" t="s">
        <v>6</v>
      </c>
      <c r="N418" s="32"/>
      <c r="O418" s="33"/>
      <c r="P418" s="33"/>
      <c r="Q418" s="33"/>
      <c r="R418" s="34"/>
    </row>
    <row r="419" spans="1:18" ht="27.6" customHeight="1">
      <c r="A419" s="16" t="s">
        <v>7</v>
      </c>
      <c r="B419" s="18"/>
      <c r="C419" s="19" t="s">
        <v>8</v>
      </c>
      <c r="D419" s="20"/>
      <c r="E419" s="20"/>
      <c r="F419" s="20"/>
      <c r="G419" s="20"/>
      <c r="H419" s="20"/>
      <c r="I419" s="20"/>
      <c r="J419" s="20"/>
      <c r="K419" s="20"/>
      <c r="L419" s="21"/>
      <c r="M419" s="4" t="s">
        <v>9</v>
      </c>
      <c r="N419" s="19" t="s">
        <v>10</v>
      </c>
      <c r="O419" s="20"/>
      <c r="P419" s="20"/>
      <c r="Q419" s="20"/>
      <c r="R419" s="21"/>
    </row>
    <row r="420" spans="1:18" ht="22.2" customHeight="1">
      <c r="A420" s="22" t="s">
        <v>11</v>
      </c>
      <c r="B420" s="24"/>
      <c r="C420" s="22" t="s">
        <v>48</v>
      </c>
      <c r="D420" s="23"/>
      <c r="E420" s="23"/>
      <c r="F420" s="23"/>
      <c r="G420" s="24"/>
      <c r="H420" s="22" t="s">
        <v>49</v>
      </c>
      <c r="I420" s="24"/>
      <c r="J420" s="22" t="s">
        <v>50</v>
      </c>
      <c r="K420" s="23"/>
      <c r="L420" s="24"/>
      <c r="M420" s="5" t="s">
        <v>51</v>
      </c>
      <c r="N420" s="22" t="s">
        <v>52</v>
      </c>
      <c r="O420" s="24"/>
      <c r="P420" s="22" t="s">
        <v>53</v>
      </c>
      <c r="Q420" s="23"/>
      <c r="R420" s="24"/>
    </row>
    <row r="421" spans="1:18" ht="17.7" customHeight="1">
      <c r="A421" s="22" t="s">
        <v>600</v>
      </c>
      <c r="B421" s="24"/>
      <c r="C421" s="19" t="s">
        <v>601</v>
      </c>
      <c r="D421" s="20"/>
      <c r="E421" s="20"/>
      <c r="F421" s="20"/>
      <c r="G421" s="21"/>
      <c r="H421" s="22"/>
      <c r="I421" s="24"/>
      <c r="J421" s="35">
        <v>1</v>
      </c>
      <c r="K421" s="36"/>
      <c r="L421" s="37"/>
      <c r="M421" s="6" t="str">
        <f>IF(COUNT(N421,J421)=2,IF(J421=0,"-",N421/J421),"-")</f>
        <v>-</v>
      </c>
      <c r="N421" s="25" t="str">
        <f>IF(COUNT(N422,N450,N451,N452,N453,N454,N455,N456)=8,SUM(N422,N450,N451,N452,N453,N454,N455,N456),"-")</f>
        <v>-</v>
      </c>
      <c r="O421" s="26"/>
      <c r="P421" s="19"/>
      <c r="Q421" s="20"/>
      <c r="R421" s="21"/>
    </row>
    <row r="422" spans="1:18" ht="17.850000000000001" customHeight="1">
      <c r="A422" s="22" t="s">
        <v>602</v>
      </c>
      <c r="B422" s="24"/>
      <c r="C422" s="19" t="s">
        <v>603</v>
      </c>
      <c r="D422" s="20"/>
      <c r="E422" s="20"/>
      <c r="F422" s="20"/>
      <c r="G422" s="21"/>
      <c r="H422" s="22"/>
      <c r="I422" s="24"/>
      <c r="J422" s="35">
        <v>1</v>
      </c>
      <c r="K422" s="36"/>
      <c r="L422" s="37"/>
      <c r="M422" s="6" t="str">
        <f>IF(COUNT(N422,J422)=2,IF(J422=0,"-",N422/J422),"-")</f>
        <v>-</v>
      </c>
      <c r="N422" s="25" t="str">
        <f>IF(COUNT(N423,N424,N425,N426,N427,N428,N429,N430,N447,N448,N449)=11,SUM(N423,N424,N425,N426,N427,N428,N429,N430,N447,N448,N449),"-")</f>
        <v>-</v>
      </c>
      <c r="O422" s="26"/>
      <c r="P422" s="19"/>
      <c r="Q422" s="20"/>
      <c r="R422" s="21"/>
    </row>
    <row r="423" spans="1:18" ht="71.55" customHeight="1">
      <c r="A423" s="22" t="s">
        <v>604</v>
      </c>
      <c r="B423" s="24"/>
      <c r="C423" s="19" t="s">
        <v>605</v>
      </c>
      <c r="D423" s="20"/>
      <c r="E423" s="20"/>
      <c r="F423" s="20"/>
      <c r="G423" s="21"/>
      <c r="H423" s="22" t="s">
        <v>207</v>
      </c>
      <c r="I423" s="24"/>
      <c r="J423" s="35">
        <v>1</v>
      </c>
      <c r="K423" s="36"/>
      <c r="L423" s="37"/>
      <c r="M423" s="7"/>
      <c r="N423" s="25" t="str">
        <f>IF(COUNT(J423,M423)=2,ROUND(J423*M423,0),"-
-
-
-")</f>
        <v>-
-
-
-</v>
      </c>
      <c r="O423" s="26"/>
      <c r="P423" s="38" t="s">
        <v>606</v>
      </c>
      <c r="Q423" s="39"/>
      <c r="R423" s="40"/>
    </row>
    <row r="424" spans="1:18" ht="71.55" customHeight="1">
      <c r="A424" s="22" t="s">
        <v>607</v>
      </c>
      <c r="B424" s="24"/>
      <c r="C424" s="19" t="s">
        <v>608</v>
      </c>
      <c r="D424" s="20"/>
      <c r="E424" s="20"/>
      <c r="F424" s="20"/>
      <c r="G424" s="21"/>
      <c r="H424" s="22" t="s">
        <v>609</v>
      </c>
      <c r="I424" s="24"/>
      <c r="J424" s="35">
        <v>1</v>
      </c>
      <c r="K424" s="36"/>
      <c r="L424" s="37"/>
      <c r="M424" s="7"/>
      <c r="N424" s="25" t="str">
        <f>IF(COUNT(J424,M424)=2,ROUND(J424*M424,0),"-
-
-
-")</f>
        <v>-
-
-
-</v>
      </c>
      <c r="O424" s="26"/>
      <c r="P424" s="38" t="s">
        <v>610</v>
      </c>
      <c r="Q424" s="39"/>
      <c r="R424" s="40"/>
    </row>
    <row r="425" spans="1:18" ht="71.55" customHeight="1">
      <c r="A425" s="22" t="s">
        <v>611</v>
      </c>
      <c r="B425" s="24"/>
      <c r="C425" s="19" t="s">
        <v>612</v>
      </c>
      <c r="D425" s="20"/>
      <c r="E425" s="20"/>
      <c r="F425" s="20"/>
      <c r="G425" s="21"/>
      <c r="H425" s="22" t="s">
        <v>609</v>
      </c>
      <c r="I425" s="24"/>
      <c r="J425" s="35">
        <v>3</v>
      </c>
      <c r="K425" s="36"/>
      <c r="L425" s="37"/>
      <c r="M425" s="7"/>
      <c r="N425" s="25" t="str">
        <f>IF(COUNT(J425,M425)=2,ROUND(J425*M425,0),"-
-
-
-")</f>
        <v>-
-
-
-</v>
      </c>
      <c r="O425" s="26"/>
      <c r="P425" s="38" t="s">
        <v>613</v>
      </c>
      <c r="Q425" s="39"/>
      <c r="R425" s="40"/>
    </row>
    <row r="426" spans="1:18" ht="71.55" customHeight="1">
      <c r="A426" s="22" t="s">
        <v>614</v>
      </c>
      <c r="B426" s="24"/>
      <c r="C426" s="19" t="s">
        <v>615</v>
      </c>
      <c r="D426" s="20"/>
      <c r="E426" s="20"/>
      <c r="F426" s="20"/>
      <c r="G426" s="21"/>
      <c r="H426" s="22" t="s">
        <v>609</v>
      </c>
      <c r="I426" s="24"/>
      <c r="J426" s="35">
        <v>1</v>
      </c>
      <c r="K426" s="36"/>
      <c r="L426" s="37"/>
      <c r="M426" s="7"/>
      <c r="N426" s="25" t="str">
        <f>IF(COUNT(J426,M426)=2,ROUND(J426*M426,0),"-
-
-
-")</f>
        <v>-
-
-
-</v>
      </c>
      <c r="O426" s="26"/>
      <c r="P426" s="38" t="s">
        <v>616</v>
      </c>
      <c r="Q426" s="39"/>
      <c r="R426" s="40"/>
    </row>
    <row r="427" spans="1:18" ht="53.55" customHeight="1">
      <c r="A427" s="22" t="s">
        <v>617</v>
      </c>
      <c r="B427" s="24"/>
      <c r="C427" s="19" t="s">
        <v>618</v>
      </c>
      <c r="D427" s="20"/>
      <c r="E427" s="20"/>
      <c r="F427" s="20"/>
      <c r="G427" s="21"/>
      <c r="H427" s="22" t="s">
        <v>609</v>
      </c>
      <c r="I427" s="24"/>
      <c r="J427" s="35">
        <v>3</v>
      </c>
      <c r="K427" s="36"/>
      <c r="L427" s="37"/>
      <c r="M427" s="7"/>
      <c r="N427" s="25" t="str">
        <f>IF(COUNT(J427,M427)=2,ROUND(J427*M427,0),"-
-
-")</f>
        <v>-
-
-</v>
      </c>
      <c r="O427" s="26"/>
      <c r="P427" s="38" t="s">
        <v>619</v>
      </c>
      <c r="Q427" s="39"/>
      <c r="R427" s="40"/>
    </row>
    <row r="428" spans="1:18" ht="89.4" customHeight="1">
      <c r="A428" s="22" t="s">
        <v>620</v>
      </c>
      <c r="B428" s="24"/>
      <c r="C428" s="19" t="s">
        <v>621</v>
      </c>
      <c r="D428" s="20"/>
      <c r="E428" s="20"/>
      <c r="F428" s="20"/>
      <c r="G428" s="21"/>
      <c r="H428" s="22" t="s">
        <v>122</v>
      </c>
      <c r="I428" s="24"/>
      <c r="J428" s="35">
        <v>1</v>
      </c>
      <c r="K428" s="36"/>
      <c r="L428" s="37"/>
      <c r="M428" s="7"/>
      <c r="N428" s="25" t="str">
        <f>IF(COUNT(J428,M428)=2,ROUND(J428*M428,0),"-
-
-
-
-")</f>
        <v>-
-
-
-
-</v>
      </c>
      <c r="O428" s="26"/>
      <c r="P428" s="38" t="s">
        <v>622</v>
      </c>
      <c r="Q428" s="39"/>
      <c r="R428" s="40"/>
    </row>
    <row r="429" spans="1:18" ht="53.55" customHeight="1">
      <c r="A429" s="22" t="s">
        <v>623</v>
      </c>
      <c r="B429" s="24"/>
      <c r="C429" s="19" t="s">
        <v>624</v>
      </c>
      <c r="D429" s="20"/>
      <c r="E429" s="20"/>
      <c r="F429" s="20"/>
      <c r="G429" s="21"/>
      <c r="H429" s="22" t="s">
        <v>609</v>
      </c>
      <c r="I429" s="24"/>
      <c r="J429" s="35">
        <v>4</v>
      </c>
      <c r="K429" s="36"/>
      <c r="L429" s="37"/>
      <c r="M429" s="7"/>
      <c r="N429" s="25" t="str">
        <f>IF(COUNT(J429,M429)=2,ROUND(J429*M429,0),"-
-
-")</f>
        <v>-
-
-</v>
      </c>
      <c r="O429" s="26"/>
      <c r="P429" s="38" t="s">
        <v>625</v>
      </c>
      <c r="Q429" s="39"/>
      <c r="R429" s="40"/>
    </row>
    <row r="430" spans="1:18" ht="17.850000000000001" customHeight="1">
      <c r="A430" s="22" t="s">
        <v>626</v>
      </c>
      <c r="B430" s="24"/>
      <c r="C430" s="19" t="s">
        <v>627</v>
      </c>
      <c r="D430" s="20"/>
      <c r="E430" s="20"/>
      <c r="F430" s="20"/>
      <c r="G430" s="21"/>
      <c r="H430" s="22" t="s">
        <v>609</v>
      </c>
      <c r="I430" s="24"/>
      <c r="J430" s="35">
        <v>4</v>
      </c>
      <c r="K430" s="36"/>
      <c r="L430" s="37"/>
      <c r="M430" s="7"/>
      <c r="N430" s="25" t="str">
        <f>IF(COUNT(J430,M430)=2,ROUND(J430*M430,0),"-")</f>
        <v>-</v>
      </c>
      <c r="O430" s="26"/>
      <c r="P430" s="38" t="s">
        <v>628</v>
      </c>
      <c r="Q430" s="39"/>
      <c r="R430" s="40"/>
    </row>
    <row r="431" spans="1:18" ht="54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0.5" customHeight="1">
      <c r="A432" s="1"/>
      <c r="B432" s="41" t="s">
        <v>42</v>
      </c>
      <c r="C432" s="41"/>
      <c r="D432" s="1"/>
      <c r="E432" s="8" t="s">
        <v>43</v>
      </c>
      <c r="F432" s="1"/>
      <c r="G432" s="41" t="s">
        <v>44</v>
      </c>
      <c r="H432" s="41"/>
      <c r="I432" s="1"/>
      <c r="J432" s="1"/>
      <c r="K432" s="8" t="s">
        <v>43</v>
      </c>
      <c r="L432" s="1"/>
      <c r="M432" s="1"/>
      <c r="N432" s="1"/>
      <c r="O432" s="1"/>
      <c r="P432" s="1"/>
      <c r="Q432" s="1"/>
      <c r="R432" s="1"/>
    </row>
    <row r="433" spans="1:18" ht="21.4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26.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7.25" customHeight="1">
      <c r="A435" s="29" t="s">
        <v>0</v>
      </c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</row>
    <row r="436" spans="1:18" ht="4.8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7.25" customHeight="1">
      <c r="A437" s="29" t="s">
        <v>45</v>
      </c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</row>
    <row r="438" spans="1:18" ht="2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1.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30" t="s">
        <v>2</v>
      </c>
      <c r="P439" s="30"/>
      <c r="Q439" s="30"/>
      <c r="R439" s="30"/>
    </row>
    <row r="440" spans="1:18" ht="6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0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41" t="s">
        <v>629</v>
      </c>
      <c r="P441" s="41"/>
      <c r="Q441" s="41"/>
      <c r="R441" s="1"/>
    </row>
    <row r="442" spans="1:18" ht="2.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27.6" customHeight="1">
      <c r="A443" s="16" t="s">
        <v>4</v>
      </c>
      <c r="B443" s="18"/>
      <c r="C443" s="19" t="s">
        <v>47</v>
      </c>
      <c r="D443" s="20"/>
      <c r="E443" s="20"/>
      <c r="F443" s="20"/>
      <c r="G443" s="20"/>
      <c r="H443" s="20"/>
      <c r="I443" s="20"/>
      <c r="J443" s="20"/>
      <c r="K443" s="20"/>
      <c r="L443" s="21"/>
      <c r="M443" s="4" t="s">
        <v>6</v>
      </c>
      <c r="N443" s="32"/>
      <c r="O443" s="33"/>
      <c r="P443" s="33"/>
      <c r="Q443" s="33"/>
      <c r="R443" s="34"/>
    </row>
    <row r="444" spans="1:18" ht="27.6" customHeight="1">
      <c r="A444" s="16" t="s">
        <v>7</v>
      </c>
      <c r="B444" s="18"/>
      <c r="C444" s="19" t="s">
        <v>8</v>
      </c>
      <c r="D444" s="20"/>
      <c r="E444" s="20"/>
      <c r="F444" s="20"/>
      <c r="G444" s="20"/>
      <c r="H444" s="20"/>
      <c r="I444" s="20"/>
      <c r="J444" s="20"/>
      <c r="K444" s="20"/>
      <c r="L444" s="21"/>
      <c r="M444" s="4" t="s">
        <v>9</v>
      </c>
      <c r="N444" s="19" t="s">
        <v>10</v>
      </c>
      <c r="O444" s="20"/>
      <c r="P444" s="20"/>
      <c r="Q444" s="20"/>
      <c r="R444" s="21"/>
    </row>
    <row r="445" spans="1:18" ht="22.2" customHeight="1">
      <c r="A445" s="22" t="s">
        <v>11</v>
      </c>
      <c r="B445" s="24"/>
      <c r="C445" s="22" t="s">
        <v>48</v>
      </c>
      <c r="D445" s="23"/>
      <c r="E445" s="23"/>
      <c r="F445" s="23"/>
      <c r="G445" s="24"/>
      <c r="H445" s="22" t="s">
        <v>49</v>
      </c>
      <c r="I445" s="24"/>
      <c r="J445" s="22" t="s">
        <v>50</v>
      </c>
      <c r="K445" s="23"/>
      <c r="L445" s="24"/>
      <c r="M445" s="5" t="s">
        <v>51</v>
      </c>
      <c r="N445" s="22" t="s">
        <v>52</v>
      </c>
      <c r="O445" s="24"/>
      <c r="P445" s="22" t="s">
        <v>53</v>
      </c>
      <c r="Q445" s="23"/>
      <c r="R445" s="24"/>
    </row>
    <row r="446" spans="1:18" ht="35.549999999999997" customHeight="1">
      <c r="A446" s="22"/>
      <c r="B446" s="24"/>
      <c r="C446" s="19"/>
      <c r="D446" s="20"/>
      <c r="E446" s="20"/>
      <c r="F446" s="20"/>
      <c r="G446" s="21"/>
      <c r="H446" s="22"/>
      <c r="I446" s="24"/>
      <c r="J446" s="32"/>
      <c r="K446" s="33"/>
      <c r="L446" s="34"/>
      <c r="M446" s="9"/>
      <c r="N446" s="42" t="s">
        <v>163</v>
      </c>
      <c r="O446" s="43"/>
      <c r="P446" s="38" t="s">
        <v>630</v>
      </c>
      <c r="Q446" s="39"/>
      <c r="R446" s="40"/>
    </row>
    <row r="447" spans="1:18" ht="35.700000000000003" customHeight="1">
      <c r="A447" s="22" t="s">
        <v>631</v>
      </c>
      <c r="B447" s="24"/>
      <c r="C447" s="19" t="s">
        <v>632</v>
      </c>
      <c r="D447" s="20"/>
      <c r="E447" s="20"/>
      <c r="F447" s="20"/>
      <c r="G447" s="21"/>
      <c r="H447" s="22" t="s">
        <v>65</v>
      </c>
      <c r="I447" s="24"/>
      <c r="J447" s="35">
        <v>1</v>
      </c>
      <c r="K447" s="36"/>
      <c r="L447" s="37"/>
      <c r="M447" s="7"/>
      <c r="N447" s="25" t="str">
        <f t="shared" ref="N447:N456" si="6">IF(COUNT(J447,M447)=2,ROUND(J447*M447,0),"-
-")</f>
        <v>-
-</v>
      </c>
      <c r="O447" s="26"/>
      <c r="P447" s="38" t="s">
        <v>633</v>
      </c>
      <c r="Q447" s="39"/>
      <c r="R447" s="40"/>
    </row>
    <row r="448" spans="1:18" ht="35.700000000000003" customHeight="1">
      <c r="A448" s="22" t="s">
        <v>634</v>
      </c>
      <c r="B448" s="24"/>
      <c r="C448" s="19" t="s">
        <v>635</v>
      </c>
      <c r="D448" s="20"/>
      <c r="E448" s="20"/>
      <c r="F448" s="20"/>
      <c r="G448" s="21"/>
      <c r="H448" s="22" t="s">
        <v>65</v>
      </c>
      <c r="I448" s="24"/>
      <c r="J448" s="35">
        <v>1</v>
      </c>
      <c r="K448" s="36"/>
      <c r="L448" s="37"/>
      <c r="M448" s="7"/>
      <c r="N448" s="25" t="str">
        <f t="shared" si="6"/>
        <v>-
-</v>
      </c>
      <c r="O448" s="26"/>
      <c r="P448" s="38" t="s">
        <v>636</v>
      </c>
      <c r="Q448" s="39"/>
      <c r="R448" s="40"/>
    </row>
    <row r="449" spans="1:18" ht="35.700000000000003" customHeight="1">
      <c r="A449" s="22" t="s">
        <v>637</v>
      </c>
      <c r="B449" s="24"/>
      <c r="C449" s="19" t="s">
        <v>638</v>
      </c>
      <c r="D449" s="20"/>
      <c r="E449" s="20"/>
      <c r="F449" s="20"/>
      <c r="G449" s="21"/>
      <c r="H449" s="22" t="s">
        <v>65</v>
      </c>
      <c r="I449" s="24"/>
      <c r="J449" s="35">
        <v>1</v>
      </c>
      <c r="K449" s="36"/>
      <c r="L449" s="37"/>
      <c r="M449" s="7"/>
      <c r="N449" s="25" t="str">
        <f t="shared" si="6"/>
        <v>-
-</v>
      </c>
      <c r="O449" s="26"/>
      <c r="P449" s="38" t="s">
        <v>639</v>
      </c>
      <c r="Q449" s="39"/>
      <c r="R449" s="40"/>
    </row>
    <row r="450" spans="1:18" ht="35.700000000000003" customHeight="1">
      <c r="A450" s="22" t="s">
        <v>640</v>
      </c>
      <c r="B450" s="24"/>
      <c r="C450" s="19" t="s">
        <v>641</v>
      </c>
      <c r="D450" s="20"/>
      <c r="E450" s="20"/>
      <c r="F450" s="20"/>
      <c r="G450" s="21"/>
      <c r="H450" s="22" t="s">
        <v>609</v>
      </c>
      <c r="I450" s="24"/>
      <c r="J450" s="35">
        <v>1</v>
      </c>
      <c r="K450" s="36"/>
      <c r="L450" s="37"/>
      <c r="M450" s="7"/>
      <c r="N450" s="25" t="str">
        <f t="shared" si="6"/>
        <v>-
-</v>
      </c>
      <c r="O450" s="26"/>
      <c r="P450" s="38" t="s">
        <v>642</v>
      </c>
      <c r="Q450" s="39"/>
      <c r="R450" s="40"/>
    </row>
    <row r="451" spans="1:18" ht="35.700000000000003" customHeight="1">
      <c r="A451" s="22" t="s">
        <v>643</v>
      </c>
      <c r="B451" s="24"/>
      <c r="C451" s="19" t="s">
        <v>644</v>
      </c>
      <c r="D451" s="20"/>
      <c r="E451" s="20"/>
      <c r="F451" s="20"/>
      <c r="G451" s="21"/>
      <c r="H451" s="22" t="s">
        <v>609</v>
      </c>
      <c r="I451" s="24"/>
      <c r="J451" s="35">
        <v>4</v>
      </c>
      <c r="K451" s="36"/>
      <c r="L451" s="37"/>
      <c r="M451" s="7"/>
      <c r="N451" s="25" t="str">
        <f t="shared" si="6"/>
        <v>-
-</v>
      </c>
      <c r="O451" s="26"/>
      <c r="P451" s="38" t="s">
        <v>645</v>
      </c>
      <c r="Q451" s="39"/>
      <c r="R451" s="40"/>
    </row>
    <row r="452" spans="1:18" ht="35.700000000000003" customHeight="1">
      <c r="A452" s="22" t="s">
        <v>646</v>
      </c>
      <c r="B452" s="24"/>
      <c r="C452" s="19" t="s">
        <v>647</v>
      </c>
      <c r="D452" s="20"/>
      <c r="E452" s="20"/>
      <c r="F452" s="20"/>
      <c r="G452" s="21"/>
      <c r="H452" s="22" t="s">
        <v>65</v>
      </c>
      <c r="I452" s="24"/>
      <c r="J452" s="35">
        <v>1</v>
      </c>
      <c r="K452" s="36"/>
      <c r="L452" s="37"/>
      <c r="M452" s="7"/>
      <c r="N452" s="25" t="str">
        <f t="shared" si="6"/>
        <v>-
-</v>
      </c>
      <c r="O452" s="26"/>
      <c r="P452" s="38" t="s">
        <v>648</v>
      </c>
      <c r="Q452" s="39"/>
      <c r="R452" s="40"/>
    </row>
    <row r="453" spans="1:18" ht="35.700000000000003" customHeight="1">
      <c r="A453" s="22" t="s">
        <v>649</v>
      </c>
      <c r="B453" s="24"/>
      <c r="C453" s="19" t="s">
        <v>650</v>
      </c>
      <c r="D453" s="20"/>
      <c r="E453" s="20"/>
      <c r="F453" s="20"/>
      <c r="G453" s="21"/>
      <c r="H453" s="22" t="s">
        <v>65</v>
      </c>
      <c r="I453" s="24"/>
      <c r="J453" s="35">
        <v>1</v>
      </c>
      <c r="K453" s="36"/>
      <c r="L453" s="37"/>
      <c r="M453" s="7"/>
      <c r="N453" s="25" t="str">
        <f t="shared" si="6"/>
        <v>-
-</v>
      </c>
      <c r="O453" s="26"/>
      <c r="P453" s="38" t="s">
        <v>651</v>
      </c>
      <c r="Q453" s="39"/>
      <c r="R453" s="40"/>
    </row>
    <row r="454" spans="1:18" ht="35.700000000000003" customHeight="1">
      <c r="A454" s="22" t="s">
        <v>652</v>
      </c>
      <c r="B454" s="24"/>
      <c r="C454" s="19" t="s">
        <v>653</v>
      </c>
      <c r="D454" s="20"/>
      <c r="E454" s="20"/>
      <c r="F454" s="20"/>
      <c r="G454" s="21"/>
      <c r="H454" s="22" t="s">
        <v>65</v>
      </c>
      <c r="I454" s="24"/>
      <c r="J454" s="35">
        <v>1</v>
      </c>
      <c r="K454" s="36"/>
      <c r="L454" s="37"/>
      <c r="M454" s="7"/>
      <c r="N454" s="25" t="str">
        <f t="shared" si="6"/>
        <v>-
-</v>
      </c>
      <c r="O454" s="26"/>
      <c r="P454" s="38" t="s">
        <v>654</v>
      </c>
      <c r="Q454" s="39"/>
      <c r="R454" s="40"/>
    </row>
    <row r="455" spans="1:18" ht="35.700000000000003" customHeight="1">
      <c r="A455" s="22" t="s">
        <v>655</v>
      </c>
      <c r="B455" s="24"/>
      <c r="C455" s="19" t="s">
        <v>656</v>
      </c>
      <c r="D455" s="20"/>
      <c r="E455" s="20"/>
      <c r="F455" s="20"/>
      <c r="G455" s="21"/>
      <c r="H455" s="22" t="s">
        <v>65</v>
      </c>
      <c r="I455" s="24"/>
      <c r="J455" s="35">
        <v>1</v>
      </c>
      <c r="K455" s="36"/>
      <c r="L455" s="37"/>
      <c r="M455" s="7"/>
      <c r="N455" s="25" t="str">
        <f t="shared" si="6"/>
        <v>-
-</v>
      </c>
      <c r="O455" s="26"/>
      <c r="P455" s="38" t="s">
        <v>657</v>
      </c>
      <c r="Q455" s="39"/>
      <c r="R455" s="40"/>
    </row>
    <row r="456" spans="1:18" ht="35.700000000000003" customHeight="1">
      <c r="A456" s="22" t="s">
        <v>658</v>
      </c>
      <c r="B456" s="24"/>
      <c r="C456" s="19" t="s">
        <v>659</v>
      </c>
      <c r="D456" s="20"/>
      <c r="E456" s="20"/>
      <c r="F456" s="20"/>
      <c r="G456" s="21"/>
      <c r="H456" s="22" t="s">
        <v>65</v>
      </c>
      <c r="I456" s="24"/>
      <c r="J456" s="35">
        <v>1</v>
      </c>
      <c r="K456" s="36"/>
      <c r="L456" s="37"/>
      <c r="M456" s="7"/>
      <c r="N456" s="25" t="str">
        <f t="shared" si="6"/>
        <v>-
-</v>
      </c>
      <c r="O456" s="26"/>
      <c r="P456" s="38" t="s">
        <v>660</v>
      </c>
      <c r="Q456" s="39"/>
      <c r="R456" s="40"/>
    </row>
    <row r="457" spans="1:18" ht="17.850000000000001" customHeight="1">
      <c r="A457" s="22" t="s">
        <v>661</v>
      </c>
      <c r="B457" s="24"/>
      <c r="C457" s="19" t="s">
        <v>662</v>
      </c>
      <c r="D457" s="20"/>
      <c r="E457" s="20"/>
      <c r="F457" s="20"/>
      <c r="G457" s="21"/>
      <c r="H457" s="22"/>
      <c r="I457" s="24"/>
      <c r="J457" s="35">
        <v>1</v>
      </c>
      <c r="K457" s="36"/>
      <c r="L457" s="37"/>
      <c r="M457" s="6" t="str">
        <f>IF(COUNT(N457,J457)=2,IF(J457=0,"-",N457/J457),"-")</f>
        <v>-</v>
      </c>
      <c r="N457" s="25" t="str">
        <f>IF(COUNT(N458,N476,N479,N482,N483,N484,N485,N486,N487,N488)=10,SUM(N458,N476,N479,N482,N483,N484,N485,N486,N487,N488),"-")</f>
        <v>-</v>
      </c>
      <c r="O457" s="26"/>
      <c r="P457" s="19"/>
      <c r="Q457" s="20"/>
      <c r="R457" s="21"/>
    </row>
    <row r="458" spans="1:18" ht="17.850000000000001" customHeight="1">
      <c r="A458" s="22" t="s">
        <v>663</v>
      </c>
      <c r="B458" s="24"/>
      <c r="C458" s="19" t="s">
        <v>664</v>
      </c>
      <c r="D458" s="20"/>
      <c r="E458" s="20"/>
      <c r="F458" s="20"/>
      <c r="G458" s="21"/>
      <c r="H458" s="22"/>
      <c r="I458" s="24"/>
      <c r="J458" s="35">
        <v>1</v>
      </c>
      <c r="K458" s="36"/>
      <c r="L458" s="37"/>
      <c r="M458" s="6" t="str">
        <f>IF(COUNT(N458,J458)=2,IF(J458=0,"-",N458/J458),"-")</f>
        <v>-</v>
      </c>
      <c r="N458" s="25" t="str">
        <f>IF(COUNT(N459,N460)=2,SUM(N459,N460),"-")</f>
        <v>-</v>
      </c>
      <c r="O458" s="26"/>
      <c r="P458" s="19"/>
      <c r="Q458" s="20"/>
      <c r="R458" s="21"/>
    </row>
    <row r="459" spans="1:18" ht="35.700000000000003" customHeight="1">
      <c r="A459" s="22" t="s">
        <v>665</v>
      </c>
      <c r="B459" s="24"/>
      <c r="C459" s="19" t="s">
        <v>666</v>
      </c>
      <c r="D459" s="20"/>
      <c r="E459" s="20"/>
      <c r="F459" s="20"/>
      <c r="G459" s="21"/>
      <c r="H459" s="22" t="s">
        <v>138</v>
      </c>
      <c r="I459" s="24"/>
      <c r="J459" s="35">
        <v>185</v>
      </c>
      <c r="K459" s="36"/>
      <c r="L459" s="37"/>
      <c r="M459" s="7"/>
      <c r="N459" s="25" t="str">
        <f>IF(COUNT(J459,M459)=2,ROUND(J459*M459,0),"-
-")</f>
        <v>-
-</v>
      </c>
      <c r="O459" s="26"/>
      <c r="P459" s="38" t="s">
        <v>667</v>
      </c>
      <c r="Q459" s="39"/>
      <c r="R459" s="40"/>
    </row>
    <row r="460" spans="1:18" ht="71.55" customHeight="1">
      <c r="A460" s="22" t="s">
        <v>668</v>
      </c>
      <c r="B460" s="24"/>
      <c r="C460" s="19" t="s">
        <v>669</v>
      </c>
      <c r="D460" s="20"/>
      <c r="E460" s="20"/>
      <c r="F460" s="20"/>
      <c r="G460" s="21"/>
      <c r="H460" s="22" t="s">
        <v>65</v>
      </c>
      <c r="I460" s="24"/>
      <c r="J460" s="35">
        <v>1</v>
      </c>
      <c r="K460" s="36"/>
      <c r="L460" s="37"/>
      <c r="M460" s="7"/>
      <c r="N460" s="25" t="str">
        <f>IF(COUNT(J460,M460)=2,ROUND(J460*M460,0),"-
-
-
-")</f>
        <v>-
-
-
-</v>
      </c>
      <c r="O460" s="26"/>
      <c r="P460" s="38" t="s">
        <v>670</v>
      </c>
      <c r="Q460" s="39"/>
      <c r="R460" s="40"/>
    </row>
    <row r="461" spans="1:18" ht="54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0.5" customHeight="1">
      <c r="A462" s="1"/>
      <c r="B462" s="41" t="s">
        <v>42</v>
      </c>
      <c r="C462" s="41"/>
      <c r="D462" s="1"/>
      <c r="E462" s="8" t="s">
        <v>43</v>
      </c>
      <c r="F462" s="1"/>
      <c r="G462" s="41" t="s">
        <v>44</v>
      </c>
      <c r="H462" s="41"/>
      <c r="I462" s="1"/>
      <c r="J462" s="1"/>
      <c r="K462" s="8" t="s">
        <v>43</v>
      </c>
      <c r="L462" s="1"/>
      <c r="M462" s="1"/>
      <c r="N462" s="1"/>
      <c r="O462" s="1"/>
      <c r="P462" s="1"/>
      <c r="Q462" s="1"/>
      <c r="R462" s="1"/>
    </row>
    <row r="463" spans="1:18" ht="21.4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26.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7.25" customHeight="1">
      <c r="A465" s="29" t="s">
        <v>0</v>
      </c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</row>
    <row r="466" spans="1:18" ht="4.8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7.25" customHeight="1">
      <c r="A467" s="29" t="s">
        <v>45</v>
      </c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</row>
    <row r="468" spans="1:18" ht="2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1.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30" t="s">
        <v>2</v>
      </c>
      <c r="P469" s="30"/>
      <c r="Q469" s="30"/>
      <c r="R469" s="30"/>
    </row>
    <row r="470" spans="1:18" ht="6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0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41" t="s">
        <v>671</v>
      </c>
      <c r="P471" s="41"/>
      <c r="Q471" s="41"/>
      <c r="R471" s="1"/>
    </row>
    <row r="472" spans="1:18" ht="2.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27.6" customHeight="1">
      <c r="A473" s="16" t="s">
        <v>4</v>
      </c>
      <c r="B473" s="18"/>
      <c r="C473" s="19" t="s">
        <v>47</v>
      </c>
      <c r="D473" s="20"/>
      <c r="E473" s="20"/>
      <c r="F473" s="20"/>
      <c r="G473" s="20"/>
      <c r="H473" s="20"/>
      <c r="I473" s="20"/>
      <c r="J473" s="20"/>
      <c r="K473" s="20"/>
      <c r="L473" s="21"/>
      <c r="M473" s="4" t="s">
        <v>6</v>
      </c>
      <c r="N473" s="32"/>
      <c r="O473" s="33"/>
      <c r="P473" s="33"/>
      <c r="Q473" s="33"/>
      <c r="R473" s="34"/>
    </row>
    <row r="474" spans="1:18" ht="27.6" customHeight="1">
      <c r="A474" s="16" t="s">
        <v>7</v>
      </c>
      <c r="B474" s="18"/>
      <c r="C474" s="19" t="s">
        <v>8</v>
      </c>
      <c r="D474" s="20"/>
      <c r="E474" s="20"/>
      <c r="F474" s="20"/>
      <c r="G474" s="20"/>
      <c r="H474" s="20"/>
      <c r="I474" s="20"/>
      <c r="J474" s="20"/>
      <c r="K474" s="20"/>
      <c r="L474" s="21"/>
      <c r="M474" s="4" t="s">
        <v>9</v>
      </c>
      <c r="N474" s="19" t="s">
        <v>10</v>
      </c>
      <c r="O474" s="20"/>
      <c r="P474" s="20"/>
      <c r="Q474" s="20"/>
      <c r="R474" s="21"/>
    </row>
    <row r="475" spans="1:18" ht="22.2" customHeight="1">
      <c r="A475" s="22" t="s">
        <v>11</v>
      </c>
      <c r="B475" s="24"/>
      <c r="C475" s="22" t="s">
        <v>48</v>
      </c>
      <c r="D475" s="23"/>
      <c r="E475" s="23"/>
      <c r="F475" s="23"/>
      <c r="G475" s="24"/>
      <c r="H475" s="22" t="s">
        <v>49</v>
      </c>
      <c r="I475" s="24"/>
      <c r="J475" s="22" t="s">
        <v>50</v>
      </c>
      <c r="K475" s="23"/>
      <c r="L475" s="24"/>
      <c r="M475" s="5" t="s">
        <v>51</v>
      </c>
      <c r="N475" s="22" t="s">
        <v>52</v>
      </c>
      <c r="O475" s="24"/>
      <c r="P475" s="22" t="s">
        <v>53</v>
      </c>
      <c r="Q475" s="23"/>
      <c r="R475" s="24"/>
    </row>
    <row r="476" spans="1:18" ht="17.7" customHeight="1">
      <c r="A476" s="22" t="s">
        <v>672</v>
      </c>
      <c r="B476" s="24"/>
      <c r="C476" s="19" t="s">
        <v>673</v>
      </c>
      <c r="D476" s="20"/>
      <c r="E476" s="20"/>
      <c r="F476" s="20"/>
      <c r="G476" s="21"/>
      <c r="H476" s="22"/>
      <c r="I476" s="24"/>
      <c r="J476" s="35">
        <v>1</v>
      </c>
      <c r="K476" s="36"/>
      <c r="L476" s="37"/>
      <c r="M476" s="6" t="str">
        <f>IF(COUNT(N476,J476)=2,IF(J476=0,"-",N476/J476),"-")</f>
        <v>-</v>
      </c>
      <c r="N476" s="25" t="str">
        <f>IF(COUNT(N477,N478)=2,SUM(N477,N478),"-")</f>
        <v>-</v>
      </c>
      <c r="O476" s="26"/>
      <c r="P476" s="19"/>
      <c r="Q476" s="20"/>
      <c r="R476" s="21"/>
    </row>
    <row r="477" spans="1:18" ht="35.700000000000003" customHeight="1">
      <c r="A477" s="22" t="s">
        <v>674</v>
      </c>
      <c r="B477" s="24"/>
      <c r="C477" s="19" t="s">
        <v>675</v>
      </c>
      <c r="D477" s="20"/>
      <c r="E477" s="20"/>
      <c r="F477" s="20"/>
      <c r="G477" s="21"/>
      <c r="H477" s="22" t="s">
        <v>138</v>
      </c>
      <c r="I477" s="24"/>
      <c r="J477" s="35">
        <v>730</v>
      </c>
      <c r="K477" s="36"/>
      <c r="L477" s="37"/>
      <c r="M477" s="7"/>
      <c r="N477" s="25" t="str">
        <f>IF(COUNT(J477,M477)=2,ROUND(J477*M477,0),"-
-")</f>
        <v>-
-</v>
      </c>
      <c r="O477" s="26"/>
      <c r="P477" s="38" t="s">
        <v>676</v>
      </c>
      <c r="Q477" s="39"/>
      <c r="R477" s="40"/>
    </row>
    <row r="478" spans="1:18" ht="71.55" customHeight="1">
      <c r="A478" s="22" t="s">
        <v>677</v>
      </c>
      <c r="B478" s="24"/>
      <c r="C478" s="19" t="s">
        <v>678</v>
      </c>
      <c r="D478" s="20"/>
      <c r="E478" s="20"/>
      <c r="F478" s="20"/>
      <c r="G478" s="21"/>
      <c r="H478" s="22" t="s">
        <v>65</v>
      </c>
      <c r="I478" s="24"/>
      <c r="J478" s="35">
        <v>1</v>
      </c>
      <c r="K478" s="36"/>
      <c r="L478" s="37"/>
      <c r="M478" s="7"/>
      <c r="N478" s="25" t="str">
        <f>IF(COUNT(J478,M478)=2,ROUND(J478*M478,0),"-
-
-
-")</f>
        <v>-
-
-
-</v>
      </c>
      <c r="O478" s="26"/>
      <c r="P478" s="38" t="s">
        <v>679</v>
      </c>
      <c r="Q478" s="39"/>
      <c r="R478" s="40"/>
    </row>
    <row r="479" spans="1:18" ht="17.850000000000001" customHeight="1">
      <c r="A479" s="22" t="s">
        <v>680</v>
      </c>
      <c r="B479" s="24"/>
      <c r="C479" s="19" t="s">
        <v>681</v>
      </c>
      <c r="D479" s="20"/>
      <c r="E479" s="20"/>
      <c r="F479" s="20"/>
      <c r="G479" s="21"/>
      <c r="H479" s="22"/>
      <c r="I479" s="24"/>
      <c r="J479" s="35">
        <v>1</v>
      </c>
      <c r="K479" s="36"/>
      <c r="L479" s="37"/>
      <c r="M479" s="6" t="str">
        <f>IF(COUNT(N479,J479)=2,IF(J479=0,"-",N479/J479),"-")</f>
        <v>-</v>
      </c>
      <c r="N479" s="25" t="str">
        <f>IF(COUNT(N480,N481)=2,SUM(N480,N481),"-")</f>
        <v>-</v>
      </c>
      <c r="O479" s="26"/>
      <c r="P479" s="19"/>
      <c r="Q479" s="20"/>
      <c r="R479" s="21"/>
    </row>
    <row r="480" spans="1:18" ht="35.700000000000003" customHeight="1">
      <c r="A480" s="22" t="s">
        <v>682</v>
      </c>
      <c r="B480" s="24"/>
      <c r="C480" s="19" t="s">
        <v>683</v>
      </c>
      <c r="D480" s="20"/>
      <c r="E480" s="20"/>
      <c r="F480" s="20"/>
      <c r="G480" s="21"/>
      <c r="H480" s="22" t="s">
        <v>138</v>
      </c>
      <c r="I480" s="24"/>
      <c r="J480" s="35">
        <v>210</v>
      </c>
      <c r="K480" s="36"/>
      <c r="L480" s="37"/>
      <c r="M480" s="7"/>
      <c r="N480" s="25" t="str">
        <f t="shared" ref="N480:N488" si="7">IF(COUNT(J480,M480)=2,ROUND(J480*M480,0),"-
-")</f>
        <v>-
-</v>
      </c>
      <c r="O480" s="26"/>
      <c r="P480" s="38" t="s">
        <v>684</v>
      </c>
      <c r="Q480" s="39"/>
      <c r="R480" s="40"/>
    </row>
    <row r="481" spans="1:18" ht="35.700000000000003" customHeight="1">
      <c r="A481" s="22" t="s">
        <v>685</v>
      </c>
      <c r="B481" s="24"/>
      <c r="C481" s="19" t="s">
        <v>686</v>
      </c>
      <c r="D481" s="20"/>
      <c r="E481" s="20"/>
      <c r="F481" s="20"/>
      <c r="G481" s="21"/>
      <c r="H481" s="22" t="s">
        <v>65</v>
      </c>
      <c r="I481" s="24"/>
      <c r="J481" s="35">
        <v>1</v>
      </c>
      <c r="K481" s="36"/>
      <c r="L481" s="37"/>
      <c r="M481" s="7"/>
      <c r="N481" s="25" t="str">
        <f t="shared" si="7"/>
        <v>-
-</v>
      </c>
      <c r="O481" s="26"/>
      <c r="P481" s="38" t="s">
        <v>687</v>
      </c>
      <c r="Q481" s="39"/>
      <c r="R481" s="40"/>
    </row>
    <row r="482" spans="1:18" ht="35.700000000000003" customHeight="1">
      <c r="A482" s="22" t="s">
        <v>688</v>
      </c>
      <c r="B482" s="24"/>
      <c r="C482" s="19" t="s">
        <v>689</v>
      </c>
      <c r="D482" s="20"/>
      <c r="E482" s="20"/>
      <c r="F482" s="20"/>
      <c r="G482" s="21"/>
      <c r="H482" s="22" t="s">
        <v>65</v>
      </c>
      <c r="I482" s="24"/>
      <c r="J482" s="35">
        <v>1</v>
      </c>
      <c r="K482" s="36"/>
      <c r="L482" s="37"/>
      <c r="M482" s="7"/>
      <c r="N482" s="25" t="str">
        <f t="shared" si="7"/>
        <v>-
-</v>
      </c>
      <c r="O482" s="26"/>
      <c r="P482" s="38" t="s">
        <v>690</v>
      </c>
      <c r="Q482" s="39"/>
      <c r="R482" s="40"/>
    </row>
    <row r="483" spans="1:18" ht="35.700000000000003" customHeight="1">
      <c r="A483" s="22" t="s">
        <v>691</v>
      </c>
      <c r="B483" s="24"/>
      <c r="C483" s="19" t="s">
        <v>692</v>
      </c>
      <c r="D483" s="20"/>
      <c r="E483" s="20"/>
      <c r="F483" s="20"/>
      <c r="G483" s="21"/>
      <c r="H483" s="22" t="s">
        <v>65</v>
      </c>
      <c r="I483" s="24"/>
      <c r="J483" s="35">
        <v>1</v>
      </c>
      <c r="K483" s="36"/>
      <c r="L483" s="37"/>
      <c r="M483" s="7"/>
      <c r="N483" s="25" t="str">
        <f t="shared" si="7"/>
        <v>-
-</v>
      </c>
      <c r="O483" s="26"/>
      <c r="P483" s="38" t="s">
        <v>693</v>
      </c>
      <c r="Q483" s="39"/>
      <c r="R483" s="40"/>
    </row>
    <row r="484" spans="1:18" ht="35.700000000000003" customHeight="1">
      <c r="A484" s="22" t="s">
        <v>694</v>
      </c>
      <c r="B484" s="24"/>
      <c r="C484" s="19" t="s">
        <v>695</v>
      </c>
      <c r="D484" s="20"/>
      <c r="E484" s="20"/>
      <c r="F484" s="20"/>
      <c r="G484" s="21"/>
      <c r="H484" s="22" t="s">
        <v>65</v>
      </c>
      <c r="I484" s="24"/>
      <c r="J484" s="35">
        <v>1</v>
      </c>
      <c r="K484" s="36"/>
      <c r="L484" s="37"/>
      <c r="M484" s="7"/>
      <c r="N484" s="25" t="str">
        <f t="shared" si="7"/>
        <v>-
-</v>
      </c>
      <c r="O484" s="26"/>
      <c r="P484" s="38" t="s">
        <v>696</v>
      </c>
      <c r="Q484" s="39"/>
      <c r="R484" s="40"/>
    </row>
    <row r="485" spans="1:18" ht="35.700000000000003" customHeight="1">
      <c r="A485" s="22" t="s">
        <v>697</v>
      </c>
      <c r="B485" s="24"/>
      <c r="C485" s="19" t="s">
        <v>698</v>
      </c>
      <c r="D485" s="20"/>
      <c r="E485" s="20"/>
      <c r="F485" s="20"/>
      <c r="G485" s="21"/>
      <c r="H485" s="22" t="s">
        <v>65</v>
      </c>
      <c r="I485" s="24"/>
      <c r="J485" s="35">
        <v>1</v>
      </c>
      <c r="K485" s="36"/>
      <c r="L485" s="37"/>
      <c r="M485" s="7"/>
      <c r="N485" s="25" t="str">
        <f t="shared" si="7"/>
        <v>-
-</v>
      </c>
      <c r="O485" s="26"/>
      <c r="P485" s="38" t="s">
        <v>699</v>
      </c>
      <c r="Q485" s="39"/>
      <c r="R485" s="40"/>
    </row>
    <row r="486" spans="1:18" ht="35.700000000000003" customHeight="1">
      <c r="A486" s="22" t="s">
        <v>700</v>
      </c>
      <c r="B486" s="24"/>
      <c r="C486" s="19" t="s">
        <v>701</v>
      </c>
      <c r="D486" s="20"/>
      <c r="E486" s="20"/>
      <c r="F486" s="20"/>
      <c r="G486" s="21"/>
      <c r="H486" s="22" t="s">
        <v>65</v>
      </c>
      <c r="I486" s="24"/>
      <c r="J486" s="35">
        <v>1</v>
      </c>
      <c r="K486" s="36"/>
      <c r="L486" s="37"/>
      <c r="M486" s="7"/>
      <c r="N486" s="25" t="str">
        <f t="shared" si="7"/>
        <v>-
-</v>
      </c>
      <c r="O486" s="26"/>
      <c r="P486" s="38" t="s">
        <v>702</v>
      </c>
      <c r="Q486" s="39"/>
      <c r="R486" s="40"/>
    </row>
    <row r="487" spans="1:18" ht="35.700000000000003" customHeight="1">
      <c r="A487" s="22" t="s">
        <v>703</v>
      </c>
      <c r="B487" s="24"/>
      <c r="C487" s="19" t="s">
        <v>704</v>
      </c>
      <c r="D487" s="20"/>
      <c r="E487" s="20"/>
      <c r="F487" s="20"/>
      <c r="G487" s="21"/>
      <c r="H487" s="22" t="s">
        <v>65</v>
      </c>
      <c r="I487" s="24"/>
      <c r="J487" s="35">
        <v>1</v>
      </c>
      <c r="K487" s="36"/>
      <c r="L487" s="37"/>
      <c r="M487" s="7"/>
      <c r="N487" s="25" t="str">
        <f t="shared" si="7"/>
        <v>-
-</v>
      </c>
      <c r="O487" s="26"/>
      <c r="P487" s="38" t="s">
        <v>705</v>
      </c>
      <c r="Q487" s="39"/>
      <c r="R487" s="40"/>
    </row>
    <row r="488" spans="1:18" ht="35.700000000000003" customHeight="1">
      <c r="A488" s="22" t="s">
        <v>706</v>
      </c>
      <c r="B488" s="24"/>
      <c r="C488" s="19" t="s">
        <v>707</v>
      </c>
      <c r="D488" s="20"/>
      <c r="E488" s="20"/>
      <c r="F488" s="20"/>
      <c r="G488" s="21"/>
      <c r="H488" s="22" t="s">
        <v>65</v>
      </c>
      <c r="I488" s="24"/>
      <c r="J488" s="35">
        <v>1</v>
      </c>
      <c r="K488" s="36"/>
      <c r="L488" s="37"/>
      <c r="M488" s="7"/>
      <c r="N488" s="25" t="str">
        <f t="shared" si="7"/>
        <v>-
-</v>
      </c>
      <c r="O488" s="26"/>
      <c r="P488" s="38" t="s">
        <v>708</v>
      </c>
      <c r="Q488" s="39"/>
      <c r="R488" s="40"/>
    </row>
    <row r="489" spans="1:18" ht="17.850000000000001" customHeight="1">
      <c r="A489" s="22" t="s">
        <v>709</v>
      </c>
      <c r="B489" s="24"/>
      <c r="C489" s="19" t="s">
        <v>710</v>
      </c>
      <c r="D489" s="20"/>
      <c r="E489" s="20"/>
      <c r="F489" s="20"/>
      <c r="G489" s="21"/>
      <c r="H489" s="22" t="s">
        <v>65</v>
      </c>
      <c r="I489" s="24"/>
      <c r="J489" s="35">
        <v>1</v>
      </c>
      <c r="K489" s="36"/>
      <c r="L489" s="37"/>
      <c r="M489" s="7"/>
      <c r="N489" s="25" t="str">
        <f>IF(COUNT(J489,M489)=2,ROUND(J489*M489,0),"-")</f>
        <v>-</v>
      </c>
      <c r="O489" s="26"/>
      <c r="P489" s="19"/>
      <c r="Q489" s="20"/>
      <c r="R489" s="21"/>
    </row>
    <row r="490" spans="1:18" ht="17.850000000000001" customHeight="1">
      <c r="A490" s="22" t="s">
        <v>711</v>
      </c>
      <c r="B490" s="24"/>
      <c r="C490" s="19" t="s">
        <v>712</v>
      </c>
      <c r="D490" s="20"/>
      <c r="E490" s="20"/>
      <c r="F490" s="20"/>
      <c r="G490" s="21"/>
      <c r="H490" s="22"/>
      <c r="I490" s="24"/>
      <c r="J490" s="35">
        <v>1</v>
      </c>
      <c r="K490" s="36"/>
      <c r="L490" s="37"/>
      <c r="M490" s="6" t="str">
        <f>IF(COUNT(N490,J490)=2,IF(J490=0,"-",N490/J490),"-")</f>
        <v>-</v>
      </c>
      <c r="N490" s="25" t="str">
        <f>IF(COUNT(N491,N965,N1015,N1077,N1085)=5,SUM(N491,N965,N1015,N1077,N1085),"-")</f>
        <v>-</v>
      </c>
      <c r="O490" s="26"/>
      <c r="P490" s="19"/>
      <c r="Q490" s="20"/>
      <c r="R490" s="21"/>
    </row>
    <row r="491" spans="1:18" ht="17.850000000000001" customHeight="1">
      <c r="A491" s="22" t="s">
        <v>713</v>
      </c>
      <c r="B491" s="24"/>
      <c r="C491" s="19" t="s">
        <v>714</v>
      </c>
      <c r="D491" s="20"/>
      <c r="E491" s="20"/>
      <c r="F491" s="20"/>
      <c r="G491" s="21"/>
      <c r="H491" s="22"/>
      <c r="I491" s="24"/>
      <c r="J491" s="35">
        <v>1</v>
      </c>
      <c r="K491" s="36"/>
      <c r="L491" s="37"/>
      <c r="M491" s="6" t="str">
        <f>IF(COUNT(N491,J491)=2,IF(J491=0,"-",N491/J491),"-")</f>
        <v>-</v>
      </c>
      <c r="N491" s="25" t="str">
        <f>IF(COUNT(N492,N558,N588,N634,N662,N689,N719,N747,N793,N821,N850,N898,N906,N936,N937,N938,N939,N940,N941,N942,N943,N944,N945,N961,N962,N963,N964)=27,SUM(N492,N558,N588,N634,N662,N689,N719,N747,N793,N821,N850,N898,N906,N936,N937,N938,N939,N940,N941,N942,N943,N944,N945,N961,N962,N963,N964),"-")</f>
        <v>-</v>
      </c>
      <c r="O491" s="26"/>
      <c r="P491" s="19"/>
      <c r="Q491" s="20"/>
      <c r="R491" s="21"/>
    </row>
    <row r="492" spans="1:18" ht="17.850000000000001" customHeight="1">
      <c r="A492" s="22" t="s">
        <v>715</v>
      </c>
      <c r="B492" s="24"/>
      <c r="C492" s="19" t="s">
        <v>716</v>
      </c>
      <c r="D492" s="20"/>
      <c r="E492" s="20"/>
      <c r="F492" s="20"/>
      <c r="G492" s="21"/>
      <c r="H492" s="22"/>
      <c r="I492" s="24"/>
      <c r="J492" s="35">
        <v>1</v>
      </c>
      <c r="K492" s="36"/>
      <c r="L492" s="37"/>
      <c r="M492" s="6" t="str">
        <f>IF(COUNT(N492,J492)=2,IF(J492=0,"-",N492/J492),"-")</f>
        <v>-</v>
      </c>
      <c r="N492" s="25" t="str">
        <f>IF(COUNT(N508,N509,N510,N511,N512,N513,N514,N515,N532,N533,N534,N535,N536,N537,N538,N539,N540,N557)=18,SUM(N508,N509,N510,N511,N512,N513,N514,N515,N532,N533,N534,N535,N536,N537,N538,N539,N540,N557),"-")</f>
        <v>-</v>
      </c>
      <c r="O492" s="26"/>
      <c r="P492" s="19"/>
      <c r="Q492" s="20"/>
      <c r="R492" s="21"/>
    </row>
    <row r="493" spans="1:18" ht="54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0.5" customHeight="1">
      <c r="A494" s="1"/>
      <c r="B494" s="41" t="s">
        <v>42</v>
      </c>
      <c r="C494" s="41"/>
      <c r="D494" s="1"/>
      <c r="E494" s="8" t="s">
        <v>43</v>
      </c>
      <c r="F494" s="1"/>
      <c r="G494" s="41" t="s">
        <v>44</v>
      </c>
      <c r="H494" s="41"/>
      <c r="I494" s="1"/>
      <c r="J494" s="1"/>
      <c r="K494" s="8" t="s">
        <v>43</v>
      </c>
      <c r="L494" s="1"/>
      <c r="M494" s="1"/>
      <c r="N494" s="1"/>
      <c r="O494" s="1"/>
      <c r="P494" s="1"/>
      <c r="Q494" s="1"/>
      <c r="R494" s="1"/>
    </row>
    <row r="495" spans="1:18" ht="21.4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26.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7.25" customHeight="1">
      <c r="A497" s="29" t="s">
        <v>0</v>
      </c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</row>
    <row r="498" spans="1:18" ht="4.8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7.25" customHeight="1">
      <c r="A499" s="29" t="s">
        <v>45</v>
      </c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</row>
    <row r="500" spans="1:18" ht="2.8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1.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30" t="s">
        <v>2</v>
      </c>
      <c r="P501" s="30"/>
      <c r="Q501" s="30"/>
      <c r="R501" s="30"/>
    </row>
    <row r="502" spans="1:18" ht="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0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41" t="s">
        <v>717</v>
      </c>
      <c r="P503" s="41"/>
      <c r="Q503" s="41"/>
      <c r="R503" s="1"/>
    </row>
    <row r="504" spans="1:18" ht="2.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27.6" customHeight="1">
      <c r="A505" s="16" t="s">
        <v>4</v>
      </c>
      <c r="B505" s="18"/>
      <c r="C505" s="19" t="s">
        <v>47</v>
      </c>
      <c r="D505" s="20"/>
      <c r="E505" s="20"/>
      <c r="F505" s="20"/>
      <c r="G505" s="20"/>
      <c r="H505" s="20"/>
      <c r="I505" s="20"/>
      <c r="J505" s="20"/>
      <c r="K505" s="20"/>
      <c r="L505" s="21"/>
      <c r="M505" s="4" t="s">
        <v>6</v>
      </c>
      <c r="N505" s="32"/>
      <c r="O505" s="33"/>
      <c r="P505" s="33"/>
      <c r="Q505" s="33"/>
      <c r="R505" s="34"/>
    </row>
    <row r="506" spans="1:18" ht="27.6" customHeight="1">
      <c r="A506" s="16" t="s">
        <v>7</v>
      </c>
      <c r="B506" s="18"/>
      <c r="C506" s="19" t="s">
        <v>8</v>
      </c>
      <c r="D506" s="20"/>
      <c r="E506" s="20"/>
      <c r="F506" s="20"/>
      <c r="G506" s="20"/>
      <c r="H506" s="20"/>
      <c r="I506" s="20"/>
      <c r="J506" s="20"/>
      <c r="K506" s="20"/>
      <c r="L506" s="21"/>
      <c r="M506" s="4" t="s">
        <v>9</v>
      </c>
      <c r="N506" s="19" t="s">
        <v>10</v>
      </c>
      <c r="O506" s="20"/>
      <c r="P506" s="20"/>
      <c r="Q506" s="20"/>
      <c r="R506" s="21"/>
    </row>
    <row r="507" spans="1:18" ht="22.2" customHeight="1">
      <c r="A507" s="22" t="s">
        <v>11</v>
      </c>
      <c r="B507" s="24"/>
      <c r="C507" s="22" t="s">
        <v>48</v>
      </c>
      <c r="D507" s="23"/>
      <c r="E507" s="23"/>
      <c r="F507" s="23"/>
      <c r="G507" s="24"/>
      <c r="H507" s="22" t="s">
        <v>49</v>
      </c>
      <c r="I507" s="24"/>
      <c r="J507" s="22" t="s">
        <v>50</v>
      </c>
      <c r="K507" s="23"/>
      <c r="L507" s="24"/>
      <c r="M507" s="5" t="s">
        <v>51</v>
      </c>
      <c r="N507" s="22" t="s">
        <v>52</v>
      </c>
      <c r="O507" s="24"/>
      <c r="P507" s="22" t="s">
        <v>53</v>
      </c>
      <c r="Q507" s="23"/>
      <c r="R507" s="24"/>
    </row>
    <row r="508" spans="1:18" ht="71.400000000000006" customHeight="1">
      <c r="A508" s="22" t="s">
        <v>718</v>
      </c>
      <c r="B508" s="24"/>
      <c r="C508" s="19" t="s">
        <v>605</v>
      </c>
      <c r="D508" s="20"/>
      <c r="E508" s="20"/>
      <c r="F508" s="20"/>
      <c r="G508" s="21"/>
      <c r="H508" s="22" t="s">
        <v>207</v>
      </c>
      <c r="I508" s="24"/>
      <c r="J508" s="35">
        <v>1</v>
      </c>
      <c r="K508" s="36"/>
      <c r="L508" s="37"/>
      <c r="M508" s="7"/>
      <c r="N508" s="25" t="str">
        <f t="shared" ref="N508:N514" si="8">IF(COUNT(J508,M508)=2,ROUND(J508*M508,0),"-
-
-
-")</f>
        <v>-
-
-
-</v>
      </c>
      <c r="O508" s="26"/>
      <c r="P508" s="38" t="s">
        <v>719</v>
      </c>
      <c r="Q508" s="39"/>
      <c r="R508" s="40"/>
    </row>
    <row r="509" spans="1:18" ht="71.55" customHeight="1">
      <c r="A509" s="22" t="s">
        <v>720</v>
      </c>
      <c r="B509" s="24"/>
      <c r="C509" s="19" t="s">
        <v>721</v>
      </c>
      <c r="D509" s="20"/>
      <c r="E509" s="20"/>
      <c r="F509" s="20"/>
      <c r="G509" s="21"/>
      <c r="H509" s="22" t="s">
        <v>65</v>
      </c>
      <c r="I509" s="24"/>
      <c r="J509" s="35">
        <v>1</v>
      </c>
      <c r="K509" s="36"/>
      <c r="L509" s="37"/>
      <c r="M509" s="7"/>
      <c r="N509" s="25" t="str">
        <f t="shared" si="8"/>
        <v>-
-
-
-</v>
      </c>
      <c r="O509" s="26"/>
      <c r="P509" s="38" t="s">
        <v>722</v>
      </c>
      <c r="Q509" s="39"/>
      <c r="R509" s="40"/>
    </row>
    <row r="510" spans="1:18" ht="71.55" customHeight="1">
      <c r="A510" s="22" t="s">
        <v>723</v>
      </c>
      <c r="B510" s="24"/>
      <c r="C510" s="19" t="s">
        <v>724</v>
      </c>
      <c r="D510" s="20"/>
      <c r="E510" s="20"/>
      <c r="F510" s="20"/>
      <c r="G510" s="21"/>
      <c r="H510" s="22" t="s">
        <v>609</v>
      </c>
      <c r="I510" s="24"/>
      <c r="J510" s="35">
        <v>1</v>
      </c>
      <c r="K510" s="36"/>
      <c r="L510" s="37"/>
      <c r="M510" s="7"/>
      <c r="N510" s="25" t="str">
        <f t="shared" si="8"/>
        <v>-
-
-
-</v>
      </c>
      <c r="O510" s="26"/>
      <c r="P510" s="38" t="s">
        <v>725</v>
      </c>
      <c r="Q510" s="39"/>
      <c r="R510" s="40"/>
    </row>
    <row r="511" spans="1:18" ht="71.55" customHeight="1">
      <c r="A511" s="22" t="s">
        <v>726</v>
      </c>
      <c r="B511" s="24"/>
      <c r="C511" s="19" t="s">
        <v>727</v>
      </c>
      <c r="D511" s="20"/>
      <c r="E511" s="20"/>
      <c r="F511" s="20"/>
      <c r="G511" s="21"/>
      <c r="H511" s="22" t="s">
        <v>609</v>
      </c>
      <c r="I511" s="24"/>
      <c r="J511" s="35">
        <v>6</v>
      </c>
      <c r="K511" s="36"/>
      <c r="L511" s="37"/>
      <c r="M511" s="7"/>
      <c r="N511" s="25" t="str">
        <f t="shared" si="8"/>
        <v>-
-
-
-</v>
      </c>
      <c r="O511" s="26"/>
      <c r="P511" s="38" t="s">
        <v>728</v>
      </c>
      <c r="Q511" s="39"/>
      <c r="R511" s="40"/>
    </row>
    <row r="512" spans="1:18" ht="71.55" customHeight="1">
      <c r="A512" s="22" t="s">
        <v>729</v>
      </c>
      <c r="B512" s="24"/>
      <c r="C512" s="19" t="s">
        <v>730</v>
      </c>
      <c r="D512" s="20"/>
      <c r="E512" s="20"/>
      <c r="F512" s="20"/>
      <c r="G512" s="21"/>
      <c r="H512" s="22" t="s">
        <v>609</v>
      </c>
      <c r="I512" s="24"/>
      <c r="J512" s="35">
        <v>1</v>
      </c>
      <c r="K512" s="36"/>
      <c r="L512" s="37"/>
      <c r="M512" s="7"/>
      <c r="N512" s="25" t="str">
        <f t="shared" si="8"/>
        <v>-
-
-
-</v>
      </c>
      <c r="O512" s="26"/>
      <c r="P512" s="38" t="s">
        <v>731</v>
      </c>
      <c r="Q512" s="39"/>
      <c r="R512" s="40"/>
    </row>
    <row r="513" spans="1:18" ht="71.55" customHeight="1">
      <c r="A513" s="22" t="s">
        <v>732</v>
      </c>
      <c r="B513" s="24"/>
      <c r="C513" s="19" t="s">
        <v>733</v>
      </c>
      <c r="D513" s="20"/>
      <c r="E513" s="20"/>
      <c r="F513" s="20"/>
      <c r="G513" s="21"/>
      <c r="H513" s="22" t="s">
        <v>609</v>
      </c>
      <c r="I513" s="24"/>
      <c r="J513" s="35">
        <v>1</v>
      </c>
      <c r="K513" s="36"/>
      <c r="L513" s="37"/>
      <c r="M513" s="7"/>
      <c r="N513" s="25" t="str">
        <f t="shared" si="8"/>
        <v>-
-
-
-</v>
      </c>
      <c r="O513" s="26"/>
      <c r="P513" s="38" t="s">
        <v>734</v>
      </c>
      <c r="Q513" s="39"/>
      <c r="R513" s="40"/>
    </row>
    <row r="514" spans="1:18" ht="71.55" customHeight="1">
      <c r="A514" s="22" t="s">
        <v>735</v>
      </c>
      <c r="B514" s="24"/>
      <c r="C514" s="19" t="s">
        <v>736</v>
      </c>
      <c r="D514" s="20"/>
      <c r="E514" s="20"/>
      <c r="F514" s="20"/>
      <c r="G514" s="21"/>
      <c r="H514" s="22" t="s">
        <v>609</v>
      </c>
      <c r="I514" s="24"/>
      <c r="J514" s="35">
        <v>2</v>
      </c>
      <c r="K514" s="36"/>
      <c r="L514" s="37"/>
      <c r="M514" s="7"/>
      <c r="N514" s="25" t="str">
        <f t="shared" si="8"/>
        <v>-
-
-
-</v>
      </c>
      <c r="O514" s="26"/>
      <c r="P514" s="38" t="s">
        <v>737</v>
      </c>
      <c r="Q514" s="39"/>
      <c r="R514" s="40"/>
    </row>
    <row r="515" spans="1:18" ht="35.700000000000003" customHeight="1">
      <c r="A515" s="22" t="s">
        <v>738</v>
      </c>
      <c r="B515" s="24"/>
      <c r="C515" s="19" t="s">
        <v>739</v>
      </c>
      <c r="D515" s="20"/>
      <c r="E515" s="20"/>
      <c r="F515" s="20"/>
      <c r="G515" s="21"/>
      <c r="H515" s="22" t="s">
        <v>609</v>
      </c>
      <c r="I515" s="24"/>
      <c r="J515" s="35">
        <v>2</v>
      </c>
      <c r="K515" s="36"/>
      <c r="L515" s="37"/>
      <c r="M515" s="7"/>
      <c r="N515" s="25" t="str">
        <f>IF(COUNT(J515,M515)=2,ROUND(J515*M515,0),"-
-")</f>
        <v>-
-</v>
      </c>
      <c r="O515" s="26"/>
      <c r="P515" s="38" t="s">
        <v>740</v>
      </c>
      <c r="Q515" s="39"/>
      <c r="R515" s="40"/>
    </row>
    <row r="516" spans="1:18" ht="54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0.5" customHeight="1">
      <c r="A517" s="1"/>
      <c r="B517" s="41" t="s">
        <v>42</v>
      </c>
      <c r="C517" s="41"/>
      <c r="D517" s="1"/>
      <c r="E517" s="8" t="s">
        <v>43</v>
      </c>
      <c r="F517" s="1"/>
      <c r="G517" s="41" t="s">
        <v>44</v>
      </c>
      <c r="H517" s="41"/>
      <c r="I517" s="1"/>
      <c r="J517" s="1"/>
      <c r="K517" s="8" t="s">
        <v>43</v>
      </c>
      <c r="L517" s="1"/>
      <c r="M517" s="1"/>
      <c r="N517" s="1"/>
      <c r="O517" s="1"/>
      <c r="P517" s="1"/>
      <c r="Q517" s="1"/>
      <c r="R517" s="1"/>
    </row>
    <row r="518" spans="1:18" ht="21.4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26.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7.25" customHeight="1">
      <c r="A520" s="29" t="s">
        <v>0</v>
      </c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</row>
    <row r="521" spans="1:18" ht="4.8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7.25" customHeight="1">
      <c r="A522" s="29" t="s">
        <v>45</v>
      </c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</row>
    <row r="523" spans="1:18" ht="2.8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1.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30" t="s">
        <v>2</v>
      </c>
      <c r="P524" s="30"/>
      <c r="Q524" s="30"/>
      <c r="R524" s="30"/>
    </row>
    <row r="525" spans="1:18" ht="6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0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41" t="s">
        <v>741</v>
      </c>
      <c r="P526" s="41"/>
      <c r="Q526" s="41"/>
      <c r="R526" s="1"/>
    </row>
    <row r="527" spans="1:18" ht="2.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27.6" customHeight="1">
      <c r="A528" s="16" t="s">
        <v>4</v>
      </c>
      <c r="B528" s="18"/>
      <c r="C528" s="19" t="s">
        <v>47</v>
      </c>
      <c r="D528" s="20"/>
      <c r="E528" s="20"/>
      <c r="F528" s="20"/>
      <c r="G528" s="20"/>
      <c r="H528" s="20"/>
      <c r="I528" s="20"/>
      <c r="J528" s="20"/>
      <c r="K528" s="20"/>
      <c r="L528" s="21"/>
      <c r="M528" s="4" t="s">
        <v>6</v>
      </c>
      <c r="N528" s="32"/>
      <c r="O528" s="33"/>
      <c r="P528" s="33"/>
      <c r="Q528" s="33"/>
      <c r="R528" s="34"/>
    </row>
    <row r="529" spans="1:18" ht="27.6" customHeight="1">
      <c r="A529" s="16" t="s">
        <v>7</v>
      </c>
      <c r="B529" s="18"/>
      <c r="C529" s="19" t="s">
        <v>8</v>
      </c>
      <c r="D529" s="20"/>
      <c r="E529" s="20"/>
      <c r="F529" s="20"/>
      <c r="G529" s="20"/>
      <c r="H529" s="20"/>
      <c r="I529" s="20"/>
      <c r="J529" s="20"/>
      <c r="K529" s="20"/>
      <c r="L529" s="21"/>
      <c r="M529" s="4" t="s">
        <v>9</v>
      </c>
      <c r="N529" s="19" t="s">
        <v>10</v>
      </c>
      <c r="O529" s="20"/>
      <c r="P529" s="20"/>
      <c r="Q529" s="20"/>
      <c r="R529" s="21"/>
    </row>
    <row r="530" spans="1:18" ht="22.2" customHeight="1">
      <c r="A530" s="22" t="s">
        <v>11</v>
      </c>
      <c r="B530" s="24"/>
      <c r="C530" s="22" t="s">
        <v>48</v>
      </c>
      <c r="D530" s="23"/>
      <c r="E530" s="23"/>
      <c r="F530" s="23"/>
      <c r="G530" s="24"/>
      <c r="H530" s="22" t="s">
        <v>49</v>
      </c>
      <c r="I530" s="24"/>
      <c r="J530" s="22" t="s">
        <v>50</v>
      </c>
      <c r="K530" s="23"/>
      <c r="L530" s="24"/>
      <c r="M530" s="5" t="s">
        <v>51</v>
      </c>
      <c r="N530" s="22" t="s">
        <v>52</v>
      </c>
      <c r="O530" s="24"/>
      <c r="P530" s="22" t="s">
        <v>53</v>
      </c>
      <c r="Q530" s="23"/>
      <c r="R530" s="24"/>
    </row>
    <row r="531" spans="1:18" ht="35.549999999999997" customHeight="1">
      <c r="A531" s="22"/>
      <c r="B531" s="24"/>
      <c r="C531" s="19"/>
      <c r="D531" s="20"/>
      <c r="E531" s="20"/>
      <c r="F531" s="20"/>
      <c r="G531" s="21"/>
      <c r="H531" s="22"/>
      <c r="I531" s="24"/>
      <c r="J531" s="32"/>
      <c r="K531" s="33"/>
      <c r="L531" s="34"/>
      <c r="M531" s="9"/>
      <c r="N531" s="42" t="s">
        <v>163</v>
      </c>
      <c r="O531" s="43"/>
      <c r="P531" s="38" t="s">
        <v>742</v>
      </c>
      <c r="Q531" s="39"/>
      <c r="R531" s="40"/>
    </row>
    <row r="532" spans="1:18" ht="71.55" customHeight="1">
      <c r="A532" s="22" t="s">
        <v>743</v>
      </c>
      <c r="B532" s="24"/>
      <c r="C532" s="19" t="s">
        <v>744</v>
      </c>
      <c r="D532" s="20"/>
      <c r="E532" s="20"/>
      <c r="F532" s="20"/>
      <c r="G532" s="21"/>
      <c r="H532" s="22" t="s">
        <v>609</v>
      </c>
      <c r="I532" s="24"/>
      <c r="J532" s="35">
        <v>6</v>
      </c>
      <c r="K532" s="36"/>
      <c r="L532" s="37"/>
      <c r="M532" s="7"/>
      <c r="N532" s="25" t="str">
        <f>IF(COUNT(J532,M532)=2,ROUND(J532*M532,0),"-
-
-
-")</f>
        <v>-
-
-
-</v>
      </c>
      <c r="O532" s="26"/>
      <c r="P532" s="38" t="s">
        <v>745</v>
      </c>
      <c r="Q532" s="39"/>
      <c r="R532" s="40"/>
    </row>
    <row r="533" spans="1:18" ht="71.55" customHeight="1">
      <c r="A533" s="22" t="s">
        <v>746</v>
      </c>
      <c r="B533" s="24"/>
      <c r="C533" s="19" t="s">
        <v>747</v>
      </c>
      <c r="D533" s="20"/>
      <c r="E533" s="20"/>
      <c r="F533" s="20"/>
      <c r="G533" s="21"/>
      <c r="H533" s="22" t="s">
        <v>609</v>
      </c>
      <c r="I533" s="24"/>
      <c r="J533" s="35">
        <v>3</v>
      </c>
      <c r="K533" s="36"/>
      <c r="L533" s="37"/>
      <c r="M533" s="7"/>
      <c r="N533" s="25" t="str">
        <f>IF(COUNT(J533,M533)=2,ROUND(J533*M533,0),"-
-
-
-")</f>
        <v>-
-
-
-</v>
      </c>
      <c r="O533" s="26"/>
      <c r="P533" s="38" t="s">
        <v>748</v>
      </c>
      <c r="Q533" s="39"/>
      <c r="R533" s="40"/>
    </row>
    <row r="534" spans="1:18" ht="71.55" customHeight="1">
      <c r="A534" s="22" t="s">
        <v>749</v>
      </c>
      <c r="B534" s="24"/>
      <c r="C534" s="19" t="s">
        <v>750</v>
      </c>
      <c r="D534" s="20"/>
      <c r="E534" s="20"/>
      <c r="F534" s="20"/>
      <c r="G534" s="21"/>
      <c r="H534" s="22" t="s">
        <v>609</v>
      </c>
      <c r="I534" s="24"/>
      <c r="J534" s="35">
        <v>3</v>
      </c>
      <c r="K534" s="36"/>
      <c r="L534" s="37"/>
      <c r="M534" s="7"/>
      <c r="N534" s="25" t="str">
        <f>IF(COUNT(J534,M534)=2,ROUND(J534*M534,0),"-
-
-
-")</f>
        <v>-
-
-
-</v>
      </c>
      <c r="O534" s="26"/>
      <c r="P534" s="38" t="s">
        <v>751</v>
      </c>
      <c r="Q534" s="39"/>
      <c r="R534" s="40"/>
    </row>
    <row r="535" spans="1:18" ht="89.4" customHeight="1">
      <c r="A535" s="22" t="s">
        <v>752</v>
      </c>
      <c r="B535" s="24"/>
      <c r="C535" s="19" t="s">
        <v>753</v>
      </c>
      <c r="D535" s="20"/>
      <c r="E535" s="20"/>
      <c r="F535" s="20"/>
      <c r="G535" s="21"/>
      <c r="H535" s="22" t="s">
        <v>122</v>
      </c>
      <c r="I535" s="24"/>
      <c r="J535" s="35">
        <v>1</v>
      </c>
      <c r="K535" s="36"/>
      <c r="L535" s="37"/>
      <c r="M535" s="7"/>
      <c r="N535" s="25" t="str">
        <f>IF(COUNT(J535,M535)=2,ROUND(J535*M535,0),"-
-
-
-
-")</f>
        <v>-
-
-
-
-</v>
      </c>
      <c r="O535" s="26"/>
      <c r="P535" s="38" t="s">
        <v>754</v>
      </c>
      <c r="Q535" s="39"/>
      <c r="R535" s="40"/>
    </row>
    <row r="536" spans="1:18" ht="53.55" customHeight="1">
      <c r="A536" s="22" t="s">
        <v>755</v>
      </c>
      <c r="B536" s="24"/>
      <c r="C536" s="19" t="s">
        <v>756</v>
      </c>
      <c r="D536" s="20"/>
      <c r="E536" s="20"/>
      <c r="F536" s="20"/>
      <c r="G536" s="21"/>
      <c r="H536" s="22" t="s">
        <v>609</v>
      </c>
      <c r="I536" s="24"/>
      <c r="J536" s="35">
        <v>4</v>
      </c>
      <c r="K536" s="36"/>
      <c r="L536" s="37"/>
      <c r="M536" s="7"/>
      <c r="N536" s="25" t="str">
        <f>IF(COUNT(J536,M536)=2,ROUND(J536*M536,0),"-
-
-")</f>
        <v>-
-
-</v>
      </c>
      <c r="O536" s="26"/>
      <c r="P536" s="38" t="s">
        <v>757</v>
      </c>
      <c r="Q536" s="39"/>
      <c r="R536" s="40"/>
    </row>
    <row r="537" spans="1:18" ht="53.55" customHeight="1">
      <c r="A537" s="22" t="s">
        <v>758</v>
      </c>
      <c r="B537" s="24"/>
      <c r="C537" s="19" t="s">
        <v>759</v>
      </c>
      <c r="D537" s="20"/>
      <c r="E537" s="20"/>
      <c r="F537" s="20"/>
      <c r="G537" s="21"/>
      <c r="H537" s="22" t="s">
        <v>609</v>
      </c>
      <c r="I537" s="24"/>
      <c r="J537" s="35">
        <v>4</v>
      </c>
      <c r="K537" s="36"/>
      <c r="L537" s="37"/>
      <c r="M537" s="7"/>
      <c r="N537" s="25" t="str">
        <f>IF(COUNT(J537,M537)=2,ROUND(J537*M537,0),"-
-
-")</f>
        <v>-
-
-</v>
      </c>
      <c r="O537" s="26"/>
      <c r="P537" s="38" t="s">
        <v>760</v>
      </c>
      <c r="Q537" s="39"/>
      <c r="R537" s="40"/>
    </row>
    <row r="538" spans="1:18" ht="35.700000000000003" customHeight="1">
      <c r="A538" s="22" t="s">
        <v>761</v>
      </c>
      <c r="B538" s="24"/>
      <c r="C538" s="19" t="s">
        <v>762</v>
      </c>
      <c r="D538" s="20"/>
      <c r="E538" s="20"/>
      <c r="F538" s="20"/>
      <c r="G538" s="21"/>
      <c r="H538" s="22" t="s">
        <v>65</v>
      </c>
      <c r="I538" s="24"/>
      <c r="J538" s="35">
        <v>1</v>
      </c>
      <c r="K538" s="36"/>
      <c r="L538" s="37"/>
      <c r="M538" s="7"/>
      <c r="N538" s="25" t="str">
        <f>IF(COUNT(J538,M538)=2,ROUND(J538*M538,0),"-
-")</f>
        <v>-
-</v>
      </c>
      <c r="O538" s="26"/>
      <c r="P538" s="38" t="s">
        <v>763</v>
      </c>
      <c r="Q538" s="39"/>
      <c r="R538" s="40"/>
    </row>
    <row r="539" spans="1:18" ht="35.700000000000003" customHeight="1">
      <c r="A539" s="22" t="s">
        <v>764</v>
      </c>
      <c r="B539" s="24"/>
      <c r="C539" s="19" t="s">
        <v>632</v>
      </c>
      <c r="D539" s="20"/>
      <c r="E539" s="20"/>
      <c r="F539" s="20"/>
      <c r="G539" s="21"/>
      <c r="H539" s="22" t="s">
        <v>65</v>
      </c>
      <c r="I539" s="24"/>
      <c r="J539" s="35">
        <v>1</v>
      </c>
      <c r="K539" s="36"/>
      <c r="L539" s="37"/>
      <c r="M539" s="7"/>
      <c r="N539" s="25" t="str">
        <f>IF(COUNT(J539,M539)=2,ROUND(J539*M539,0),"-
-")</f>
        <v>-
-</v>
      </c>
      <c r="O539" s="26"/>
      <c r="P539" s="38" t="s">
        <v>765</v>
      </c>
      <c r="Q539" s="39"/>
      <c r="R539" s="40"/>
    </row>
    <row r="540" spans="1:18" ht="17.850000000000001" customHeight="1">
      <c r="A540" s="22" t="s">
        <v>766</v>
      </c>
      <c r="B540" s="24"/>
      <c r="C540" s="19" t="s">
        <v>635</v>
      </c>
      <c r="D540" s="20"/>
      <c r="E540" s="20"/>
      <c r="F540" s="20"/>
      <c r="G540" s="21"/>
      <c r="H540" s="22" t="s">
        <v>65</v>
      </c>
      <c r="I540" s="24"/>
      <c r="J540" s="35">
        <v>1</v>
      </c>
      <c r="K540" s="36"/>
      <c r="L540" s="37"/>
      <c r="M540" s="7"/>
      <c r="N540" s="25" t="str">
        <f>IF(COUNT(J540,M540)=2,ROUND(J540*M540,0),"-")</f>
        <v>-</v>
      </c>
      <c r="O540" s="26"/>
      <c r="P540" s="38" t="s">
        <v>767</v>
      </c>
      <c r="Q540" s="39"/>
      <c r="R540" s="40"/>
    </row>
    <row r="541" spans="1:18" ht="54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0.5" customHeight="1">
      <c r="A542" s="1"/>
      <c r="B542" s="41" t="s">
        <v>42</v>
      </c>
      <c r="C542" s="41"/>
      <c r="D542" s="1"/>
      <c r="E542" s="8" t="s">
        <v>43</v>
      </c>
      <c r="F542" s="1"/>
      <c r="G542" s="41" t="s">
        <v>44</v>
      </c>
      <c r="H542" s="41"/>
      <c r="I542" s="1"/>
      <c r="J542" s="1"/>
      <c r="K542" s="8" t="s">
        <v>43</v>
      </c>
      <c r="L542" s="1"/>
      <c r="M542" s="1"/>
      <c r="N542" s="1"/>
      <c r="O542" s="1"/>
      <c r="P542" s="1"/>
      <c r="Q542" s="1"/>
      <c r="R542" s="1"/>
    </row>
    <row r="543" spans="1:18" ht="21.4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26.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7.25" customHeight="1">
      <c r="A545" s="29" t="s">
        <v>0</v>
      </c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</row>
    <row r="546" spans="1:18" ht="4.8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7.25" customHeight="1">
      <c r="A547" s="29" t="s">
        <v>45</v>
      </c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</row>
    <row r="548" spans="1:18" ht="2.8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1.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30" t="s">
        <v>2</v>
      </c>
      <c r="P549" s="30"/>
      <c r="Q549" s="30"/>
      <c r="R549" s="30"/>
    </row>
    <row r="550" spans="1:18" ht="6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0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41" t="s">
        <v>768</v>
      </c>
      <c r="P551" s="41"/>
      <c r="Q551" s="41"/>
      <c r="R551" s="1"/>
    </row>
    <row r="552" spans="1:18" ht="2.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27.6" customHeight="1">
      <c r="A553" s="16" t="s">
        <v>4</v>
      </c>
      <c r="B553" s="18"/>
      <c r="C553" s="19" t="s">
        <v>47</v>
      </c>
      <c r="D553" s="20"/>
      <c r="E553" s="20"/>
      <c r="F553" s="20"/>
      <c r="G553" s="20"/>
      <c r="H553" s="20"/>
      <c r="I553" s="20"/>
      <c r="J553" s="20"/>
      <c r="K553" s="20"/>
      <c r="L553" s="21"/>
      <c r="M553" s="4" t="s">
        <v>6</v>
      </c>
      <c r="N553" s="32"/>
      <c r="O553" s="33"/>
      <c r="P553" s="33"/>
      <c r="Q553" s="33"/>
      <c r="R553" s="34"/>
    </row>
    <row r="554" spans="1:18" ht="27.6" customHeight="1">
      <c r="A554" s="16" t="s">
        <v>7</v>
      </c>
      <c r="B554" s="18"/>
      <c r="C554" s="19" t="s">
        <v>8</v>
      </c>
      <c r="D554" s="20"/>
      <c r="E554" s="20"/>
      <c r="F554" s="20"/>
      <c r="G554" s="20"/>
      <c r="H554" s="20"/>
      <c r="I554" s="20"/>
      <c r="J554" s="20"/>
      <c r="K554" s="20"/>
      <c r="L554" s="21"/>
      <c r="M554" s="4" t="s">
        <v>9</v>
      </c>
      <c r="N554" s="19" t="s">
        <v>10</v>
      </c>
      <c r="O554" s="20"/>
      <c r="P554" s="20"/>
      <c r="Q554" s="20"/>
      <c r="R554" s="21"/>
    </row>
    <row r="555" spans="1:18" ht="22.2" customHeight="1">
      <c r="A555" s="22" t="s">
        <v>11</v>
      </c>
      <c r="B555" s="24"/>
      <c r="C555" s="22" t="s">
        <v>48</v>
      </c>
      <c r="D555" s="23"/>
      <c r="E555" s="23"/>
      <c r="F555" s="23"/>
      <c r="G555" s="24"/>
      <c r="H555" s="22" t="s">
        <v>49</v>
      </c>
      <c r="I555" s="24"/>
      <c r="J555" s="22" t="s">
        <v>50</v>
      </c>
      <c r="K555" s="23"/>
      <c r="L555" s="24"/>
      <c r="M555" s="5" t="s">
        <v>51</v>
      </c>
      <c r="N555" s="22" t="s">
        <v>52</v>
      </c>
      <c r="O555" s="24"/>
      <c r="P555" s="22" t="s">
        <v>53</v>
      </c>
      <c r="Q555" s="23"/>
      <c r="R555" s="24"/>
    </row>
    <row r="556" spans="1:18" ht="17.7" customHeight="1">
      <c r="A556" s="22"/>
      <c r="B556" s="24"/>
      <c r="C556" s="19"/>
      <c r="D556" s="20"/>
      <c r="E556" s="20"/>
      <c r="F556" s="20"/>
      <c r="G556" s="21"/>
      <c r="H556" s="22"/>
      <c r="I556" s="24"/>
      <c r="J556" s="32"/>
      <c r="K556" s="33"/>
      <c r="L556" s="34"/>
      <c r="M556" s="9"/>
      <c r="N556" s="42" t="s">
        <v>306</v>
      </c>
      <c r="O556" s="43"/>
      <c r="P556" s="38" t="s">
        <v>769</v>
      </c>
      <c r="Q556" s="39"/>
      <c r="R556" s="40"/>
    </row>
    <row r="557" spans="1:18" ht="35.700000000000003" customHeight="1">
      <c r="A557" s="22" t="s">
        <v>770</v>
      </c>
      <c r="B557" s="24"/>
      <c r="C557" s="19" t="s">
        <v>771</v>
      </c>
      <c r="D557" s="20"/>
      <c r="E557" s="20"/>
      <c r="F557" s="20"/>
      <c r="G557" s="21"/>
      <c r="H557" s="22" t="s">
        <v>65</v>
      </c>
      <c r="I557" s="24"/>
      <c r="J557" s="35">
        <v>1</v>
      </c>
      <c r="K557" s="36"/>
      <c r="L557" s="37"/>
      <c r="M557" s="7"/>
      <c r="N557" s="25" t="str">
        <f>IF(COUNT(J557,M557)=2,ROUND(J557*M557,0),"-
-")</f>
        <v>-
-</v>
      </c>
      <c r="O557" s="26"/>
      <c r="P557" s="38" t="s">
        <v>772</v>
      </c>
      <c r="Q557" s="39"/>
      <c r="R557" s="40"/>
    </row>
    <row r="558" spans="1:18" ht="17.850000000000001" customHeight="1">
      <c r="A558" s="22" t="s">
        <v>773</v>
      </c>
      <c r="B558" s="24"/>
      <c r="C558" s="19" t="s">
        <v>774</v>
      </c>
      <c r="D558" s="20"/>
      <c r="E558" s="20"/>
      <c r="F558" s="20"/>
      <c r="G558" s="21"/>
      <c r="H558" s="22"/>
      <c r="I558" s="24"/>
      <c r="J558" s="35">
        <v>1</v>
      </c>
      <c r="K558" s="36"/>
      <c r="L558" s="37"/>
      <c r="M558" s="6" t="str">
        <f>IF(COUNT(N558,J558)=2,IF(J558=0,"-",N558/J558),"-")</f>
        <v>-</v>
      </c>
      <c r="N558" s="25" t="str">
        <f>IF(COUNT(N559,N560,N561,N562,N563,N564,N565,N582,N583,N584,N585,N586,N587)=13,SUM(N559,N560,N561,N562,N563,N564,N565,N582,N583,N584,N585,N586,N587),"-")</f>
        <v>-</v>
      </c>
      <c r="O558" s="26"/>
      <c r="P558" s="19"/>
      <c r="Q558" s="20"/>
      <c r="R558" s="21"/>
    </row>
    <row r="559" spans="1:18" ht="71.55" customHeight="1">
      <c r="A559" s="22" t="s">
        <v>775</v>
      </c>
      <c r="B559" s="24"/>
      <c r="C559" s="19" t="s">
        <v>605</v>
      </c>
      <c r="D559" s="20"/>
      <c r="E559" s="20"/>
      <c r="F559" s="20"/>
      <c r="G559" s="21"/>
      <c r="H559" s="22" t="s">
        <v>207</v>
      </c>
      <c r="I559" s="24"/>
      <c r="J559" s="35">
        <v>1</v>
      </c>
      <c r="K559" s="36"/>
      <c r="L559" s="37"/>
      <c r="M559" s="7"/>
      <c r="N559" s="25" t="str">
        <f>IF(COUNT(J559,M559)=2,ROUND(J559*M559,0),"-
-
-
-")</f>
        <v>-
-
-
-</v>
      </c>
      <c r="O559" s="26"/>
      <c r="P559" s="38" t="s">
        <v>776</v>
      </c>
      <c r="Q559" s="39"/>
      <c r="R559" s="40"/>
    </row>
    <row r="560" spans="1:18" ht="71.55" customHeight="1">
      <c r="A560" s="22" t="s">
        <v>777</v>
      </c>
      <c r="B560" s="24"/>
      <c r="C560" s="19" t="s">
        <v>778</v>
      </c>
      <c r="D560" s="20"/>
      <c r="E560" s="20"/>
      <c r="F560" s="20"/>
      <c r="G560" s="21"/>
      <c r="H560" s="22" t="s">
        <v>609</v>
      </c>
      <c r="I560" s="24"/>
      <c r="J560" s="35">
        <v>1</v>
      </c>
      <c r="K560" s="36"/>
      <c r="L560" s="37"/>
      <c r="M560" s="7"/>
      <c r="N560" s="25" t="str">
        <f>IF(COUNT(J560,M560)=2,ROUND(J560*M560,0),"-
-
-
-")</f>
        <v>-
-
-
-</v>
      </c>
      <c r="O560" s="26"/>
      <c r="P560" s="38" t="s">
        <v>779</v>
      </c>
      <c r="Q560" s="39"/>
      <c r="R560" s="40"/>
    </row>
    <row r="561" spans="1:18" ht="71.55" customHeight="1">
      <c r="A561" s="22" t="s">
        <v>780</v>
      </c>
      <c r="B561" s="24"/>
      <c r="C561" s="19" t="s">
        <v>781</v>
      </c>
      <c r="D561" s="20"/>
      <c r="E561" s="20"/>
      <c r="F561" s="20"/>
      <c r="G561" s="21"/>
      <c r="H561" s="22" t="s">
        <v>609</v>
      </c>
      <c r="I561" s="24"/>
      <c r="J561" s="35">
        <v>1</v>
      </c>
      <c r="K561" s="36"/>
      <c r="L561" s="37"/>
      <c r="M561" s="7"/>
      <c r="N561" s="25" t="str">
        <f>IF(COUNT(J561,M561)=2,ROUND(J561*M561,0),"-
-
-
-")</f>
        <v>-
-
-
-</v>
      </c>
      <c r="O561" s="26"/>
      <c r="P561" s="38" t="s">
        <v>782</v>
      </c>
      <c r="Q561" s="39"/>
      <c r="R561" s="40"/>
    </row>
    <row r="562" spans="1:18" ht="71.55" customHeight="1">
      <c r="A562" s="22" t="s">
        <v>783</v>
      </c>
      <c r="B562" s="24"/>
      <c r="C562" s="19" t="s">
        <v>784</v>
      </c>
      <c r="D562" s="20"/>
      <c r="E562" s="20"/>
      <c r="F562" s="20"/>
      <c r="G562" s="21"/>
      <c r="H562" s="22" t="s">
        <v>609</v>
      </c>
      <c r="I562" s="24"/>
      <c r="J562" s="35">
        <v>19</v>
      </c>
      <c r="K562" s="36"/>
      <c r="L562" s="37"/>
      <c r="M562" s="7"/>
      <c r="N562" s="25" t="str">
        <f>IF(COUNT(J562,M562)=2,ROUND(J562*M562,0),"-
-
-
-")</f>
        <v>-
-
-
-</v>
      </c>
      <c r="O562" s="26"/>
      <c r="P562" s="38" t="s">
        <v>785</v>
      </c>
      <c r="Q562" s="39"/>
      <c r="R562" s="40"/>
    </row>
    <row r="563" spans="1:18" ht="71.55" customHeight="1">
      <c r="A563" s="22" t="s">
        <v>786</v>
      </c>
      <c r="B563" s="24"/>
      <c r="C563" s="19" t="s">
        <v>787</v>
      </c>
      <c r="D563" s="20"/>
      <c r="E563" s="20"/>
      <c r="F563" s="20"/>
      <c r="G563" s="21"/>
      <c r="H563" s="22" t="s">
        <v>609</v>
      </c>
      <c r="I563" s="24"/>
      <c r="J563" s="35">
        <v>5</v>
      </c>
      <c r="K563" s="36"/>
      <c r="L563" s="37"/>
      <c r="M563" s="7"/>
      <c r="N563" s="25" t="str">
        <f>IF(COUNT(J563,M563)=2,ROUND(J563*M563,0),"-
-
-
-")</f>
        <v>-
-
-
-</v>
      </c>
      <c r="O563" s="26"/>
      <c r="P563" s="38" t="s">
        <v>788</v>
      </c>
      <c r="Q563" s="39"/>
      <c r="R563" s="40"/>
    </row>
    <row r="564" spans="1:18" ht="53.55" customHeight="1">
      <c r="A564" s="22" t="s">
        <v>789</v>
      </c>
      <c r="B564" s="24"/>
      <c r="C564" s="19" t="s">
        <v>790</v>
      </c>
      <c r="D564" s="20"/>
      <c r="E564" s="20"/>
      <c r="F564" s="20"/>
      <c r="G564" s="21"/>
      <c r="H564" s="22" t="s">
        <v>609</v>
      </c>
      <c r="I564" s="24"/>
      <c r="J564" s="35">
        <v>3</v>
      </c>
      <c r="K564" s="36"/>
      <c r="L564" s="37"/>
      <c r="M564" s="7"/>
      <c r="N564" s="25" t="str">
        <f>IF(COUNT(J564,M564)=2,ROUND(J564*M564,0),"-
-
-")</f>
        <v>-
-
-</v>
      </c>
      <c r="O564" s="26"/>
      <c r="P564" s="38" t="s">
        <v>791</v>
      </c>
      <c r="Q564" s="39"/>
      <c r="R564" s="40"/>
    </row>
    <row r="565" spans="1:18" ht="53.7" customHeight="1">
      <c r="A565" s="22" t="s">
        <v>792</v>
      </c>
      <c r="B565" s="24"/>
      <c r="C565" s="19" t="s">
        <v>793</v>
      </c>
      <c r="D565" s="20"/>
      <c r="E565" s="20"/>
      <c r="F565" s="20"/>
      <c r="G565" s="21"/>
      <c r="H565" s="22" t="s">
        <v>122</v>
      </c>
      <c r="I565" s="24"/>
      <c r="J565" s="35">
        <v>1</v>
      </c>
      <c r="K565" s="36"/>
      <c r="L565" s="37"/>
      <c r="M565" s="7"/>
      <c r="N565" s="25" t="str">
        <f>IF(COUNT(J565,M565)=2,ROUND(J565*M565,0),"-
-
-")</f>
        <v>-
-
-</v>
      </c>
      <c r="O565" s="26"/>
      <c r="P565" s="38" t="s">
        <v>794</v>
      </c>
      <c r="Q565" s="39"/>
      <c r="R565" s="40"/>
    </row>
    <row r="566" spans="1:18" ht="54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0.5" customHeight="1">
      <c r="A567" s="1"/>
      <c r="B567" s="41" t="s">
        <v>42</v>
      </c>
      <c r="C567" s="41"/>
      <c r="D567" s="1"/>
      <c r="E567" s="8" t="s">
        <v>43</v>
      </c>
      <c r="F567" s="1"/>
      <c r="G567" s="41" t="s">
        <v>44</v>
      </c>
      <c r="H567" s="41"/>
      <c r="I567" s="1"/>
      <c r="J567" s="1"/>
      <c r="K567" s="8" t="s">
        <v>43</v>
      </c>
      <c r="L567" s="1"/>
      <c r="M567" s="1"/>
      <c r="N567" s="1"/>
      <c r="O567" s="1"/>
      <c r="P567" s="1"/>
      <c r="Q567" s="1"/>
      <c r="R567" s="1"/>
    </row>
    <row r="568" spans="1:18" ht="21.4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26.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7.25" customHeight="1">
      <c r="A570" s="29" t="s">
        <v>0</v>
      </c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</row>
    <row r="571" spans="1:18" ht="4.8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7.25" customHeight="1">
      <c r="A572" s="29" t="s">
        <v>45</v>
      </c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</row>
    <row r="573" spans="1:18" ht="2.8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1.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30" t="s">
        <v>2</v>
      </c>
      <c r="P574" s="30"/>
      <c r="Q574" s="30"/>
      <c r="R574" s="30"/>
    </row>
    <row r="575" spans="1:18" ht="6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0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41" t="s">
        <v>795</v>
      </c>
      <c r="P576" s="41"/>
      <c r="Q576" s="41"/>
      <c r="R576" s="1"/>
    </row>
    <row r="577" spans="1:18" ht="2.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27.6" customHeight="1">
      <c r="A578" s="16" t="s">
        <v>4</v>
      </c>
      <c r="B578" s="18"/>
      <c r="C578" s="19" t="s">
        <v>47</v>
      </c>
      <c r="D578" s="20"/>
      <c r="E578" s="20"/>
      <c r="F578" s="20"/>
      <c r="G578" s="20"/>
      <c r="H578" s="20"/>
      <c r="I578" s="20"/>
      <c r="J578" s="20"/>
      <c r="K578" s="20"/>
      <c r="L578" s="21"/>
      <c r="M578" s="4" t="s">
        <v>6</v>
      </c>
      <c r="N578" s="32"/>
      <c r="O578" s="33"/>
      <c r="P578" s="33"/>
      <c r="Q578" s="33"/>
      <c r="R578" s="34"/>
    </row>
    <row r="579" spans="1:18" ht="27.6" customHeight="1">
      <c r="A579" s="16" t="s">
        <v>7</v>
      </c>
      <c r="B579" s="18"/>
      <c r="C579" s="19" t="s">
        <v>8</v>
      </c>
      <c r="D579" s="20"/>
      <c r="E579" s="20"/>
      <c r="F579" s="20"/>
      <c r="G579" s="20"/>
      <c r="H579" s="20"/>
      <c r="I579" s="20"/>
      <c r="J579" s="20"/>
      <c r="K579" s="20"/>
      <c r="L579" s="21"/>
      <c r="M579" s="4" t="s">
        <v>9</v>
      </c>
      <c r="N579" s="19" t="s">
        <v>10</v>
      </c>
      <c r="O579" s="20"/>
      <c r="P579" s="20"/>
      <c r="Q579" s="20"/>
      <c r="R579" s="21"/>
    </row>
    <row r="580" spans="1:18" ht="22.2" customHeight="1">
      <c r="A580" s="22" t="s">
        <v>11</v>
      </c>
      <c r="B580" s="24"/>
      <c r="C580" s="22" t="s">
        <v>48</v>
      </c>
      <c r="D580" s="23"/>
      <c r="E580" s="23"/>
      <c r="F580" s="23"/>
      <c r="G580" s="24"/>
      <c r="H580" s="22" t="s">
        <v>49</v>
      </c>
      <c r="I580" s="24"/>
      <c r="J580" s="22" t="s">
        <v>50</v>
      </c>
      <c r="K580" s="23"/>
      <c r="L580" s="24"/>
      <c r="M580" s="5" t="s">
        <v>51</v>
      </c>
      <c r="N580" s="22" t="s">
        <v>52</v>
      </c>
      <c r="O580" s="24"/>
      <c r="P580" s="22" t="s">
        <v>53</v>
      </c>
      <c r="Q580" s="23"/>
      <c r="R580" s="24"/>
    </row>
    <row r="581" spans="1:18" ht="35.549999999999997" customHeight="1">
      <c r="A581" s="22"/>
      <c r="B581" s="24"/>
      <c r="C581" s="19" t="s">
        <v>796</v>
      </c>
      <c r="D581" s="20"/>
      <c r="E581" s="20"/>
      <c r="F581" s="20"/>
      <c r="G581" s="21"/>
      <c r="H581" s="22"/>
      <c r="I581" s="24"/>
      <c r="J581" s="32"/>
      <c r="K581" s="33"/>
      <c r="L581" s="34"/>
      <c r="M581" s="9"/>
      <c r="N581" s="42" t="s">
        <v>163</v>
      </c>
      <c r="O581" s="43"/>
      <c r="P581" s="38" t="s">
        <v>797</v>
      </c>
      <c r="Q581" s="39"/>
      <c r="R581" s="40"/>
    </row>
    <row r="582" spans="1:18" ht="53.55" customHeight="1">
      <c r="A582" s="22" t="s">
        <v>798</v>
      </c>
      <c r="B582" s="24"/>
      <c r="C582" s="19" t="s">
        <v>756</v>
      </c>
      <c r="D582" s="20"/>
      <c r="E582" s="20"/>
      <c r="F582" s="20"/>
      <c r="G582" s="21"/>
      <c r="H582" s="22" t="s">
        <v>609</v>
      </c>
      <c r="I582" s="24"/>
      <c r="J582" s="35">
        <v>4</v>
      </c>
      <c r="K582" s="36"/>
      <c r="L582" s="37"/>
      <c r="M582" s="7"/>
      <c r="N582" s="25" t="str">
        <f>IF(COUNT(J582,M582)=2,ROUND(J582*M582,0),"-
-
-")</f>
        <v>-
-
-</v>
      </c>
      <c r="O582" s="26"/>
      <c r="P582" s="38" t="s">
        <v>799</v>
      </c>
      <c r="Q582" s="39"/>
      <c r="R582" s="40"/>
    </row>
    <row r="583" spans="1:18" ht="53.55" customHeight="1">
      <c r="A583" s="22" t="s">
        <v>800</v>
      </c>
      <c r="B583" s="24"/>
      <c r="C583" s="19" t="s">
        <v>759</v>
      </c>
      <c r="D583" s="20"/>
      <c r="E583" s="20"/>
      <c r="F583" s="20"/>
      <c r="G583" s="21"/>
      <c r="H583" s="22" t="s">
        <v>609</v>
      </c>
      <c r="I583" s="24"/>
      <c r="J583" s="35">
        <v>4</v>
      </c>
      <c r="K583" s="36"/>
      <c r="L583" s="37"/>
      <c r="M583" s="7"/>
      <c r="N583" s="25" t="str">
        <f>IF(COUNT(J583,M583)=2,ROUND(J583*M583,0),"-
-
-")</f>
        <v>-
-
-</v>
      </c>
      <c r="O583" s="26"/>
      <c r="P583" s="38" t="s">
        <v>801</v>
      </c>
      <c r="Q583" s="39"/>
      <c r="R583" s="40"/>
    </row>
    <row r="584" spans="1:18" ht="35.700000000000003" customHeight="1">
      <c r="A584" s="22" t="s">
        <v>802</v>
      </c>
      <c r="B584" s="24"/>
      <c r="C584" s="19" t="s">
        <v>762</v>
      </c>
      <c r="D584" s="20"/>
      <c r="E584" s="20"/>
      <c r="F584" s="20"/>
      <c r="G584" s="21"/>
      <c r="H584" s="22" t="s">
        <v>65</v>
      </c>
      <c r="I584" s="24"/>
      <c r="J584" s="35">
        <v>1</v>
      </c>
      <c r="K584" s="36"/>
      <c r="L584" s="37"/>
      <c r="M584" s="7"/>
      <c r="N584" s="25" t="str">
        <f>IF(COUNT(J584,M584)=2,ROUND(J584*M584,0),"-
-")</f>
        <v>-
-</v>
      </c>
      <c r="O584" s="26"/>
      <c r="P584" s="38" t="s">
        <v>803</v>
      </c>
      <c r="Q584" s="39"/>
      <c r="R584" s="40"/>
    </row>
    <row r="585" spans="1:18" ht="35.700000000000003" customHeight="1">
      <c r="A585" s="22" t="s">
        <v>804</v>
      </c>
      <c r="B585" s="24"/>
      <c r="C585" s="19" t="s">
        <v>632</v>
      </c>
      <c r="D585" s="20"/>
      <c r="E585" s="20"/>
      <c r="F585" s="20"/>
      <c r="G585" s="21"/>
      <c r="H585" s="22" t="s">
        <v>65</v>
      </c>
      <c r="I585" s="24"/>
      <c r="J585" s="35">
        <v>1</v>
      </c>
      <c r="K585" s="36"/>
      <c r="L585" s="37"/>
      <c r="M585" s="7"/>
      <c r="N585" s="25" t="str">
        <f>IF(COUNT(J585,M585)=2,ROUND(J585*M585,0),"-
-")</f>
        <v>-
-</v>
      </c>
      <c r="O585" s="26"/>
      <c r="P585" s="38" t="s">
        <v>805</v>
      </c>
      <c r="Q585" s="39"/>
      <c r="R585" s="40"/>
    </row>
    <row r="586" spans="1:18" ht="35.700000000000003" customHeight="1">
      <c r="A586" s="22" t="s">
        <v>806</v>
      </c>
      <c r="B586" s="24"/>
      <c r="C586" s="19" t="s">
        <v>635</v>
      </c>
      <c r="D586" s="20"/>
      <c r="E586" s="20"/>
      <c r="F586" s="20"/>
      <c r="G586" s="21"/>
      <c r="H586" s="22" t="s">
        <v>65</v>
      </c>
      <c r="I586" s="24"/>
      <c r="J586" s="35">
        <v>1</v>
      </c>
      <c r="K586" s="36"/>
      <c r="L586" s="37"/>
      <c r="M586" s="7"/>
      <c r="N586" s="25" t="str">
        <f>IF(COUNT(J586,M586)=2,ROUND(J586*M586,0),"-
-")</f>
        <v>-
-</v>
      </c>
      <c r="O586" s="26"/>
      <c r="P586" s="38" t="s">
        <v>807</v>
      </c>
      <c r="Q586" s="39"/>
      <c r="R586" s="40"/>
    </row>
    <row r="587" spans="1:18" ht="35.700000000000003" customHeight="1">
      <c r="A587" s="22" t="s">
        <v>808</v>
      </c>
      <c r="B587" s="24"/>
      <c r="C587" s="19" t="s">
        <v>771</v>
      </c>
      <c r="D587" s="20"/>
      <c r="E587" s="20"/>
      <c r="F587" s="20"/>
      <c r="G587" s="21"/>
      <c r="H587" s="22" t="s">
        <v>65</v>
      </c>
      <c r="I587" s="24"/>
      <c r="J587" s="35">
        <v>1</v>
      </c>
      <c r="K587" s="36"/>
      <c r="L587" s="37"/>
      <c r="M587" s="7"/>
      <c r="N587" s="25" t="str">
        <f>IF(COUNT(J587,M587)=2,ROUND(J587*M587,0),"-
-")</f>
        <v>-
-</v>
      </c>
      <c r="O587" s="26"/>
      <c r="P587" s="38" t="s">
        <v>809</v>
      </c>
      <c r="Q587" s="39"/>
      <c r="R587" s="40"/>
    </row>
    <row r="588" spans="1:18" ht="17.850000000000001" customHeight="1">
      <c r="A588" s="22" t="s">
        <v>810</v>
      </c>
      <c r="B588" s="24"/>
      <c r="C588" s="19" t="s">
        <v>811</v>
      </c>
      <c r="D588" s="20"/>
      <c r="E588" s="20"/>
      <c r="F588" s="20"/>
      <c r="G588" s="21"/>
      <c r="H588" s="22"/>
      <c r="I588" s="24"/>
      <c r="J588" s="35">
        <v>1</v>
      </c>
      <c r="K588" s="36"/>
      <c r="L588" s="37"/>
      <c r="M588" s="6" t="str">
        <f>IF(COUNT(N588,J588)=2,IF(J588=0,"-",N588/J588),"-")</f>
        <v>-</v>
      </c>
      <c r="N588" s="25" t="str">
        <f>IF(COUNT(N589,N590,N591,N592,N609,N610,N611,N612,N613,N614,N615,N616,N617,N633)=14,SUM(N589,N590,N591,N592,N609,N610,N611,N612,N613,N614,N615,N616,N617,N633),"-")</f>
        <v>-</v>
      </c>
      <c r="O588" s="26"/>
      <c r="P588" s="19"/>
      <c r="Q588" s="20"/>
      <c r="R588" s="21"/>
    </row>
    <row r="589" spans="1:18" ht="53.55" customHeight="1">
      <c r="A589" s="22" t="s">
        <v>812</v>
      </c>
      <c r="B589" s="24"/>
      <c r="C589" s="19" t="s">
        <v>605</v>
      </c>
      <c r="D589" s="20"/>
      <c r="E589" s="20"/>
      <c r="F589" s="20"/>
      <c r="G589" s="21"/>
      <c r="H589" s="22" t="s">
        <v>207</v>
      </c>
      <c r="I589" s="24"/>
      <c r="J589" s="35">
        <v>1</v>
      </c>
      <c r="K589" s="36"/>
      <c r="L589" s="37"/>
      <c r="M589" s="7"/>
      <c r="N589" s="25" t="str">
        <f>IF(COUNT(J589,M589)=2,ROUND(J589*M589,0),"-
-
-")</f>
        <v>-
-
-</v>
      </c>
      <c r="O589" s="26"/>
      <c r="P589" s="38" t="s">
        <v>813</v>
      </c>
      <c r="Q589" s="39"/>
      <c r="R589" s="40"/>
    </row>
    <row r="590" spans="1:18" ht="71.55" customHeight="1">
      <c r="A590" s="22" t="s">
        <v>814</v>
      </c>
      <c r="B590" s="24"/>
      <c r="C590" s="19" t="s">
        <v>815</v>
      </c>
      <c r="D590" s="20"/>
      <c r="E590" s="20"/>
      <c r="F590" s="20"/>
      <c r="G590" s="21"/>
      <c r="H590" s="22" t="s">
        <v>609</v>
      </c>
      <c r="I590" s="24"/>
      <c r="J590" s="35">
        <v>1</v>
      </c>
      <c r="K590" s="36"/>
      <c r="L590" s="37"/>
      <c r="M590" s="7"/>
      <c r="N590" s="25" t="str">
        <f>IF(COUNT(J590,M590)=2,ROUND(J590*M590,0),"-
-
-
-")</f>
        <v>-
-
-
-</v>
      </c>
      <c r="O590" s="26"/>
      <c r="P590" s="38" t="s">
        <v>816</v>
      </c>
      <c r="Q590" s="39"/>
      <c r="R590" s="40"/>
    </row>
    <row r="591" spans="1:18" ht="71.55" customHeight="1">
      <c r="A591" s="22" t="s">
        <v>817</v>
      </c>
      <c r="B591" s="24"/>
      <c r="C591" s="19" t="s">
        <v>778</v>
      </c>
      <c r="D591" s="20"/>
      <c r="E591" s="20"/>
      <c r="F591" s="20"/>
      <c r="G591" s="21"/>
      <c r="H591" s="22" t="s">
        <v>609</v>
      </c>
      <c r="I591" s="24"/>
      <c r="J591" s="35">
        <v>1</v>
      </c>
      <c r="K591" s="36"/>
      <c r="L591" s="37"/>
      <c r="M591" s="7"/>
      <c r="N591" s="25" t="str">
        <f>IF(COUNT(J591,M591)=2,ROUND(J591*M591,0),"-
-
-
-")</f>
        <v>-
-
-
-</v>
      </c>
      <c r="O591" s="26"/>
      <c r="P591" s="38" t="s">
        <v>818</v>
      </c>
      <c r="Q591" s="39"/>
      <c r="R591" s="40"/>
    </row>
    <row r="592" spans="1:18" ht="35.700000000000003" customHeight="1">
      <c r="A592" s="22" t="s">
        <v>819</v>
      </c>
      <c r="B592" s="24"/>
      <c r="C592" s="19" t="s">
        <v>781</v>
      </c>
      <c r="D592" s="20"/>
      <c r="E592" s="20"/>
      <c r="F592" s="20"/>
      <c r="G592" s="21"/>
      <c r="H592" s="22" t="s">
        <v>609</v>
      </c>
      <c r="I592" s="24"/>
      <c r="J592" s="35">
        <v>1</v>
      </c>
      <c r="K592" s="36"/>
      <c r="L592" s="37"/>
      <c r="M592" s="7"/>
      <c r="N592" s="25" t="str">
        <f>IF(COUNT(J592,M592)=2,ROUND(J592*M592,0),"-
-")</f>
        <v>-
-</v>
      </c>
      <c r="O592" s="26"/>
      <c r="P592" s="38" t="s">
        <v>820</v>
      </c>
      <c r="Q592" s="39"/>
      <c r="R592" s="40"/>
    </row>
    <row r="593" spans="1:18" ht="54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0.5" customHeight="1">
      <c r="A594" s="1"/>
      <c r="B594" s="41" t="s">
        <v>42</v>
      </c>
      <c r="C594" s="41"/>
      <c r="D594" s="1"/>
      <c r="E594" s="8" t="s">
        <v>43</v>
      </c>
      <c r="F594" s="1"/>
      <c r="G594" s="41" t="s">
        <v>44</v>
      </c>
      <c r="H594" s="41"/>
      <c r="I594" s="1"/>
      <c r="J594" s="1"/>
      <c r="K594" s="8" t="s">
        <v>43</v>
      </c>
      <c r="L594" s="1"/>
      <c r="M594" s="1"/>
      <c r="N594" s="1"/>
      <c r="O594" s="1"/>
      <c r="P594" s="1"/>
      <c r="Q594" s="1"/>
      <c r="R594" s="1"/>
    </row>
    <row r="595" spans="1:18" ht="21.4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26.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7.25" customHeight="1">
      <c r="A597" s="29" t="s">
        <v>0</v>
      </c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</row>
    <row r="598" spans="1:18" ht="4.8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7.25" customHeight="1">
      <c r="A599" s="29" t="s">
        <v>45</v>
      </c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</row>
    <row r="600" spans="1:18" ht="2.8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1.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30" t="s">
        <v>2</v>
      </c>
      <c r="P601" s="30"/>
      <c r="Q601" s="30"/>
      <c r="R601" s="30"/>
    </row>
    <row r="602" spans="1:18" ht="6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0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41" t="s">
        <v>821</v>
      </c>
      <c r="P603" s="41"/>
      <c r="Q603" s="41"/>
      <c r="R603" s="1"/>
    </row>
    <row r="604" spans="1:18" ht="2.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27.6" customHeight="1">
      <c r="A605" s="16" t="s">
        <v>4</v>
      </c>
      <c r="B605" s="18"/>
      <c r="C605" s="19" t="s">
        <v>47</v>
      </c>
      <c r="D605" s="20"/>
      <c r="E605" s="20"/>
      <c r="F605" s="20"/>
      <c r="G605" s="20"/>
      <c r="H605" s="20"/>
      <c r="I605" s="20"/>
      <c r="J605" s="20"/>
      <c r="K605" s="20"/>
      <c r="L605" s="21"/>
      <c r="M605" s="4" t="s">
        <v>6</v>
      </c>
      <c r="N605" s="32"/>
      <c r="O605" s="33"/>
      <c r="P605" s="33"/>
      <c r="Q605" s="33"/>
      <c r="R605" s="34"/>
    </row>
    <row r="606" spans="1:18" ht="27.6" customHeight="1">
      <c r="A606" s="16" t="s">
        <v>7</v>
      </c>
      <c r="B606" s="18"/>
      <c r="C606" s="19" t="s">
        <v>8</v>
      </c>
      <c r="D606" s="20"/>
      <c r="E606" s="20"/>
      <c r="F606" s="20"/>
      <c r="G606" s="20"/>
      <c r="H606" s="20"/>
      <c r="I606" s="20"/>
      <c r="J606" s="20"/>
      <c r="K606" s="20"/>
      <c r="L606" s="21"/>
      <c r="M606" s="4" t="s">
        <v>9</v>
      </c>
      <c r="N606" s="19" t="s">
        <v>10</v>
      </c>
      <c r="O606" s="20"/>
      <c r="P606" s="20"/>
      <c r="Q606" s="20"/>
      <c r="R606" s="21"/>
    </row>
    <row r="607" spans="1:18" ht="22.2" customHeight="1">
      <c r="A607" s="22" t="s">
        <v>11</v>
      </c>
      <c r="B607" s="24"/>
      <c r="C607" s="22" t="s">
        <v>48</v>
      </c>
      <c r="D607" s="23"/>
      <c r="E607" s="23"/>
      <c r="F607" s="23"/>
      <c r="G607" s="24"/>
      <c r="H607" s="22" t="s">
        <v>49</v>
      </c>
      <c r="I607" s="24"/>
      <c r="J607" s="22" t="s">
        <v>50</v>
      </c>
      <c r="K607" s="23"/>
      <c r="L607" s="24"/>
      <c r="M607" s="5" t="s">
        <v>51</v>
      </c>
      <c r="N607" s="22" t="s">
        <v>52</v>
      </c>
      <c r="O607" s="24"/>
      <c r="P607" s="22" t="s">
        <v>53</v>
      </c>
      <c r="Q607" s="23"/>
      <c r="R607" s="24"/>
    </row>
    <row r="608" spans="1:18" ht="35.549999999999997" customHeight="1">
      <c r="A608" s="22"/>
      <c r="B608" s="24"/>
      <c r="C608" s="19"/>
      <c r="D608" s="20"/>
      <c r="E608" s="20"/>
      <c r="F608" s="20"/>
      <c r="G608" s="21"/>
      <c r="H608" s="22"/>
      <c r="I608" s="24"/>
      <c r="J608" s="32"/>
      <c r="K608" s="33"/>
      <c r="L608" s="34"/>
      <c r="M608" s="9"/>
      <c r="N608" s="42" t="s">
        <v>163</v>
      </c>
      <c r="O608" s="43"/>
      <c r="P608" s="38" t="s">
        <v>822</v>
      </c>
      <c r="Q608" s="39"/>
      <c r="R608" s="40"/>
    </row>
    <row r="609" spans="1:18" ht="71.55" customHeight="1">
      <c r="A609" s="22" t="s">
        <v>823</v>
      </c>
      <c r="B609" s="24"/>
      <c r="C609" s="19" t="s">
        <v>824</v>
      </c>
      <c r="D609" s="20"/>
      <c r="E609" s="20"/>
      <c r="F609" s="20"/>
      <c r="G609" s="21"/>
      <c r="H609" s="22" t="s">
        <v>609</v>
      </c>
      <c r="I609" s="24"/>
      <c r="J609" s="35">
        <v>1</v>
      </c>
      <c r="K609" s="36"/>
      <c r="L609" s="37"/>
      <c r="M609" s="7"/>
      <c r="N609" s="25" t="str">
        <f>IF(COUNT(J609,M609)=2,ROUND(J609*M609,0),"-
-
-
-")</f>
        <v>-
-
-
-</v>
      </c>
      <c r="O609" s="26"/>
      <c r="P609" s="38" t="s">
        <v>825</v>
      </c>
      <c r="Q609" s="39"/>
      <c r="R609" s="40"/>
    </row>
    <row r="610" spans="1:18" ht="71.55" customHeight="1">
      <c r="A610" s="22" t="s">
        <v>826</v>
      </c>
      <c r="B610" s="24"/>
      <c r="C610" s="19" t="s">
        <v>784</v>
      </c>
      <c r="D610" s="20"/>
      <c r="E610" s="20"/>
      <c r="F610" s="20"/>
      <c r="G610" s="21"/>
      <c r="H610" s="22" t="s">
        <v>609</v>
      </c>
      <c r="I610" s="24"/>
      <c r="J610" s="35">
        <v>13</v>
      </c>
      <c r="K610" s="36"/>
      <c r="L610" s="37"/>
      <c r="M610" s="7"/>
      <c r="N610" s="25" t="str">
        <f>IF(COUNT(J610,M610)=2,ROUND(J610*M610,0),"-
-
-
-")</f>
        <v>-
-
-
-</v>
      </c>
      <c r="O610" s="26"/>
      <c r="P610" s="38" t="s">
        <v>827</v>
      </c>
      <c r="Q610" s="39"/>
      <c r="R610" s="40"/>
    </row>
    <row r="611" spans="1:18" ht="53.55" customHeight="1">
      <c r="A611" s="22" t="s">
        <v>828</v>
      </c>
      <c r="B611" s="24"/>
      <c r="C611" s="19" t="s">
        <v>829</v>
      </c>
      <c r="D611" s="20"/>
      <c r="E611" s="20"/>
      <c r="F611" s="20"/>
      <c r="G611" s="21"/>
      <c r="H611" s="22" t="s">
        <v>609</v>
      </c>
      <c r="I611" s="24"/>
      <c r="J611" s="35">
        <v>3</v>
      </c>
      <c r="K611" s="36"/>
      <c r="L611" s="37"/>
      <c r="M611" s="7"/>
      <c r="N611" s="25" t="str">
        <f>IF(COUNT(J611,M611)=2,ROUND(J611*M611,0),"-
-
-")</f>
        <v>-
-
-</v>
      </c>
      <c r="O611" s="26"/>
      <c r="P611" s="38" t="s">
        <v>830</v>
      </c>
      <c r="Q611" s="39"/>
      <c r="R611" s="40"/>
    </row>
    <row r="612" spans="1:18" ht="89.4" customHeight="1">
      <c r="A612" s="22" t="s">
        <v>831</v>
      </c>
      <c r="B612" s="24"/>
      <c r="C612" s="19" t="s">
        <v>753</v>
      </c>
      <c r="D612" s="20"/>
      <c r="E612" s="20"/>
      <c r="F612" s="20"/>
      <c r="G612" s="21"/>
      <c r="H612" s="22" t="s">
        <v>122</v>
      </c>
      <c r="I612" s="24"/>
      <c r="J612" s="35">
        <v>1</v>
      </c>
      <c r="K612" s="36"/>
      <c r="L612" s="37"/>
      <c r="M612" s="7"/>
      <c r="N612" s="25" t="str">
        <f>IF(COUNT(J612,M612)=2,ROUND(J612*M612,0),"-
-
-
-
-")</f>
        <v>-
-
-
-
-</v>
      </c>
      <c r="O612" s="26"/>
      <c r="P612" s="38" t="s">
        <v>832</v>
      </c>
      <c r="Q612" s="39"/>
      <c r="R612" s="40"/>
    </row>
    <row r="613" spans="1:18" ht="53.55" customHeight="1">
      <c r="A613" s="22" t="s">
        <v>833</v>
      </c>
      <c r="B613" s="24"/>
      <c r="C613" s="19" t="s">
        <v>756</v>
      </c>
      <c r="D613" s="20"/>
      <c r="E613" s="20"/>
      <c r="F613" s="20"/>
      <c r="G613" s="21"/>
      <c r="H613" s="22" t="s">
        <v>609</v>
      </c>
      <c r="I613" s="24"/>
      <c r="J613" s="35">
        <v>4</v>
      </c>
      <c r="K613" s="36"/>
      <c r="L613" s="37"/>
      <c r="M613" s="7"/>
      <c r="N613" s="25" t="str">
        <f>IF(COUNT(J613,M613)=2,ROUND(J613*M613,0),"-
-
-")</f>
        <v>-
-
-</v>
      </c>
      <c r="O613" s="26"/>
      <c r="P613" s="38" t="s">
        <v>799</v>
      </c>
      <c r="Q613" s="39"/>
      <c r="R613" s="40"/>
    </row>
    <row r="614" spans="1:18" ht="53.55" customHeight="1">
      <c r="A614" s="22" t="s">
        <v>834</v>
      </c>
      <c r="B614" s="24"/>
      <c r="C614" s="19" t="s">
        <v>759</v>
      </c>
      <c r="D614" s="20"/>
      <c r="E614" s="20"/>
      <c r="F614" s="20"/>
      <c r="G614" s="21"/>
      <c r="H614" s="22" t="s">
        <v>609</v>
      </c>
      <c r="I614" s="24"/>
      <c r="J614" s="35">
        <v>4</v>
      </c>
      <c r="K614" s="36"/>
      <c r="L614" s="37"/>
      <c r="M614" s="7"/>
      <c r="N614" s="25" t="str">
        <f>IF(COUNT(J614,M614)=2,ROUND(J614*M614,0),"-
-
-")</f>
        <v>-
-
-</v>
      </c>
      <c r="O614" s="26"/>
      <c r="P614" s="38" t="s">
        <v>801</v>
      </c>
      <c r="Q614" s="39"/>
      <c r="R614" s="40"/>
    </row>
    <row r="615" spans="1:18" ht="35.700000000000003" customHeight="1">
      <c r="A615" s="22" t="s">
        <v>835</v>
      </c>
      <c r="B615" s="24"/>
      <c r="C615" s="19" t="s">
        <v>762</v>
      </c>
      <c r="D615" s="20"/>
      <c r="E615" s="20"/>
      <c r="F615" s="20"/>
      <c r="G615" s="21"/>
      <c r="H615" s="22" t="s">
        <v>65</v>
      </c>
      <c r="I615" s="24"/>
      <c r="J615" s="35">
        <v>1</v>
      </c>
      <c r="K615" s="36"/>
      <c r="L615" s="37"/>
      <c r="M615" s="7"/>
      <c r="N615" s="25" t="str">
        <f>IF(COUNT(J615,M615)=2,ROUND(J615*M615,0),"-
-")</f>
        <v>-
-</v>
      </c>
      <c r="O615" s="26"/>
      <c r="P615" s="38" t="s">
        <v>803</v>
      </c>
      <c r="Q615" s="39"/>
      <c r="R615" s="40"/>
    </row>
    <row r="616" spans="1:18" ht="35.700000000000003" customHeight="1">
      <c r="A616" s="22" t="s">
        <v>836</v>
      </c>
      <c r="B616" s="24"/>
      <c r="C616" s="19" t="s">
        <v>632</v>
      </c>
      <c r="D616" s="20"/>
      <c r="E616" s="20"/>
      <c r="F616" s="20"/>
      <c r="G616" s="21"/>
      <c r="H616" s="22" t="s">
        <v>65</v>
      </c>
      <c r="I616" s="24"/>
      <c r="J616" s="35">
        <v>1</v>
      </c>
      <c r="K616" s="36"/>
      <c r="L616" s="37"/>
      <c r="M616" s="7"/>
      <c r="N616" s="25" t="str">
        <f>IF(COUNT(J616,M616)=2,ROUND(J616*M616,0),"-
-")</f>
        <v>-
-</v>
      </c>
      <c r="O616" s="26"/>
      <c r="P616" s="38" t="s">
        <v>805</v>
      </c>
      <c r="Q616" s="39"/>
      <c r="R616" s="40"/>
    </row>
    <row r="617" spans="1:18" ht="35.700000000000003" customHeight="1">
      <c r="A617" s="22" t="s">
        <v>837</v>
      </c>
      <c r="B617" s="24"/>
      <c r="C617" s="19" t="s">
        <v>635</v>
      </c>
      <c r="D617" s="20"/>
      <c r="E617" s="20"/>
      <c r="F617" s="20"/>
      <c r="G617" s="21"/>
      <c r="H617" s="22" t="s">
        <v>65</v>
      </c>
      <c r="I617" s="24"/>
      <c r="J617" s="35">
        <v>1</v>
      </c>
      <c r="K617" s="36"/>
      <c r="L617" s="37"/>
      <c r="M617" s="7"/>
      <c r="N617" s="25" t="str">
        <f>IF(COUNT(J617,M617)=2,ROUND(J617*M617,0),"-
-")</f>
        <v>-
-</v>
      </c>
      <c r="O617" s="26"/>
      <c r="P617" s="38" t="s">
        <v>807</v>
      </c>
      <c r="Q617" s="39"/>
      <c r="R617" s="40"/>
    </row>
    <row r="618" spans="1:18" ht="54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0.5" customHeight="1">
      <c r="A619" s="1"/>
      <c r="B619" s="41" t="s">
        <v>42</v>
      </c>
      <c r="C619" s="41"/>
      <c r="D619" s="1"/>
      <c r="E619" s="8" t="s">
        <v>43</v>
      </c>
      <c r="F619" s="1"/>
      <c r="G619" s="41" t="s">
        <v>44</v>
      </c>
      <c r="H619" s="41"/>
      <c r="I619" s="1"/>
      <c r="J619" s="1"/>
      <c r="K619" s="8" t="s">
        <v>43</v>
      </c>
      <c r="L619" s="1"/>
      <c r="M619" s="1"/>
      <c r="N619" s="1"/>
      <c r="O619" s="1"/>
      <c r="P619" s="1"/>
      <c r="Q619" s="1"/>
      <c r="R619" s="1"/>
    </row>
    <row r="620" spans="1:18" ht="21.4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26.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7.25" customHeight="1">
      <c r="A622" s="29" t="s">
        <v>0</v>
      </c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</row>
    <row r="623" spans="1:18" ht="4.8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7.25" customHeight="1">
      <c r="A624" s="29" t="s">
        <v>45</v>
      </c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</row>
    <row r="625" spans="1:18" ht="2.8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1.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30" t="s">
        <v>2</v>
      </c>
      <c r="P626" s="30"/>
      <c r="Q626" s="30"/>
      <c r="R626" s="30"/>
    </row>
    <row r="627" spans="1:18" ht="6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0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41" t="s">
        <v>838</v>
      </c>
      <c r="P628" s="41"/>
      <c r="Q628" s="41"/>
      <c r="R628" s="1"/>
    </row>
    <row r="629" spans="1:18" ht="2.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27.6" customHeight="1">
      <c r="A630" s="16" t="s">
        <v>4</v>
      </c>
      <c r="B630" s="18"/>
      <c r="C630" s="19" t="s">
        <v>47</v>
      </c>
      <c r="D630" s="20"/>
      <c r="E630" s="20"/>
      <c r="F630" s="20"/>
      <c r="G630" s="20"/>
      <c r="H630" s="20"/>
      <c r="I630" s="20"/>
      <c r="J630" s="20"/>
      <c r="K630" s="20"/>
      <c r="L630" s="21"/>
      <c r="M630" s="4" t="s">
        <v>6</v>
      </c>
      <c r="N630" s="32"/>
      <c r="O630" s="33"/>
      <c r="P630" s="33"/>
      <c r="Q630" s="33"/>
      <c r="R630" s="34"/>
    </row>
    <row r="631" spans="1:18" ht="27.6" customHeight="1">
      <c r="A631" s="16" t="s">
        <v>7</v>
      </c>
      <c r="B631" s="18"/>
      <c r="C631" s="19" t="s">
        <v>8</v>
      </c>
      <c r="D631" s="20"/>
      <c r="E631" s="20"/>
      <c r="F631" s="20"/>
      <c r="G631" s="20"/>
      <c r="H631" s="20"/>
      <c r="I631" s="20"/>
      <c r="J631" s="20"/>
      <c r="K631" s="20"/>
      <c r="L631" s="21"/>
      <c r="M631" s="4" t="s">
        <v>9</v>
      </c>
      <c r="N631" s="19" t="s">
        <v>10</v>
      </c>
      <c r="O631" s="20"/>
      <c r="P631" s="20"/>
      <c r="Q631" s="20"/>
      <c r="R631" s="21"/>
    </row>
    <row r="632" spans="1:18" ht="22.2" customHeight="1">
      <c r="A632" s="22" t="s">
        <v>11</v>
      </c>
      <c r="B632" s="24"/>
      <c r="C632" s="22" t="s">
        <v>48</v>
      </c>
      <c r="D632" s="23"/>
      <c r="E632" s="23"/>
      <c r="F632" s="23"/>
      <c r="G632" s="24"/>
      <c r="H632" s="22" t="s">
        <v>49</v>
      </c>
      <c r="I632" s="24"/>
      <c r="J632" s="22" t="s">
        <v>50</v>
      </c>
      <c r="K632" s="23"/>
      <c r="L632" s="24"/>
      <c r="M632" s="5" t="s">
        <v>51</v>
      </c>
      <c r="N632" s="22" t="s">
        <v>52</v>
      </c>
      <c r="O632" s="24"/>
      <c r="P632" s="22" t="s">
        <v>53</v>
      </c>
      <c r="Q632" s="23"/>
      <c r="R632" s="24"/>
    </row>
    <row r="633" spans="1:18" ht="35.700000000000003" customHeight="1">
      <c r="A633" s="22" t="s">
        <v>839</v>
      </c>
      <c r="B633" s="24"/>
      <c r="C633" s="19" t="s">
        <v>771</v>
      </c>
      <c r="D633" s="20"/>
      <c r="E633" s="20"/>
      <c r="F633" s="20"/>
      <c r="G633" s="21"/>
      <c r="H633" s="22" t="s">
        <v>65</v>
      </c>
      <c r="I633" s="24"/>
      <c r="J633" s="35">
        <v>1</v>
      </c>
      <c r="K633" s="36"/>
      <c r="L633" s="37"/>
      <c r="M633" s="7"/>
      <c r="N633" s="25" t="str">
        <f>IF(COUNT(J633,M633)=2,ROUND(J633*M633,0),"-
-")</f>
        <v>-
-</v>
      </c>
      <c r="O633" s="26"/>
      <c r="P633" s="38" t="s">
        <v>809</v>
      </c>
      <c r="Q633" s="39"/>
      <c r="R633" s="40"/>
    </row>
    <row r="634" spans="1:18" ht="17.850000000000001" customHeight="1">
      <c r="A634" s="22" t="s">
        <v>840</v>
      </c>
      <c r="B634" s="24"/>
      <c r="C634" s="19" t="s">
        <v>841</v>
      </c>
      <c r="D634" s="20"/>
      <c r="E634" s="20"/>
      <c r="F634" s="20"/>
      <c r="G634" s="21"/>
      <c r="H634" s="22"/>
      <c r="I634" s="24"/>
      <c r="J634" s="35">
        <v>1</v>
      </c>
      <c r="K634" s="36"/>
      <c r="L634" s="37"/>
      <c r="M634" s="6" t="str">
        <f>IF(COUNT(N634,J634)=2,IF(J634=0,"-",N634/J634),"-")</f>
        <v>-</v>
      </c>
      <c r="N634" s="25" t="str">
        <f>IF(COUNT(N635,N636,N637,N638,N639,N640,N641,N657,N658,N659,N660,N661)=12,SUM(N635,N636,N637,N638,N639,N640,N641,N657,N658,N659,N660,N661),"-")</f>
        <v>-</v>
      </c>
      <c r="O634" s="26"/>
      <c r="P634" s="19"/>
      <c r="Q634" s="20"/>
      <c r="R634" s="21"/>
    </row>
    <row r="635" spans="1:18" ht="71.55" customHeight="1">
      <c r="A635" s="22" t="s">
        <v>842</v>
      </c>
      <c r="B635" s="24"/>
      <c r="C635" s="19" t="s">
        <v>605</v>
      </c>
      <c r="D635" s="20"/>
      <c r="E635" s="20"/>
      <c r="F635" s="20"/>
      <c r="G635" s="21"/>
      <c r="H635" s="22" t="s">
        <v>207</v>
      </c>
      <c r="I635" s="24"/>
      <c r="J635" s="35">
        <v>1</v>
      </c>
      <c r="K635" s="36"/>
      <c r="L635" s="37"/>
      <c r="M635" s="7"/>
      <c r="N635" s="25" t="str">
        <f>IF(COUNT(J635,M635)=2,ROUND(J635*M635,0),"-
-
-
-")</f>
        <v>-
-
-
-</v>
      </c>
      <c r="O635" s="26"/>
      <c r="P635" s="38" t="s">
        <v>843</v>
      </c>
      <c r="Q635" s="39"/>
      <c r="R635" s="40"/>
    </row>
    <row r="636" spans="1:18" ht="53.55" customHeight="1">
      <c r="A636" s="22" t="s">
        <v>844</v>
      </c>
      <c r="B636" s="24"/>
      <c r="C636" s="19" t="s">
        <v>781</v>
      </c>
      <c r="D636" s="20"/>
      <c r="E636" s="20"/>
      <c r="F636" s="20"/>
      <c r="G636" s="21"/>
      <c r="H636" s="22" t="s">
        <v>609</v>
      </c>
      <c r="I636" s="24"/>
      <c r="J636" s="35">
        <v>1</v>
      </c>
      <c r="K636" s="36"/>
      <c r="L636" s="37"/>
      <c r="M636" s="7"/>
      <c r="N636" s="25" t="str">
        <f>IF(COUNT(J636,M636)=2,ROUND(J636*M636,0),"-
-
-")</f>
        <v>-
-
-</v>
      </c>
      <c r="O636" s="26"/>
      <c r="P636" s="38" t="s">
        <v>845</v>
      </c>
      <c r="Q636" s="39"/>
      <c r="R636" s="40"/>
    </row>
    <row r="637" spans="1:18" ht="71.55" customHeight="1">
      <c r="A637" s="22" t="s">
        <v>846</v>
      </c>
      <c r="B637" s="24"/>
      <c r="C637" s="19" t="s">
        <v>784</v>
      </c>
      <c r="D637" s="20"/>
      <c r="E637" s="20"/>
      <c r="F637" s="20"/>
      <c r="G637" s="21"/>
      <c r="H637" s="22" t="s">
        <v>609</v>
      </c>
      <c r="I637" s="24"/>
      <c r="J637" s="35">
        <v>18</v>
      </c>
      <c r="K637" s="36"/>
      <c r="L637" s="37"/>
      <c r="M637" s="7"/>
      <c r="N637" s="25" t="str">
        <f>IF(COUNT(J637,M637)=2,ROUND(J637*M637,0),"-
-
-
-")</f>
        <v>-
-
-
-</v>
      </c>
      <c r="O637" s="26"/>
      <c r="P637" s="38" t="s">
        <v>847</v>
      </c>
      <c r="Q637" s="39"/>
      <c r="R637" s="40"/>
    </row>
    <row r="638" spans="1:18" ht="71.55" customHeight="1">
      <c r="A638" s="22" t="s">
        <v>848</v>
      </c>
      <c r="B638" s="24"/>
      <c r="C638" s="19" t="s">
        <v>849</v>
      </c>
      <c r="D638" s="20"/>
      <c r="E638" s="20"/>
      <c r="F638" s="20"/>
      <c r="G638" s="21"/>
      <c r="H638" s="22" t="s">
        <v>609</v>
      </c>
      <c r="I638" s="24"/>
      <c r="J638" s="35">
        <v>1</v>
      </c>
      <c r="K638" s="36"/>
      <c r="L638" s="37"/>
      <c r="M638" s="7"/>
      <c r="N638" s="25" t="str">
        <f>IF(COUNT(J638,M638)=2,ROUND(J638*M638,0),"-
-
-
-")</f>
        <v>-
-
-
-</v>
      </c>
      <c r="O638" s="26"/>
      <c r="P638" s="38" t="s">
        <v>850</v>
      </c>
      <c r="Q638" s="39"/>
      <c r="R638" s="40"/>
    </row>
    <row r="639" spans="1:18" ht="71.55" customHeight="1">
      <c r="A639" s="22" t="s">
        <v>851</v>
      </c>
      <c r="B639" s="24"/>
      <c r="C639" s="19" t="s">
        <v>852</v>
      </c>
      <c r="D639" s="20"/>
      <c r="E639" s="20"/>
      <c r="F639" s="20"/>
      <c r="G639" s="21"/>
      <c r="H639" s="22" t="s">
        <v>609</v>
      </c>
      <c r="I639" s="24"/>
      <c r="J639" s="35">
        <v>3</v>
      </c>
      <c r="K639" s="36"/>
      <c r="L639" s="37"/>
      <c r="M639" s="7"/>
      <c r="N639" s="25" t="str">
        <f>IF(COUNT(J639,M639)=2,ROUND(J639*M639,0),"-
-
-
-")</f>
        <v>-
-
-
-</v>
      </c>
      <c r="O639" s="26"/>
      <c r="P639" s="38" t="s">
        <v>853</v>
      </c>
      <c r="Q639" s="39"/>
      <c r="R639" s="40"/>
    </row>
    <row r="640" spans="1:18" ht="89.4" customHeight="1">
      <c r="A640" s="22" t="s">
        <v>854</v>
      </c>
      <c r="B640" s="24"/>
      <c r="C640" s="19" t="s">
        <v>753</v>
      </c>
      <c r="D640" s="20"/>
      <c r="E640" s="20"/>
      <c r="F640" s="20"/>
      <c r="G640" s="21"/>
      <c r="H640" s="22" t="s">
        <v>122</v>
      </c>
      <c r="I640" s="24"/>
      <c r="J640" s="35">
        <v>1</v>
      </c>
      <c r="K640" s="36"/>
      <c r="L640" s="37"/>
      <c r="M640" s="7"/>
      <c r="N640" s="25" t="str">
        <f>IF(COUNT(J640,M640)=2,ROUND(J640*M640,0),"-
-
-
-
-")</f>
        <v>-
-
-
-
-</v>
      </c>
      <c r="O640" s="26"/>
      <c r="P640" s="38" t="s">
        <v>855</v>
      </c>
      <c r="Q640" s="39"/>
      <c r="R640" s="40"/>
    </row>
    <row r="641" spans="1:18" ht="53.7" customHeight="1">
      <c r="A641" s="22" t="s">
        <v>856</v>
      </c>
      <c r="B641" s="24"/>
      <c r="C641" s="19" t="s">
        <v>756</v>
      </c>
      <c r="D641" s="20"/>
      <c r="E641" s="20"/>
      <c r="F641" s="20"/>
      <c r="G641" s="21"/>
      <c r="H641" s="22" t="s">
        <v>609</v>
      </c>
      <c r="I641" s="24"/>
      <c r="J641" s="35">
        <v>4</v>
      </c>
      <c r="K641" s="36"/>
      <c r="L641" s="37"/>
      <c r="M641" s="7"/>
      <c r="N641" s="25" t="str">
        <f>IF(COUNT(J641,M641)=2,ROUND(J641*M641,0),"-
-
-")</f>
        <v>-
-
-</v>
      </c>
      <c r="O641" s="26"/>
      <c r="P641" s="38" t="s">
        <v>799</v>
      </c>
      <c r="Q641" s="39"/>
      <c r="R641" s="40"/>
    </row>
    <row r="642" spans="1:18" ht="54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0.5" customHeight="1">
      <c r="A643" s="1"/>
      <c r="B643" s="41" t="s">
        <v>42</v>
      </c>
      <c r="C643" s="41"/>
      <c r="D643" s="1"/>
      <c r="E643" s="8" t="s">
        <v>43</v>
      </c>
      <c r="F643" s="1"/>
      <c r="G643" s="41" t="s">
        <v>44</v>
      </c>
      <c r="H643" s="41"/>
      <c r="I643" s="1"/>
      <c r="J643" s="1"/>
      <c r="K643" s="8" t="s">
        <v>43</v>
      </c>
      <c r="L643" s="1"/>
      <c r="M643" s="1"/>
      <c r="N643" s="1"/>
      <c r="O643" s="1"/>
      <c r="P643" s="1"/>
      <c r="Q643" s="1"/>
      <c r="R643" s="1"/>
    </row>
    <row r="644" spans="1:18" ht="21.4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26.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7.25" customHeight="1">
      <c r="A646" s="29" t="s">
        <v>0</v>
      </c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</row>
    <row r="647" spans="1:18" ht="4.8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7.25" customHeight="1">
      <c r="A648" s="29" t="s">
        <v>45</v>
      </c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</row>
    <row r="649" spans="1:18" ht="2.8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1.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30" t="s">
        <v>2</v>
      </c>
      <c r="P650" s="30"/>
      <c r="Q650" s="30"/>
      <c r="R650" s="30"/>
    </row>
    <row r="651" spans="1:18" ht="6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0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41" t="s">
        <v>857</v>
      </c>
      <c r="P652" s="41"/>
      <c r="Q652" s="41"/>
      <c r="R652" s="1"/>
    </row>
    <row r="653" spans="1:18" ht="2.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27.6" customHeight="1">
      <c r="A654" s="16" t="s">
        <v>4</v>
      </c>
      <c r="B654" s="18"/>
      <c r="C654" s="19" t="s">
        <v>47</v>
      </c>
      <c r="D654" s="20"/>
      <c r="E654" s="20"/>
      <c r="F654" s="20"/>
      <c r="G654" s="20"/>
      <c r="H654" s="20"/>
      <c r="I654" s="20"/>
      <c r="J654" s="20"/>
      <c r="K654" s="20"/>
      <c r="L654" s="21"/>
      <c r="M654" s="4" t="s">
        <v>6</v>
      </c>
      <c r="N654" s="32"/>
      <c r="O654" s="33"/>
      <c r="P654" s="33"/>
      <c r="Q654" s="33"/>
      <c r="R654" s="34"/>
    </row>
    <row r="655" spans="1:18" ht="27.6" customHeight="1">
      <c r="A655" s="16" t="s">
        <v>7</v>
      </c>
      <c r="B655" s="18"/>
      <c r="C655" s="19" t="s">
        <v>8</v>
      </c>
      <c r="D655" s="20"/>
      <c r="E655" s="20"/>
      <c r="F655" s="20"/>
      <c r="G655" s="20"/>
      <c r="H655" s="20"/>
      <c r="I655" s="20"/>
      <c r="J655" s="20"/>
      <c r="K655" s="20"/>
      <c r="L655" s="21"/>
      <c r="M655" s="4" t="s">
        <v>9</v>
      </c>
      <c r="N655" s="19" t="s">
        <v>10</v>
      </c>
      <c r="O655" s="20"/>
      <c r="P655" s="20"/>
      <c r="Q655" s="20"/>
      <c r="R655" s="21"/>
    </row>
    <row r="656" spans="1:18" ht="22.2" customHeight="1">
      <c r="A656" s="22" t="s">
        <v>11</v>
      </c>
      <c r="B656" s="24"/>
      <c r="C656" s="22" t="s">
        <v>48</v>
      </c>
      <c r="D656" s="23"/>
      <c r="E656" s="23"/>
      <c r="F656" s="23"/>
      <c r="G656" s="24"/>
      <c r="H656" s="22" t="s">
        <v>49</v>
      </c>
      <c r="I656" s="24"/>
      <c r="J656" s="22" t="s">
        <v>50</v>
      </c>
      <c r="K656" s="23"/>
      <c r="L656" s="24"/>
      <c r="M656" s="5" t="s">
        <v>51</v>
      </c>
      <c r="N656" s="22" t="s">
        <v>52</v>
      </c>
      <c r="O656" s="24"/>
      <c r="P656" s="22" t="s">
        <v>53</v>
      </c>
      <c r="Q656" s="23"/>
      <c r="R656" s="24"/>
    </row>
    <row r="657" spans="1:18" ht="53.55" customHeight="1">
      <c r="A657" s="22" t="s">
        <v>858</v>
      </c>
      <c r="B657" s="24"/>
      <c r="C657" s="19" t="s">
        <v>759</v>
      </c>
      <c r="D657" s="20"/>
      <c r="E657" s="20"/>
      <c r="F657" s="20"/>
      <c r="G657" s="21"/>
      <c r="H657" s="22" t="s">
        <v>609</v>
      </c>
      <c r="I657" s="24"/>
      <c r="J657" s="35">
        <v>4</v>
      </c>
      <c r="K657" s="36"/>
      <c r="L657" s="37"/>
      <c r="M657" s="7"/>
      <c r="N657" s="25" t="str">
        <f>IF(COUNT(J657,M657)=2,ROUND(J657*M657,0),"-
-
-")</f>
        <v>-
-
-</v>
      </c>
      <c r="O657" s="26"/>
      <c r="P657" s="38" t="s">
        <v>801</v>
      </c>
      <c r="Q657" s="39"/>
      <c r="R657" s="40"/>
    </row>
    <row r="658" spans="1:18" ht="35.700000000000003" customHeight="1">
      <c r="A658" s="22" t="s">
        <v>859</v>
      </c>
      <c r="B658" s="24"/>
      <c r="C658" s="19" t="s">
        <v>762</v>
      </c>
      <c r="D658" s="20"/>
      <c r="E658" s="20"/>
      <c r="F658" s="20"/>
      <c r="G658" s="21"/>
      <c r="H658" s="22" t="s">
        <v>65</v>
      </c>
      <c r="I658" s="24"/>
      <c r="J658" s="35">
        <v>1</v>
      </c>
      <c r="K658" s="36"/>
      <c r="L658" s="37"/>
      <c r="M658" s="7"/>
      <c r="N658" s="25" t="str">
        <f>IF(COUNT(J658,M658)=2,ROUND(J658*M658,0),"-
-")</f>
        <v>-
-</v>
      </c>
      <c r="O658" s="26"/>
      <c r="P658" s="38" t="s">
        <v>803</v>
      </c>
      <c r="Q658" s="39"/>
      <c r="R658" s="40"/>
    </row>
    <row r="659" spans="1:18" ht="35.700000000000003" customHeight="1">
      <c r="A659" s="22" t="s">
        <v>860</v>
      </c>
      <c r="B659" s="24"/>
      <c r="C659" s="19" t="s">
        <v>632</v>
      </c>
      <c r="D659" s="20"/>
      <c r="E659" s="20"/>
      <c r="F659" s="20"/>
      <c r="G659" s="21"/>
      <c r="H659" s="22" t="s">
        <v>65</v>
      </c>
      <c r="I659" s="24"/>
      <c r="J659" s="35">
        <v>1</v>
      </c>
      <c r="K659" s="36"/>
      <c r="L659" s="37"/>
      <c r="M659" s="7"/>
      <c r="N659" s="25" t="str">
        <f>IF(COUNT(J659,M659)=2,ROUND(J659*M659,0),"-
-")</f>
        <v>-
-</v>
      </c>
      <c r="O659" s="26"/>
      <c r="P659" s="38" t="s">
        <v>805</v>
      </c>
      <c r="Q659" s="39"/>
      <c r="R659" s="40"/>
    </row>
    <row r="660" spans="1:18" ht="35.700000000000003" customHeight="1">
      <c r="A660" s="22" t="s">
        <v>861</v>
      </c>
      <c r="B660" s="24"/>
      <c r="C660" s="19" t="s">
        <v>635</v>
      </c>
      <c r="D660" s="20"/>
      <c r="E660" s="20"/>
      <c r="F660" s="20"/>
      <c r="G660" s="21"/>
      <c r="H660" s="22" t="s">
        <v>65</v>
      </c>
      <c r="I660" s="24"/>
      <c r="J660" s="35">
        <v>1</v>
      </c>
      <c r="K660" s="36"/>
      <c r="L660" s="37"/>
      <c r="M660" s="7"/>
      <c r="N660" s="25" t="str">
        <f>IF(COUNT(J660,M660)=2,ROUND(J660*M660,0),"-
-")</f>
        <v>-
-</v>
      </c>
      <c r="O660" s="26"/>
      <c r="P660" s="38" t="s">
        <v>807</v>
      </c>
      <c r="Q660" s="39"/>
      <c r="R660" s="40"/>
    </row>
    <row r="661" spans="1:18" ht="35.700000000000003" customHeight="1">
      <c r="A661" s="22" t="s">
        <v>862</v>
      </c>
      <c r="B661" s="24"/>
      <c r="C661" s="19" t="s">
        <v>771</v>
      </c>
      <c r="D661" s="20"/>
      <c r="E661" s="20"/>
      <c r="F661" s="20"/>
      <c r="G661" s="21"/>
      <c r="H661" s="22" t="s">
        <v>65</v>
      </c>
      <c r="I661" s="24"/>
      <c r="J661" s="35">
        <v>1</v>
      </c>
      <c r="K661" s="36"/>
      <c r="L661" s="37"/>
      <c r="M661" s="7"/>
      <c r="N661" s="25" t="str">
        <f>IF(COUNT(J661,M661)=2,ROUND(J661*M661,0),"-
-")</f>
        <v>-
-</v>
      </c>
      <c r="O661" s="26"/>
      <c r="P661" s="38" t="s">
        <v>809</v>
      </c>
      <c r="Q661" s="39"/>
      <c r="R661" s="40"/>
    </row>
    <row r="662" spans="1:18" ht="17.850000000000001" customHeight="1">
      <c r="A662" s="22" t="s">
        <v>863</v>
      </c>
      <c r="B662" s="24"/>
      <c r="C662" s="19" t="s">
        <v>864</v>
      </c>
      <c r="D662" s="20"/>
      <c r="E662" s="20"/>
      <c r="F662" s="20"/>
      <c r="G662" s="21"/>
      <c r="H662" s="22"/>
      <c r="I662" s="24"/>
      <c r="J662" s="35">
        <v>1</v>
      </c>
      <c r="K662" s="36"/>
      <c r="L662" s="37"/>
      <c r="M662" s="6" t="str">
        <f>IF(COUNT(N662,J662)=2,IF(J662=0,"-",N662/J662),"-")</f>
        <v>-</v>
      </c>
      <c r="N662" s="25" t="str">
        <f>IF(COUNT(N663,N664,N665,N666,N667,N668,N684,N685,N686,N687,N688)=11,SUM(N663,N664,N665,N666,N667,N668,N684,N685,N686,N687,N688),"-")</f>
        <v>-</v>
      </c>
      <c r="O662" s="26"/>
      <c r="P662" s="19"/>
      <c r="Q662" s="20"/>
      <c r="R662" s="21"/>
    </row>
    <row r="663" spans="1:18" ht="53.55" customHeight="1">
      <c r="A663" s="22" t="s">
        <v>865</v>
      </c>
      <c r="B663" s="24"/>
      <c r="C663" s="19" t="s">
        <v>605</v>
      </c>
      <c r="D663" s="20"/>
      <c r="E663" s="20"/>
      <c r="F663" s="20"/>
      <c r="G663" s="21"/>
      <c r="H663" s="22" t="s">
        <v>207</v>
      </c>
      <c r="I663" s="24"/>
      <c r="J663" s="35">
        <v>1</v>
      </c>
      <c r="K663" s="36"/>
      <c r="L663" s="37"/>
      <c r="M663" s="7"/>
      <c r="N663" s="25" t="str">
        <f>IF(COUNT(J663,M663)=2,ROUND(J663*M663,0),"-
-
-")</f>
        <v>-
-
-</v>
      </c>
      <c r="O663" s="26"/>
      <c r="P663" s="38" t="s">
        <v>813</v>
      </c>
      <c r="Q663" s="39"/>
      <c r="R663" s="40"/>
    </row>
    <row r="664" spans="1:18" ht="35.700000000000003" customHeight="1">
      <c r="A664" s="22" t="s">
        <v>866</v>
      </c>
      <c r="B664" s="24"/>
      <c r="C664" s="19" t="s">
        <v>781</v>
      </c>
      <c r="D664" s="20"/>
      <c r="E664" s="20"/>
      <c r="F664" s="20"/>
      <c r="G664" s="21"/>
      <c r="H664" s="22" t="s">
        <v>609</v>
      </c>
      <c r="I664" s="24"/>
      <c r="J664" s="35">
        <v>1</v>
      </c>
      <c r="K664" s="36"/>
      <c r="L664" s="37"/>
      <c r="M664" s="7"/>
      <c r="N664" s="25" t="str">
        <f>IF(COUNT(J664,M664)=2,ROUND(J664*M664,0),"-
-")</f>
        <v>-
-</v>
      </c>
      <c r="O664" s="26"/>
      <c r="P664" s="38" t="s">
        <v>867</v>
      </c>
      <c r="Q664" s="39"/>
      <c r="R664" s="40"/>
    </row>
    <row r="665" spans="1:18" ht="35.700000000000003" customHeight="1">
      <c r="A665" s="22" t="s">
        <v>868</v>
      </c>
      <c r="B665" s="24"/>
      <c r="C665" s="19" t="s">
        <v>784</v>
      </c>
      <c r="D665" s="20"/>
      <c r="E665" s="20"/>
      <c r="F665" s="20"/>
      <c r="G665" s="21"/>
      <c r="H665" s="22" t="s">
        <v>609</v>
      </c>
      <c r="I665" s="24"/>
      <c r="J665" s="35">
        <v>16</v>
      </c>
      <c r="K665" s="36"/>
      <c r="L665" s="37"/>
      <c r="M665" s="7"/>
      <c r="N665" s="25" t="str">
        <f>IF(COUNT(J665,M665)=2,ROUND(J665*M665,0),"-
-")</f>
        <v>-
-</v>
      </c>
      <c r="O665" s="26"/>
      <c r="P665" s="38" t="s">
        <v>869</v>
      </c>
      <c r="Q665" s="39"/>
      <c r="R665" s="40"/>
    </row>
    <row r="666" spans="1:18" ht="53.55" customHeight="1">
      <c r="A666" s="22" t="s">
        <v>870</v>
      </c>
      <c r="B666" s="24"/>
      <c r="C666" s="19" t="s">
        <v>852</v>
      </c>
      <c r="D666" s="20"/>
      <c r="E666" s="20"/>
      <c r="F666" s="20"/>
      <c r="G666" s="21"/>
      <c r="H666" s="22" t="s">
        <v>609</v>
      </c>
      <c r="I666" s="24"/>
      <c r="J666" s="35">
        <v>3</v>
      </c>
      <c r="K666" s="36"/>
      <c r="L666" s="37"/>
      <c r="M666" s="7"/>
      <c r="N666" s="25" t="str">
        <f>IF(COUNT(J666,M666)=2,ROUND(J666*M666,0),"-
-
-")</f>
        <v>-
-
-</v>
      </c>
      <c r="O666" s="26"/>
      <c r="P666" s="38" t="s">
        <v>871</v>
      </c>
      <c r="Q666" s="39"/>
      <c r="R666" s="40"/>
    </row>
    <row r="667" spans="1:18" ht="89.4" customHeight="1">
      <c r="A667" s="22" t="s">
        <v>872</v>
      </c>
      <c r="B667" s="24"/>
      <c r="C667" s="19" t="s">
        <v>753</v>
      </c>
      <c r="D667" s="20"/>
      <c r="E667" s="20"/>
      <c r="F667" s="20"/>
      <c r="G667" s="21"/>
      <c r="H667" s="22" t="s">
        <v>122</v>
      </c>
      <c r="I667" s="24"/>
      <c r="J667" s="35">
        <v>1</v>
      </c>
      <c r="K667" s="36"/>
      <c r="L667" s="37"/>
      <c r="M667" s="7"/>
      <c r="N667" s="25" t="str">
        <f>IF(COUNT(J667,M667)=2,ROUND(J667*M667,0),"-
-
-
-
-")</f>
        <v>-
-
-
-
-</v>
      </c>
      <c r="O667" s="26"/>
      <c r="P667" s="38" t="s">
        <v>873</v>
      </c>
      <c r="Q667" s="39"/>
      <c r="R667" s="40"/>
    </row>
    <row r="668" spans="1:18" ht="53.7" customHeight="1">
      <c r="A668" s="22" t="s">
        <v>874</v>
      </c>
      <c r="B668" s="24"/>
      <c r="C668" s="19" t="s">
        <v>756</v>
      </c>
      <c r="D668" s="20"/>
      <c r="E668" s="20"/>
      <c r="F668" s="20"/>
      <c r="G668" s="21"/>
      <c r="H668" s="22" t="s">
        <v>609</v>
      </c>
      <c r="I668" s="24"/>
      <c r="J668" s="35">
        <v>4</v>
      </c>
      <c r="K668" s="36"/>
      <c r="L668" s="37"/>
      <c r="M668" s="7"/>
      <c r="N668" s="25" t="str">
        <f>IF(COUNT(J668,M668)=2,ROUND(J668*M668,0),"-
-
-")</f>
        <v>-
-
-</v>
      </c>
      <c r="O668" s="26"/>
      <c r="P668" s="38" t="s">
        <v>799</v>
      </c>
      <c r="Q668" s="39"/>
      <c r="R668" s="40"/>
    </row>
    <row r="669" spans="1:18" ht="54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0.5" customHeight="1">
      <c r="A670" s="1"/>
      <c r="B670" s="41" t="s">
        <v>42</v>
      </c>
      <c r="C670" s="41"/>
      <c r="D670" s="1"/>
      <c r="E670" s="8" t="s">
        <v>43</v>
      </c>
      <c r="F670" s="1"/>
      <c r="G670" s="41" t="s">
        <v>44</v>
      </c>
      <c r="H670" s="41"/>
      <c r="I670" s="1"/>
      <c r="J670" s="1"/>
      <c r="K670" s="8" t="s">
        <v>43</v>
      </c>
      <c r="L670" s="1"/>
      <c r="M670" s="1"/>
      <c r="N670" s="1"/>
      <c r="O670" s="1"/>
      <c r="P670" s="1"/>
      <c r="Q670" s="1"/>
      <c r="R670" s="1"/>
    </row>
    <row r="671" spans="1:18" ht="21.4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26.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7.25" customHeight="1">
      <c r="A673" s="29" t="s">
        <v>0</v>
      </c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</row>
    <row r="674" spans="1:18" ht="4.8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7.25" customHeight="1">
      <c r="A675" s="29" t="s">
        <v>45</v>
      </c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</row>
    <row r="676" spans="1:18" ht="2.8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1.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30" t="s">
        <v>2</v>
      </c>
      <c r="P677" s="30"/>
      <c r="Q677" s="30"/>
      <c r="R677" s="30"/>
    </row>
    <row r="678" spans="1:18" ht="6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0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41" t="s">
        <v>875</v>
      </c>
      <c r="P679" s="41"/>
      <c r="Q679" s="41"/>
      <c r="R679" s="1"/>
    </row>
    <row r="680" spans="1:18" ht="2.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27.6" customHeight="1">
      <c r="A681" s="16" t="s">
        <v>4</v>
      </c>
      <c r="B681" s="18"/>
      <c r="C681" s="19" t="s">
        <v>47</v>
      </c>
      <c r="D681" s="20"/>
      <c r="E681" s="20"/>
      <c r="F681" s="20"/>
      <c r="G681" s="20"/>
      <c r="H681" s="20"/>
      <c r="I681" s="20"/>
      <c r="J681" s="20"/>
      <c r="K681" s="20"/>
      <c r="L681" s="21"/>
      <c r="M681" s="4" t="s">
        <v>6</v>
      </c>
      <c r="N681" s="32"/>
      <c r="O681" s="33"/>
      <c r="P681" s="33"/>
      <c r="Q681" s="33"/>
      <c r="R681" s="34"/>
    </row>
    <row r="682" spans="1:18" ht="27.6" customHeight="1">
      <c r="A682" s="16" t="s">
        <v>7</v>
      </c>
      <c r="B682" s="18"/>
      <c r="C682" s="19" t="s">
        <v>8</v>
      </c>
      <c r="D682" s="20"/>
      <c r="E682" s="20"/>
      <c r="F682" s="20"/>
      <c r="G682" s="20"/>
      <c r="H682" s="20"/>
      <c r="I682" s="20"/>
      <c r="J682" s="20"/>
      <c r="K682" s="20"/>
      <c r="L682" s="21"/>
      <c r="M682" s="4" t="s">
        <v>9</v>
      </c>
      <c r="N682" s="19" t="s">
        <v>10</v>
      </c>
      <c r="O682" s="20"/>
      <c r="P682" s="20"/>
      <c r="Q682" s="20"/>
      <c r="R682" s="21"/>
    </row>
    <row r="683" spans="1:18" ht="22.2" customHeight="1">
      <c r="A683" s="22" t="s">
        <v>11</v>
      </c>
      <c r="B683" s="24"/>
      <c r="C683" s="22" t="s">
        <v>48</v>
      </c>
      <c r="D683" s="23"/>
      <c r="E683" s="23"/>
      <c r="F683" s="23"/>
      <c r="G683" s="24"/>
      <c r="H683" s="22" t="s">
        <v>49</v>
      </c>
      <c r="I683" s="24"/>
      <c r="J683" s="22" t="s">
        <v>50</v>
      </c>
      <c r="K683" s="23"/>
      <c r="L683" s="24"/>
      <c r="M683" s="5" t="s">
        <v>51</v>
      </c>
      <c r="N683" s="22" t="s">
        <v>52</v>
      </c>
      <c r="O683" s="24"/>
      <c r="P683" s="22" t="s">
        <v>53</v>
      </c>
      <c r="Q683" s="23"/>
      <c r="R683" s="24"/>
    </row>
    <row r="684" spans="1:18" ht="53.55" customHeight="1">
      <c r="A684" s="22" t="s">
        <v>876</v>
      </c>
      <c r="B684" s="24"/>
      <c r="C684" s="19" t="s">
        <v>759</v>
      </c>
      <c r="D684" s="20"/>
      <c r="E684" s="20"/>
      <c r="F684" s="20"/>
      <c r="G684" s="21"/>
      <c r="H684" s="22" t="s">
        <v>609</v>
      </c>
      <c r="I684" s="24"/>
      <c r="J684" s="35">
        <v>4</v>
      </c>
      <c r="K684" s="36"/>
      <c r="L684" s="37"/>
      <c r="M684" s="7"/>
      <c r="N684" s="25" t="str">
        <f>IF(COUNT(J684,M684)=2,ROUND(J684*M684,0),"-
-
-")</f>
        <v>-
-
-</v>
      </c>
      <c r="O684" s="26"/>
      <c r="P684" s="38" t="s">
        <v>801</v>
      </c>
      <c r="Q684" s="39"/>
      <c r="R684" s="40"/>
    </row>
    <row r="685" spans="1:18" ht="35.700000000000003" customHeight="1">
      <c r="A685" s="22" t="s">
        <v>877</v>
      </c>
      <c r="B685" s="24"/>
      <c r="C685" s="19" t="s">
        <v>762</v>
      </c>
      <c r="D685" s="20"/>
      <c r="E685" s="20"/>
      <c r="F685" s="20"/>
      <c r="G685" s="21"/>
      <c r="H685" s="22" t="s">
        <v>65</v>
      </c>
      <c r="I685" s="24"/>
      <c r="J685" s="35">
        <v>1</v>
      </c>
      <c r="K685" s="36"/>
      <c r="L685" s="37"/>
      <c r="M685" s="7"/>
      <c r="N685" s="25" t="str">
        <f>IF(COUNT(J685,M685)=2,ROUND(J685*M685,0),"-
-")</f>
        <v>-
-</v>
      </c>
      <c r="O685" s="26"/>
      <c r="P685" s="38" t="s">
        <v>803</v>
      </c>
      <c r="Q685" s="39"/>
      <c r="R685" s="40"/>
    </row>
    <row r="686" spans="1:18" ht="35.700000000000003" customHeight="1">
      <c r="A686" s="22" t="s">
        <v>878</v>
      </c>
      <c r="B686" s="24"/>
      <c r="C686" s="19" t="s">
        <v>632</v>
      </c>
      <c r="D686" s="20"/>
      <c r="E686" s="20"/>
      <c r="F686" s="20"/>
      <c r="G686" s="21"/>
      <c r="H686" s="22" t="s">
        <v>65</v>
      </c>
      <c r="I686" s="24"/>
      <c r="J686" s="35">
        <v>1</v>
      </c>
      <c r="K686" s="36"/>
      <c r="L686" s="37"/>
      <c r="M686" s="7"/>
      <c r="N686" s="25" t="str">
        <f>IF(COUNT(J686,M686)=2,ROUND(J686*M686,0),"-
-")</f>
        <v>-
-</v>
      </c>
      <c r="O686" s="26"/>
      <c r="P686" s="38" t="s">
        <v>805</v>
      </c>
      <c r="Q686" s="39"/>
      <c r="R686" s="40"/>
    </row>
    <row r="687" spans="1:18" ht="35.700000000000003" customHeight="1">
      <c r="A687" s="22" t="s">
        <v>879</v>
      </c>
      <c r="B687" s="24"/>
      <c r="C687" s="19" t="s">
        <v>635</v>
      </c>
      <c r="D687" s="20"/>
      <c r="E687" s="20"/>
      <c r="F687" s="20"/>
      <c r="G687" s="21"/>
      <c r="H687" s="22" t="s">
        <v>65</v>
      </c>
      <c r="I687" s="24"/>
      <c r="J687" s="35">
        <v>1</v>
      </c>
      <c r="K687" s="36"/>
      <c r="L687" s="37"/>
      <c r="M687" s="7"/>
      <c r="N687" s="25" t="str">
        <f>IF(COUNT(J687,M687)=2,ROUND(J687*M687,0),"-
-")</f>
        <v>-
-</v>
      </c>
      <c r="O687" s="26"/>
      <c r="P687" s="38" t="s">
        <v>807</v>
      </c>
      <c r="Q687" s="39"/>
      <c r="R687" s="40"/>
    </row>
    <row r="688" spans="1:18" ht="35.700000000000003" customHeight="1">
      <c r="A688" s="22" t="s">
        <v>880</v>
      </c>
      <c r="B688" s="24"/>
      <c r="C688" s="19" t="s">
        <v>771</v>
      </c>
      <c r="D688" s="20"/>
      <c r="E688" s="20"/>
      <c r="F688" s="20"/>
      <c r="G688" s="21"/>
      <c r="H688" s="22" t="s">
        <v>65</v>
      </c>
      <c r="I688" s="24"/>
      <c r="J688" s="35">
        <v>1</v>
      </c>
      <c r="K688" s="36"/>
      <c r="L688" s="37"/>
      <c r="M688" s="7"/>
      <c r="N688" s="25" t="str">
        <f>IF(COUNT(J688,M688)=2,ROUND(J688*M688,0),"-
-")</f>
        <v>-
-</v>
      </c>
      <c r="O688" s="26"/>
      <c r="P688" s="38" t="s">
        <v>809</v>
      </c>
      <c r="Q688" s="39"/>
      <c r="R688" s="40"/>
    </row>
    <row r="689" spans="1:18" ht="17.850000000000001" customHeight="1">
      <c r="A689" s="22" t="s">
        <v>881</v>
      </c>
      <c r="B689" s="24"/>
      <c r="C689" s="19" t="s">
        <v>882</v>
      </c>
      <c r="D689" s="20"/>
      <c r="E689" s="20"/>
      <c r="F689" s="20"/>
      <c r="G689" s="21"/>
      <c r="H689" s="22"/>
      <c r="I689" s="24"/>
      <c r="J689" s="35">
        <v>1</v>
      </c>
      <c r="K689" s="36"/>
      <c r="L689" s="37"/>
      <c r="M689" s="6" t="str">
        <f>IF(COUNT(N689,J689)=2,IF(J689=0,"-",N689/J689),"-")</f>
        <v>-</v>
      </c>
      <c r="N689" s="25" t="str">
        <f>IF(COUNT(N690,N691,N692,N693,N694,N695,N696,N713,N714,N715,N716,N717,N718)=13,SUM(N690,N691,N692,N693,N694,N695,N696,N713,N714,N715,N716,N717,N718),"-")</f>
        <v>-</v>
      </c>
      <c r="O689" s="26"/>
      <c r="P689" s="19"/>
      <c r="Q689" s="20"/>
      <c r="R689" s="21"/>
    </row>
    <row r="690" spans="1:18" ht="53.55" customHeight="1">
      <c r="A690" s="22" t="s">
        <v>883</v>
      </c>
      <c r="B690" s="24"/>
      <c r="C690" s="19" t="s">
        <v>605</v>
      </c>
      <c r="D690" s="20"/>
      <c r="E690" s="20"/>
      <c r="F690" s="20"/>
      <c r="G690" s="21"/>
      <c r="H690" s="22" t="s">
        <v>207</v>
      </c>
      <c r="I690" s="24"/>
      <c r="J690" s="35">
        <v>1</v>
      </c>
      <c r="K690" s="36"/>
      <c r="L690" s="37"/>
      <c r="M690" s="7"/>
      <c r="N690" s="25" t="str">
        <f>IF(COUNT(J690,M690)=2,ROUND(J690*M690,0),"-
-
-")</f>
        <v>-
-
-</v>
      </c>
      <c r="O690" s="26"/>
      <c r="P690" s="38" t="s">
        <v>884</v>
      </c>
      <c r="Q690" s="39"/>
      <c r="R690" s="40"/>
    </row>
    <row r="691" spans="1:18" ht="35.700000000000003" customHeight="1">
      <c r="A691" s="22" t="s">
        <v>885</v>
      </c>
      <c r="B691" s="24"/>
      <c r="C691" s="19" t="s">
        <v>886</v>
      </c>
      <c r="D691" s="20"/>
      <c r="E691" s="20"/>
      <c r="F691" s="20"/>
      <c r="G691" s="21"/>
      <c r="H691" s="22" t="s">
        <v>609</v>
      </c>
      <c r="I691" s="24"/>
      <c r="J691" s="35">
        <v>1</v>
      </c>
      <c r="K691" s="36"/>
      <c r="L691" s="37"/>
      <c r="M691" s="7"/>
      <c r="N691" s="25" t="str">
        <f>IF(COUNT(J691,M691)=2,ROUND(J691*M691,0),"-
-")</f>
        <v>-
-</v>
      </c>
      <c r="O691" s="26"/>
      <c r="P691" s="38" t="s">
        <v>887</v>
      </c>
      <c r="Q691" s="39"/>
      <c r="R691" s="40"/>
    </row>
    <row r="692" spans="1:18" ht="35.700000000000003" customHeight="1">
      <c r="A692" s="22" t="s">
        <v>888</v>
      </c>
      <c r="B692" s="24"/>
      <c r="C692" s="19" t="s">
        <v>889</v>
      </c>
      <c r="D692" s="20"/>
      <c r="E692" s="20"/>
      <c r="F692" s="20"/>
      <c r="G692" s="21"/>
      <c r="H692" s="22" t="s">
        <v>609</v>
      </c>
      <c r="I692" s="24"/>
      <c r="J692" s="35">
        <v>1</v>
      </c>
      <c r="K692" s="36"/>
      <c r="L692" s="37"/>
      <c r="M692" s="7"/>
      <c r="N692" s="25" t="str">
        <f>IF(COUNT(J692,M692)=2,ROUND(J692*M692,0),"-
-")</f>
        <v>-
-</v>
      </c>
      <c r="O692" s="26"/>
      <c r="P692" s="38" t="s">
        <v>890</v>
      </c>
      <c r="Q692" s="39"/>
      <c r="R692" s="40"/>
    </row>
    <row r="693" spans="1:18" ht="35.700000000000003" customHeight="1">
      <c r="A693" s="22" t="s">
        <v>891</v>
      </c>
      <c r="B693" s="24"/>
      <c r="C693" s="19" t="s">
        <v>892</v>
      </c>
      <c r="D693" s="20"/>
      <c r="E693" s="20"/>
      <c r="F693" s="20"/>
      <c r="G693" s="21"/>
      <c r="H693" s="22" t="s">
        <v>609</v>
      </c>
      <c r="I693" s="24"/>
      <c r="J693" s="35">
        <v>17</v>
      </c>
      <c r="K693" s="36"/>
      <c r="L693" s="37"/>
      <c r="M693" s="7"/>
      <c r="N693" s="25" t="str">
        <f>IF(COUNT(J693,M693)=2,ROUND(J693*M693,0),"-
-")</f>
        <v>-
-</v>
      </c>
      <c r="O693" s="26"/>
      <c r="P693" s="38" t="s">
        <v>893</v>
      </c>
      <c r="Q693" s="39"/>
      <c r="R693" s="40"/>
    </row>
    <row r="694" spans="1:18" ht="71.55" customHeight="1">
      <c r="A694" s="22" t="s">
        <v>894</v>
      </c>
      <c r="B694" s="24"/>
      <c r="C694" s="19" t="s">
        <v>895</v>
      </c>
      <c r="D694" s="20"/>
      <c r="E694" s="20"/>
      <c r="F694" s="20"/>
      <c r="G694" s="21"/>
      <c r="H694" s="22" t="s">
        <v>609</v>
      </c>
      <c r="I694" s="24"/>
      <c r="J694" s="35">
        <v>3</v>
      </c>
      <c r="K694" s="36"/>
      <c r="L694" s="37"/>
      <c r="M694" s="7"/>
      <c r="N694" s="25" t="str">
        <f>IF(COUNT(J694,M694)=2,ROUND(J694*M694,0),"-
-
-
-")</f>
        <v>-
-
-
-</v>
      </c>
      <c r="O694" s="26"/>
      <c r="P694" s="38" t="s">
        <v>896</v>
      </c>
      <c r="Q694" s="39"/>
      <c r="R694" s="40"/>
    </row>
    <row r="695" spans="1:18" ht="53.55" customHeight="1">
      <c r="A695" s="22" t="s">
        <v>897</v>
      </c>
      <c r="B695" s="24"/>
      <c r="C695" s="19" t="s">
        <v>829</v>
      </c>
      <c r="D695" s="20"/>
      <c r="E695" s="20"/>
      <c r="F695" s="20"/>
      <c r="G695" s="21"/>
      <c r="H695" s="22" t="s">
        <v>609</v>
      </c>
      <c r="I695" s="24"/>
      <c r="J695" s="35">
        <v>3</v>
      </c>
      <c r="K695" s="36"/>
      <c r="L695" s="37"/>
      <c r="M695" s="7"/>
      <c r="N695" s="25" t="str">
        <f>IF(COUNT(J695,M695)=2,ROUND(J695*M695,0),"-
-
-")</f>
        <v>-
-
-</v>
      </c>
      <c r="O695" s="26"/>
      <c r="P695" s="38" t="s">
        <v>898</v>
      </c>
      <c r="Q695" s="39"/>
      <c r="R695" s="40"/>
    </row>
    <row r="696" spans="1:18" ht="35.700000000000003" customHeight="1">
      <c r="A696" s="22" t="s">
        <v>899</v>
      </c>
      <c r="B696" s="24"/>
      <c r="C696" s="19" t="s">
        <v>900</v>
      </c>
      <c r="D696" s="20"/>
      <c r="E696" s="20"/>
      <c r="F696" s="20"/>
      <c r="G696" s="21"/>
      <c r="H696" s="22" t="s">
        <v>122</v>
      </c>
      <c r="I696" s="24"/>
      <c r="J696" s="35">
        <v>1</v>
      </c>
      <c r="K696" s="36"/>
      <c r="L696" s="37"/>
      <c r="M696" s="7"/>
      <c r="N696" s="25" t="str">
        <f>IF(COUNT(J696,M696)=2,ROUND(J696*M696,0),"-
-")</f>
        <v>-
-</v>
      </c>
      <c r="O696" s="26"/>
      <c r="P696" s="38" t="s">
        <v>901</v>
      </c>
      <c r="Q696" s="39"/>
      <c r="R696" s="40"/>
    </row>
    <row r="697" spans="1:18" ht="54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0.5" customHeight="1">
      <c r="A698" s="1"/>
      <c r="B698" s="41" t="s">
        <v>42</v>
      </c>
      <c r="C698" s="41"/>
      <c r="D698" s="1"/>
      <c r="E698" s="8" t="s">
        <v>43</v>
      </c>
      <c r="F698" s="1"/>
      <c r="G698" s="41" t="s">
        <v>44</v>
      </c>
      <c r="H698" s="41"/>
      <c r="I698" s="1"/>
      <c r="J698" s="1"/>
      <c r="K698" s="8" t="s">
        <v>43</v>
      </c>
      <c r="L698" s="1"/>
      <c r="M698" s="1"/>
      <c r="N698" s="1"/>
      <c r="O698" s="1"/>
      <c r="P698" s="1"/>
      <c r="Q698" s="1"/>
      <c r="R698" s="1"/>
    </row>
    <row r="699" spans="1:18" ht="21.4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26.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7.25" customHeight="1">
      <c r="A701" s="29" t="s">
        <v>0</v>
      </c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</row>
    <row r="702" spans="1:18" ht="4.8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7.25" customHeight="1">
      <c r="A703" s="29" t="s">
        <v>45</v>
      </c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</row>
    <row r="704" spans="1:18" ht="2.8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1.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30" t="s">
        <v>2</v>
      </c>
      <c r="P705" s="30"/>
      <c r="Q705" s="30"/>
      <c r="R705" s="30"/>
    </row>
    <row r="706" spans="1:18" ht="6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0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41" t="s">
        <v>902</v>
      </c>
      <c r="P707" s="41"/>
      <c r="Q707" s="41"/>
      <c r="R707" s="1"/>
    </row>
    <row r="708" spans="1:18" ht="2.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27.6" customHeight="1">
      <c r="A709" s="16" t="s">
        <v>4</v>
      </c>
      <c r="B709" s="18"/>
      <c r="C709" s="19" t="s">
        <v>47</v>
      </c>
      <c r="D709" s="20"/>
      <c r="E709" s="20"/>
      <c r="F709" s="20"/>
      <c r="G709" s="20"/>
      <c r="H709" s="20"/>
      <c r="I709" s="20"/>
      <c r="J709" s="20"/>
      <c r="K709" s="20"/>
      <c r="L709" s="21"/>
      <c r="M709" s="4" t="s">
        <v>6</v>
      </c>
      <c r="N709" s="32"/>
      <c r="O709" s="33"/>
      <c r="P709" s="33"/>
      <c r="Q709" s="33"/>
      <c r="R709" s="34"/>
    </row>
    <row r="710" spans="1:18" ht="27.6" customHeight="1">
      <c r="A710" s="16" t="s">
        <v>7</v>
      </c>
      <c r="B710" s="18"/>
      <c r="C710" s="19" t="s">
        <v>8</v>
      </c>
      <c r="D710" s="20"/>
      <c r="E710" s="20"/>
      <c r="F710" s="20"/>
      <c r="G710" s="20"/>
      <c r="H710" s="20"/>
      <c r="I710" s="20"/>
      <c r="J710" s="20"/>
      <c r="K710" s="20"/>
      <c r="L710" s="21"/>
      <c r="M710" s="4" t="s">
        <v>9</v>
      </c>
      <c r="N710" s="19" t="s">
        <v>10</v>
      </c>
      <c r="O710" s="20"/>
      <c r="P710" s="20"/>
      <c r="Q710" s="20"/>
      <c r="R710" s="21"/>
    </row>
    <row r="711" spans="1:18" ht="22.2" customHeight="1">
      <c r="A711" s="22" t="s">
        <v>11</v>
      </c>
      <c r="B711" s="24"/>
      <c r="C711" s="22" t="s">
        <v>48</v>
      </c>
      <c r="D711" s="23"/>
      <c r="E711" s="23"/>
      <c r="F711" s="23"/>
      <c r="G711" s="24"/>
      <c r="H711" s="22" t="s">
        <v>49</v>
      </c>
      <c r="I711" s="24"/>
      <c r="J711" s="22" t="s">
        <v>50</v>
      </c>
      <c r="K711" s="23"/>
      <c r="L711" s="24"/>
      <c r="M711" s="5" t="s">
        <v>51</v>
      </c>
      <c r="N711" s="22" t="s">
        <v>52</v>
      </c>
      <c r="O711" s="24"/>
      <c r="P711" s="22" t="s">
        <v>53</v>
      </c>
      <c r="Q711" s="23"/>
      <c r="R711" s="24"/>
    </row>
    <row r="712" spans="1:18" ht="53.4" customHeight="1">
      <c r="A712" s="22"/>
      <c r="B712" s="24"/>
      <c r="C712" s="19" t="s">
        <v>903</v>
      </c>
      <c r="D712" s="20"/>
      <c r="E712" s="20"/>
      <c r="F712" s="20"/>
      <c r="G712" s="21"/>
      <c r="H712" s="22"/>
      <c r="I712" s="24"/>
      <c r="J712" s="32"/>
      <c r="K712" s="33"/>
      <c r="L712" s="34"/>
      <c r="M712" s="9"/>
      <c r="N712" s="42" t="s">
        <v>87</v>
      </c>
      <c r="O712" s="43"/>
      <c r="P712" s="38" t="s">
        <v>904</v>
      </c>
      <c r="Q712" s="39"/>
      <c r="R712" s="40"/>
    </row>
    <row r="713" spans="1:18" ht="53.55" customHeight="1">
      <c r="A713" s="22" t="s">
        <v>905</v>
      </c>
      <c r="B713" s="24"/>
      <c r="C713" s="19" t="s">
        <v>756</v>
      </c>
      <c r="D713" s="20"/>
      <c r="E713" s="20"/>
      <c r="F713" s="20"/>
      <c r="G713" s="21"/>
      <c r="H713" s="22" t="s">
        <v>609</v>
      </c>
      <c r="I713" s="24"/>
      <c r="J713" s="35">
        <v>4</v>
      </c>
      <c r="K713" s="36"/>
      <c r="L713" s="37"/>
      <c r="M713" s="7"/>
      <c r="N713" s="25" t="str">
        <f>IF(COUNT(J713,M713)=2,ROUND(J713*M713,0),"-
-
-")</f>
        <v>-
-
-</v>
      </c>
      <c r="O713" s="26"/>
      <c r="P713" s="38" t="s">
        <v>799</v>
      </c>
      <c r="Q713" s="39"/>
      <c r="R713" s="40"/>
    </row>
    <row r="714" spans="1:18" ht="53.55" customHeight="1">
      <c r="A714" s="22" t="s">
        <v>906</v>
      </c>
      <c r="B714" s="24"/>
      <c r="C714" s="19" t="s">
        <v>759</v>
      </c>
      <c r="D714" s="20"/>
      <c r="E714" s="20"/>
      <c r="F714" s="20"/>
      <c r="G714" s="21"/>
      <c r="H714" s="22" t="s">
        <v>609</v>
      </c>
      <c r="I714" s="24"/>
      <c r="J714" s="35">
        <v>4</v>
      </c>
      <c r="K714" s="36"/>
      <c r="L714" s="37"/>
      <c r="M714" s="7"/>
      <c r="N714" s="25" t="str">
        <f>IF(COUNT(J714,M714)=2,ROUND(J714*M714,0),"-
-
-")</f>
        <v>-
-
-</v>
      </c>
      <c r="O714" s="26"/>
      <c r="P714" s="38" t="s">
        <v>801</v>
      </c>
      <c r="Q714" s="39"/>
      <c r="R714" s="40"/>
    </row>
    <row r="715" spans="1:18" ht="35.700000000000003" customHeight="1">
      <c r="A715" s="22" t="s">
        <v>907</v>
      </c>
      <c r="B715" s="24"/>
      <c r="C715" s="19" t="s">
        <v>762</v>
      </c>
      <c r="D715" s="20"/>
      <c r="E715" s="20"/>
      <c r="F715" s="20"/>
      <c r="G715" s="21"/>
      <c r="H715" s="22" t="s">
        <v>65</v>
      </c>
      <c r="I715" s="24"/>
      <c r="J715" s="35">
        <v>1</v>
      </c>
      <c r="K715" s="36"/>
      <c r="L715" s="37"/>
      <c r="M715" s="7"/>
      <c r="N715" s="25" t="str">
        <f>IF(COUNT(J715,M715)=2,ROUND(J715*M715,0),"-
-")</f>
        <v>-
-</v>
      </c>
      <c r="O715" s="26"/>
      <c r="P715" s="38" t="s">
        <v>803</v>
      </c>
      <c r="Q715" s="39"/>
      <c r="R715" s="40"/>
    </row>
    <row r="716" spans="1:18" ht="35.700000000000003" customHeight="1">
      <c r="A716" s="22" t="s">
        <v>908</v>
      </c>
      <c r="B716" s="24"/>
      <c r="C716" s="19" t="s">
        <v>632</v>
      </c>
      <c r="D716" s="20"/>
      <c r="E716" s="20"/>
      <c r="F716" s="20"/>
      <c r="G716" s="21"/>
      <c r="H716" s="22" t="s">
        <v>65</v>
      </c>
      <c r="I716" s="24"/>
      <c r="J716" s="35">
        <v>1</v>
      </c>
      <c r="K716" s="36"/>
      <c r="L716" s="37"/>
      <c r="M716" s="7"/>
      <c r="N716" s="25" t="str">
        <f>IF(COUNT(J716,M716)=2,ROUND(J716*M716,0),"-
-")</f>
        <v>-
-</v>
      </c>
      <c r="O716" s="26"/>
      <c r="P716" s="38" t="s">
        <v>805</v>
      </c>
      <c r="Q716" s="39"/>
      <c r="R716" s="40"/>
    </row>
    <row r="717" spans="1:18" ht="35.700000000000003" customHeight="1">
      <c r="A717" s="22" t="s">
        <v>909</v>
      </c>
      <c r="B717" s="24"/>
      <c r="C717" s="19" t="s">
        <v>635</v>
      </c>
      <c r="D717" s="20"/>
      <c r="E717" s="20"/>
      <c r="F717" s="20"/>
      <c r="G717" s="21"/>
      <c r="H717" s="22" t="s">
        <v>65</v>
      </c>
      <c r="I717" s="24"/>
      <c r="J717" s="35">
        <v>1</v>
      </c>
      <c r="K717" s="36"/>
      <c r="L717" s="37"/>
      <c r="M717" s="7"/>
      <c r="N717" s="25" t="str">
        <f>IF(COUNT(J717,M717)=2,ROUND(J717*M717,0),"-
-")</f>
        <v>-
-</v>
      </c>
      <c r="O717" s="26"/>
      <c r="P717" s="38" t="s">
        <v>807</v>
      </c>
      <c r="Q717" s="39"/>
      <c r="R717" s="40"/>
    </row>
    <row r="718" spans="1:18" ht="35.700000000000003" customHeight="1">
      <c r="A718" s="22" t="s">
        <v>910</v>
      </c>
      <c r="B718" s="24"/>
      <c r="C718" s="19" t="s">
        <v>771</v>
      </c>
      <c r="D718" s="20"/>
      <c r="E718" s="20"/>
      <c r="F718" s="20"/>
      <c r="G718" s="21"/>
      <c r="H718" s="22" t="s">
        <v>65</v>
      </c>
      <c r="I718" s="24"/>
      <c r="J718" s="35">
        <v>1</v>
      </c>
      <c r="K718" s="36"/>
      <c r="L718" s="37"/>
      <c r="M718" s="7"/>
      <c r="N718" s="25" t="str">
        <f>IF(COUNT(J718,M718)=2,ROUND(J718*M718,0),"-
-")</f>
        <v>-
-</v>
      </c>
      <c r="O718" s="26"/>
      <c r="P718" s="38" t="s">
        <v>809</v>
      </c>
      <c r="Q718" s="39"/>
      <c r="R718" s="40"/>
    </row>
    <row r="719" spans="1:18" ht="17.850000000000001" customHeight="1">
      <c r="A719" s="22" t="s">
        <v>911</v>
      </c>
      <c r="B719" s="24"/>
      <c r="C719" s="19" t="s">
        <v>912</v>
      </c>
      <c r="D719" s="20"/>
      <c r="E719" s="20"/>
      <c r="F719" s="20"/>
      <c r="G719" s="21"/>
      <c r="H719" s="22"/>
      <c r="I719" s="24"/>
      <c r="J719" s="35">
        <v>1</v>
      </c>
      <c r="K719" s="36"/>
      <c r="L719" s="37"/>
      <c r="M719" s="6" t="str">
        <f>IF(COUNT(N719,J719)=2,IF(J719=0,"-",N719/J719),"-")</f>
        <v>-</v>
      </c>
      <c r="N719" s="25" t="str">
        <f>IF(COUNT(N720,N721,N722,N723,N740,N741,N742,N743,N744,N745,N746)=11,SUM(N720,N721,N722,N723,N740,N741,N742,N743,N744,N745,N746),"-")</f>
        <v>-</v>
      </c>
      <c r="O719" s="26"/>
      <c r="P719" s="19"/>
      <c r="Q719" s="20"/>
      <c r="R719" s="21"/>
    </row>
    <row r="720" spans="1:18" ht="53.55" customHeight="1">
      <c r="A720" s="22" t="s">
        <v>913</v>
      </c>
      <c r="B720" s="24"/>
      <c r="C720" s="19" t="s">
        <v>605</v>
      </c>
      <c r="D720" s="20"/>
      <c r="E720" s="20"/>
      <c r="F720" s="20"/>
      <c r="G720" s="21"/>
      <c r="H720" s="22" t="s">
        <v>207</v>
      </c>
      <c r="I720" s="24"/>
      <c r="J720" s="35">
        <v>1</v>
      </c>
      <c r="K720" s="36"/>
      <c r="L720" s="37"/>
      <c r="M720" s="7"/>
      <c r="N720" s="25" t="str">
        <f>IF(COUNT(J720,M720)=2,ROUND(J720*M720,0),"-
-
-")</f>
        <v>-
-
-</v>
      </c>
      <c r="O720" s="26"/>
      <c r="P720" s="38" t="s">
        <v>813</v>
      </c>
      <c r="Q720" s="39"/>
      <c r="R720" s="40"/>
    </row>
    <row r="721" spans="1:18" ht="71.55" customHeight="1">
      <c r="A721" s="22" t="s">
        <v>914</v>
      </c>
      <c r="B721" s="24"/>
      <c r="C721" s="19" t="s">
        <v>889</v>
      </c>
      <c r="D721" s="20"/>
      <c r="E721" s="20"/>
      <c r="F721" s="20"/>
      <c r="G721" s="21"/>
      <c r="H721" s="22" t="s">
        <v>609</v>
      </c>
      <c r="I721" s="24"/>
      <c r="J721" s="35">
        <v>1</v>
      </c>
      <c r="K721" s="36"/>
      <c r="L721" s="37"/>
      <c r="M721" s="7"/>
      <c r="N721" s="25" t="str">
        <f>IF(COUNT(J721,M721)=2,ROUND(J721*M721,0),"-
-
-
-")</f>
        <v>-
-
-
-</v>
      </c>
      <c r="O721" s="26"/>
      <c r="P721" s="38" t="s">
        <v>915</v>
      </c>
      <c r="Q721" s="39"/>
      <c r="R721" s="40"/>
    </row>
    <row r="722" spans="1:18" ht="71.55" customHeight="1">
      <c r="A722" s="22" t="s">
        <v>916</v>
      </c>
      <c r="B722" s="24"/>
      <c r="C722" s="19" t="s">
        <v>892</v>
      </c>
      <c r="D722" s="20"/>
      <c r="E722" s="20"/>
      <c r="F722" s="20"/>
      <c r="G722" s="21"/>
      <c r="H722" s="22" t="s">
        <v>609</v>
      </c>
      <c r="I722" s="24"/>
      <c r="J722" s="35">
        <v>16</v>
      </c>
      <c r="K722" s="36"/>
      <c r="L722" s="37"/>
      <c r="M722" s="7"/>
      <c r="N722" s="25" t="str">
        <f>IF(COUNT(J722,M722)=2,ROUND(J722*M722,0),"-
-
-
-")</f>
        <v>-
-
-
-</v>
      </c>
      <c r="O722" s="26"/>
      <c r="P722" s="38" t="s">
        <v>917</v>
      </c>
      <c r="Q722" s="39"/>
      <c r="R722" s="40"/>
    </row>
    <row r="723" spans="1:18" ht="17.850000000000001" customHeight="1">
      <c r="A723" s="22" t="s">
        <v>918</v>
      </c>
      <c r="B723" s="24"/>
      <c r="C723" s="19" t="s">
        <v>919</v>
      </c>
      <c r="D723" s="20"/>
      <c r="E723" s="20"/>
      <c r="F723" s="20"/>
      <c r="G723" s="21"/>
      <c r="H723" s="22" t="s">
        <v>609</v>
      </c>
      <c r="I723" s="24"/>
      <c r="J723" s="35">
        <v>3</v>
      </c>
      <c r="K723" s="36"/>
      <c r="L723" s="37"/>
      <c r="M723" s="7"/>
      <c r="N723" s="25" t="str">
        <f>IF(COUNT(J723,M723)=2,ROUND(J723*M723,0),"-")</f>
        <v>-</v>
      </c>
      <c r="O723" s="26"/>
      <c r="P723" s="38" t="s">
        <v>920</v>
      </c>
      <c r="Q723" s="39"/>
      <c r="R723" s="40"/>
    </row>
    <row r="724" spans="1:18" ht="54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0.5" customHeight="1">
      <c r="A725" s="1"/>
      <c r="B725" s="41" t="s">
        <v>42</v>
      </c>
      <c r="C725" s="41"/>
      <c r="D725" s="1"/>
      <c r="E725" s="8" t="s">
        <v>43</v>
      </c>
      <c r="F725" s="1"/>
      <c r="G725" s="41" t="s">
        <v>44</v>
      </c>
      <c r="H725" s="41"/>
      <c r="I725" s="1"/>
      <c r="J725" s="1"/>
      <c r="K725" s="8" t="s">
        <v>43</v>
      </c>
      <c r="L725" s="1"/>
      <c r="M725" s="1"/>
      <c r="N725" s="1"/>
      <c r="O725" s="1"/>
      <c r="P725" s="1"/>
      <c r="Q725" s="1"/>
      <c r="R725" s="1"/>
    </row>
    <row r="726" spans="1:18" ht="21.4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26.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7.25" customHeight="1">
      <c r="A728" s="29" t="s">
        <v>0</v>
      </c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</row>
    <row r="729" spans="1:18" ht="4.8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7.25" customHeight="1">
      <c r="A730" s="29" t="s">
        <v>45</v>
      </c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</row>
    <row r="731" spans="1:18" ht="2.8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1.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30" t="s">
        <v>2</v>
      </c>
      <c r="P732" s="30"/>
      <c r="Q732" s="30"/>
      <c r="R732" s="30"/>
    </row>
    <row r="733" spans="1:18" ht="6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0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41" t="s">
        <v>921</v>
      </c>
      <c r="P734" s="41"/>
      <c r="Q734" s="41"/>
      <c r="R734" s="1"/>
    </row>
    <row r="735" spans="1:18" ht="2.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27.6" customHeight="1">
      <c r="A736" s="16" t="s">
        <v>4</v>
      </c>
      <c r="B736" s="18"/>
      <c r="C736" s="19" t="s">
        <v>47</v>
      </c>
      <c r="D736" s="20"/>
      <c r="E736" s="20"/>
      <c r="F736" s="20"/>
      <c r="G736" s="20"/>
      <c r="H736" s="20"/>
      <c r="I736" s="20"/>
      <c r="J736" s="20"/>
      <c r="K736" s="20"/>
      <c r="L736" s="21"/>
      <c r="M736" s="4" t="s">
        <v>6</v>
      </c>
      <c r="N736" s="32"/>
      <c r="O736" s="33"/>
      <c r="P736" s="33"/>
      <c r="Q736" s="33"/>
      <c r="R736" s="34"/>
    </row>
    <row r="737" spans="1:18" ht="27.6" customHeight="1">
      <c r="A737" s="16" t="s">
        <v>7</v>
      </c>
      <c r="B737" s="18"/>
      <c r="C737" s="19" t="s">
        <v>8</v>
      </c>
      <c r="D737" s="20"/>
      <c r="E737" s="20"/>
      <c r="F737" s="20"/>
      <c r="G737" s="20"/>
      <c r="H737" s="20"/>
      <c r="I737" s="20"/>
      <c r="J737" s="20"/>
      <c r="K737" s="20"/>
      <c r="L737" s="21"/>
      <c r="M737" s="4" t="s">
        <v>9</v>
      </c>
      <c r="N737" s="19" t="s">
        <v>10</v>
      </c>
      <c r="O737" s="20"/>
      <c r="P737" s="20"/>
      <c r="Q737" s="20"/>
      <c r="R737" s="21"/>
    </row>
    <row r="738" spans="1:18" ht="22.2" customHeight="1">
      <c r="A738" s="22" t="s">
        <v>11</v>
      </c>
      <c r="B738" s="24"/>
      <c r="C738" s="22" t="s">
        <v>48</v>
      </c>
      <c r="D738" s="23"/>
      <c r="E738" s="23"/>
      <c r="F738" s="23"/>
      <c r="G738" s="24"/>
      <c r="H738" s="22" t="s">
        <v>49</v>
      </c>
      <c r="I738" s="24"/>
      <c r="J738" s="22" t="s">
        <v>50</v>
      </c>
      <c r="K738" s="23"/>
      <c r="L738" s="24"/>
      <c r="M738" s="5" t="s">
        <v>51</v>
      </c>
      <c r="N738" s="22" t="s">
        <v>52</v>
      </c>
      <c r="O738" s="24"/>
      <c r="P738" s="22" t="s">
        <v>53</v>
      </c>
      <c r="Q738" s="23"/>
      <c r="R738" s="24"/>
    </row>
    <row r="739" spans="1:18" ht="35.549999999999997" customHeight="1">
      <c r="A739" s="22"/>
      <c r="B739" s="24"/>
      <c r="C739" s="19" t="s">
        <v>922</v>
      </c>
      <c r="D739" s="20"/>
      <c r="E739" s="20"/>
      <c r="F739" s="20"/>
      <c r="G739" s="21"/>
      <c r="H739" s="22"/>
      <c r="I739" s="24"/>
      <c r="J739" s="32"/>
      <c r="K739" s="33"/>
      <c r="L739" s="34"/>
      <c r="M739" s="9"/>
      <c r="N739" s="42" t="s">
        <v>163</v>
      </c>
      <c r="O739" s="43"/>
      <c r="P739" s="38" t="s">
        <v>923</v>
      </c>
      <c r="Q739" s="39"/>
      <c r="R739" s="40"/>
    </row>
    <row r="740" spans="1:18" ht="89.4" customHeight="1">
      <c r="A740" s="22" t="s">
        <v>924</v>
      </c>
      <c r="B740" s="24"/>
      <c r="C740" s="19" t="s">
        <v>753</v>
      </c>
      <c r="D740" s="20"/>
      <c r="E740" s="20"/>
      <c r="F740" s="20"/>
      <c r="G740" s="21"/>
      <c r="H740" s="22" t="s">
        <v>122</v>
      </c>
      <c r="I740" s="24"/>
      <c r="J740" s="35">
        <v>1</v>
      </c>
      <c r="K740" s="36"/>
      <c r="L740" s="37"/>
      <c r="M740" s="7"/>
      <c r="N740" s="25" t="str">
        <f>IF(COUNT(J740,M740)=2,ROUND(J740*M740,0),"-
-
-
-
-")</f>
        <v>-
-
-
-
-</v>
      </c>
      <c r="O740" s="26"/>
      <c r="P740" s="38" t="s">
        <v>873</v>
      </c>
      <c r="Q740" s="39"/>
      <c r="R740" s="40"/>
    </row>
    <row r="741" spans="1:18" ht="53.55" customHeight="1">
      <c r="A741" s="22" t="s">
        <v>925</v>
      </c>
      <c r="B741" s="24"/>
      <c r="C741" s="19" t="s">
        <v>756</v>
      </c>
      <c r="D741" s="20"/>
      <c r="E741" s="20"/>
      <c r="F741" s="20"/>
      <c r="G741" s="21"/>
      <c r="H741" s="22" t="s">
        <v>609</v>
      </c>
      <c r="I741" s="24"/>
      <c r="J741" s="35">
        <v>4</v>
      </c>
      <c r="K741" s="36"/>
      <c r="L741" s="37"/>
      <c r="M741" s="7"/>
      <c r="N741" s="25" t="str">
        <f>IF(COUNT(J741,M741)=2,ROUND(J741*M741,0),"-
-
-")</f>
        <v>-
-
-</v>
      </c>
      <c r="O741" s="26"/>
      <c r="P741" s="38" t="s">
        <v>799</v>
      </c>
      <c r="Q741" s="39"/>
      <c r="R741" s="40"/>
    </row>
    <row r="742" spans="1:18" ht="53.55" customHeight="1">
      <c r="A742" s="22" t="s">
        <v>926</v>
      </c>
      <c r="B742" s="24"/>
      <c r="C742" s="19" t="s">
        <v>759</v>
      </c>
      <c r="D742" s="20"/>
      <c r="E742" s="20"/>
      <c r="F742" s="20"/>
      <c r="G742" s="21"/>
      <c r="H742" s="22" t="s">
        <v>609</v>
      </c>
      <c r="I742" s="24"/>
      <c r="J742" s="35">
        <v>4</v>
      </c>
      <c r="K742" s="36"/>
      <c r="L742" s="37"/>
      <c r="M742" s="7"/>
      <c r="N742" s="25" t="str">
        <f>IF(COUNT(J742,M742)=2,ROUND(J742*M742,0),"-
-
-")</f>
        <v>-
-
-</v>
      </c>
      <c r="O742" s="26"/>
      <c r="P742" s="38" t="s">
        <v>801</v>
      </c>
      <c r="Q742" s="39"/>
      <c r="R742" s="40"/>
    </row>
    <row r="743" spans="1:18" ht="35.700000000000003" customHeight="1">
      <c r="A743" s="22" t="s">
        <v>927</v>
      </c>
      <c r="B743" s="24"/>
      <c r="C743" s="19" t="s">
        <v>762</v>
      </c>
      <c r="D743" s="20"/>
      <c r="E743" s="20"/>
      <c r="F743" s="20"/>
      <c r="G743" s="21"/>
      <c r="H743" s="22" t="s">
        <v>65</v>
      </c>
      <c r="I743" s="24"/>
      <c r="J743" s="35">
        <v>1</v>
      </c>
      <c r="K743" s="36"/>
      <c r="L743" s="37"/>
      <c r="M743" s="7"/>
      <c r="N743" s="25" t="str">
        <f>IF(COUNT(J743,M743)=2,ROUND(J743*M743,0),"-
-")</f>
        <v>-
-</v>
      </c>
      <c r="O743" s="26"/>
      <c r="P743" s="38" t="s">
        <v>803</v>
      </c>
      <c r="Q743" s="39"/>
      <c r="R743" s="40"/>
    </row>
    <row r="744" spans="1:18" ht="35.700000000000003" customHeight="1">
      <c r="A744" s="22" t="s">
        <v>928</v>
      </c>
      <c r="B744" s="24"/>
      <c r="C744" s="19" t="s">
        <v>632</v>
      </c>
      <c r="D744" s="20"/>
      <c r="E744" s="20"/>
      <c r="F744" s="20"/>
      <c r="G744" s="21"/>
      <c r="H744" s="22" t="s">
        <v>65</v>
      </c>
      <c r="I744" s="24"/>
      <c r="J744" s="35">
        <v>1</v>
      </c>
      <c r="K744" s="36"/>
      <c r="L744" s="37"/>
      <c r="M744" s="7"/>
      <c r="N744" s="25" t="str">
        <f>IF(COUNT(J744,M744)=2,ROUND(J744*M744,0),"-
-")</f>
        <v>-
-</v>
      </c>
      <c r="O744" s="26"/>
      <c r="P744" s="38" t="s">
        <v>805</v>
      </c>
      <c r="Q744" s="39"/>
      <c r="R744" s="40"/>
    </row>
    <row r="745" spans="1:18" ht="35.700000000000003" customHeight="1">
      <c r="A745" s="22" t="s">
        <v>929</v>
      </c>
      <c r="B745" s="24"/>
      <c r="C745" s="19" t="s">
        <v>635</v>
      </c>
      <c r="D745" s="20"/>
      <c r="E745" s="20"/>
      <c r="F745" s="20"/>
      <c r="G745" s="21"/>
      <c r="H745" s="22" t="s">
        <v>65</v>
      </c>
      <c r="I745" s="24"/>
      <c r="J745" s="35">
        <v>1</v>
      </c>
      <c r="K745" s="36"/>
      <c r="L745" s="37"/>
      <c r="M745" s="7"/>
      <c r="N745" s="25" t="str">
        <f>IF(COUNT(J745,M745)=2,ROUND(J745*M745,0),"-
-")</f>
        <v>-
-</v>
      </c>
      <c r="O745" s="26"/>
      <c r="P745" s="38" t="s">
        <v>807</v>
      </c>
      <c r="Q745" s="39"/>
      <c r="R745" s="40"/>
    </row>
    <row r="746" spans="1:18" ht="35.700000000000003" customHeight="1">
      <c r="A746" s="22" t="s">
        <v>930</v>
      </c>
      <c r="B746" s="24"/>
      <c r="C746" s="19" t="s">
        <v>771</v>
      </c>
      <c r="D746" s="20"/>
      <c r="E746" s="20"/>
      <c r="F746" s="20"/>
      <c r="G746" s="21"/>
      <c r="H746" s="22" t="s">
        <v>65</v>
      </c>
      <c r="I746" s="24"/>
      <c r="J746" s="35">
        <v>1</v>
      </c>
      <c r="K746" s="36"/>
      <c r="L746" s="37"/>
      <c r="M746" s="7"/>
      <c r="N746" s="25" t="str">
        <f>IF(COUNT(J746,M746)=2,ROUND(J746*M746,0),"-
-")</f>
        <v>-
-</v>
      </c>
      <c r="O746" s="26"/>
      <c r="P746" s="38" t="s">
        <v>809</v>
      </c>
      <c r="Q746" s="39"/>
      <c r="R746" s="40"/>
    </row>
    <row r="747" spans="1:18" ht="17.850000000000001" customHeight="1">
      <c r="A747" s="22" t="s">
        <v>931</v>
      </c>
      <c r="B747" s="24"/>
      <c r="C747" s="19" t="s">
        <v>932</v>
      </c>
      <c r="D747" s="20"/>
      <c r="E747" s="20"/>
      <c r="F747" s="20"/>
      <c r="G747" s="21"/>
      <c r="H747" s="22"/>
      <c r="I747" s="24"/>
      <c r="J747" s="35">
        <v>1</v>
      </c>
      <c r="K747" s="36"/>
      <c r="L747" s="37"/>
      <c r="M747" s="6" t="str">
        <f>IF(COUNT(N747,J747)=2,IF(J747=0,"-",N747/J747),"-")</f>
        <v>-</v>
      </c>
      <c r="N747" s="25" t="str">
        <f>IF(COUNT(N748,N749,N750,N767,N768,N769,N770,N771,N772,N773,N774,N775,N792)=13,SUM(N748,N749,N750,N767,N768,N769,N770,N771,N772,N773,N774,N775,N792),"-")</f>
        <v>-</v>
      </c>
      <c r="O747" s="26"/>
      <c r="P747" s="19"/>
      <c r="Q747" s="20"/>
      <c r="R747" s="21"/>
    </row>
    <row r="748" spans="1:18" ht="71.55" customHeight="1">
      <c r="A748" s="22" t="s">
        <v>933</v>
      </c>
      <c r="B748" s="24"/>
      <c r="C748" s="19" t="s">
        <v>605</v>
      </c>
      <c r="D748" s="20"/>
      <c r="E748" s="20"/>
      <c r="F748" s="20"/>
      <c r="G748" s="21"/>
      <c r="H748" s="22" t="s">
        <v>207</v>
      </c>
      <c r="I748" s="24"/>
      <c r="J748" s="35">
        <v>1</v>
      </c>
      <c r="K748" s="36"/>
      <c r="L748" s="37"/>
      <c r="M748" s="7"/>
      <c r="N748" s="25" t="str">
        <f>IF(COUNT(J748,M748)=2,ROUND(J748*M748,0),"-
-
-
-")</f>
        <v>-
-
-
-</v>
      </c>
      <c r="O748" s="26"/>
      <c r="P748" s="38" t="s">
        <v>934</v>
      </c>
      <c r="Q748" s="39"/>
      <c r="R748" s="40"/>
    </row>
    <row r="749" spans="1:18" ht="53.55" customHeight="1">
      <c r="A749" s="22" t="s">
        <v>935</v>
      </c>
      <c r="B749" s="24"/>
      <c r="C749" s="19" t="s">
        <v>936</v>
      </c>
      <c r="D749" s="20"/>
      <c r="E749" s="20"/>
      <c r="F749" s="20"/>
      <c r="G749" s="21"/>
      <c r="H749" s="22" t="s">
        <v>609</v>
      </c>
      <c r="I749" s="24"/>
      <c r="J749" s="35">
        <v>1</v>
      </c>
      <c r="K749" s="36"/>
      <c r="L749" s="37"/>
      <c r="M749" s="7"/>
      <c r="N749" s="25" t="str">
        <f>IF(COUNT(J749,M749)=2,ROUND(J749*M749,0),"-
-
-")</f>
        <v>-
-
-</v>
      </c>
      <c r="O749" s="26"/>
      <c r="P749" s="38" t="s">
        <v>937</v>
      </c>
      <c r="Q749" s="39"/>
      <c r="R749" s="40"/>
    </row>
    <row r="750" spans="1:18" ht="17.850000000000001" customHeight="1">
      <c r="A750" s="22" t="s">
        <v>938</v>
      </c>
      <c r="B750" s="24"/>
      <c r="C750" s="19" t="s">
        <v>939</v>
      </c>
      <c r="D750" s="20"/>
      <c r="E750" s="20"/>
      <c r="F750" s="20"/>
      <c r="G750" s="21"/>
      <c r="H750" s="22" t="s">
        <v>609</v>
      </c>
      <c r="I750" s="24"/>
      <c r="J750" s="35">
        <v>1</v>
      </c>
      <c r="K750" s="36"/>
      <c r="L750" s="37"/>
      <c r="M750" s="7"/>
      <c r="N750" s="25" t="str">
        <f>IF(COUNT(J750,M750)=2,ROUND(J750*M750,0),"-")</f>
        <v>-</v>
      </c>
      <c r="O750" s="26"/>
      <c r="P750" s="38" t="s">
        <v>940</v>
      </c>
      <c r="Q750" s="39"/>
      <c r="R750" s="40"/>
    </row>
    <row r="751" spans="1:18" ht="54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0.5" customHeight="1">
      <c r="A752" s="1"/>
      <c r="B752" s="41" t="s">
        <v>42</v>
      </c>
      <c r="C752" s="41"/>
      <c r="D752" s="1"/>
      <c r="E752" s="8" t="s">
        <v>43</v>
      </c>
      <c r="F752" s="1"/>
      <c r="G752" s="41" t="s">
        <v>44</v>
      </c>
      <c r="H752" s="41"/>
      <c r="I752" s="1"/>
      <c r="J752" s="1"/>
      <c r="K752" s="8" t="s">
        <v>43</v>
      </c>
      <c r="L752" s="1"/>
      <c r="M752" s="1"/>
      <c r="N752" s="1"/>
      <c r="O752" s="1"/>
      <c r="P752" s="1"/>
      <c r="Q752" s="1"/>
      <c r="R752" s="1"/>
    </row>
    <row r="753" spans="1:18" ht="21.4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26.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7.25" customHeight="1">
      <c r="A755" s="29" t="s">
        <v>0</v>
      </c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</row>
    <row r="756" spans="1:18" ht="4.8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7.25" customHeight="1">
      <c r="A757" s="29" t="s">
        <v>45</v>
      </c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</row>
    <row r="758" spans="1:18" ht="2.8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1.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30" t="s">
        <v>2</v>
      </c>
      <c r="P759" s="30"/>
      <c r="Q759" s="30"/>
      <c r="R759" s="30"/>
    </row>
    <row r="760" spans="1:18" ht="6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0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41" t="s">
        <v>941</v>
      </c>
      <c r="P761" s="41"/>
      <c r="Q761" s="41"/>
      <c r="R761" s="1"/>
    </row>
    <row r="762" spans="1:18" ht="2.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27.6" customHeight="1">
      <c r="A763" s="16" t="s">
        <v>4</v>
      </c>
      <c r="B763" s="18"/>
      <c r="C763" s="19" t="s">
        <v>47</v>
      </c>
      <c r="D763" s="20"/>
      <c r="E763" s="20"/>
      <c r="F763" s="20"/>
      <c r="G763" s="20"/>
      <c r="H763" s="20"/>
      <c r="I763" s="20"/>
      <c r="J763" s="20"/>
      <c r="K763" s="20"/>
      <c r="L763" s="21"/>
      <c r="M763" s="4" t="s">
        <v>6</v>
      </c>
      <c r="N763" s="32"/>
      <c r="O763" s="33"/>
      <c r="P763" s="33"/>
      <c r="Q763" s="33"/>
      <c r="R763" s="34"/>
    </row>
    <row r="764" spans="1:18" ht="27.6" customHeight="1">
      <c r="A764" s="16" t="s">
        <v>7</v>
      </c>
      <c r="B764" s="18"/>
      <c r="C764" s="19" t="s">
        <v>8</v>
      </c>
      <c r="D764" s="20"/>
      <c r="E764" s="20"/>
      <c r="F764" s="20"/>
      <c r="G764" s="20"/>
      <c r="H764" s="20"/>
      <c r="I764" s="20"/>
      <c r="J764" s="20"/>
      <c r="K764" s="20"/>
      <c r="L764" s="21"/>
      <c r="M764" s="4" t="s">
        <v>9</v>
      </c>
      <c r="N764" s="19" t="s">
        <v>10</v>
      </c>
      <c r="O764" s="20"/>
      <c r="P764" s="20"/>
      <c r="Q764" s="20"/>
      <c r="R764" s="21"/>
    </row>
    <row r="765" spans="1:18" ht="22.2" customHeight="1">
      <c r="A765" s="22" t="s">
        <v>11</v>
      </c>
      <c r="B765" s="24"/>
      <c r="C765" s="22" t="s">
        <v>48</v>
      </c>
      <c r="D765" s="23"/>
      <c r="E765" s="23"/>
      <c r="F765" s="23"/>
      <c r="G765" s="24"/>
      <c r="H765" s="22" t="s">
        <v>49</v>
      </c>
      <c r="I765" s="24"/>
      <c r="J765" s="22" t="s">
        <v>50</v>
      </c>
      <c r="K765" s="23"/>
      <c r="L765" s="24"/>
      <c r="M765" s="5" t="s">
        <v>51</v>
      </c>
      <c r="N765" s="22" t="s">
        <v>52</v>
      </c>
      <c r="O765" s="24"/>
      <c r="P765" s="22" t="s">
        <v>53</v>
      </c>
      <c r="Q765" s="23"/>
      <c r="R765" s="24"/>
    </row>
    <row r="766" spans="1:18" ht="53.4" customHeight="1">
      <c r="A766" s="22"/>
      <c r="B766" s="24"/>
      <c r="C766" s="19" t="s">
        <v>942</v>
      </c>
      <c r="D766" s="20"/>
      <c r="E766" s="20"/>
      <c r="F766" s="20"/>
      <c r="G766" s="21"/>
      <c r="H766" s="22"/>
      <c r="I766" s="24"/>
      <c r="J766" s="32"/>
      <c r="K766" s="33"/>
      <c r="L766" s="34"/>
      <c r="M766" s="9"/>
      <c r="N766" s="42" t="s">
        <v>87</v>
      </c>
      <c r="O766" s="43"/>
      <c r="P766" s="38" t="s">
        <v>943</v>
      </c>
      <c r="Q766" s="39"/>
      <c r="R766" s="40"/>
    </row>
    <row r="767" spans="1:18" ht="71.55" customHeight="1">
      <c r="A767" s="22" t="s">
        <v>944</v>
      </c>
      <c r="B767" s="24"/>
      <c r="C767" s="19" t="s">
        <v>892</v>
      </c>
      <c r="D767" s="20"/>
      <c r="E767" s="20"/>
      <c r="F767" s="20"/>
      <c r="G767" s="21"/>
      <c r="H767" s="22" t="s">
        <v>609</v>
      </c>
      <c r="I767" s="24"/>
      <c r="J767" s="35">
        <v>27</v>
      </c>
      <c r="K767" s="36"/>
      <c r="L767" s="37"/>
      <c r="M767" s="7"/>
      <c r="N767" s="25" t="str">
        <f>IF(COUNT(J767,M767)=2,ROUND(J767*M767,0),"-
-
-
-")</f>
        <v>-
-
-
-</v>
      </c>
      <c r="O767" s="26"/>
      <c r="P767" s="38" t="s">
        <v>945</v>
      </c>
      <c r="Q767" s="39"/>
      <c r="R767" s="40"/>
    </row>
    <row r="768" spans="1:18" ht="71.55" customHeight="1">
      <c r="A768" s="22" t="s">
        <v>946</v>
      </c>
      <c r="B768" s="24"/>
      <c r="C768" s="19" t="s">
        <v>895</v>
      </c>
      <c r="D768" s="20"/>
      <c r="E768" s="20"/>
      <c r="F768" s="20"/>
      <c r="G768" s="21"/>
      <c r="H768" s="22" t="s">
        <v>609</v>
      </c>
      <c r="I768" s="24"/>
      <c r="J768" s="35">
        <v>10</v>
      </c>
      <c r="K768" s="36"/>
      <c r="L768" s="37"/>
      <c r="M768" s="7"/>
      <c r="N768" s="25" t="str">
        <f>IF(COUNT(J768,M768)=2,ROUND(J768*M768,0),"-
-
-
-")</f>
        <v>-
-
-
-</v>
      </c>
      <c r="O768" s="26"/>
      <c r="P768" s="38" t="s">
        <v>896</v>
      </c>
      <c r="Q768" s="39"/>
      <c r="R768" s="40"/>
    </row>
    <row r="769" spans="1:18" ht="53.55" customHeight="1">
      <c r="A769" s="22" t="s">
        <v>947</v>
      </c>
      <c r="B769" s="24"/>
      <c r="C769" s="19" t="s">
        <v>948</v>
      </c>
      <c r="D769" s="20"/>
      <c r="E769" s="20"/>
      <c r="F769" s="20"/>
      <c r="G769" s="21"/>
      <c r="H769" s="22" t="s">
        <v>609</v>
      </c>
      <c r="I769" s="24"/>
      <c r="J769" s="35">
        <v>3</v>
      </c>
      <c r="K769" s="36"/>
      <c r="L769" s="37"/>
      <c r="M769" s="7"/>
      <c r="N769" s="25" t="str">
        <f>IF(COUNT(J769,M769)=2,ROUND(J769*M769,0),"-
-
-")</f>
        <v>-
-
-</v>
      </c>
      <c r="O769" s="26"/>
      <c r="P769" s="38" t="s">
        <v>949</v>
      </c>
      <c r="Q769" s="39"/>
      <c r="R769" s="40"/>
    </row>
    <row r="770" spans="1:18" ht="89.4" customHeight="1">
      <c r="A770" s="22" t="s">
        <v>950</v>
      </c>
      <c r="B770" s="24"/>
      <c r="C770" s="19" t="s">
        <v>753</v>
      </c>
      <c r="D770" s="20"/>
      <c r="E770" s="20"/>
      <c r="F770" s="20"/>
      <c r="G770" s="21"/>
      <c r="H770" s="22" t="s">
        <v>122</v>
      </c>
      <c r="I770" s="24"/>
      <c r="J770" s="35">
        <v>1</v>
      </c>
      <c r="K770" s="36"/>
      <c r="L770" s="37"/>
      <c r="M770" s="7"/>
      <c r="N770" s="25" t="str">
        <f>IF(COUNT(J770,M770)=2,ROUND(J770*M770,0),"-
-
-
-
-")</f>
        <v>-
-
-
-
-</v>
      </c>
      <c r="O770" s="26"/>
      <c r="P770" s="38" t="s">
        <v>855</v>
      </c>
      <c r="Q770" s="39"/>
      <c r="R770" s="40"/>
    </row>
    <row r="771" spans="1:18" ht="53.55" customHeight="1">
      <c r="A771" s="22" t="s">
        <v>951</v>
      </c>
      <c r="B771" s="24"/>
      <c r="C771" s="19" t="s">
        <v>756</v>
      </c>
      <c r="D771" s="20"/>
      <c r="E771" s="20"/>
      <c r="F771" s="20"/>
      <c r="G771" s="21"/>
      <c r="H771" s="22" t="s">
        <v>609</v>
      </c>
      <c r="I771" s="24"/>
      <c r="J771" s="35">
        <v>4</v>
      </c>
      <c r="K771" s="36"/>
      <c r="L771" s="37"/>
      <c r="M771" s="7"/>
      <c r="N771" s="25" t="str">
        <f>IF(COUNT(J771,M771)=2,ROUND(J771*M771,0),"-
-
-")</f>
        <v>-
-
-</v>
      </c>
      <c r="O771" s="26"/>
      <c r="P771" s="38" t="s">
        <v>799</v>
      </c>
      <c r="Q771" s="39"/>
      <c r="R771" s="40"/>
    </row>
    <row r="772" spans="1:18" ht="53.55" customHeight="1">
      <c r="A772" s="22" t="s">
        <v>952</v>
      </c>
      <c r="B772" s="24"/>
      <c r="C772" s="19" t="s">
        <v>759</v>
      </c>
      <c r="D772" s="20"/>
      <c r="E772" s="20"/>
      <c r="F772" s="20"/>
      <c r="G772" s="21"/>
      <c r="H772" s="22" t="s">
        <v>609</v>
      </c>
      <c r="I772" s="24"/>
      <c r="J772" s="35">
        <v>4</v>
      </c>
      <c r="K772" s="36"/>
      <c r="L772" s="37"/>
      <c r="M772" s="7"/>
      <c r="N772" s="25" t="str">
        <f>IF(COUNT(J772,M772)=2,ROUND(J772*M772,0),"-
-
-")</f>
        <v>-
-
-</v>
      </c>
      <c r="O772" s="26"/>
      <c r="P772" s="38" t="s">
        <v>801</v>
      </c>
      <c r="Q772" s="39"/>
      <c r="R772" s="40"/>
    </row>
    <row r="773" spans="1:18" ht="35.700000000000003" customHeight="1">
      <c r="A773" s="22" t="s">
        <v>953</v>
      </c>
      <c r="B773" s="24"/>
      <c r="C773" s="19" t="s">
        <v>762</v>
      </c>
      <c r="D773" s="20"/>
      <c r="E773" s="20"/>
      <c r="F773" s="20"/>
      <c r="G773" s="21"/>
      <c r="H773" s="22" t="s">
        <v>65</v>
      </c>
      <c r="I773" s="24"/>
      <c r="J773" s="35">
        <v>1</v>
      </c>
      <c r="K773" s="36"/>
      <c r="L773" s="37"/>
      <c r="M773" s="7"/>
      <c r="N773" s="25" t="str">
        <f>IF(COUNT(J773,M773)=2,ROUND(J773*M773,0),"-
-")</f>
        <v>-
-</v>
      </c>
      <c r="O773" s="26"/>
      <c r="P773" s="38" t="s">
        <v>803</v>
      </c>
      <c r="Q773" s="39"/>
      <c r="R773" s="40"/>
    </row>
    <row r="774" spans="1:18" ht="35.700000000000003" customHeight="1">
      <c r="A774" s="22" t="s">
        <v>954</v>
      </c>
      <c r="B774" s="24"/>
      <c r="C774" s="19" t="s">
        <v>632</v>
      </c>
      <c r="D774" s="20"/>
      <c r="E774" s="20"/>
      <c r="F774" s="20"/>
      <c r="G774" s="21"/>
      <c r="H774" s="22" t="s">
        <v>65</v>
      </c>
      <c r="I774" s="24"/>
      <c r="J774" s="35">
        <v>1</v>
      </c>
      <c r="K774" s="36"/>
      <c r="L774" s="37"/>
      <c r="M774" s="7"/>
      <c r="N774" s="25" t="str">
        <f>IF(COUNT(J774,M774)=2,ROUND(J774*M774,0),"-
-")</f>
        <v>-
-</v>
      </c>
      <c r="O774" s="26"/>
      <c r="P774" s="38" t="s">
        <v>955</v>
      </c>
      <c r="Q774" s="39"/>
      <c r="R774" s="40"/>
    </row>
    <row r="775" spans="1:18" ht="17.850000000000001" customHeight="1">
      <c r="A775" s="22" t="s">
        <v>956</v>
      </c>
      <c r="B775" s="24"/>
      <c r="C775" s="19" t="s">
        <v>635</v>
      </c>
      <c r="D775" s="20"/>
      <c r="E775" s="20"/>
      <c r="F775" s="20"/>
      <c r="G775" s="21"/>
      <c r="H775" s="22" t="s">
        <v>65</v>
      </c>
      <c r="I775" s="24"/>
      <c r="J775" s="35">
        <v>1</v>
      </c>
      <c r="K775" s="36"/>
      <c r="L775" s="37"/>
      <c r="M775" s="7"/>
      <c r="N775" s="25" t="str">
        <f>IF(COUNT(J775,M775)=2,ROUND(J775*M775,0),"-")</f>
        <v>-</v>
      </c>
      <c r="O775" s="26"/>
      <c r="P775" s="38" t="s">
        <v>767</v>
      </c>
      <c r="Q775" s="39"/>
      <c r="R775" s="40"/>
    </row>
    <row r="776" spans="1:18" ht="54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0.5" customHeight="1">
      <c r="A777" s="1"/>
      <c r="B777" s="41" t="s">
        <v>42</v>
      </c>
      <c r="C777" s="41"/>
      <c r="D777" s="1"/>
      <c r="E777" s="8" t="s">
        <v>43</v>
      </c>
      <c r="F777" s="1"/>
      <c r="G777" s="41" t="s">
        <v>44</v>
      </c>
      <c r="H777" s="41"/>
      <c r="I777" s="1"/>
      <c r="J777" s="1"/>
      <c r="K777" s="8" t="s">
        <v>43</v>
      </c>
      <c r="L777" s="1"/>
      <c r="M777" s="1"/>
      <c r="N777" s="1"/>
      <c r="O777" s="1"/>
      <c r="P777" s="1"/>
      <c r="Q777" s="1"/>
      <c r="R777" s="1"/>
    </row>
    <row r="778" spans="1:18" ht="21.4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26.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7.25" customHeight="1">
      <c r="A780" s="29" t="s">
        <v>0</v>
      </c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</row>
    <row r="781" spans="1:18" ht="4.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7.25" customHeight="1">
      <c r="A782" s="29" t="s">
        <v>45</v>
      </c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</row>
    <row r="783" spans="1:18" ht="2.8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1.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30" t="s">
        <v>2</v>
      </c>
      <c r="P784" s="30"/>
      <c r="Q784" s="30"/>
      <c r="R784" s="30"/>
    </row>
    <row r="785" spans="1:18" ht="6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0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41" t="s">
        <v>957</v>
      </c>
      <c r="P786" s="41"/>
      <c r="Q786" s="41"/>
      <c r="R786" s="1"/>
    </row>
    <row r="787" spans="1:18" ht="2.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27.6" customHeight="1">
      <c r="A788" s="16" t="s">
        <v>4</v>
      </c>
      <c r="B788" s="18"/>
      <c r="C788" s="19" t="s">
        <v>47</v>
      </c>
      <c r="D788" s="20"/>
      <c r="E788" s="20"/>
      <c r="F788" s="20"/>
      <c r="G788" s="20"/>
      <c r="H788" s="20"/>
      <c r="I788" s="20"/>
      <c r="J788" s="20"/>
      <c r="K788" s="20"/>
      <c r="L788" s="21"/>
      <c r="M788" s="4" t="s">
        <v>6</v>
      </c>
      <c r="N788" s="32"/>
      <c r="O788" s="33"/>
      <c r="P788" s="33"/>
      <c r="Q788" s="33"/>
      <c r="R788" s="34"/>
    </row>
    <row r="789" spans="1:18" ht="27.6" customHeight="1">
      <c r="A789" s="16" t="s">
        <v>7</v>
      </c>
      <c r="B789" s="18"/>
      <c r="C789" s="19" t="s">
        <v>8</v>
      </c>
      <c r="D789" s="20"/>
      <c r="E789" s="20"/>
      <c r="F789" s="20"/>
      <c r="G789" s="20"/>
      <c r="H789" s="20"/>
      <c r="I789" s="20"/>
      <c r="J789" s="20"/>
      <c r="K789" s="20"/>
      <c r="L789" s="21"/>
      <c r="M789" s="4" t="s">
        <v>9</v>
      </c>
      <c r="N789" s="19" t="s">
        <v>10</v>
      </c>
      <c r="O789" s="20"/>
      <c r="P789" s="20"/>
      <c r="Q789" s="20"/>
      <c r="R789" s="21"/>
    </row>
    <row r="790" spans="1:18" ht="22.2" customHeight="1">
      <c r="A790" s="22" t="s">
        <v>11</v>
      </c>
      <c r="B790" s="24"/>
      <c r="C790" s="22" t="s">
        <v>48</v>
      </c>
      <c r="D790" s="23"/>
      <c r="E790" s="23"/>
      <c r="F790" s="23"/>
      <c r="G790" s="24"/>
      <c r="H790" s="22" t="s">
        <v>49</v>
      </c>
      <c r="I790" s="24"/>
      <c r="J790" s="22" t="s">
        <v>50</v>
      </c>
      <c r="K790" s="23"/>
      <c r="L790" s="24"/>
      <c r="M790" s="5" t="s">
        <v>51</v>
      </c>
      <c r="N790" s="22" t="s">
        <v>52</v>
      </c>
      <c r="O790" s="24"/>
      <c r="P790" s="22" t="s">
        <v>53</v>
      </c>
      <c r="Q790" s="23"/>
      <c r="R790" s="24"/>
    </row>
    <row r="791" spans="1:18" ht="17.7" customHeight="1">
      <c r="A791" s="22"/>
      <c r="B791" s="24"/>
      <c r="C791" s="19"/>
      <c r="D791" s="20"/>
      <c r="E791" s="20"/>
      <c r="F791" s="20"/>
      <c r="G791" s="21"/>
      <c r="H791" s="22"/>
      <c r="I791" s="24"/>
      <c r="J791" s="32"/>
      <c r="K791" s="33"/>
      <c r="L791" s="34"/>
      <c r="M791" s="9"/>
      <c r="N791" s="42" t="s">
        <v>306</v>
      </c>
      <c r="O791" s="43"/>
      <c r="P791" s="38" t="s">
        <v>958</v>
      </c>
      <c r="Q791" s="39"/>
      <c r="R791" s="40"/>
    </row>
    <row r="792" spans="1:18" ht="35.700000000000003" customHeight="1">
      <c r="A792" s="22" t="s">
        <v>959</v>
      </c>
      <c r="B792" s="24"/>
      <c r="C792" s="19" t="s">
        <v>771</v>
      </c>
      <c r="D792" s="20"/>
      <c r="E792" s="20"/>
      <c r="F792" s="20"/>
      <c r="G792" s="21"/>
      <c r="H792" s="22" t="s">
        <v>65</v>
      </c>
      <c r="I792" s="24"/>
      <c r="J792" s="35">
        <v>1</v>
      </c>
      <c r="K792" s="36"/>
      <c r="L792" s="37"/>
      <c r="M792" s="7"/>
      <c r="N792" s="25" t="str">
        <f>IF(COUNT(J792,M792)=2,ROUND(J792*M792,0),"-
-")</f>
        <v>-
-</v>
      </c>
      <c r="O792" s="26"/>
      <c r="P792" s="38" t="s">
        <v>960</v>
      </c>
      <c r="Q792" s="39"/>
      <c r="R792" s="40"/>
    </row>
    <row r="793" spans="1:18" ht="17.850000000000001" customHeight="1">
      <c r="A793" s="22" t="s">
        <v>961</v>
      </c>
      <c r="B793" s="24"/>
      <c r="C793" s="19" t="s">
        <v>962</v>
      </c>
      <c r="D793" s="20"/>
      <c r="E793" s="20"/>
      <c r="F793" s="20"/>
      <c r="G793" s="21"/>
      <c r="H793" s="22"/>
      <c r="I793" s="24"/>
      <c r="J793" s="35">
        <v>1</v>
      </c>
      <c r="K793" s="36"/>
      <c r="L793" s="37"/>
      <c r="M793" s="6" t="str">
        <f>IF(COUNT(N793,J793)=2,IF(J793=0,"-",N793/J793),"-")</f>
        <v>-</v>
      </c>
      <c r="N793" s="25" t="str">
        <f>IF(COUNT(N794,N795,N796,N797,N798,N799,N800,N816,N817,N818,N819,N820)=12,SUM(N794,N795,N796,N797,N798,N799,N800,N816,N817,N818,N819,N820),"-")</f>
        <v>-</v>
      </c>
      <c r="O793" s="26"/>
      <c r="P793" s="19"/>
      <c r="Q793" s="20"/>
      <c r="R793" s="21"/>
    </row>
    <row r="794" spans="1:18" ht="53.55" customHeight="1">
      <c r="A794" s="22" t="s">
        <v>963</v>
      </c>
      <c r="B794" s="24"/>
      <c r="C794" s="19" t="s">
        <v>605</v>
      </c>
      <c r="D794" s="20"/>
      <c r="E794" s="20"/>
      <c r="F794" s="20"/>
      <c r="G794" s="21"/>
      <c r="H794" s="22" t="s">
        <v>207</v>
      </c>
      <c r="I794" s="24"/>
      <c r="J794" s="35">
        <v>1</v>
      </c>
      <c r="K794" s="36"/>
      <c r="L794" s="37"/>
      <c r="M794" s="7"/>
      <c r="N794" s="25" t="str">
        <f>IF(COUNT(J794,M794)=2,ROUND(J794*M794,0),"-
-
-")</f>
        <v>-
-
-</v>
      </c>
      <c r="O794" s="26"/>
      <c r="P794" s="38" t="s">
        <v>964</v>
      </c>
      <c r="Q794" s="39"/>
      <c r="R794" s="40"/>
    </row>
    <row r="795" spans="1:18" ht="71.55" customHeight="1">
      <c r="A795" s="22" t="s">
        <v>965</v>
      </c>
      <c r="B795" s="24"/>
      <c r="C795" s="19" t="s">
        <v>966</v>
      </c>
      <c r="D795" s="20"/>
      <c r="E795" s="20"/>
      <c r="F795" s="20"/>
      <c r="G795" s="21"/>
      <c r="H795" s="22" t="s">
        <v>609</v>
      </c>
      <c r="I795" s="24"/>
      <c r="J795" s="35">
        <v>1</v>
      </c>
      <c r="K795" s="36"/>
      <c r="L795" s="37"/>
      <c r="M795" s="7"/>
      <c r="N795" s="25" t="str">
        <f>IF(COUNT(J795,M795)=2,ROUND(J795*M795,0),"-
-
-
-")</f>
        <v>-
-
-
-</v>
      </c>
      <c r="O795" s="26"/>
      <c r="P795" s="38" t="s">
        <v>967</v>
      </c>
      <c r="Q795" s="39"/>
      <c r="R795" s="40"/>
    </row>
    <row r="796" spans="1:18" ht="71.55" customHeight="1">
      <c r="A796" s="22" t="s">
        <v>968</v>
      </c>
      <c r="B796" s="24"/>
      <c r="C796" s="19" t="s">
        <v>892</v>
      </c>
      <c r="D796" s="20"/>
      <c r="E796" s="20"/>
      <c r="F796" s="20"/>
      <c r="G796" s="21"/>
      <c r="H796" s="22" t="s">
        <v>609</v>
      </c>
      <c r="I796" s="24"/>
      <c r="J796" s="35">
        <v>29</v>
      </c>
      <c r="K796" s="36"/>
      <c r="L796" s="37"/>
      <c r="M796" s="7"/>
      <c r="N796" s="25" t="str">
        <f>IF(COUNT(J796,M796)=2,ROUND(J796*M796,0),"-
-
-
-")</f>
        <v>-
-
-
-</v>
      </c>
      <c r="O796" s="26"/>
      <c r="P796" s="38" t="s">
        <v>969</v>
      </c>
      <c r="Q796" s="39"/>
      <c r="R796" s="40"/>
    </row>
    <row r="797" spans="1:18" ht="71.55" customHeight="1">
      <c r="A797" s="22" t="s">
        <v>970</v>
      </c>
      <c r="B797" s="24"/>
      <c r="C797" s="19" t="s">
        <v>895</v>
      </c>
      <c r="D797" s="20"/>
      <c r="E797" s="20"/>
      <c r="F797" s="20"/>
      <c r="G797" s="21"/>
      <c r="H797" s="22" t="s">
        <v>609</v>
      </c>
      <c r="I797" s="24"/>
      <c r="J797" s="35">
        <v>7</v>
      </c>
      <c r="K797" s="36"/>
      <c r="L797" s="37"/>
      <c r="M797" s="7"/>
      <c r="N797" s="25" t="str">
        <f>IF(COUNT(J797,M797)=2,ROUND(J797*M797,0),"-
-
-
-")</f>
        <v>-
-
-
-</v>
      </c>
      <c r="O797" s="26"/>
      <c r="P797" s="38" t="s">
        <v>896</v>
      </c>
      <c r="Q797" s="39"/>
      <c r="R797" s="40"/>
    </row>
    <row r="798" spans="1:18" ht="53.55" customHeight="1">
      <c r="A798" s="22" t="s">
        <v>971</v>
      </c>
      <c r="B798" s="24"/>
      <c r="C798" s="19" t="s">
        <v>829</v>
      </c>
      <c r="D798" s="20"/>
      <c r="E798" s="20"/>
      <c r="F798" s="20"/>
      <c r="G798" s="21"/>
      <c r="H798" s="22" t="s">
        <v>609</v>
      </c>
      <c r="I798" s="24"/>
      <c r="J798" s="35">
        <v>3</v>
      </c>
      <c r="K798" s="36"/>
      <c r="L798" s="37"/>
      <c r="M798" s="7"/>
      <c r="N798" s="25" t="str">
        <f>IF(COUNT(J798,M798)=2,ROUND(J798*M798,0),"-
-
-")</f>
        <v>-
-
-</v>
      </c>
      <c r="O798" s="26"/>
      <c r="P798" s="38" t="s">
        <v>898</v>
      </c>
      <c r="Q798" s="39"/>
      <c r="R798" s="40"/>
    </row>
    <row r="799" spans="1:18" ht="89.4" customHeight="1">
      <c r="A799" s="22" t="s">
        <v>972</v>
      </c>
      <c r="B799" s="24"/>
      <c r="C799" s="19" t="s">
        <v>753</v>
      </c>
      <c r="D799" s="20"/>
      <c r="E799" s="20"/>
      <c r="F799" s="20"/>
      <c r="G799" s="21"/>
      <c r="H799" s="22" t="s">
        <v>122</v>
      </c>
      <c r="I799" s="24"/>
      <c r="J799" s="35">
        <v>1</v>
      </c>
      <c r="K799" s="36"/>
      <c r="L799" s="37"/>
      <c r="M799" s="7"/>
      <c r="N799" s="25" t="str">
        <f>IF(COUNT(J799,M799)=2,ROUND(J799*M799,0),"-
-
-
-
-")</f>
        <v>-
-
-
-
-</v>
      </c>
      <c r="O799" s="26"/>
      <c r="P799" s="38" t="s">
        <v>855</v>
      </c>
      <c r="Q799" s="39"/>
      <c r="R799" s="40"/>
    </row>
    <row r="800" spans="1:18" ht="53.7" customHeight="1">
      <c r="A800" s="22" t="s">
        <v>973</v>
      </c>
      <c r="B800" s="24"/>
      <c r="C800" s="19" t="s">
        <v>756</v>
      </c>
      <c r="D800" s="20"/>
      <c r="E800" s="20"/>
      <c r="F800" s="20"/>
      <c r="G800" s="21"/>
      <c r="H800" s="22" t="s">
        <v>609</v>
      </c>
      <c r="I800" s="24"/>
      <c r="J800" s="35">
        <v>4</v>
      </c>
      <c r="K800" s="36"/>
      <c r="L800" s="37"/>
      <c r="M800" s="7"/>
      <c r="N800" s="25" t="str">
        <f>IF(COUNT(J800,M800)=2,ROUND(J800*M800,0),"-
-
-")</f>
        <v>-
-
-</v>
      </c>
      <c r="O800" s="26"/>
      <c r="P800" s="38" t="s">
        <v>799</v>
      </c>
      <c r="Q800" s="39"/>
      <c r="R800" s="40"/>
    </row>
    <row r="801" spans="1:18" ht="54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0.5" customHeight="1">
      <c r="A802" s="1"/>
      <c r="B802" s="41" t="s">
        <v>42</v>
      </c>
      <c r="C802" s="41"/>
      <c r="D802" s="1"/>
      <c r="E802" s="8" t="s">
        <v>43</v>
      </c>
      <c r="F802" s="1"/>
      <c r="G802" s="41" t="s">
        <v>44</v>
      </c>
      <c r="H802" s="41"/>
      <c r="I802" s="1"/>
      <c r="J802" s="1"/>
      <c r="K802" s="8" t="s">
        <v>43</v>
      </c>
      <c r="L802" s="1"/>
      <c r="M802" s="1"/>
      <c r="N802" s="1"/>
      <c r="O802" s="1"/>
      <c r="P802" s="1"/>
      <c r="Q802" s="1"/>
      <c r="R802" s="1"/>
    </row>
    <row r="803" spans="1:18" ht="21.4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26.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7.25" customHeight="1">
      <c r="A805" s="29" t="s">
        <v>0</v>
      </c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</row>
    <row r="806" spans="1:18" ht="4.8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7.25" customHeight="1">
      <c r="A807" s="29" t="s">
        <v>45</v>
      </c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</row>
    <row r="808" spans="1:18" ht="2.8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1.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30" t="s">
        <v>2</v>
      </c>
      <c r="P809" s="30"/>
      <c r="Q809" s="30"/>
      <c r="R809" s="30"/>
    </row>
    <row r="810" spans="1:18" ht="6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0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41" t="s">
        <v>974</v>
      </c>
      <c r="P811" s="41"/>
      <c r="Q811" s="41"/>
      <c r="R811" s="1"/>
    </row>
    <row r="812" spans="1:18" ht="2.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27.6" customHeight="1">
      <c r="A813" s="16" t="s">
        <v>4</v>
      </c>
      <c r="B813" s="18"/>
      <c r="C813" s="19" t="s">
        <v>47</v>
      </c>
      <c r="D813" s="20"/>
      <c r="E813" s="20"/>
      <c r="F813" s="20"/>
      <c r="G813" s="20"/>
      <c r="H813" s="20"/>
      <c r="I813" s="20"/>
      <c r="J813" s="20"/>
      <c r="K813" s="20"/>
      <c r="L813" s="21"/>
      <c r="M813" s="4" t="s">
        <v>6</v>
      </c>
      <c r="N813" s="32"/>
      <c r="O813" s="33"/>
      <c r="P813" s="33"/>
      <c r="Q813" s="33"/>
      <c r="R813" s="34"/>
    </row>
    <row r="814" spans="1:18" ht="27.6" customHeight="1">
      <c r="A814" s="16" t="s">
        <v>7</v>
      </c>
      <c r="B814" s="18"/>
      <c r="C814" s="19" t="s">
        <v>8</v>
      </c>
      <c r="D814" s="20"/>
      <c r="E814" s="20"/>
      <c r="F814" s="20"/>
      <c r="G814" s="20"/>
      <c r="H814" s="20"/>
      <c r="I814" s="20"/>
      <c r="J814" s="20"/>
      <c r="K814" s="20"/>
      <c r="L814" s="21"/>
      <c r="M814" s="4" t="s">
        <v>9</v>
      </c>
      <c r="N814" s="19" t="s">
        <v>10</v>
      </c>
      <c r="O814" s="20"/>
      <c r="P814" s="20"/>
      <c r="Q814" s="20"/>
      <c r="R814" s="21"/>
    </row>
    <row r="815" spans="1:18" ht="22.2" customHeight="1">
      <c r="A815" s="22" t="s">
        <v>11</v>
      </c>
      <c r="B815" s="24"/>
      <c r="C815" s="22" t="s">
        <v>48</v>
      </c>
      <c r="D815" s="23"/>
      <c r="E815" s="23"/>
      <c r="F815" s="23"/>
      <c r="G815" s="24"/>
      <c r="H815" s="22" t="s">
        <v>49</v>
      </c>
      <c r="I815" s="24"/>
      <c r="J815" s="22" t="s">
        <v>50</v>
      </c>
      <c r="K815" s="23"/>
      <c r="L815" s="24"/>
      <c r="M815" s="5" t="s">
        <v>51</v>
      </c>
      <c r="N815" s="22" t="s">
        <v>52</v>
      </c>
      <c r="O815" s="24"/>
      <c r="P815" s="22" t="s">
        <v>53</v>
      </c>
      <c r="Q815" s="23"/>
      <c r="R815" s="24"/>
    </row>
    <row r="816" spans="1:18" ht="53.55" customHeight="1">
      <c r="A816" s="22" t="s">
        <v>975</v>
      </c>
      <c r="B816" s="24"/>
      <c r="C816" s="19" t="s">
        <v>759</v>
      </c>
      <c r="D816" s="20"/>
      <c r="E816" s="20"/>
      <c r="F816" s="20"/>
      <c r="G816" s="21"/>
      <c r="H816" s="22" t="s">
        <v>609</v>
      </c>
      <c r="I816" s="24"/>
      <c r="J816" s="35">
        <v>4</v>
      </c>
      <c r="K816" s="36"/>
      <c r="L816" s="37"/>
      <c r="M816" s="7"/>
      <c r="N816" s="25" t="str">
        <f>IF(COUNT(J816,M816)=2,ROUND(J816*M816,0),"-
-
-")</f>
        <v>-
-
-</v>
      </c>
      <c r="O816" s="26"/>
      <c r="P816" s="38" t="s">
        <v>801</v>
      </c>
      <c r="Q816" s="39"/>
      <c r="R816" s="40"/>
    </row>
    <row r="817" spans="1:18" ht="35.700000000000003" customHeight="1">
      <c r="A817" s="22" t="s">
        <v>976</v>
      </c>
      <c r="B817" s="24"/>
      <c r="C817" s="19" t="s">
        <v>762</v>
      </c>
      <c r="D817" s="20"/>
      <c r="E817" s="20"/>
      <c r="F817" s="20"/>
      <c r="G817" s="21"/>
      <c r="H817" s="22" t="s">
        <v>65</v>
      </c>
      <c r="I817" s="24"/>
      <c r="J817" s="35">
        <v>1</v>
      </c>
      <c r="K817" s="36"/>
      <c r="L817" s="37"/>
      <c r="M817" s="7"/>
      <c r="N817" s="25" t="str">
        <f>IF(COUNT(J817,M817)=2,ROUND(J817*M817,0),"-
-")</f>
        <v>-
-</v>
      </c>
      <c r="O817" s="26"/>
      <c r="P817" s="38" t="s">
        <v>803</v>
      </c>
      <c r="Q817" s="39"/>
      <c r="R817" s="40"/>
    </row>
    <row r="818" spans="1:18" ht="35.700000000000003" customHeight="1">
      <c r="A818" s="22" t="s">
        <v>977</v>
      </c>
      <c r="B818" s="24"/>
      <c r="C818" s="19" t="s">
        <v>632</v>
      </c>
      <c r="D818" s="20"/>
      <c r="E818" s="20"/>
      <c r="F818" s="20"/>
      <c r="G818" s="21"/>
      <c r="H818" s="22" t="s">
        <v>65</v>
      </c>
      <c r="I818" s="24"/>
      <c r="J818" s="35">
        <v>1</v>
      </c>
      <c r="K818" s="36"/>
      <c r="L818" s="37"/>
      <c r="M818" s="7"/>
      <c r="N818" s="25" t="str">
        <f>IF(COUNT(J818,M818)=2,ROUND(J818*M818,0),"-
-")</f>
        <v>-
-</v>
      </c>
      <c r="O818" s="26"/>
      <c r="P818" s="38" t="s">
        <v>955</v>
      </c>
      <c r="Q818" s="39"/>
      <c r="R818" s="40"/>
    </row>
    <row r="819" spans="1:18" ht="35.700000000000003" customHeight="1">
      <c r="A819" s="22" t="s">
        <v>978</v>
      </c>
      <c r="B819" s="24"/>
      <c r="C819" s="19" t="s">
        <v>635</v>
      </c>
      <c r="D819" s="20"/>
      <c r="E819" s="20"/>
      <c r="F819" s="20"/>
      <c r="G819" s="21"/>
      <c r="H819" s="22" t="s">
        <v>65</v>
      </c>
      <c r="I819" s="24"/>
      <c r="J819" s="35">
        <v>1</v>
      </c>
      <c r="K819" s="36"/>
      <c r="L819" s="37"/>
      <c r="M819" s="7"/>
      <c r="N819" s="25" t="str">
        <f>IF(COUNT(J819,M819)=2,ROUND(J819*M819,0),"-
-")</f>
        <v>-
-</v>
      </c>
      <c r="O819" s="26"/>
      <c r="P819" s="38" t="s">
        <v>979</v>
      </c>
      <c r="Q819" s="39"/>
      <c r="R819" s="40"/>
    </row>
    <row r="820" spans="1:18" ht="35.700000000000003" customHeight="1">
      <c r="A820" s="22" t="s">
        <v>980</v>
      </c>
      <c r="B820" s="24"/>
      <c r="C820" s="19" t="s">
        <v>771</v>
      </c>
      <c r="D820" s="20"/>
      <c r="E820" s="20"/>
      <c r="F820" s="20"/>
      <c r="G820" s="21"/>
      <c r="H820" s="22" t="s">
        <v>65</v>
      </c>
      <c r="I820" s="24"/>
      <c r="J820" s="35">
        <v>1</v>
      </c>
      <c r="K820" s="36"/>
      <c r="L820" s="37"/>
      <c r="M820" s="7"/>
      <c r="N820" s="25" t="str">
        <f>IF(COUNT(J820,M820)=2,ROUND(J820*M820,0),"-
-")</f>
        <v>-
-</v>
      </c>
      <c r="O820" s="26"/>
      <c r="P820" s="38" t="s">
        <v>960</v>
      </c>
      <c r="Q820" s="39"/>
      <c r="R820" s="40"/>
    </row>
    <row r="821" spans="1:18" ht="17.850000000000001" customHeight="1">
      <c r="A821" s="22" t="s">
        <v>981</v>
      </c>
      <c r="B821" s="24"/>
      <c r="C821" s="19" t="s">
        <v>982</v>
      </c>
      <c r="D821" s="20"/>
      <c r="E821" s="20"/>
      <c r="F821" s="20"/>
      <c r="G821" s="21"/>
      <c r="H821" s="22"/>
      <c r="I821" s="24"/>
      <c r="J821" s="35">
        <v>1</v>
      </c>
      <c r="K821" s="36"/>
      <c r="L821" s="37"/>
      <c r="M821" s="6" t="str">
        <f>IF(COUNT(N821,J821)=2,IF(J821=0,"-",N821/J821),"-")</f>
        <v>-</v>
      </c>
      <c r="N821" s="25" t="str">
        <f>IF(COUNT(N822,N823,N824,N825,N826,N827,N844,N845,N846,N847,N848,N849)=12,SUM(N822,N823,N824,N825,N826,N827,N844,N845,N846,N847,N848,N849),"-")</f>
        <v>-</v>
      </c>
      <c r="O821" s="26"/>
      <c r="P821" s="19"/>
      <c r="Q821" s="20"/>
      <c r="R821" s="21"/>
    </row>
    <row r="822" spans="1:18" ht="53.55" customHeight="1">
      <c r="A822" s="22" t="s">
        <v>983</v>
      </c>
      <c r="B822" s="24"/>
      <c r="C822" s="19" t="s">
        <v>605</v>
      </c>
      <c r="D822" s="20"/>
      <c r="E822" s="20"/>
      <c r="F822" s="20"/>
      <c r="G822" s="21"/>
      <c r="H822" s="22" t="s">
        <v>207</v>
      </c>
      <c r="I822" s="24"/>
      <c r="J822" s="35">
        <v>1</v>
      </c>
      <c r="K822" s="36"/>
      <c r="L822" s="37"/>
      <c r="M822" s="7"/>
      <c r="N822" s="25" t="str">
        <f>IF(COUNT(J822,M822)=2,ROUND(J822*M822,0),"-
-
-")</f>
        <v>-
-
-</v>
      </c>
      <c r="O822" s="26"/>
      <c r="P822" s="38" t="s">
        <v>813</v>
      </c>
      <c r="Q822" s="39"/>
      <c r="R822" s="40"/>
    </row>
    <row r="823" spans="1:18" ht="35.700000000000003" customHeight="1">
      <c r="A823" s="22" t="s">
        <v>984</v>
      </c>
      <c r="B823" s="24"/>
      <c r="C823" s="19" t="s">
        <v>889</v>
      </c>
      <c r="D823" s="20"/>
      <c r="E823" s="20"/>
      <c r="F823" s="20"/>
      <c r="G823" s="21"/>
      <c r="H823" s="22" t="s">
        <v>609</v>
      </c>
      <c r="I823" s="24"/>
      <c r="J823" s="35">
        <v>1</v>
      </c>
      <c r="K823" s="36"/>
      <c r="L823" s="37"/>
      <c r="M823" s="7"/>
      <c r="N823" s="25" t="str">
        <f>IF(COUNT(J823,M823)=2,ROUND(J823*M823,0),"-
-")</f>
        <v>-
-</v>
      </c>
      <c r="O823" s="26"/>
      <c r="P823" s="38" t="s">
        <v>985</v>
      </c>
      <c r="Q823" s="39"/>
      <c r="R823" s="40"/>
    </row>
    <row r="824" spans="1:18" ht="71.55" customHeight="1">
      <c r="A824" s="22" t="s">
        <v>986</v>
      </c>
      <c r="B824" s="24"/>
      <c r="C824" s="19" t="s">
        <v>892</v>
      </c>
      <c r="D824" s="20"/>
      <c r="E824" s="20"/>
      <c r="F824" s="20"/>
      <c r="G824" s="21"/>
      <c r="H824" s="22" t="s">
        <v>609</v>
      </c>
      <c r="I824" s="24"/>
      <c r="J824" s="35">
        <v>8</v>
      </c>
      <c r="K824" s="36"/>
      <c r="L824" s="37"/>
      <c r="M824" s="7"/>
      <c r="N824" s="25" t="str">
        <f>IF(COUNT(J824,M824)=2,ROUND(J824*M824,0),"-
-
-
-")</f>
        <v>-
-
-
-</v>
      </c>
      <c r="O824" s="26"/>
      <c r="P824" s="38" t="s">
        <v>987</v>
      </c>
      <c r="Q824" s="39"/>
      <c r="R824" s="40"/>
    </row>
    <row r="825" spans="1:18" ht="71.55" customHeight="1">
      <c r="A825" s="22" t="s">
        <v>988</v>
      </c>
      <c r="B825" s="24"/>
      <c r="C825" s="19" t="s">
        <v>895</v>
      </c>
      <c r="D825" s="20"/>
      <c r="E825" s="20"/>
      <c r="F825" s="20"/>
      <c r="G825" s="21"/>
      <c r="H825" s="22" t="s">
        <v>609</v>
      </c>
      <c r="I825" s="24"/>
      <c r="J825" s="35">
        <v>2</v>
      </c>
      <c r="K825" s="36"/>
      <c r="L825" s="37"/>
      <c r="M825" s="7"/>
      <c r="N825" s="25" t="str">
        <f>IF(COUNT(J825,M825)=2,ROUND(J825*M825,0),"-
-
-
-")</f>
        <v>-
-
-
-</v>
      </c>
      <c r="O825" s="26"/>
      <c r="P825" s="38" t="s">
        <v>896</v>
      </c>
      <c r="Q825" s="39"/>
      <c r="R825" s="40"/>
    </row>
    <row r="826" spans="1:18" ht="53.55" customHeight="1">
      <c r="A826" s="22" t="s">
        <v>989</v>
      </c>
      <c r="B826" s="24"/>
      <c r="C826" s="19" t="s">
        <v>990</v>
      </c>
      <c r="D826" s="20"/>
      <c r="E826" s="20"/>
      <c r="F826" s="20"/>
      <c r="G826" s="21"/>
      <c r="H826" s="22" t="s">
        <v>609</v>
      </c>
      <c r="I826" s="24"/>
      <c r="J826" s="35">
        <v>3</v>
      </c>
      <c r="K826" s="36"/>
      <c r="L826" s="37"/>
      <c r="M826" s="7"/>
      <c r="N826" s="25" t="str">
        <f>IF(COUNT(J826,M826)=2,ROUND(J826*M826,0),"-
-
-")</f>
        <v>-
-
-</v>
      </c>
      <c r="O826" s="26"/>
      <c r="P826" s="38" t="s">
        <v>991</v>
      </c>
      <c r="Q826" s="39"/>
      <c r="R826" s="40"/>
    </row>
    <row r="827" spans="1:18" ht="35.700000000000003" customHeight="1">
      <c r="A827" s="22" t="s">
        <v>992</v>
      </c>
      <c r="B827" s="24"/>
      <c r="C827" s="19" t="s">
        <v>900</v>
      </c>
      <c r="D827" s="20"/>
      <c r="E827" s="20"/>
      <c r="F827" s="20"/>
      <c r="G827" s="21"/>
      <c r="H827" s="22" t="s">
        <v>122</v>
      </c>
      <c r="I827" s="24"/>
      <c r="J827" s="35">
        <v>1</v>
      </c>
      <c r="K827" s="36"/>
      <c r="L827" s="37"/>
      <c r="M827" s="7"/>
      <c r="N827" s="25" t="str">
        <f>IF(COUNT(J827,M827)=2,ROUND(J827*M827,0),"-
-")</f>
        <v>-
-</v>
      </c>
      <c r="O827" s="26"/>
      <c r="P827" s="38" t="s">
        <v>993</v>
      </c>
      <c r="Q827" s="39"/>
      <c r="R827" s="40"/>
    </row>
    <row r="828" spans="1:18" ht="54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0.5" customHeight="1">
      <c r="A829" s="1"/>
      <c r="B829" s="41" t="s">
        <v>42</v>
      </c>
      <c r="C829" s="41"/>
      <c r="D829" s="1"/>
      <c r="E829" s="8" t="s">
        <v>43</v>
      </c>
      <c r="F829" s="1"/>
      <c r="G829" s="41" t="s">
        <v>44</v>
      </c>
      <c r="H829" s="41"/>
      <c r="I829" s="1"/>
      <c r="J829" s="1"/>
      <c r="K829" s="8" t="s">
        <v>43</v>
      </c>
      <c r="L829" s="1"/>
      <c r="M829" s="1"/>
      <c r="N829" s="1"/>
      <c r="O829" s="1"/>
      <c r="P829" s="1"/>
      <c r="Q829" s="1"/>
      <c r="R829" s="1"/>
    </row>
    <row r="830" spans="1:18" ht="21.4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26.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7.25" customHeight="1">
      <c r="A832" s="29" t="s">
        <v>0</v>
      </c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</row>
    <row r="833" spans="1:18" ht="4.8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7.25" customHeight="1">
      <c r="A834" s="29" t="s">
        <v>45</v>
      </c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</row>
    <row r="835" spans="1:18" ht="2.8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1.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30" t="s">
        <v>2</v>
      </c>
      <c r="P836" s="30"/>
      <c r="Q836" s="30"/>
      <c r="R836" s="30"/>
    </row>
    <row r="837" spans="1:18" ht="6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0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41" t="s">
        <v>994</v>
      </c>
      <c r="P838" s="41"/>
      <c r="Q838" s="41"/>
      <c r="R838" s="1"/>
    </row>
    <row r="839" spans="1:18" ht="2.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27.6" customHeight="1">
      <c r="A840" s="16" t="s">
        <v>4</v>
      </c>
      <c r="B840" s="18"/>
      <c r="C840" s="19" t="s">
        <v>47</v>
      </c>
      <c r="D840" s="20"/>
      <c r="E840" s="20"/>
      <c r="F840" s="20"/>
      <c r="G840" s="20"/>
      <c r="H840" s="20"/>
      <c r="I840" s="20"/>
      <c r="J840" s="20"/>
      <c r="K840" s="20"/>
      <c r="L840" s="21"/>
      <c r="M840" s="4" t="s">
        <v>6</v>
      </c>
      <c r="N840" s="32"/>
      <c r="O840" s="33"/>
      <c r="P840" s="33"/>
      <c r="Q840" s="33"/>
      <c r="R840" s="34"/>
    </row>
    <row r="841" spans="1:18" ht="27.6" customHeight="1">
      <c r="A841" s="16" t="s">
        <v>7</v>
      </c>
      <c r="B841" s="18"/>
      <c r="C841" s="19" t="s">
        <v>8</v>
      </c>
      <c r="D841" s="20"/>
      <c r="E841" s="20"/>
      <c r="F841" s="20"/>
      <c r="G841" s="20"/>
      <c r="H841" s="20"/>
      <c r="I841" s="20"/>
      <c r="J841" s="20"/>
      <c r="K841" s="20"/>
      <c r="L841" s="21"/>
      <c r="M841" s="4" t="s">
        <v>9</v>
      </c>
      <c r="N841" s="19" t="s">
        <v>10</v>
      </c>
      <c r="O841" s="20"/>
      <c r="P841" s="20"/>
      <c r="Q841" s="20"/>
      <c r="R841" s="21"/>
    </row>
    <row r="842" spans="1:18" ht="22.2" customHeight="1">
      <c r="A842" s="22" t="s">
        <v>11</v>
      </c>
      <c r="B842" s="24"/>
      <c r="C842" s="22" t="s">
        <v>48</v>
      </c>
      <c r="D842" s="23"/>
      <c r="E842" s="23"/>
      <c r="F842" s="23"/>
      <c r="G842" s="24"/>
      <c r="H842" s="22" t="s">
        <v>49</v>
      </c>
      <c r="I842" s="24"/>
      <c r="J842" s="22" t="s">
        <v>50</v>
      </c>
      <c r="K842" s="23"/>
      <c r="L842" s="24"/>
      <c r="M842" s="5" t="s">
        <v>51</v>
      </c>
      <c r="N842" s="22" t="s">
        <v>52</v>
      </c>
      <c r="O842" s="24"/>
      <c r="P842" s="22" t="s">
        <v>53</v>
      </c>
      <c r="Q842" s="23"/>
      <c r="R842" s="24"/>
    </row>
    <row r="843" spans="1:18" ht="53.4" customHeight="1">
      <c r="A843" s="22"/>
      <c r="B843" s="24"/>
      <c r="C843" s="19" t="s">
        <v>903</v>
      </c>
      <c r="D843" s="20"/>
      <c r="E843" s="20"/>
      <c r="F843" s="20"/>
      <c r="G843" s="21"/>
      <c r="H843" s="22"/>
      <c r="I843" s="24"/>
      <c r="J843" s="32"/>
      <c r="K843" s="33"/>
      <c r="L843" s="34"/>
      <c r="M843" s="9"/>
      <c r="N843" s="42" t="s">
        <v>87</v>
      </c>
      <c r="O843" s="43"/>
      <c r="P843" s="38" t="s">
        <v>904</v>
      </c>
      <c r="Q843" s="39"/>
      <c r="R843" s="40"/>
    </row>
    <row r="844" spans="1:18" ht="53.55" customHeight="1">
      <c r="A844" s="22" t="s">
        <v>995</v>
      </c>
      <c r="B844" s="24"/>
      <c r="C844" s="19" t="s">
        <v>756</v>
      </c>
      <c r="D844" s="20"/>
      <c r="E844" s="20"/>
      <c r="F844" s="20"/>
      <c r="G844" s="21"/>
      <c r="H844" s="22" t="s">
        <v>609</v>
      </c>
      <c r="I844" s="24"/>
      <c r="J844" s="35">
        <v>4</v>
      </c>
      <c r="K844" s="36"/>
      <c r="L844" s="37"/>
      <c r="M844" s="7"/>
      <c r="N844" s="25" t="str">
        <f>IF(COUNT(J844,M844)=2,ROUND(J844*M844,0),"-
-
-")</f>
        <v>-
-
-</v>
      </c>
      <c r="O844" s="26"/>
      <c r="P844" s="38" t="s">
        <v>799</v>
      </c>
      <c r="Q844" s="39"/>
      <c r="R844" s="40"/>
    </row>
    <row r="845" spans="1:18" ht="53.55" customHeight="1">
      <c r="A845" s="22" t="s">
        <v>996</v>
      </c>
      <c r="B845" s="24"/>
      <c r="C845" s="19" t="s">
        <v>759</v>
      </c>
      <c r="D845" s="20"/>
      <c r="E845" s="20"/>
      <c r="F845" s="20"/>
      <c r="G845" s="21"/>
      <c r="H845" s="22" t="s">
        <v>609</v>
      </c>
      <c r="I845" s="24"/>
      <c r="J845" s="35">
        <v>4</v>
      </c>
      <c r="K845" s="36"/>
      <c r="L845" s="37"/>
      <c r="M845" s="7"/>
      <c r="N845" s="25" t="str">
        <f>IF(COUNT(J845,M845)=2,ROUND(J845*M845,0),"-
-
-")</f>
        <v>-
-
-</v>
      </c>
      <c r="O845" s="26"/>
      <c r="P845" s="38" t="s">
        <v>801</v>
      </c>
      <c r="Q845" s="39"/>
      <c r="R845" s="40"/>
    </row>
    <row r="846" spans="1:18" ht="35.700000000000003" customHeight="1">
      <c r="A846" s="22" t="s">
        <v>997</v>
      </c>
      <c r="B846" s="24"/>
      <c r="C846" s="19" t="s">
        <v>762</v>
      </c>
      <c r="D846" s="20"/>
      <c r="E846" s="20"/>
      <c r="F846" s="20"/>
      <c r="G846" s="21"/>
      <c r="H846" s="22" t="s">
        <v>65</v>
      </c>
      <c r="I846" s="24"/>
      <c r="J846" s="35">
        <v>1</v>
      </c>
      <c r="K846" s="36"/>
      <c r="L846" s="37"/>
      <c r="M846" s="7"/>
      <c r="N846" s="25" t="str">
        <f>IF(COUNT(J846,M846)=2,ROUND(J846*M846,0),"-
-")</f>
        <v>-
-</v>
      </c>
      <c r="O846" s="26"/>
      <c r="P846" s="38" t="s">
        <v>803</v>
      </c>
      <c r="Q846" s="39"/>
      <c r="R846" s="40"/>
    </row>
    <row r="847" spans="1:18" ht="35.700000000000003" customHeight="1">
      <c r="A847" s="44" t="s">
        <v>998</v>
      </c>
      <c r="B847" s="45"/>
      <c r="C847" s="19" t="s">
        <v>632</v>
      </c>
      <c r="D847" s="20"/>
      <c r="E847" s="20"/>
      <c r="F847" s="20"/>
      <c r="G847" s="21"/>
      <c r="H847" s="22" t="s">
        <v>65</v>
      </c>
      <c r="I847" s="24"/>
      <c r="J847" s="35">
        <v>1</v>
      </c>
      <c r="K847" s="36"/>
      <c r="L847" s="37"/>
      <c r="M847" s="7"/>
      <c r="N847" s="25" t="str">
        <f>IF(COUNT(J847,M847)=2,ROUND(J847*M847,0),"-
-")</f>
        <v>-
-</v>
      </c>
      <c r="O847" s="26"/>
      <c r="P847" s="38" t="s">
        <v>805</v>
      </c>
      <c r="Q847" s="39"/>
      <c r="R847" s="40"/>
    </row>
    <row r="848" spans="1:18" ht="35.700000000000003" customHeight="1">
      <c r="A848" s="44" t="s">
        <v>999</v>
      </c>
      <c r="B848" s="45"/>
      <c r="C848" s="19" t="s">
        <v>635</v>
      </c>
      <c r="D848" s="20"/>
      <c r="E848" s="20"/>
      <c r="F848" s="20"/>
      <c r="G848" s="21"/>
      <c r="H848" s="22" t="s">
        <v>65</v>
      </c>
      <c r="I848" s="24"/>
      <c r="J848" s="35">
        <v>1</v>
      </c>
      <c r="K848" s="36"/>
      <c r="L848" s="37"/>
      <c r="M848" s="7"/>
      <c r="N848" s="25" t="str">
        <f>IF(COUNT(J848,M848)=2,ROUND(J848*M848,0),"-
-")</f>
        <v>-
-</v>
      </c>
      <c r="O848" s="26"/>
      <c r="P848" s="38" t="s">
        <v>807</v>
      </c>
      <c r="Q848" s="39"/>
      <c r="R848" s="40"/>
    </row>
    <row r="849" spans="1:18" ht="35.700000000000003" customHeight="1">
      <c r="A849" s="44" t="s">
        <v>1000</v>
      </c>
      <c r="B849" s="45"/>
      <c r="C849" s="19" t="s">
        <v>771</v>
      </c>
      <c r="D849" s="20"/>
      <c r="E849" s="20"/>
      <c r="F849" s="20"/>
      <c r="G849" s="21"/>
      <c r="H849" s="22" t="s">
        <v>65</v>
      </c>
      <c r="I849" s="24"/>
      <c r="J849" s="35">
        <v>1</v>
      </c>
      <c r="K849" s="36"/>
      <c r="L849" s="37"/>
      <c r="M849" s="7"/>
      <c r="N849" s="25" t="str">
        <f>IF(COUNT(J849,M849)=2,ROUND(J849*M849,0),"-
-")</f>
        <v>-
-</v>
      </c>
      <c r="O849" s="26"/>
      <c r="P849" s="38" t="s">
        <v>809</v>
      </c>
      <c r="Q849" s="39"/>
      <c r="R849" s="40"/>
    </row>
    <row r="850" spans="1:18" ht="17.850000000000001" customHeight="1">
      <c r="A850" s="22" t="s">
        <v>1001</v>
      </c>
      <c r="B850" s="24"/>
      <c r="C850" s="19" t="s">
        <v>1002</v>
      </c>
      <c r="D850" s="20"/>
      <c r="E850" s="20"/>
      <c r="F850" s="20"/>
      <c r="G850" s="21"/>
      <c r="H850" s="22"/>
      <c r="I850" s="24"/>
      <c r="J850" s="35">
        <v>1</v>
      </c>
      <c r="K850" s="36"/>
      <c r="L850" s="37"/>
      <c r="M850" s="6" t="str">
        <f>IF(COUNT(N850,J850)=2,IF(J850=0,"-",N850/J850),"-")</f>
        <v>-</v>
      </c>
      <c r="N850" s="25" t="str">
        <f>IF(COUNT(N851,N852,N853,N854,N871,N872,N873,N874,N875,N876,N877,N878,N879,N880,N881)=15,SUM(N851,N852,N853,N854,N871,N872,N873,N874,N875,N876,N877,N878,N879,N880,N881),"-")</f>
        <v>-</v>
      </c>
      <c r="O850" s="26"/>
      <c r="P850" s="19"/>
      <c r="Q850" s="20"/>
      <c r="R850" s="21"/>
    </row>
    <row r="851" spans="1:18" ht="71.55" customHeight="1">
      <c r="A851" s="22" t="s">
        <v>1003</v>
      </c>
      <c r="B851" s="24"/>
      <c r="C851" s="19" t="s">
        <v>605</v>
      </c>
      <c r="D851" s="20"/>
      <c r="E851" s="20"/>
      <c r="F851" s="20"/>
      <c r="G851" s="21"/>
      <c r="H851" s="22" t="s">
        <v>207</v>
      </c>
      <c r="I851" s="24"/>
      <c r="J851" s="35">
        <v>1</v>
      </c>
      <c r="K851" s="36"/>
      <c r="L851" s="37"/>
      <c r="M851" s="7"/>
      <c r="N851" s="25" t="str">
        <f>IF(COUNT(J851,M851)=2,ROUND(J851*M851,0),"-
-
-
-")</f>
        <v>-
-
-
-</v>
      </c>
      <c r="O851" s="26"/>
      <c r="P851" s="38" t="s">
        <v>1004</v>
      </c>
      <c r="Q851" s="39"/>
      <c r="R851" s="40"/>
    </row>
    <row r="852" spans="1:18" ht="71.55" customHeight="1">
      <c r="A852" s="22" t="s">
        <v>1005</v>
      </c>
      <c r="B852" s="24"/>
      <c r="C852" s="19" t="s">
        <v>1006</v>
      </c>
      <c r="D852" s="20"/>
      <c r="E852" s="20"/>
      <c r="F852" s="20"/>
      <c r="G852" s="21"/>
      <c r="H852" s="22" t="s">
        <v>609</v>
      </c>
      <c r="I852" s="24"/>
      <c r="J852" s="35">
        <v>1</v>
      </c>
      <c r="K852" s="36"/>
      <c r="L852" s="37"/>
      <c r="M852" s="7"/>
      <c r="N852" s="25" t="str">
        <f>IF(COUNT(J852,M852)=2,ROUND(J852*M852,0),"-
-
-
-")</f>
        <v>-
-
-
-</v>
      </c>
      <c r="O852" s="26"/>
      <c r="P852" s="38" t="s">
        <v>1007</v>
      </c>
      <c r="Q852" s="39"/>
      <c r="R852" s="40"/>
    </row>
    <row r="853" spans="1:18" ht="53.55" customHeight="1">
      <c r="A853" s="22" t="s">
        <v>1008</v>
      </c>
      <c r="B853" s="24"/>
      <c r="C853" s="19" t="s">
        <v>1009</v>
      </c>
      <c r="D853" s="20"/>
      <c r="E853" s="20"/>
      <c r="F853" s="20"/>
      <c r="G853" s="21"/>
      <c r="H853" s="22" t="s">
        <v>609</v>
      </c>
      <c r="I853" s="24"/>
      <c r="J853" s="35">
        <v>7</v>
      </c>
      <c r="K853" s="36"/>
      <c r="L853" s="37"/>
      <c r="M853" s="7"/>
      <c r="N853" s="25" t="str">
        <f>IF(COUNT(J853,M853)=2,ROUND(J853*M853,0),"-
-
-")</f>
        <v>-
-
-</v>
      </c>
      <c r="O853" s="26"/>
      <c r="P853" s="38" t="s">
        <v>1010</v>
      </c>
      <c r="Q853" s="39"/>
      <c r="R853" s="40"/>
    </row>
    <row r="854" spans="1:18" ht="17.850000000000001" customHeight="1">
      <c r="A854" s="22" t="s">
        <v>1011</v>
      </c>
      <c r="B854" s="24"/>
      <c r="C854" s="19" t="s">
        <v>1012</v>
      </c>
      <c r="D854" s="20"/>
      <c r="E854" s="20"/>
      <c r="F854" s="20"/>
      <c r="G854" s="21"/>
      <c r="H854" s="22" t="s">
        <v>609</v>
      </c>
      <c r="I854" s="24"/>
      <c r="J854" s="35">
        <v>2</v>
      </c>
      <c r="K854" s="36"/>
      <c r="L854" s="37"/>
      <c r="M854" s="7"/>
      <c r="N854" s="25" t="str">
        <f>IF(COUNT(J854,M854)=2,ROUND(J854*M854,0),"-")</f>
        <v>-</v>
      </c>
      <c r="O854" s="26"/>
      <c r="P854" s="38" t="s">
        <v>1013</v>
      </c>
      <c r="Q854" s="39"/>
      <c r="R854" s="40"/>
    </row>
    <row r="855" spans="1:18" ht="54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0.5" customHeight="1">
      <c r="A856" s="1"/>
      <c r="B856" s="41" t="s">
        <v>42</v>
      </c>
      <c r="C856" s="41"/>
      <c r="D856" s="1"/>
      <c r="E856" s="8" t="s">
        <v>43</v>
      </c>
      <c r="F856" s="1"/>
      <c r="G856" s="41" t="s">
        <v>44</v>
      </c>
      <c r="H856" s="41"/>
      <c r="I856" s="1"/>
      <c r="J856" s="1"/>
      <c r="K856" s="8" t="s">
        <v>43</v>
      </c>
      <c r="L856" s="1"/>
      <c r="M856" s="1"/>
      <c r="N856" s="1"/>
      <c r="O856" s="1"/>
      <c r="P856" s="1"/>
      <c r="Q856" s="1"/>
      <c r="R856" s="1"/>
    </row>
    <row r="857" spans="1:18" ht="21.4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26.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7.25" customHeight="1">
      <c r="A859" s="29" t="s">
        <v>0</v>
      </c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</row>
    <row r="860" spans="1:18" ht="4.8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7.25" customHeight="1">
      <c r="A861" s="29" t="s">
        <v>45</v>
      </c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</row>
    <row r="862" spans="1:18" ht="2.8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1.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30" t="s">
        <v>2</v>
      </c>
      <c r="P863" s="30"/>
      <c r="Q863" s="30"/>
      <c r="R863" s="30"/>
    </row>
    <row r="864" spans="1:18" ht="6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0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41" t="s">
        <v>1014</v>
      </c>
      <c r="P865" s="41"/>
      <c r="Q865" s="41"/>
      <c r="R865" s="1"/>
    </row>
    <row r="866" spans="1:18" ht="2.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27.6" customHeight="1">
      <c r="A867" s="16" t="s">
        <v>4</v>
      </c>
      <c r="B867" s="18"/>
      <c r="C867" s="19" t="s">
        <v>47</v>
      </c>
      <c r="D867" s="20"/>
      <c r="E867" s="20"/>
      <c r="F867" s="20"/>
      <c r="G867" s="20"/>
      <c r="H867" s="20"/>
      <c r="I867" s="20"/>
      <c r="J867" s="20"/>
      <c r="K867" s="20"/>
      <c r="L867" s="21"/>
      <c r="M867" s="4" t="s">
        <v>6</v>
      </c>
      <c r="N867" s="32"/>
      <c r="O867" s="33"/>
      <c r="P867" s="33"/>
      <c r="Q867" s="33"/>
      <c r="R867" s="34"/>
    </row>
    <row r="868" spans="1:18" ht="27.6" customHeight="1">
      <c r="A868" s="16" t="s">
        <v>7</v>
      </c>
      <c r="B868" s="18"/>
      <c r="C868" s="19" t="s">
        <v>8</v>
      </c>
      <c r="D868" s="20"/>
      <c r="E868" s="20"/>
      <c r="F868" s="20"/>
      <c r="G868" s="20"/>
      <c r="H868" s="20"/>
      <c r="I868" s="20"/>
      <c r="J868" s="20"/>
      <c r="K868" s="20"/>
      <c r="L868" s="21"/>
      <c r="M868" s="4" t="s">
        <v>9</v>
      </c>
      <c r="N868" s="19" t="s">
        <v>10</v>
      </c>
      <c r="O868" s="20"/>
      <c r="P868" s="20"/>
      <c r="Q868" s="20"/>
      <c r="R868" s="21"/>
    </row>
    <row r="869" spans="1:18" ht="22.2" customHeight="1">
      <c r="A869" s="22" t="s">
        <v>11</v>
      </c>
      <c r="B869" s="24"/>
      <c r="C869" s="22" t="s">
        <v>48</v>
      </c>
      <c r="D869" s="23"/>
      <c r="E869" s="23"/>
      <c r="F869" s="23"/>
      <c r="G869" s="24"/>
      <c r="H869" s="22" t="s">
        <v>49</v>
      </c>
      <c r="I869" s="24"/>
      <c r="J869" s="22" t="s">
        <v>50</v>
      </c>
      <c r="K869" s="23"/>
      <c r="L869" s="24"/>
      <c r="M869" s="5" t="s">
        <v>51</v>
      </c>
      <c r="N869" s="22" t="s">
        <v>52</v>
      </c>
      <c r="O869" s="24"/>
      <c r="P869" s="22" t="s">
        <v>53</v>
      </c>
      <c r="Q869" s="23"/>
      <c r="R869" s="24"/>
    </row>
    <row r="870" spans="1:18" ht="35.549999999999997" customHeight="1">
      <c r="A870" s="22"/>
      <c r="B870" s="24"/>
      <c r="C870" s="19" t="s">
        <v>1015</v>
      </c>
      <c r="D870" s="20"/>
      <c r="E870" s="20"/>
      <c r="F870" s="20"/>
      <c r="G870" s="21"/>
      <c r="H870" s="22"/>
      <c r="I870" s="24"/>
      <c r="J870" s="32"/>
      <c r="K870" s="33"/>
      <c r="L870" s="34"/>
      <c r="M870" s="9"/>
      <c r="N870" s="42" t="s">
        <v>163</v>
      </c>
      <c r="O870" s="43"/>
      <c r="P870" s="38" t="s">
        <v>1016</v>
      </c>
      <c r="Q870" s="39"/>
      <c r="R870" s="40"/>
    </row>
    <row r="871" spans="1:18" ht="53.55" customHeight="1">
      <c r="A871" s="22" t="s">
        <v>1017</v>
      </c>
      <c r="B871" s="24"/>
      <c r="C871" s="19" t="s">
        <v>756</v>
      </c>
      <c r="D871" s="20"/>
      <c r="E871" s="20"/>
      <c r="F871" s="20"/>
      <c r="G871" s="21"/>
      <c r="H871" s="22" t="s">
        <v>609</v>
      </c>
      <c r="I871" s="24"/>
      <c r="J871" s="35">
        <v>4</v>
      </c>
      <c r="K871" s="36"/>
      <c r="L871" s="37"/>
      <c r="M871" s="7"/>
      <c r="N871" s="25" t="str">
        <f t="shared" ref="N871:N877" si="9">IF(COUNT(J871,M871)=2,ROUND(J871*M871,0),"-
-
-")</f>
        <v>-
-
-</v>
      </c>
      <c r="O871" s="26"/>
      <c r="P871" s="38" t="s">
        <v>799</v>
      </c>
      <c r="Q871" s="39"/>
      <c r="R871" s="40"/>
    </row>
    <row r="872" spans="1:18" ht="53.55" customHeight="1">
      <c r="A872" s="22" t="s">
        <v>1018</v>
      </c>
      <c r="B872" s="24"/>
      <c r="C872" s="19" t="s">
        <v>759</v>
      </c>
      <c r="D872" s="20"/>
      <c r="E872" s="20"/>
      <c r="F872" s="20"/>
      <c r="G872" s="21"/>
      <c r="H872" s="22" t="s">
        <v>609</v>
      </c>
      <c r="I872" s="24"/>
      <c r="J872" s="35">
        <v>4</v>
      </c>
      <c r="K872" s="36"/>
      <c r="L872" s="37"/>
      <c r="M872" s="7"/>
      <c r="N872" s="25" t="str">
        <f t="shared" si="9"/>
        <v>-
-
-</v>
      </c>
      <c r="O872" s="26"/>
      <c r="P872" s="38" t="s">
        <v>801</v>
      </c>
      <c r="Q872" s="39"/>
      <c r="R872" s="40"/>
    </row>
    <row r="873" spans="1:18" ht="53.55" customHeight="1">
      <c r="A873" s="22" t="s">
        <v>1019</v>
      </c>
      <c r="B873" s="24"/>
      <c r="C873" s="19" t="s">
        <v>1020</v>
      </c>
      <c r="D873" s="20"/>
      <c r="E873" s="20"/>
      <c r="F873" s="20"/>
      <c r="G873" s="21"/>
      <c r="H873" s="22" t="s">
        <v>609</v>
      </c>
      <c r="I873" s="24"/>
      <c r="J873" s="35">
        <v>8</v>
      </c>
      <c r="K873" s="36"/>
      <c r="L873" s="37"/>
      <c r="M873" s="7"/>
      <c r="N873" s="25" t="str">
        <f t="shared" si="9"/>
        <v>-
-
-</v>
      </c>
      <c r="O873" s="26"/>
      <c r="P873" s="38" t="s">
        <v>1021</v>
      </c>
      <c r="Q873" s="39"/>
      <c r="R873" s="40"/>
    </row>
    <row r="874" spans="1:18" ht="53.55" customHeight="1">
      <c r="A874" s="22" t="s">
        <v>1022</v>
      </c>
      <c r="B874" s="24"/>
      <c r="C874" s="19" t="s">
        <v>1023</v>
      </c>
      <c r="D874" s="20"/>
      <c r="E874" s="20"/>
      <c r="F874" s="20"/>
      <c r="G874" s="21"/>
      <c r="H874" s="22" t="s">
        <v>609</v>
      </c>
      <c r="I874" s="24"/>
      <c r="J874" s="35">
        <v>3</v>
      </c>
      <c r="K874" s="36"/>
      <c r="L874" s="37"/>
      <c r="M874" s="7"/>
      <c r="N874" s="25" t="str">
        <f t="shared" si="9"/>
        <v>-
-
-</v>
      </c>
      <c r="O874" s="26"/>
      <c r="P874" s="38" t="s">
        <v>1024</v>
      </c>
      <c r="Q874" s="39"/>
      <c r="R874" s="40"/>
    </row>
    <row r="875" spans="1:18" ht="53.55" customHeight="1">
      <c r="A875" s="22" t="s">
        <v>1025</v>
      </c>
      <c r="B875" s="24"/>
      <c r="C875" s="19" t="s">
        <v>1026</v>
      </c>
      <c r="D875" s="20"/>
      <c r="E875" s="20"/>
      <c r="F875" s="20"/>
      <c r="G875" s="21"/>
      <c r="H875" s="22" t="s">
        <v>122</v>
      </c>
      <c r="I875" s="24"/>
      <c r="J875" s="35">
        <v>3</v>
      </c>
      <c r="K875" s="36"/>
      <c r="L875" s="37"/>
      <c r="M875" s="7"/>
      <c r="N875" s="25" t="str">
        <f t="shared" si="9"/>
        <v>-
-
-</v>
      </c>
      <c r="O875" s="26"/>
      <c r="P875" s="38" t="s">
        <v>1027</v>
      </c>
      <c r="Q875" s="39"/>
      <c r="R875" s="40"/>
    </row>
    <row r="876" spans="1:18" ht="53.55" customHeight="1">
      <c r="A876" s="44" t="s">
        <v>1028</v>
      </c>
      <c r="B876" s="45"/>
      <c r="C876" s="19" t="s">
        <v>1029</v>
      </c>
      <c r="D876" s="20"/>
      <c r="E876" s="20"/>
      <c r="F876" s="20"/>
      <c r="G876" s="21"/>
      <c r="H876" s="22" t="s">
        <v>609</v>
      </c>
      <c r="I876" s="24"/>
      <c r="J876" s="35">
        <v>1</v>
      </c>
      <c r="K876" s="36"/>
      <c r="L876" s="37"/>
      <c r="M876" s="7"/>
      <c r="N876" s="25" t="str">
        <f t="shared" si="9"/>
        <v>-
-
-</v>
      </c>
      <c r="O876" s="26"/>
      <c r="P876" s="38" t="s">
        <v>1030</v>
      </c>
      <c r="Q876" s="39"/>
      <c r="R876" s="40"/>
    </row>
    <row r="877" spans="1:18" ht="53.55" customHeight="1">
      <c r="A877" s="44" t="s">
        <v>1031</v>
      </c>
      <c r="B877" s="45"/>
      <c r="C877" s="19" t="s">
        <v>1032</v>
      </c>
      <c r="D877" s="20"/>
      <c r="E877" s="20"/>
      <c r="F877" s="20"/>
      <c r="G877" s="21"/>
      <c r="H877" s="22" t="s">
        <v>609</v>
      </c>
      <c r="I877" s="24"/>
      <c r="J877" s="35">
        <v>3</v>
      </c>
      <c r="K877" s="36"/>
      <c r="L877" s="37"/>
      <c r="M877" s="7"/>
      <c r="N877" s="25" t="str">
        <f t="shared" si="9"/>
        <v>-
-
-</v>
      </c>
      <c r="O877" s="26"/>
      <c r="P877" s="38" t="s">
        <v>1033</v>
      </c>
      <c r="Q877" s="39"/>
      <c r="R877" s="40"/>
    </row>
    <row r="878" spans="1:18" ht="35.700000000000003" customHeight="1">
      <c r="A878" s="44" t="s">
        <v>1034</v>
      </c>
      <c r="B878" s="45"/>
      <c r="C878" s="19" t="s">
        <v>1035</v>
      </c>
      <c r="D878" s="20"/>
      <c r="E878" s="20"/>
      <c r="F878" s="20"/>
      <c r="G878" s="21"/>
      <c r="H878" s="22" t="s">
        <v>609</v>
      </c>
      <c r="I878" s="24"/>
      <c r="J878" s="35">
        <v>16</v>
      </c>
      <c r="K878" s="36"/>
      <c r="L878" s="37"/>
      <c r="M878" s="7"/>
      <c r="N878" s="25" t="str">
        <f>IF(COUNT(J878,M878)=2,ROUND(J878*M878,0),"-
-")</f>
        <v>-
-</v>
      </c>
      <c r="O878" s="26"/>
      <c r="P878" s="38" t="s">
        <v>1036</v>
      </c>
      <c r="Q878" s="39"/>
      <c r="R878" s="40"/>
    </row>
    <row r="879" spans="1:18" ht="35.700000000000003" customHeight="1">
      <c r="A879" s="44" t="s">
        <v>1037</v>
      </c>
      <c r="B879" s="45"/>
      <c r="C879" s="19" t="s">
        <v>632</v>
      </c>
      <c r="D879" s="20"/>
      <c r="E879" s="20"/>
      <c r="F879" s="20"/>
      <c r="G879" s="21"/>
      <c r="H879" s="22" t="s">
        <v>65</v>
      </c>
      <c r="I879" s="24"/>
      <c r="J879" s="35">
        <v>1</v>
      </c>
      <c r="K879" s="36"/>
      <c r="L879" s="37"/>
      <c r="M879" s="7"/>
      <c r="N879" s="25" t="str">
        <f>IF(COUNT(J879,M879)=2,ROUND(J879*M879,0),"-
-")</f>
        <v>-
-</v>
      </c>
      <c r="O879" s="26"/>
      <c r="P879" s="38" t="s">
        <v>805</v>
      </c>
      <c r="Q879" s="39"/>
      <c r="R879" s="40"/>
    </row>
    <row r="880" spans="1:18" ht="35.700000000000003" customHeight="1">
      <c r="A880" s="44" t="s">
        <v>1038</v>
      </c>
      <c r="B880" s="45"/>
      <c r="C880" s="19" t="s">
        <v>635</v>
      </c>
      <c r="D880" s="20"/>
      <c r="E880" s="20"/>
      <c r="F880" s="20"/>
      <c r="G880" s="21"/>
      <c r="H880" s="22" t="s">
        <v>65</v>
      </c>
      <c r="I880" s="24"/>
      <c r="J880" s="35">
        <v>1</v>
      </c>
      <c r="K880" s="36"/>
      <c r="L880" s="37"/>
      <c r="M880" s="7"/>
      <c r="N880" s="25" t="str">
        <f>IF(COUNT(J880,M880)=2,ROUND(J880*M880,0),"-
-")</f>
        <v>-
-</v>
      </c>
      <c r="O880" s="26"/>
      <c r="P880" s="38" t="s">
        <v>807</v>
      </c>
      <c r="Q880" s="39"/>
      <c r="R880" s="40"/>
    </row>
    <row r="881" spans="1:18" ht="17.850000000000001" customHeight="1">
      <c r="A881" s="44" t="s">
        <v>1039</v>
      </c>
      <c r="B881" s="45"/>
      <c r="C881" s="19" t="s">
        <v>771</v>
      </c>
      <c r="D881" s="20"/>
      <c r="E881" s="20"/>
      <c r="F881" s="20"/>
      <c r="G881" s="21"/>
      <c r="H881" s="22" t="s">
        <v>65</v>
      </c>
      <c r="I881" s="24"/>
      <c r="J881" s="35">
        <v>1</v>
      </c>
      <c r="K881" s="36"/>
      <c r="L881" s="37"/>
      <c r="M881" s="7"/>
      <c r="N881" s="25" t="str">
        <f>IF(COUNT(J881,M881)=2,ROUND(J881*M881,0),"-")</f>
        <v>-</v>
      </c>
      <c r="O881" s="26"/>
      <c r="P881" s="38" t="s">
        <v>767</v>
      </c>
      <c r="Q881" s="39"/>
      <c r="R881" s="40"/>
    </row>
    <row r="882" spans="1:18" ht="54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0.5" customHeight="1">
      <c r="A883" s="1"/>
      <c r="B883" s="41" t="s">
        <v>42</v>
      </c>
      <c r="C883" s="41"/>
      <c r="D883" s="1"/>
      <c r="E883" s="8" t="s">
        <v>43</v>
      </c>
      <c r="F883" s="1"/>
      <c r="G883" s="41" t="s">
        <v>44</v>
      </c>
      <c r="H883" s="41"/>
      <c r="I883" s="1"/>
      <c r="J883" s="1"/>
      <c r="K883" s="8" t="s">
        <v>43</v>
      </c>
      <c r="L883" s="1"/>
      <c r="M883" s="1"/>
      <c r="N883" s="1"/>
      <c r="O883" s="1"/>
      <c r="P883" s="1"/>
      <c r="Q883" s="1"/>
      <c r="R883" s="1"/>
    </row>
    <row r="884" spans="1:18" ht="21.4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26.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7.25" customHeight="1">
      <c r="A886" s="29" t="s">
        <v>0</v>
      </c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</row>
    <row r="887" spans="1:18" ht="4.8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7.25" customHeight="1">
      <c r="A888" s="29" t="s">
        <v>45</v>
      </c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</row>
    <row r="889" spans="1:18" ht="2.8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1.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30" t="s">
        <v>2</v>
      </c>
      <c r="P890" s="30"/>
      <c r="Q890" s="30"/>
      <c r="R890" s="30"/>
    </row>
    <row r="891" spans="1:18" ht="6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0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41" t="s">
        <v>1040</v>
      </c>
      <c r="P892" s="41"/>
      <c r="Q892" s="41"/>
      <c r="R892" s="1"/>
    </row>
    <row r="893" spans="1:18" ht="2.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27.6" customHeight="1">
      <c r="A894" s="16" t="s">
        <v>4</v>
      </c>
      <c r="B894" s="18"/>
      <c r="C894" s="19" t="s">
        <v>47</v>
      </c>
      <c r="D894" s="20"/>
      <c r="E894" s="20"/>
      <c r="F894" s="20"/>
      <c r="G894" s="20"/>
      <c r="H894" s="20"/>
      <c r="I894" s="20"/>
      <c r="J894" s="20"/>
      <c r="K894" s="20"/>
      <c r="L894" s="21"/>
      <c r="M894" s="4" t="s">
        <v>6</v>
      </c>
      <c r="N894" s="32"/>
      <c r="O894" s="33"/>
      <c r="P894" s="33"/>
      <c r="Q894" s="33"/>
      <c r="R894" s="34"/>
    </row>
    <row r="895" spans="1:18" ht="27.6" customHeight="1">
      <c r="A895" s="16" t="s">
        <v>7</v>
      </c>
      <c r="B895" s="18"/>
      <c r="C895" s="19" t="s">
        <v>8</v>
      </c>
      <c r="D895" s="20"/>
      <c r="E895" s="20"/>
      <c r="F895" s="20"/>
      <c r="G895" s="20"/>
      <c r="H895" s="20"/>
      <c r="I895" s="20"/>
      <c r="J895" s="20"/>
      <c r="K895" s="20"/>
      <c r="L895" s="21"/>
      <c r="M895" s="4" t="s">
        <v>9</v>
      </c>
      <c r="N895" s="19" t="s">
        <v>10</v>
      </c>
      <c r="O895" s="20"/>
      <c r="P895" s="20"/>
      <c r="Q895" s="20"/>
      <c r="R895" s="21"/>
    </row>
    <row r="896" spans="1:18" ht="22.2" customHeight="1">
      <c r="A896" s="22" t="s">
        <v>11</v>
      </c>
      <c r="B896" s="24"/>
      <c r="C896" s="22" t="s">
        <v>48</v>
      </c>
      <c r="D896" s="23"/>
      <c r="E896" s="23"/>
      <c r="F896" s="23"/>
      <c r="G896" s="24"/>
      <c r="H896" s="22" t="s">
        <v>49</v>
      </c>
      <c r="I896" s="24"/>
      <c r="J896" s="22" t="s">
        <v>50</v>
      </c>
      <c r="K896" s="23"/>
      <c r="L896" s="24"/>
      <c r="M896" s="5" t="s">
        <v>51</v>
      </c>
      <c r="N896" s="22" t="s">
        <v>52</v>
      </c>
      <c r="O896" s="24"/>
      <c r="P896" s="22" t="s">
        <v>53</v>
      </c>
      <c r="Q896" s="23"/>
      <c r="R896" s="24"/>
    </row>
    <row r="897" spans="1:18" ht="17.7" customHeight="1">
      <c r="A897" s="22"/>
      <c r="B897" s="24"/>
      <c r="C897" s="19"/>
      <c r="D897" s="20"/>
      <c r="E897" s="20"/>
      <c r="F897" s="20"/>
      <c r="G897" s="21"/>
      <c r="H897" s="22"/>
      <c r="I897" s="24"/>
      <c r="J897" s="32"/>
      <c r="K897" s="33"/>
      <c r="L897" s="34"/>
      <c r="M897" s="9"/>
      <c r="N897" s="42" t="s">
        <v>306</v>
      </c>
      <c r="O897" s="43"/>
      <c r="P897" s="38" t="s">
        <v>1041</v>
      </c>
      <c r="Q897" s="39"/>
      <c r="R897" s="40"/>
    </row>
    <row r="898" spans="1:18" ht="17.850000000000001" customHeight="1">
      <c r="A898" s="22" t="s">
        <v>1042</v>
      </c>
      <c r="B898" s="24"/>
      <c r="C898" s="19" t="s">
        <v>1043</v>
      </c>
      <c r="D898" s="20"/>
      <c r="E898" s="20"/>
      <c r="F898" s="20"/>
      <c r="G898" s="21"/>
      <c r="H898" s="22"/>
      <c r="I898" s="24"/>
      <c r="J898" s="35">
        <v>1</v>
      </c>
      <c r="K898" s="36"/>
      <c r="L898" s="37"/>
      <c r="M898" s="6" t="str">
        <f>IF(COUNT(N898,J898)=2,IF(J898=0,"-",N898/J898),"-")</f>
        <v>-</v>
      </c>
      <c r="N898" s="25" t="str">
        <f>IF(COUNT(N899,N900,N901,N902,N903,N904,N905)=7,SUM(N899,N900,N901,N902,N903,N904,N905),"-")</f>
        <v>-</v>
      </c>
      <c r="O898" s="26"/>
      <c r="P898" s="19"/>
      <c r="Q898" s="20"/>
      <c r="R898" s="21"/>
    </row>
    <row r="899" spans="1:18" ht="53.55" customHeight="1">
      <c r="A899" s="22" t="s">
        <v>1044</v>
      </c>
      <c r="B899" s="24"/>
      <c r="C899" s="19" t="s">
        <v>605</v>
      </c>
      <c r="D899" s="20"/>
      <c r="E899" s="20"/>
      <c r="F899" s="20"/>
      <c r="G899" s="21"/>
      <c r="H899" s="22" t="s">
        <v>207</v>
      </c>
      <c r="I899" s="24"/>
      <c r="J899" s="35">
        <v>1</v>
      </c>
      <c r="K899" s="36"/>
      <c r="L899" s="37"/>
      <c r="M899" s="7"/>
      <c r="N899" s="25" t="str">
        <f>IF(COUNT(J899,M899)=2,ROUND(J899*M899,0),"-
-
-")</f>
        <v>-
-
-</v>
      </c>
      <c r="O899" s="26"/>
      <c r="P899" s="38" t="s">
        <v>1045</v>
      </c>
      <c r="Q899" s="39"/>
      <c r="R899" s="40"/>
    </row>
    <row r="900" spans="1:18" ht="35.700000000000003" customHeight="1">
      <c r="A900" s="22" t="s">
        <v>1046</v>
      </c>
      <c r="B900" s="24"/>
      <c r="C900" s="19" t="s">
        <v>889</v>
      </c>
      <c r="D900" s="20"/>
      <c r="E900" s="20"/>
      <c r="F900" s="20"/>
      <c r="G900" s="21"/>
      <c r="H900" s="22" t="s">
        <v>609</v>
      </c>
      <c r="I900" s="24"/>
      <c r="J900" s="35">
        <v>1</v>
      </c>
      <c r="K900" s="36"/>
      <c r="L900" s="37"/>
      <c r="M900" s="7"/>
      <c r="N900" s="25" t="str">
        <f>IF(COUNT(J900,M900)=2,ROUND(J900*M900,0),"-
-")</f>
        <v>-
-</v>
      </c>
      <c r="O900" s="26"/>
      <c r="P900" s="38" t="s">
        <v>985</v>
      </c>
      <c r="Q900" s="39"/>
      <c r="R900" s="40"/>
    </row>
    <row r="901" spans="1:18" ht="53.55" customHeight="1">
      <c r="A901" s="22" t="s">
        <v>1047</v>
      </c>
      <c r="B901" s="24"/>
      <c r="C901" s="19" t="s">
        <v>1048</v>
      </c>
      <c r="D901" s="20"/>
      <c r="E901" s="20"/>
      <c r="F901" s="20"/>
      <c r="G901" s="21"/>
      <c r="H901" s="22" t="s">
        <v>609</v>
      </c>
      <c r="I901" s="24"/>
      <c r="J901" s="35">
        <v>1</v>
      </c>
      <c r="K901" s="36"/>
      <c r="L901" s="37"/>
      <c r="M901" s="7"/>
      <c r="N901" s="25" t="str">
        <f>IF(COUNT(J901,M901)=2,ROUND(J901*M901,0),"-
-
-")</f>
        <v>-
-
-</v>
      </c>
      <c r="O901" s="26"/>
      <c r="P901" s="38" t="s">
        <v>1049</v>
      </c>
      <c r="Q901" s="39"/>
      <c r="R901" s="40"/>
    </row>
    <row r="902" spans="1:18" ht="35.700000000000003" customHeight="1">
      <c r="A902" s="22" t="s">
        <v>1050</v>
      </c>
      <c r="B902" s="24"/>
      <c r="C902" s="19" t="s">
        <v>892</v>
      </c>
      <c r="D902" s="20"/>
      <c r="E902" s="20"/>
      <c r="F902" s="20"/>
      <c r="G902" s="21"/>
      <c r="H902" s="22" t="s">
        <v>609</v>
      </c>
      <c r="I902" s="24"/>
      <c r="J902" s="35">
        <v>5</v>
      </c>
      <c r="K902" s="36"/>
      <c r="L902" s="37"/>
      <c r="M902" s="7"/>
      <c r="N902" s="25" t="str">
        <f>IF(COUNT(J902,M902)=2,ROUND(J902*M902,0),"-
-")</f>
        <v>-
-</v>
      </c>
      <c r="O902" s="26"/>
      <c r="P902" s="38" t="s">
        <v>1051</v>
      </c>
      <c r="Q902" s="39"/>
      <c r="R902" s="40"/>
    </row>
    <row r="903" spans="1:18" ht="35.700000000000003" customHeight="1">
      <c r="A903" s="22" t="s">
        <v>1052</v>
      </c>
      <c r="B903" s="24"/>
      <c r="C903" s="19" t="s">
        <v>632</v>
      </c>
      <c r="D903" s="20"/>
      <c r="E903" s="20"/>
      <c r="F903" s="20"/>
      <c r="G903" s="21"/>
      <c r="H903" s="22" t="s">
        <v>65</v>
      </c>
      <c r="I903" s="24"/>
      <c r="J903" s="35">
        <v>1</v>
      </c>
      <c r="K903" s="36"/>
      <c r="L903" s="37"/>
      <c r="M903" s="7"/>
      <c r="N903" s="25" t="str">
        <f>IF(COUNT(J903,M903)=2,ROUND(J903*M903,0),"-
-")</f>
        <v>-
-</v>
      </c>
      <c r="O903" s="26"/>
      <c r="P903" s="38" t="s">
        <v>805</v>
      </c>
      <c r="Q903" s="39"/>
      <c r="R903" s="40"/>
    </row>
    <row r="904" spans="1:18" ht="35.700000000000003" customHeight="1">
      <c r="A904" s="22" t="s">
        <v>1053</v>
      </c>
      <c r="B904" s="24"/>
      <c r="C904" s="19" t="s">
        <v>635</v>
      </c>
      <c r="D904" s="20"/>
      <c r="E904" s="20"/>
      <c r="F904" s="20"/>
      <c r="G904" s="21"/>
      <c r="H904" s="22" t="s">
        <v>65</v>
      </c>
      <c r="I904" s="24"/>
      <c r="J904" s="35">
        <v>1</v>
      </c>
      <c r="K904" s="36"/>
      <c r="L904" s="37"/>
      <c r="M904" s="7"/>
      <c r="N904" s="25" t="str">
        <f>IF(COUNT(J904,M904)=2,ROUND(J904*M904,0),"-
-")</f>
        <v>-
-</v>
      </c>
      <c r="O904" s="26"/>
      <c r="P904" s="38" t="s">
        <v>807</v>
      </c>
      <c r="Q904" s="39"/>
      <c r="R904" s="40"/>
    </row>
    <row r="905" spans="1:18" ht="35.700000000000003" customHeight="1">
      <c r="A905" s="22" t="s">
        <v>1054</v>
      </c>
      <c r="B905" s="24"/>
      <c r="C905" s="19" t="s">
        <v>771</v>
      </c>
      <c r="D905" s="20"/>
      <c r="E905" s="20"/>
      <c r="F905" s="20"/>
      <c r="G905" s="21"/>
      <c r="H905" s="22" t="s">
        <v>65</v>
      </c>
      <c r="I905" s="24"/>
      <c r="J905" s="35">
        <v>1</v>
      </c>
      <c r="K905" s="36"/>
      <c r="L905" s="37"/>
      <c r="M905" s="7"/>
      <c r="N905" s="25" t="str">
        <f>IF(COUNT(J905,M905)=2,ROUND(J905*M905,0),"-
-")</f>
        <v>-
-</v>
      </c>
      <c r="O905" s="26"/>
      <c r="P905" s="38" t="s">
        <v>809</v>
      </c>
      <c r="Q905" s="39"/>
      <c r="R905" s="40"/>
    </row>
    <row r="906" spans="1:18" ht="35.700000000000003" customHeight="1">
      <c r="A906" s="22" t="s">
        <v>1055</v>
      </c>
      <c r="B906" s="24"/>
      <c r="C906" s="19" t="s">
        <v>1056</v>
      </c>
      <c r="D906" s="20"/>
      <c r="E906" s="20"/>
      <c r="F906" s="20"/>
      <c r="G906" s="21"/>
      <c r="H906" s="22"/>
      <c r="I906" s="24"/>
      <c r="J906" s="35">
        <v>1</v>
      </c>
      <c r="K906" s="36"/>
      <c r="L906" s="37"/>
      <c r="M906" s="6" t="str">
        <f>IF(COUNT(N906,J906)=2,IF(J906=0,"-",N906/J906),"-")</f>
        <v>-</v>
      </c>
      <c r="N906" s="25" t="str">
        <f>IF(COUNT(N907,N908,N909,N910,N911,N912,N929,N930,N931,N932,N933,N934,N935)=13,SUM(N907,N908,N909,N910,N911,N912,N929,N930,N931,N932,N933,N934,N935),"-")</f>
        <v>-</v>
      </c>
      <c r="O906" s="26"/>
      <c r="P906" s="38" t="s">
        <v>1057</v>
      </c>
      <c r="Q906" s="39"/>
      <c r="R906" s="40"/>
    </row>
    <row r="907" spans="1:18" ht="17.850000000000001" customHeight="1">
      <c r="A907" s="22" t="s">
        <v>1058</v>
      </c>
      <c r="B907" s="24"/>
      <c r="C907" s="19" t="s">
        <v>1059</v>
      </c>
      <c r="D907" s="20"/>
      <c r="E907" s="20"/>
      <c r="F907" s="20"/>
      <c r="G907" s="21"/>
      <c r="H907" s="22" t="s">
        <v>207</v>
      </c>
      <c r="I907" s="24"/>
      <c r="J907" s="35">
        <v>6</v>
      </c>
      <c r="K907" s="36"/>
      <c r="L907" s="37"/>
      <c r="M907" s="7"/>
      <c r="N907" s="25" t="str">
        <f>IF(COUNT(J907,M907)=2,ROUND(J907*M907,0),"-")</f>
        <v>-</v>
      </c>
      <c r="O907" s="26"/>
      <c r="P907" s="19"/>
      <c r="Q907" s="20"/>
      <c r="R907" s="21"/>
    </row>
    <row r="908" spans="1:18" ht="35.700000000000003" customHeight="1">
      <c r="A908" s="22" t="s">
        <v>1060</v>
      </c>
      <c r="B908" s="24"/>
      <c r="C908" s="19" t="s">
        <v>1061</v>
      </c>
      <c r="D908" s="20"/>
      <c r="E908" s="20"/>
      <c r="F908" s="20"/>
      <c r="G908" s="21"/>
      <c r="H908" s="22" t="s">
        <v>1062</v>
      </c>
      <c r="I908" s="24"/>
      <c r="J908" s="35">
        <v>6</v>
      </c>
      <c r="K908" s="36"/>
      <c r="L908" s="37"/>
      <c r="M908" s="7"/>
      <c r="N908" s="25" t="str">
        <f>IF(COUNT(J908,M908)=2,ROUND(J908*M908,0),"-
-")</f>
        <v>-
-</v>
      </c>
      <c r="O908" s="26"/>
      <c r="P908" s="38" t="s">
        <v>1063</v>
      </c>
      <c r="Q908" s="39"/>
      <c r="R908" s="40"/>
    </row>
    <row r="909" spans="1:18" ht="35.700000000000003" customHeight="1">
      <c r="A909" s="22" t="s">
        <v>1064</v>
      </c>
      <c r="B909" s="24"/>
      <c r="C909" s="19" t="s">
        <v>1065</v>
      </c>
      <c r="D909" s="20"/>
      <c r="E909" s="20"/>
      <c r="F909" s="20"/>
      <c r="G909" s="21"/>
      <c r="H909" s="22" t="s">
        <v>609</v>
      </c>
      <c r="I909" s="24"/>
      <c r="J909" s="35">
        <v>12</v>
      </c>
      <c r="K909" s="36"/>
      <c r="L909" s="37"/>
      <c r="M909" s="7"/>
      <c r="N909" s="25" t="str">
        <f>IF(COUNT(J909,M909)=2,ROUND(J909*M909,0),"-
-")</f>
        <v>-
-</v>
      </c>
      <c r="O909" s="26"/>
      <c r="P909" s="38" t="s">
        <v>1063</v>
      </c>
      <c r="Q909" s="39"/>
      <c r="R909" s="40"/>
    </row>
    <row r="910" spans="1:18" ht="35.700000000000003" customHeight="1">
      <c r="A910" s="22" t="s">
        <v>1066</v>
      </c>
      <c r="B910" s="24"/>
      <c r="C910" s="19" t="s">
        <v>1067</v>
      </c>
      <c r="D910" s="20"/>
      <c r="E910" s="20"/>
      <c r="F910" s="20"/>
      <c r="G910" s="21"/>
      <c r="H910" s="22" t="s">
        <v>609</v>
      </c>
      <c r="I910" s="24"/>
      <c r="J910" s="35">
        <v>6</v>
      </c>
      <c r="K910" s="36"/>
      <c r="L910" s="37"/>
      <c r="M910" s="7"/>
      <c r="N910" s="25" t="str">
        <f>IF(COUNT(J910,M910)=2,ROUND(J910*M910,0),"-
-")</f>
        <v>-
-</v>
      </c>
      <c r="O910" s="26"/>
      <c r="P910" s="38" t="s">
        <v>1063</v>
      </c>
      <c r="Q910" s="39"/>
      <c r="R910" s="40"/>
    </row>
    <row r="911" spans="1:18" ht="35.700000000000003" customHeight="1">
      <c r="A911" s="22" t="s">
        <v>1068</v>
      </c>
      <c r="B911" s="24"/>
      <c r="C911" s="19" t="s">
        <v>1069</v>
      </c>
      <c r="D911" s="20"/>
      <c r="E911" s="20"/>
      <c r="F911" s="20"/>
      <c r="G911" s="21"/>
      <c r="H911" s="22" t="s">
        <v>609</v>
      </c>
      <c r="I911" s="24"/>
      <c r="J911" s="35">
        <v>72</v>
      </c>
      <c r="K911" s="36"/>
      <c r="L911" s="37"/>
      <c r="M911" s="7"/>
      <c r="N911" s="25" t="str">
        <f>IF(COUNT(J911,M911)=2,ROUND(J911*M911,0),"-
-")</f>
        <v>-
-</v>
      </c>
      <c r="O911" s="26"/>
      <c r="P911" s="38" t="s">
        <v>1063</v>
      </c>
      <c r="Q911" s="39"/>
      <c r="R911" s="40"/>
    </row>
    <row r="912" spans="1:18" ht="17.850000000000001" customHeight="1">
      <c r="A912" s="22" t="s">
        <v>1070</v>
      </c>
      <c r="B912" s="24"/>
      <c r="C912" s="19" t="s">
        <v>1071</v>
      </c>
      <c r="D912" s="20"/>
      <c r="E912" s="20"/>
      <c r="F912" s="20"/>
      <c r="G912" s="21"/>
      <c r="H912" s="22" t="s">
        <v>609</v>
      </c>
      <c r="I912" s="24"/>
      <c r="J912" s="35">
        <v>72</v>
      </c>
      <c r="K912" s="36"/>
      <c r="L912" s="37"/>
      <c r="M912" s="7"/>
      <c r="N912" s="25" t="str">
        <f>IF(COUNT(J912,M912)=2,ROUND(J912*M912,0),"-")</f>
        <v>-</v>
      </c>
      <c r="O912" s="26"/>
      <c r="P912" s="38" t="s">
        <v>1072</v>
      </c>
      <c r="Q912" s="39"/>
      <c r="R912" s="40"/>
    </row>
    <row r="913" spans="1:18" ht="54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0.5" customHeight="1">
      <c r="A914" s="1"/>
      <c r="B914" s="41" t="s">
        <v>42</v>
      </c>
      <c r="C914" s="41"/>
      <c r="D914" s="1"/>
      <c r="E914" s="8" t="s">
        <v>43</v>
      </c>
      <c r="F914" s="1"/>
      <c r="G914" s="41" t="s">
        <v>44</v>
      </c>
      <c r="H914" s="41"/>
      <c r="I914" s="1"/>
      <c r="J914" s="1"/>
      <c r="K914" s="8" t="s">
        <v>43</v>
      </c>
      <c r="L914" s="1"/>
      <c r="M914" s="1"/>
      <c r="N914" s="1"/>
      <c r="O914" s="1"/>
      <c r="P914" s="1"/>
      <c r="Q914" s="1"/>
      <c r="R914" s="1"/>
    </row>
    <row r="915" spans="1:18" ht="21.4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26.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7.25" customHeight="1">
      <c r="A917" s="29" t="s">
        <v>0</v>
      </c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</row>
    <row r="918" spans="1:18" ht="4.8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7.25" customHeight="1">
      <c r="A919" s="29" t="s">
        <v>45</v>
      </c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</row>
    <row r="920" spans="1:18" ht="2.8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1.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30" t="s">
        <v>2</v>
      </c>
      <c r="P921" s="30"/>
      <c r="Q921" s="30"/>
      <c r="R921" s="30"/>
    </row>
    <row r="922" spans="1:18" ht="6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0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41" t="s">
        <v>1073</v>
      </c>
      <c r="P923" s="41"/>
      <c r="Q923" s="41"/>
      <c r="R923" s="1"/>
    </row>
    <row r="924" spans="1:18" ht="2.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27.6" customHeight="1">
      <c r="A925" s="16" t="s">
        <v>4</v>
      </c>
      <c r="B925" s="18"/>
      <c r="C925" s="19" t="s">
        <v>47</v>
      </c>
      <c r="D925" s="20"/>
      <c r="E925" s="20"/>
      <c r="F925" s="20"/>
      <c r="G925" s="20"/>
      <c r="H925" s="20"/>
      <c r="I925" s="20"/>
      <c r="J925" s="20"/>
      <c r="K925" s="20"/>
      <c r="L925" s="21"/>
      <c r="M925" s="4" t="s">
        <v>6</v>
      </c>
      <c r="N925" s="32"/>
      <c r="O925" s="33"/>
      <c r="P925" s="33"/>
      <c r="Q925" s="33"/>
      <c r="R925" s="34"/>
    </row>
    <row r="926" spans="1:18" ht="27.6" customHeight="1">
      <c r="A926" s="16" t="s">
        <v>7</v>
      </c>
      <c r="B926" s="18"/>
      <c r="C926" s="19" t="s">
        <v>8</v>
      </c>
      <c r="D926" s="20"/>
      <c r="E926" s="20"/>
      <c r="F926" s="20"/>
      <c r="G926" s="20"/>
      <c r="H926" s="20"/>
      <c r="I926" s="20"/>
      <c r="J926" s="20"/>
      <c r="K926" s="20"/>
      <c r="L926" s="21"/>
      <c r="M926" s="4" t="s">
        <v>9</v>
      </c>
      <c r="N926" s="19" t="s">
        <v>10</v>
      </c>
      <c r="O926" s="20"/>
      <c r="P926" s="20"/>
      <c r="Q926" s="20"/>
      <c r="R926" s="21"/>
    </row>
    <row r="927" spans="1:18" ht="22.2" customHeight="1">
      <c r="A927" s="22" t="s">
        <v>11</v>
      </c>
      <c r="B927" s="24"/>
      <c r="C927" s="22" t="s">
        <v>48</v>
      </c>
      <c r="D927" s="23"/>
      <c r="E927" s="23"/>
      <c r="F927" s="23"/>
      <c r="G927" s="24"/>
      <c r="H927" s="22" t="s">
        <v>49</v>
      </c>
      <c r="I927" s="24"/>
      <c r="J927" s="22" t="s">
        <v>50</v>
      </c>
      <c r="K927" s="23"/>
      <c r="L927" s="24"/>
      <c r="M927" s="5" t="s">
        <v>51</v>
      </c>
      <c r="N927" s="22" t="s">
        <v>52</v>
      </c>
      <c r="O927" s="24"/>
      <c r="P927" s="22" t="s">
        <v>53</v>
      </c>
      <c r="Q927" s="23"/>
      <c r="R927" s="24"/>
    </row>
    <row r="928" spans="1:18" ht="53.4" customHeight="1">
      <c r="A928" s="22"/>
      <c r="B928" s="24"/>
      <c r="C928" s="19"/>
      <c r="D928" s="20"/>
      <c r="E928" s="20"/>
      <c r="F928" s="20"/>
      <c r="G928" s="21"/>
      <c r="H928" s="22"/>
      <c r="I928" s="24"/>
      <c r="J928" s="32"/>
      <c r="K928" s="33"/>
      <c r="L928" s="34"/>
      <c r="M928" s="9"/>
      <c r="N928" s="42" t="s">
        <v>87</v>
      </c>
      <c r="O928" s="43"/>
      <c r="P928" s="38" t="s">
        <v>1074</v>
      </c>
      <c r="Q928" s="39"/>
      <c r="R928" s="40"/>
    </row>
    <row r="929" spans="1:18" ht="17.850000000000001" customHeight="1">
      <c r="A929" s="22" t="s">
        <v>1075</v>
      </c>
      <c r="B929" s="24"/>
      <c r="C929" s="19" t="s">
        <v>1076</v>
      </c>
      <c r="D929" s="20"/>
      <c r="E929" s="20"/>
      <c r="F929" s="20"/>
      <c r="G929" s="21"/>
      <c r="H929" s="22" t="s">
        <v>122</v>
      </c>
      <c r="I929" s="24"/>
      <c r="J929" s="35">
        <v>6</v>
      </c>
      <c r="K929" s="36"/>
      <c r="L929" s="37"/>
      <c r="M929" s="7"/>
      <c r="N929" s="25" t="str">
        <f t="shared" ref="N929:N936" si="10">IF(COUNT(J929,M929)=2,ROUND(J929*M929,0),"-")</f>
        <v>-</v>
      </c>
      <c r="O929" s="26"/>
      <c r="P929" s="19"/>
      <c r="Q929" s="20"/>
      <c r="R929" s="21"/>
    </row>
    <row r="930" spans="1:18" ht="17.850000000000001" customHeight="1">
      <c r="A930" s="22" t="s">
        <v>1077</v>
      </c>
      <c r="B930" s="24"/>
      <c r="C930" s="19" t="s">
        <v>1078</v>
      </c>
      <c r="D930" s="20"/>
      <c r="E930" s="20"/>
      <c r="F930" s="20"/>
      <c r="G930" s="21"/>
      <c r="H930" s="22" t="s">
        <v>609</v>
      </c>
      <c r="I930" s="24"/>
      <c r="J930" s="35">
        <v>6</v>
      </c>
      <c r="K930" s="36"/>
      <c r="L930" s="37"/>
      <c r="M930" s="7"/>
      <c r="N930" s="25" t="str">
        <f t="shared" si="10"/>
        <v>-</v>
      </c>
      <c r="O930" s="26"/>
      <c r="P930" s="19"/>
      <c r="Q930" s="20"/>
      <c r="R930" s="21"/>
    </row>
    <row r="931" spans="1:18" ht="17.850000000000001" customHeight="1">
      <c r="A931" s="22" t="s">
        <v>1079</v>
      </c>
      <c r="B931" s="24"/>
      <c r="C931" s="19" t="s">
        <v>1080</v>
      </c>
      <c r="D931" s="20"/>
      <c r="E931" s="20"/>
      <c r="F931" s="20"/>
      <c r="G931" s="21"/>
      <c r="H931" s="22" t="s">
        <v>609</v>
      </c>
      <c r="I931" s="24"/>
      <c r="J931" s="35">
        <v>6</v>
      </c>
      <c r="K931" s="36"/>
      <c r="L931" s="37"/>
      <c r="M931" s="7"/>
      <c r="N931" s="25" t="str">
        <f t="shared" si="10"/>
        <v>-</v>
      </c>
      <c r="O931" s="26"/>
      <c r="P931" s="19"/>
      <c r="Q931" s="20"/>
      <c r="R931" s="21"/>
    </row>
    <row r="932" spans="1:18" ht="17.850000000000001" customHeight="1">
      <c r="A932" s="44" t="s">
        <v>1081</v>
      </c>
      <c r="B932" s="45"/>
      <c r="C932" s="19" t="s">
        <v>1082</v>
      </c>
      <c r="D932" s="20"/>
      <c r="E932" s="20"/>
      <c r="F932" s="20"/>
      <c r="G932" s="21"/>
      <c r="H932" s="22" t="s">
        <v>122</v>
      </c>
      <c r="I932" s="24"/>
      <c r="J932" s="35">
        <v>6</v>
      </c>
      <c r="K932" s="36"/>
      <c r="L932" s="37"/>
      <c r="M932" s="7"/>
      <c r="N932" s="25" t="str">
        <f t="shared" si="10"/>
        <v>-</v>
      </c>
      <c r="O932" s="26"/>
      <c r="P932" s="19"/>
      <c r="Q932" s="20"/>
      <c r="R932" s="21"/>
    </row>
    <row r="933" spans="1:18" ht="17.850000000000001" customHeight="1">
      <c r="A933" s="44" t="s">
        <v>1083</v>
      </c>
      <c r="B933" s="45"/>
      <c r="C933" s="19" t="s">
        <v>1084</v>
      </c>
      <c r="D933" s="20"/>
      <c r="E933" s="20"/>
      <c r="F933" s="20"/>
      <c r="G933" s="21"/>
      <c r="H933" s="22" t="s">
        <v>122</v>
      </c>
      <c r="I933" s="24"/>
      <c r="J933" s="35">
        <v>6</v>
      </c>
      <c r="K933" s="36"/>
      <c r="L933" s="37"/>
      <c r="M933" s="7"/>
      <c r="N933" s="25" t="str">
        <f t="shared" si="10"/>
        <v>-</v>
      </c>
      <c r="O933" s="26"/>
      <c r="P933" s="19"/>
      <c r="Q933" s="20"/>
      <c r="R933" s="21"/>
    </row>
    <row r="934" spans="1:18" ht="17.850000000000001" customHeight="1">
      <c r="A934" s="44" t="s">
        <v>1085</v>
      </c>
      <c r="B934" s="45"/>
      <c r="C934" s="19" t="s">
        <v>1086</v>
      </c>
      <c r="D934" s="20"/>
      <c r="E934" s="20"/>
      <c r="F934" s="20"/>
      <c r="G934" s="21"/>
      <c r="H934" s="22" t="s">
        <v>65</v>
      </c>
      <c r="I934" s="24"/>
      <c r="J934" s="35">
        <v>6</v>
      </c>
      <c r="K934" s="36"/>
      <c r="L934" s="37"/>
      <c r="M934" s="7"/>
      <c r="N934" s="25" t="str">
        <f t="shared" si="10"/>
        <v>-</v>
      </c>
      <c r="O934" s="26"/>
      <c r="P934" s="19"/>
      <c r="Q934" s="20"/>
      <c r="R934" s="21"/>
    </row>
    <row r="935" spans="1:18" ht="17.850000000000001" customHeight="1">
      <c r="A935" s="44" t="s">
        <v>1087</v>
      </c>
      <c r="B935" s="45"/>
      <c r="C935" s="19" t="s">
        <v>1088</v>
      </c>
      <c r="D935" s="20"/>
      <c r="E935" s="20"/>
      <c r="F935" s="20"/>
      <c r="G935" s="21"/>
      <c r="H935" s="22" t="s">
        <v>65</v>
      </c>
      <c r="I935" s="24"/>
      <c r="J935" s="35">
        <v>6</v>
      </c>
      <c r="K935" s="36"/>
      <c r="L935" s="37"/>
      <c r="M935" s="7"/>
      <c r="N935" s="25" t="str">
        <f t="shared" si="10"/>
        <v>-</v>
      </c>
      <c r="O935" s="26"/>
      <c r="P935" s="19"/>
      <c r="Q935" s="20"/>
      <c r="R935" s="21"/>
    </row>
    <row r="936" spans="1:18" ht="17.850000000000001" customHeight="1">
      <c r="A936" s="22" t="s">
        <v>1089</v>
      </c>
      <c r="B936" s="24"/>
      <c r="C936" s="19" t="s">
        <v>1090</v>
      </c>
      <c r="D936" s="20"/>
      <c r="E936" s="20"/>
      <c r="F936" s="20"/>
      <c r="G936" s="21"/>
      <c r="H936" s="22" t="s">
        <v>65</v>
      </c>
      <c r="I936" s="24"/>
      <c r="J936" s="35">
        <v>1</v>
      </c>
      <c r="K936" s="36"/>
      <c r="L936" s="37"/>
      <c r="M936" s="7"/>
      <c r="N936" s="25" t="str">
        <f t="shared" si="10"/>
        <v>-</v>
      </c>
      <c r="O936" s="26"/>
      <c r="P936" s="19"/>
      <c r="Q936" s="20"/>
      <c r="R936" s="21"/>
    </row>
    <row r="937" spans="1:18" ht="53.55" customHeight="1">
      <c r="A937" s="22" t="s">
        <v>1091</v>
      </c>
      <c r="B937" s="24"/>
      <c r="C937" s="19" t="s">
        <v>1092</v>
      </c>
      <c r="D937" s="20"/>
      <c r="E937" s="20"/>
      <c r="F937" s="20"/>
      <c r="G937" s="21"/>
      <c r="H937" s="22" t="s">
        <v>1062</v>
      </c>
      <c r="I937" s="24"/>
      <c r="J937" s="35">
        <v>1</v>
      </c>
      <c r="K937" s="36"/>
      <c r="L937" s="37"/>
      <c r="M937" s="7"/>
      <c r="N937" s="25" t="str">
        <f>IF(COUNT(J937,M937)=2,ROUND(J937*M937,0),"-
-
-")</f>
        <v>-
-
-</v>
      </c>
      <c r="O937" s="26"/>
      <c r="P937" s="38" t="s">
        <v>1093</v>
      </c>
      <c r="Q937" s="39"/>
      <c r="R937" s="40"/>
    </row>
    <row r="938" spans="1:18" ht="53.55" customHeight="1">
      <c r="A938" s="22" t="s">
        <v>1094</v>
      </c>
      <c r="B938" s="24"/>
      <c r="C938" s="19" t="s">
        <v>1095</v>
      </c>
      <c r="D938" s="20"/>
      <c r="E938" s="20"/>
      <c r="F938" s="20"/>
      <c r="G938" s="21"/>
      <c r="H938" s="22" t="s">
        <v>122</v>
      </c>
      <c r="I938" s="24"/>
      <c r="J938" s="35">
        <v>1</v>
      </c>
      <c r="K938" s="36"/>
      <c r="L938" s="37"/>
      <c r="M938" s="7"/>
      <c r="N938" s="25" t="str">
        <f>IF(COUNT(J938,M938)=2,ROUND(J938*M938,0),"-
-
-")</f>
        <v>-
-
-</v>
      </c>
      <c r="O938" s="26"/>
      <c r="P938" s="38" t="s">
        <v>1096</v>
      </c>
      <c r="Q938" s="39"/>
      <c r="R938" s="40"/>
    </row>
    <row r="939" spans="1:18" ht="35.700000000000003" customHeight="1">
      <c r="A939" s="22" t="s">
        <v>1097</v>
      </c>
      <c r="B939" s="24"/>
      <c r="C939" s="19" t="s">
        <v>1098</v>
      </c>
      <c r="D939" s="20"/>
      <c r="E939" s="20"/>
      <c r="F939" s="20"/>
      <c r="G939" s="21"/>
      <c r="H939" s="22" t="s">
        <v>609</v>
      </c>
      <c r="I939" s="24"/>
      <c r="J939" s="35">
        <v>1</v>
      </c>
      <c r="K939" s="36"/>
      <c r="L939" s="37"/>
      <c r="M939" s="7"/>
      <c r="N939" s="25" t="str">
        <f>IF(COUNT(J939,M939)=2,ROUND(J939*M939,0),"-
-")</f>
        <v>-
-</v>
      </c>
      <c r="O939" s="26"/>
      <c r="P939" s="38" t="s">
        <v>1099</v>
      </c>
      <c r="Q939" s="39"/>
      <c r="R939" s="40"/>
    </row>
    <row r="940" spans="1:18" ht="53.55" customHeight="1">
      <c r="A940" s="22" t="s">
        <v>1100</v>
      </c>
      <c r="B940" s="24"/>
      <c r="C940" s="19" t="s">
        <v>1101</v>
      </c>
      <c r="D940" s="20"/>
      <c r="E940" s="20"/>
      <c r="F940" s="20"/>
      <c r="G940" s="21"/>
      <c r="H940" s="22" t="s">
        <v>65</v>
      </c>
      <c r="I940" s="24"/>
      <c r="J940" s="35">
        <v>1</v>
      </c>
      <c r="K940" s="36"/>
      <c r="L940" s="37"/>
      <c r="M940" s="7"/>
      <c r="N940" s="25" t="str">
        <f>IF(COUNT(J940,M940)=2,ROUND(J940*M940,0),"-
-
-")</f>
        <v>-
-
-</v>
      </c>
      <c r="O940" s="26"/>
      <c r="P940" s="19"/>
      <c r="Q940" s="20"/>
      <c r="R940" s="21"/>
    </row>
    <row r="941" spans="1:18" ht="35.700000000000003" customHeight="1">
      <c r="A941" s="22" t="s">
        <v>1102</v>
      </c>
      <c r="B941" s="24"/>
      <c r="C941" s="19" t="s">
        <v>1103</v>
      </c>
      <c r="D941" s="20"/>
      <c r="E941" s="20"/>
      <c r="F941" s="20"/>
      <c r="G941" s="21"/>
      <c r="H941" s="22" t="s">
        <v>65</v>
      </c>
      <c r="I941" s="24"/>
      <c r="J941" s="35">
        <v>1</v>
      </c>
      <c r="K941" s="36"/>
      <c r="L941" s="37"/>
      <c r="M941" s="7"/>
      <c r="N941" s="25" t="str">
        <f>IF(COUNT(J941,M941)=2,ROUND(J941*M941,0),"-
-")</f>
        <v>-
-</v>
      </c>
      <c r="O941" s="26"/>
      <c r="P941" s="19"/>
      <c r="Q941" s="20"/>
      <c r="R941" s="21"/>
    </row>
    <row r="942" spans="1:18" ht="35.700000000000003" customHeight="1">
      <c r="A942" s="22" t="s">
        <v>1104</v>
      </c>
      <c r="B942" s="24"/>
      <c r="C942" s="19" t="s">
        <v>1105</v>
      </c>
      <c r="D942" s="20"/>
      <c r="E942" s="20"/>
      <c r="F942" s="20"/>
      <c r="G942" s="21"/>
      <c r="H942" s="22" t="s">
        <v>65</v>
      </c>
      <c r="I942" s="24"/>
      <c r="J942" s="35">
        <v>1</v>
      </c>
      <c r="K942" s="36"/>
      <c r="L942" s="37"/>
      <c r="M942" s="7"/>
      <c r="N942" s="25" t="str">
        <f>IF(COUNT(J942,M942)=2,ROUND(J942*M942,0),"-
-")</f>
        <v>-
-</v>
      </c>
      <c r="O942" s="26"/>
      <c r="P942" s="19"/>
      <c r="Q942" s="20"/>
      <c r="R942" s="21"/>
    </row>
    <row r="943" spans="1:18" ht="35.700000000000003" customHeight="1">
      <c r="A943" s="22" t="s">
        <v>1106</v>
      </c>
      <c r="B943" s="24"/>
      <c r="C943" s="19" t="s">
        <v>1107</v>
      </c>
      <c r="D943" s="20"/>
      <c r="E943" s="20"/>
      <c r="F943" s="20"/>
      <c r="G943" s="21"/>
      <c r="H943" s="22" t="s">
        <v>65</v>
      </c>
      <c r="I943" s="24"/>
      <c r="J943" s="35">
        <v>1</v>
      </c>
      <c r="K943" s="36"/>
      <c r="L943" s="37"/>
      <c r="M943" s="7"/>
      <c r="N943" s="25" t="str">
        <f>IF(COUNT(J943,M943)=2,ROUND(J943*M943,0),"-
-")</f>
        <v>-
-</v>
      </c>
      <c r="O943" s="26"/>
      <c r="P943" s="19"/>
      <c r="Q943" s="20"/>
      <c r="R943" s="21"/>
    </row>
    <row r="944" spans="1:18" ht="17.850000000000001" customHeight="1">
      <c r="A944" s="22" t="s">
        <v>1108</v>
      </c>
      <c r="B944" s="24"/>
      <c r="C944" s="19" t="s">
        <v>1109</v>
      </c>
      <c r="D944" s="20"/>
      <c r="E944" s="20"/>
      <c r="F944" s="20"/>
      <c r="G944" s="21"/>
      <c r="H944" s="22" t="s">
        <v>65</v>
      </c>
      <c r="I944" s="24"/>
      <c r="J944" s="35">
        <v>1</v>
      </c>
      <c r="K944" s="36"/>
      <c r="L944" s="37"/>
      <c r="M944" s="7"/>
      <c r="N944" s="25" t="str">
        <f>IF(COUNT(J944,M944)=2,ROUND(J944*M944,0),"-")</f>
        <v>-</v>
      </c>
      <c r="O944" s="26"/>
      <c r="P944" s="19"/>
      <c r="Q944" s="20"/>
      <c r="R944" s="21"/>
    </row>
    <row r="945" spans="1:18" ht="17.850000000000001" customHeight="1">
      <c r="A945" s="22" t="s">
        <v>1110</v>
      </c>
      <c r="B945" s="24"/>
      <c r="C945" s="19" t="s">
        <v>1111</v>
      </c>
      <c r="D945" s="20"/>
      <c r="E945" s="20"/>
      <c r="F945" s="20"/>
      <c r="G945" s="21"/>
      <c r="H945" s="22" t="s">
        <v>65</v>
      </c>
      <c r="I945" s="24"/>
      <c r="J945" s="35">
        <v>1</v>
      </c>
      <c r="K945" s="36"/>
      <c r="L945" s="37"/>
      <c r="M945" s="7"/>
      <c r="N945" s="25" t="str">
        <f>IF(COUNT(J945,M945)=2,ROUND(J945*M945,0),"-")</f>
        <v>-</v>
      </c>
      <c r="O945" s="26"/>
      <c r="P945" s="19"/>
      <c r="Q945" s="20"/>
      <c r="R945" s="21"/>
    </row>
    <row r="946" spans="1:18" ht="54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0.5" customHeight="1">
      <c r="A947" s="1"/>
      <c r="B947" s="41" t="s">
        <v>42</v>
      </c>
      <c r="C947" s="41"/>
      <c r="D947" s="1"/>
      <c r="E947" s="8" t="s">
        <v>43</v>
      </c>
      <c r="F947" s="1"/>
      <c r="G947" s="41" t="s">
        <v>44</v>
      </c>
      <c r="H947" s="41"/>
      <c r="I947" s="1"/>
      <c r="J947" s="1"/>
      <c r="K947" s="8" t="s">
        <v>43</v>
      </c>
      <c r="L947" s="1"/>
      <c r="M947" s="1"/>
      <c r="N947" s="1"/>
      <c r="O947" s="1"/>
      <c r="P947" s="1"/>
      <c r="Q947" s="1"/>
      <c r="R947" s="1"/>
    </row>
    <row r="948" spans="1:18" ht="21.4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26.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7.25" customHeight="1">
      <c r="A950" s="29" t="s">
        <v>0</v>
      </c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</row>
    <row r="951" spans="1:18" ht="4.8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7.25" customHeight="1">
      <c r="A952" s="29" t="s">
        <v>45</v>
      </c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</row>
    <row r="953" spans="1:18" ht="2.8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1.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30" t="s">
        <v>2</v>
      </c>
      <c r="P954" s="30"/>
      <c r="Q954" s="30"/>
      <c r="R954" s="30"/>
    </row>
    <row r="955" spans="1:18" ht="6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0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41" t="s">
        <v>1112</v>
      </c>
      <c r="P956" s="41"/>
      <c r="Q956" s="41"/>
      <c r="R956" s="1"/>
    </row>
    <row r="957" spans="1:18" ht="2.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27.6" customHeight="1">
      <c r="A958" s="16" t="s">
        <v>4</v>
      </c>
      <c r="B958" s="18"/>
      <c r="C958" s="19" t="s">
        <v>47</v>
      </c>
      <c r="D958" s="20"/>
      <c r="E958" s="20"/>
      <c r="F958" s="20"/>
      <c r="G958" s="20"/>
      <c r="H958" s="20"/>
      <c r="I958" s="20"/>
      <c r="J958" s="20"/>
      <c r="K958" s="20"/>
      <c r="L958" s="21"/>
      <c r="M958" s="4" t="s">
        <v>6</v>
      </c>
      <c r="N958" s="32"/>
      <c r="O958" s="33"/>
      <c r="P958" s="33"/>
      <c r="Q958" s="33"/>
      <c r="R958" s="34"/>
    </row>
    <row r="959" spans="1:18" ht="27.6" customHeight="1">
      <c r="A959" s="16" t="s">
        <v>7</v>
      </c>
      <c r="B959" s="18"/>
      <c r="C959" s="19" t="s">
        <v>8</v>
      </c>
      <c r="D959" s="20"/>
      <c r="E959" s="20"/>
      <c r="F959" s="20"/>
      <c r="G959" s="20"/>
      <c r="H959" s="20"/>
      <c r="I959" s="20"/>
      <c r="J959" s="20"/>
      <c r="K959" s="20"/>
      <c r="L959" s="21"/>
      <c r="M959" s="4" t="s">
        <v>9</v>
      </c>
      <c r="N959" s="19" t="s">
        <v>10</v>
      </c>
      <c r="O959" s="20"/>
      <c r="P959" s="20"/>
      <c r="Q959" s="20"/>
      <c r="R959" s="21"/>
    </row>
    <row r="960" spans="1:18" ht="22.2" customHeight="1">
      <c r="A960" s="22" t="s">
        <v>11</v>
      </c>
      <c r="B960" s="24"/>
      <c r="C960" s="22" t="s">
        <v>48</v>
      </c>
      <c r="D960" s="23"/>
      <c r="E960" s="23"/>
      <c r="F960" s="23"/>
      <c r="G960" s="24"/>
      <c r="H960" s="22" t="s">
        <v>49</v>
      </c>
      <c r="I960" s="24"/>
      <c r="J960" s="22" t="s">
        <v>50</v>
      </c>
      <c r="K960" s="23"/>
      <c r="L960" s="24"/>
      <c r="M960" s="5" t="s">
        <v>51</v>
      </c>
      <c r="N960" s="22" t="s">
        <v>52</v>
      </c>
      <c r="O960" s="24"/>
      <c r="P960" s="22" t="s">
        <v>53</v>
      </c>
      <c r="Q960" s="23"/>
      <c r="R960" s="24"/>
    </row>
    <row r="961" spans="1:18" ht="17.7" customHeight="1">
      <c r="A961" s="22" t="s">
        <v>1113</v>
      </c>
      <c r="B961" s="24"/>
      <c r="C961" s="19" t="s">
        <v>1114</v>
      </c>
      <c r="D961" s="20"/>
      <c r="E961" s="20"/>
      <c r="F961" s="20"/>
      <c r="G961" s="21"/>
      <c r="H961" s="22" t="s">
        <v>65</v>
      </c>
      <c r="I961" s="24"/>
      <c r="J961" s="35">
        <v>1</v>
      </c>
      <c r="K961" s="36"/>
      <c r="L961" s="37"/>
      <c r="M961" s="7"/>
      <c r="N961" s="25" t="str">
        <f>IF(COUNT(J961,M961)=2,ROUND(J961*M961,0),"-")</f>
        <v>-</v>
      </c>
      <c r="O961" s="26"/>
      <c r="P961" s="19"/>
      <c r="Q961" s="20"/>
      <c r="R961" s="21"/>
    </row>
    <row r="962" spans="1:18" ht="17.850000000000001" customHeight="1">
      <c r="A962" s="22" t="s">
        <v>1115</v>
      </c>
      <c r="B962" s="24"/>
      <c r="C962" s="19" t="s">
        <v>1116</v>
      </c>
      <c r="D962" s="20"/>
      <c r="E962" s="20"/>
      <c r="F962" s="20"/>
      <c r="G962" s="21"/>
      <c r="H962" s="22" t="s">
        <v>65</v>
      </c>
      <c r="I962" s="24"/>
      <c r="J962" s="35">
        <v>1</v>
      </c>
      <c r="K962" s="36"/>
      <c r="L962" s="37"/>
      <c r="M962" s="7"/>
      <c r="N962" s="25" t="str">
        <f>IF(COUNT(J962,M962)=2,ROUND(J962*M962,0),"-")</f>
        <v>-</v>
      </c>
      <c r="O962" s="26"/>
      <c r="P962" s="19"/>
      <c r="Q962" s="20"/>
      <c r="R962" s="21"/>
    </row>
    <row r="963" spans="1:18" ht="17.850000000000001" customHeight="1">
      <c r="A963" s="22" t="s">
        <v>1117</v>
      </c>
      <c r="B963" s="24"/>
      <c r="C963" s="19" t="s">
        <v>1118</v>
      </c>
      <c r="D963" s="20"/>
      <c r="E963" s="20"/>
      <c r="F963" s="20"/>
      <c r="G963" s="21"/>
      <c r="H963" s="22" t="s">
        <v>65</v>
      </c>
      <c r="I963" s="24"/>
      <c r="J963" s="35">
        <v>1</v>
      </c>
      <c r="K963" s="36"/>
      <c r="L963" s="37"/>
      <c r="M963" s="7"/>
      <c r="N963" s="25" t="str">
        <f>IF(COUNT(J963,M963)=2,ROUND(J963*M963,0),"-")</f>
        <v>-</v>
      </c>
      <c r="O963" s="26"/>
      <c r="P963" s="19"/>
      <c r="Q963" s="20"/>
      <c r="R963" s="21"/>
    </row>
    <row r="964" spans="1:18" ht="17.850000000000001" customHeight="1">
      <c r="A964" s="22" t="s">
        <v>1119</v>
      </c>
      <c r="B964" s="24"/>
      <c r="C964" s="19" t="s">
        <v>1120</v>
      </c>
      <c r="D964" s="20"/>
      <c r="E964" s="20"/>
      <c r="F964" s="20"/>
      <c r="G964" s="21"/>
      <c r="H964" s="22" t="s">
        <v>65</v>
      </c>
      <c r="I964" s="24"/>
      <c r="J964" s="35">
        <v>1</v>
      </c>
      <c r="K964" s="36"/>
      <c r="L964" s="37"/>
      <c r="M964" s="7"/>
      <c r="N964" s="25" t="str">
        <f>IF(COUNT(J964,M964)=2,ROUND(J964*M964,0),"-")</f>
        <v>-</v>
      </c>
      <c r="O964" s="26"/>
      <c r="P964" s="19"/>
      <c r="Q964" s="20"/>
      <c r="R964" s="21"/>
    </row>
    <row r="965" spans="1:18" ht="17.850000000000001" customHeight="1">
      <c r="A965" s="22" t="s">
        <v>1121</v>
      </c>
      <c r="B965" s="24"/>
      <c r="C965" s="19" t="s">
        <v>1122</v>
      </c>
      <c r="D965" s="20"/>
      <c r="E965" s="20"/>
      <c r="F965" s="20"/>
      <c r="G965" s="21"/>
      <c r="H965" s="22"/>
      <c r="I965" s="24"/>
      <c r="J965" s="35">
        <v>1</v>
      </c>
      <c r="K965" s="36"/>
      <c r="L965" s="37"/>
      <c r="M965" s="6" t="str">
        <f>IF(COUNT(N965,J965)=2,IF(J965=0,"-",N965/J965),"-")</f>
        <v>-</v>
      </c>
      <c r="N965" s="25" t="str">
        <f>IF(COUNT(N966,N967,N968,N969,N970,N971,N972,N973,N974,N975,N992,N993,N994,N995,N996,N997,N998,N1014)=18,SUM(N966,N967,N968,N969,N970,N971,N972,N973,N974,N975,N992,N993,N994,N995,N996,N997,N998,N1014),"-")</f>
        <v>-</v>
      </c>
      <c r="O965" s="26"/>
      <c r="P965" s="19"/>
      <c r="Q965" s="20"/>
      <c r="R965" s="21"/>
    </row>
    <row r="966" spans="1:18" ht="53.55" customHeight="1">
      <c r="A966" s="22" t="s">
        <v>1123</v>
      </c>
      <c r="B966" s="24"/>
      <c r="C966" s="19" t="s">
        <v>1124</v>
      </c>
      <c r="D966" s="20"/>
      <c r="E966" s="20"/>
      <c r="F966" s="20"/>
      <c r="G966" s="21"/>
      <c r="H966" s="22" t="s">
        <v>1125</v>
      </c>
      <c r="I966" s="24"/>
      <c r="J966" s="35">
        <v>36</v>
      </c>
      <c r="K966" s="36"/>
      <c r="L966" s="37"/>
      <c r="M966" s="7"/>
      <c r="N966" s="25" t="str">
        <f t="shared" ref="N966:N971" si="11">IF(COUNT(J966,M966)=2,ROUND(J966*M966,0),"-
-
-")</f>
        <v>-
-
-</v>
      </c>
      <c r="O966" s="26"/>
      <c r="P966" s="38" t="s">
        <v>1126</v>
      </c>
      <c r="Q966" s="39"/>
      <c r="R966" s="40"/>
    </row>
    <row r="967" spans="1:18" ht="53.55" customHeight="1">
      <c r="A967" s="22" t="s">
        <v>1127</v>
      </c>
      <c r="B967" s="24"/>
      <c r="C967" s="19" t="s">
        <v>1128</v>
      </c>
      <c r="D967" s="20"/>
      <c r="E967" s="20"/>
      <c r="F967" s="20"/>
      <c r="G967" s="21"/>
      <c r="H967" s="22" t="s">
        <v>1125</v>
      </c>
      <c r="I967" s="24"/>
      <c r="J967" s="35">
        <v>77</v>
      </c>
      <c r="K967" s="36"/>
      <c r="L967" s="37"/>
      <c r="M967" s="7"/>
      <c r="N967" s="25" t="str">
        <f t="shared" si="11"/>
        <v>-
-
-</v>
      </c>
      <c r="O967" s="26"/>
      <c r="P967" s="38" t="s">
        <v>1129</v>
      </c>
      <c r="Q967" s="39"/>
      <c r="R967" s="40"/>
    </row>
    <row r="968" spans="1:18" ht="53.55" customHeight="1">
      <c r="A968" s="22" t="s">
        <v>1130</v>
      </c>
      <c r="B968" s="24"/>
      <c r="C968" s="19" t="s">
        <v>1131</v>
      </c>
      <c r="D968" s="20"/>
      <c r="E968" s="20"/>
      <c r="F968" s="20"/>
      <c r="G968" s="21"/>
      <c r="H968" s="22" t="s">
        <v>1125</v>
      </c>
      <c r="I968" s="24"/>
      <c r="J968" s="35">
        <v>10</v>
      </c>
      <c r="K968" s="36"/>
      <c r="L968" s="37"/>
      <c r="M968" s="7"/>
      <c r="N968" s="25" t="str">
        <f t="shared" si="11"/>
        <v>-
-
-</v>
      </c>
      <c r="O968" s="26"/>
      <c r="P968" s="38" t="s">
        <v>1132</v>
      </c>
      <c r="Q968" s="39"/>
      <c r="R968" s="40"/>
    </row>
    <row r="969" spans="1:18" ht="53.55" customHeight="1">
      <c r="A969" s="22" t="s">
        <v>1133</v>
      </c>
      <c r="B969" s="24"/>
      <c r="C969" s="19" t="s">
        <v>1134</v>
      </c>
      <c r="D969" s="20"/>
      <c r="E969" s="20"/>
      <c r="F969" s="20"/>
      <c r="G969" s="21"/>
      <c r="H969" s="22" t="s">
        <v>1125</v>
      </c>
      <c r="I969" s="24"/>
      <c r="J969" s="35">
        <v>4</v>
      </c>
      <c r="K969" s="36"/>
      <c r="L969" s="37"/>
      <c r="M969" s="7"/>
      <c r="N969" s="25" t="str">
        <f t="shared" si="11"/>
        <v>-
-
-</v>
      </c>
      <c r="O969" s="26"/>
      <c r="P969" s="38" t="s">
        <v>1135</v>
      </c>
      <c r="Q969" s="39"/>
      <c r="R969" s="40"/>
    </row>
    <row r="970" spans="1:18" ht="53.55" customHeight="1">
      <c r="A970" s="22" t="s">
        <v>1136</v>
      </c>
      <c r="B970" s="24"/>
      <c r="C970" s="19" t="s">
        <v>1137</v>
      </c>
      <c r="D970" s="20"/>
      <c r="E970" s="20"/>
      <c r="F970" s="20"/>
      <c r="G970" s="21"/>
      <c r="H970" s="22" t="s">
        <v>1125</v>
      </c>
      <c r="I970" s="24"/>
      <c r="J970" s="35">
        <v>20</v>
      </c>
      <c r="K970" s="36"/>
      <c r="L970" s="37"/>
      <c r="M970" s="7"/>
      <c r="N970" s="25" t="str">
        <f t="shared" si="11"/>
        <v>-
-
-</v>
      </c>
      <c r="O970" s="26"/>
      <c r="P970" s="38" t="s">
        <v>1138</v>
      </c>
      <c r="Q970" s="39"/>
      <c r="R970" s="40"/>
    </row>
    <row r="971" spans="1:18" ht="53.55" customHeight="1">
      <c r="A971" s="22" t="s">
        <v>1139</v>
      </c>
      <c r="B971" s="24"/>
      <c r="C971" s="19" t="s">
        <v>1140</v>
      </c>
      <c r="D971" s="20"/>
      <c r="E971" s="20"/>
      <c r="F971" s="20"/>
      <c r="G971" s="21"/>
      <c r="H971" s="22" t="s">
        <v>1125</v>
      </c>
      <c r="I971" s="24"/>
      <c r="J971" s="35">
        <v>5</v>
      </c>
      <c r="K971" s="36"/>
      <c r="L971" s="37"/>
      <c r="M971" s="7"/>
      <c r="N971" s="25" t="str">
        <f t="shared" si="11"/>
        <v>-
-
-</v>
      </c>
      <c r="O971" s="26"/>
      <c r="P971" s="38" t="s">
        <v>1141</v>
      </c>
      <c r="Q971" s="39"/>
      <c r="R971" s="40"/>
    </row>
    <row r="972" spans="1:18" ht="35.700000000000003" customHeight="1">
      <c r="A972" s="22" t="s">
        <v>1142</v>
      </c>
      <c r="B972" s="24"/>
      <c r="C972" s="19" t="s">
        <v>1143</v>
      </c>
      <c r="D972" s="20"/>
      <c r="E972" s="20"/>
      <c r="F972" s="20"/>
      <c r="G972" s="21"/>
      <c r="H972" s="22" t="s">
        <v>609</v>
      </c>
      <c r="I972" s="24"/>
      <c r="J972" s="35">
        <v>91</v>
      </c>
      <c r="K972" s="36"/>
      <c r="L972" s="37"/>
      <c r="M972" s="7"/>
      <c r="N972" s="25" t="str">
        <f>IF(COUNT(J972,M972)=2,ROUND(J972*M972,0),"-
-")</f>
        <v>-
-</v>
      </c>
      <c r="O972" s="26"/>
      <c r="P972" s="38" t="s">
        <v>1144</v>
      </c>
      <c r="Q972" s="39"/>
      <c r="R972" s="40"/>
    </row>
    <row r="973" spans="1:18" ht="35.700000000000003" customHeight="1">
      <c r="A973" s="22" t="s">
        <v>1145</v>
      </c>
      <c r="B973" s="24"/>
      <c r="C973" s="19" t="s">
        <v>1146</v>
      </c>
      <c r="D973" s="20"/>
      <c r="E973" s="20"/>
      <c r="F973" s="20"/>
      <c r="G973" s="21"/>
      <c r="H973" s="22" t="s">
        <v>609</v>
      </c>
      <c r="I973" s="24"/>
      <c r="J973" s="35">
        <v>12</v>
      </c>
      <c r="K973" s="36"/>
      <c r="L973" s="37"/>
      <c r="M973" s="7"/>
      <c r="N973" s="25" t="str">
        <f>IF(COUNT(J973,M973)=2,ROUND(J973*M973,0),"-
-")</f>
        <v>-
-</v>
      </c>
      <c r="O973" s="26"/>
      <c r="P973" s="38" t="s">
        <v>1147</v>
      </c>
      <c r="Q973" s="39"/>
      <c r="R973" s="40"/>
    </row>
    <row r="974" spans="1:18" ht="35.700000000000003" customHeight="1">
      <c r="A974" s="22" t="s">
        <v>1148</v>
      </c>
      <c r="B974" s="24"/>
      <c r="C974" s="19" t="s">
        <v>1149</v>
      </c>
      <c r="D974" s="20"/>
      <c r="E974" s="20"/>
      <c r="F974" s="20"/>
      <c r="G974" s="21"/>
      <c r="H974" s="22" t="s">
        <v>609</v>
      </c>
      <c r="I974" s="24"/>
      <c r="J974" s="35">
        <v>68</v>
      </c>
      <c r="K974" s="36"/>
      <c r="L974" s="37"/>
      <c r="M974" s="7"/>
      <c r="N974" s="25" t="str">
        <f>IF(COUNT(J974,M974)=2,ROUND(J974*M974,0),"-
-")</f>
        <v>-
-</v>
      </c>
      <c r="O974" s="26"/>
      <c r="P974" s="38" t="s">
        <v>1150</v>
      </c>
      <c r="Q974" s="39"/>
      <c r="R974" s="40"/>
    </row>
    <row r="975" spans="1:18" ht="17.850000000000001" customHeight="1">
      <c r="A975" s="22" t="s">
        <v>1151</v>
      </c>
      <c r="B975" s="24"/>
      <c r="C975" s="19" t="s">
        <v>1152</v>
      </c>
      <c r="D975" s="20"/>
      <c r="E975" s="20"/>
      <c r="F975" s="20"/>
      <c r="G975" s="21"/>
      <c r="H975" s="22" t="s">
        <v>609</v>
      </c>
      <c r="I975" s="24"/>
      <c r="J975" s="35">
        <v>1</v>
      </c>
      <c r="K975" s="36"/>
      <c r="L975" s="37"/>
      <c r="M975" s="7"/>
      <c r="N975" s="25" t="str">
        <f>IF(COUNT(J975,M975)=2,ROUND(J975*M975,0),"-")</f>
        <v>-</v>
      </c>
      <c r="O975" s="26"/>
      <c r="P975" s="38" t="s">
        <v>1153</v>
      </c>
      <c r="Q975" s="39"/>
      <c r="R975" s="40"/>
    </row>
    <row r="976" spans="1:18" ht="54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0.5" customHeight="1">
      <c r="A977" s="1"/>
      <c r="B977" s="41" t="s">
        <v>42</v>
      </c>
      <c r="C977" s="41"/>
      <c r="D977" s="1"/>
      <c r="E977" s="8" t="s">
        <v>43</v>
      </c>
      <c r="F977" s="1"/>
      <c r="G977" s="41" t="s">
        <v>44</v>
      </c>
      <c r="H977" s="41"/>
      <c r="I977" s="1"/>
      <c r="J977" s="1"/>
      <c r="K977" s="8" t="s">
        <v>43</v>
      </c>
      <c r="L977" s="1"/>
      <c r="M977" s="1"/>
      <c r="N977" s="1"/>
      <c r="O977" s="1"/>
      <c r="P977" s="1"/>
      <c r="Q977" s="1"/>
      <c r="R977" s="1"/>
    </row>
    <row r="978" spans="1:18" ht="21.4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26.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7.25" customHeight="1">
      <c r="A980" s="29" t="s">
        <v>0</v>
      </c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</row>
    <row r="981" spans="1:18" ht="4.8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7.25" customHeight="1">
      <c r="A982" s="29" t="s">
        <v>45</v>
      </c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</row>
    <row r="983" spans="1:18" ht="2.8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1.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30" t="s">
        <v>2</v>
      </c>
      <c r="P984" s="30"/>
      <c r="Q984" s="30"/>
      <c r="R984" s="30"/>
    </row>
    <row r="985" spans="1:18" ht="6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0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41" t="s">
        <v>1154</v>
      </c>
      <c r="P986" s="41"/>
      <c r="Q986" s="41"/>
      <c r="R986" s="1"/>
    </row>
    <row r="987" spans="1:18" ht="2.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27.6" customHeight="1">
      <c r="A988" s="16" t="s">
        <v>4</v>
      </c>
      <c r="B988" s="18"/>
      <c r="C988" s="19" t="s">
        <v>47</v>
      </c>
      <c r="D988" s="20"/>
      <c r="E988" s="20"/>
      <c r="F988" s="20"/>
      <c r="G988" s="20"/>
      <c r="H988" s="20"/>
      <c r="I988" s="20"/>
      <c r="J988" s="20"/>
      <c r="K988" s="20"/>
      <c r="L988" s="21"/>
      <c r="M988" s="4" t="s">
        <v>6</v>
      </c>
      <c r="N988" s="32"/>
      <c r="O988" s="33"/>
      <c r="P988" s="33"/>
      <c r="Q988" s="33"/>
      <c r="R988" s="34"/>
    </row>
    <row r="989" spans="1:18" ht="27.6" customHeight="1">
      <c r="A989" s="16" t="s">
        <v>7</v>
      </c>
      <c r="B989" s="18"/>
      <c r="C989" s="19" t="s">
        <v>8</v>
      </c>
      <c r="D989" s="20"/>
      <c r="E989" s="20"/>
      <c r="F989" s="20"/>
      <c r="G989" s="20"/>
      <c r="H989" s="20"/>
      <c r="I989" s="20"/>
      <c r="J989" s="20"/>
      <c r="K989" s="20"/>
      <c r="L989" s="21"/>
      <c r="M989" s="4" t="s">
        <v>9</v>
      </c>
      <c r="N989" s="19" t="s">
        <v>10</v>
      </c>
      <c r="O989" s="20"/>
      <c r="P989" s="20"/>
      <c r="Q989" s="20"/>
      <c r="R989" s="21"/>
    </row>
    <row r="990" spans="1:18" ht="22.2" customHeight="1">
      <c r="A990" s="22" t="s">
        <v>11</v>
      </c>
      <c r="B990" s="24"/>
      <c r="C990" s="22" t="s">
        <v>48</v>
      </c>
      <c r="D990" s="23"/>
      <c r="E990" s="23"/>
      <c r="F990" s="23"/>
      <c r="G990" s="24"/>
      <c r="H990" s="22" t="s">
        <v>49</v>
      </c>
      <c r="I990" s="24"/>
      <c r="J990" s="22" t="s">
        <v>50</v>
      </c>
      <c r="K990" s="23"/>
      <c r="L990" s="24"/>
      <c r="M990" s="5" t="s">
        <v>51</v>
      </c>
      <c r="N990" s="22" t="s">
        <v>52</v>
      </c>
      <c r="O990" s="24"/>
      <c r="P990" s="22" t="s">
        <v>53</v>
      </c>
      <c r="Q990" s="23"/>
      <c r="R990" s="24"/>
    </row>
    <row r="991" spans="1:18" ht="17.7" customHeight="1">
      <c r="A991" s="22"/>
      <c r="B991" s="24"/>
      <c r="C991" s="19" t="s">
        <v>1155</v>
      </c>
      <c r="D991" s="20"/>
      <c r="E991" s="20"/>
      <c r="F991" s="20"/>
      <c r="G991" s="21"/>
      <c r="H991" s="22"/>
      <c r="I991" s="24"/>
      <c r="J991" s="32"/>
      <c r="K991" s="33"/>
      <c r="L991" s="34"/>
      <c r="M991" s="9"/>
      <c r="N991" s="42" t="s">
        <v>306</v>
      </c>
      <c r="O991" s="43"/>
      <c r="P991" s="38" t="s">
        <v>1156</v>
      </c>
      <c r="Q991" s="39"/>
      <c r="R991" s="40"/>
    </row>
    <row r="992" spans="1:18" ht="125.1" customHeight="1">
      <c r="A992" s="22" t="s">
        <v>1157</v>
      </c>
      <c r="B992" s="24"/>
      <c r="C992" s="19" t="s">
        <v>1158</v>
      </c>
      <c r="D992" s="20"/>
      <c r="E992" s="20"/>
      <c r="F992" s="20"/>
      <c r="G992" s="21"/>
      <c r="H992" s="22" t="s">
        <v>609</v>
      </c>
      <c r="I992" s="24"/>
      <c r="J992" s="35">
        <v>554</v>
      </c>
      <c r="K992" s="36"/>
      <c r="L992" s="37"/>
      <c r="M992" s="7"/>
      <c r="N992" s="25" t="str">
        <f>IF(COUNT(J992,M992)=2,ROUND(J992*M992,0),"-
-
-
-
-
-
-")</f>
        <v>-
-
-
-
-
-
-</v>
      </c>
      <c r="O992" s="26"/>
      <c r="P992" s="38" t="s">
        <v>1159</v>
      </c>
      <c r="Q992" s="39"/>
      <c r="R992" s="40"/>
    </row>
    <row r="993" spans="1:18" ht="107.25" customHeight="1">
      <c r="A993" s="22" t="s">
        <v>1160</v>
      </c>
      <c r="B993" s="24"/>
      <c r="C993" s="19" t="s">
        <v>1161</v>
      </c>
      <c r="D993" s="20"/>
      <c r="E993" s="20"/>
      <c r="F993" s="20"/>
      <c r="G993" s="21"/>
      <c r="H993" s="22" t="s">
        <v>609</v>
      </c>
      <c r="I993" s="24"/>
      <c r="J993" s="35">
        <v>121</v>
      </c>
      <c r="K993" s="36"/>
      <c r="L993" s="37"/>
      <c r="M993" s="7"/>
      <c r="N993" s="25" t="str">
        <f>IF(COUNT(J993,M993)=2,ROUND(J993*M993,0),"-
-
-
-
-
-")</f>
        <v>-
-
-
-
-
-</v>
      </c>
      <c r="O993" s="26"/>
      <c r="P993" s="38" t="s">
        <v>1162</v>
      </c>
      <c r="Q993" s="39"/>
      <c r="R993" s="40"/>
    </row>
    <row r="994" spans="1:18" ht="107.25" customHeight="1">
      <c r="A994" s="22" t="s">
        <v>1163</v>
      </c>
      <c r="B994" s="24"/>
      <c r="C994" s="19" t="s">
        <v>1164</v>
      </c>
      <c r="D994" s="20"/>
      <c r="E994" s="20"/>
      <c r="F994" s="20"/>
      <c r="G994" s="21"/>
      <c r="H994" s="22" t="s">
        <v>609</v>
      </c>
      <c r="I994" s="24"/>
      <c r="J994" s="35">
        <v>158</v>
      </c>
      <c r="K994" s="36"/>
      <c r="L994" s="37"/>
      <c r="M994" s="7"/>
      <c r="N994" s="25" t="str">
        <f>IF(COUNT(J994,M994)=2,ROUND(J994*M994,0),"-
-
-
-
-
-")</f>
        <v>-
-
-
-
-
-</v>
      </c>
      <c r="O994" s="26"/>
      <c r="P994" s="38" t="s">
        <v>1165</v>
      </c>
      <c r="Q994" s="39"/>
      <c r="R994" s="40"/>
    </row>
    <row r="995" spans="1:18" ht="53.55" customHeight="1">
      <c r="A995" s="22" t="s">
        <v>1166</v>
      </c>
      <c r="B995" s="24"/>
      <c r="C995" s="19" t="s">
        <v>1167</v>
      </c>
      <c r="D995" s="20"/>
      <c r="E995" s="20"/>
      <c r="F995" s="20"/>
      <c r="G995" s="21"/>
      <c r="H995" s="22" t="s">
        <v>65</v>
      </c>
      <c r="I995" s="24"/>
      <c r="J995" s="35">
        <v>1</v>
      </c>
      <c r="K995" s="36"/>
      <c r="L995" s="37"/>
      <c r="M995" s="7"/>
      <c r="N995" s="25" t="str">
        <f>IF(COUNT(J995,M995)=2,ROUND(J995*M995,0),"-
-
-")</f>
        <v>-
-
-</v>
      </c>
      <c r="O995" s="26"/>
      <c r="P995" s="38" t="s">
        <v>1168</v>
      </c>
      <c r="Q995" s="39"/>
      <c r="R995" s="40"/>
    </row>
    <row r="996" spans="1:18" ht="35.700000000000003" customHeight="1">
      <c r="A996" s="22" t="s">
        <v>1169</v>
      </c>
      <c r="B996" s="24"/>
      <c r="C996" s="19" t="s">
        <v>1170</v>
      </c>
      <c r="D996" s="20"/>
      <c r="E996" s="20"/>
      <c r="F996" s="20"/>
      <c r="G996" s="21"/>
      <c r="H996" s="22" t="s">
        <v>65</v>
      </c>
      <c r="I996" s="24"/>
      <c r="J996" s="35">
        <v>1</v>
      </c>
      <c r="K996" s="36"/>
      <c r="L996" s="37"/>
      <c r="M996" s="7"/>
      <c r="N996" s="25" t="str">
        <f>IF(COUNT(J996,M996)=2,ROUND(J996*M996,0),"-
-")</f>
        <v>-
-</v>
      </c>
      <c r="O996" s="26"/>
      <c r="P996" s="38" t="s">
        <v>1171</v>
      </c>
      <c r="Q996" s="39"/>
      <c r="R996" s="40"/>
    </row>
    <row r="997" spans="1:18" ht="35.700000000000003" customHeight="1">
      <c r="A997" s="22" t="s">
        <v>1172</v>
      </c>
      <c r="B997" s="24"/>
      <c r="C997" s="19" t="s">
        <v>1173</v>
      </c>
      <c r="D997" s="20"/>
      <c r="E997" s="20"/>
      <c r="F997" s="20"/>
      <c r="G997" s="21"/>
      <c r="H997" s="22" t="s">
        <v>65</v>
      </c>
      <c r="I997" s="24"/>
      <c r="J997" s="35">
        <v>1</v>
      </c>
      <c r="K997" s="36"/>
      <c r="L997" s="37"/>
      <c r="M997" s="7"/>
      <c r="N997" s="25" t="str">
        <f>IF(COUNT(J997,M997)=2,ROUND(J997*M997,0),"-
-")</f>
        <v>-
-</v>
      </c>
      <c r="O997" s="26"/>
      <c r="P997" s="38" t="s">
        <v>1174</v>
      </c>
      <c r="Q997" s="39"/>
      <c r="R997" s="40"/>
    </row>
    <row r="998" spans="1:18" ht="53.7" customHeight="1">
      <c r="A998" s="22" t="s">
        <v>1175</v>
      </c>
      <c r="B998" s="24"/>
      <c r="C998" s="19" t="s">
        <v>1176</v>
      </c>
      <c r="D998" s="20"/>
      <c r="E998" s="20"/>
      <c r="F998" s="20"/>
      <c r="G998" s="21"/>
      <c r="H998" s="22" t="s">
        <v>65</v>
      </c>
      <c r="I998" s="24"/>
      <c r="J998" s="35">
        <v>1</v>
      </c>
      <c r="K998" s="36"/>
      <c r="L998" s="37"/>
      <c r="M998" s="7"/>
      <c r="N998" s="25" t="str">
        <f>IF(COUNT(J998,M998)=2,ROUND(J998*M998,0),"-
-
-")</f>
        <v>-
-
-</v>
      </c>
      <c r="O998" s="26"/>
      <c r="P998" s="38" t="s">
        <v>1177</v>
      </c>
      <c r="Q998" s="39"/>
      <c r="R998" s="40"/>
    </row>
    <row r="999" spans="1:18" ht="54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ht="10.5" customHeight="1">
      <c r="A1000" s="1"/>
      <c r="B1000" s="41" t="s">
        <v>42</v>
      </c>
      <c r="C1000" s="41"/>
      <c r="D1000" s="1"/>
      <c r="E1000" s="8" t="s">
        <v>43</v>
      </c>
      <c r="F1000" s="1"/>
      <c r="G1000" s="41" t="s">
        <v>44</v>
      </c>
      <c r="H1000" s="41"/>
      <c r="I1000" s="1"/>
      <c r="J1000" s="1"/>
      <c r="K1000" s="8" t="s">
        <v>43</v>
      </c>
      <c r="L1000" s="1"/>
      <c r="M1000" s="1"/>
      <c r="N1000" s="1"/>
      <c r="O1000" s="1"/>
      <c r="P1000" s="1"/>
      <c r="Q1000" s="1"/>
      <c r="R1000" s="1"/>
    </row>
    <row r="1001" spans="1:18" ht="21.4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ht="26.1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ht="17.25" customHeight="1">
      <c r="A1003" s="29" t="s">
        <v>0</v>
      </c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</row>
    <row r="1004" spans="1:18" ht="4.8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ht="17.25" customHeight="1">
      <c r="A1005" s="29" t="s">
        <v>45</v>
      </c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</row>
    <row r="1006" spans="1:18" ht="2.8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18" ht="11.4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30" t="s">
        <v>2</v>
      </c>
      <c r="P1007" s="30"/>
      <c r="Q1007" s="30"/>
      <c r="R1007" s="30"/>
    </row>
    <row r="1008" spans="1:18" ht="6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18" ht="10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41" t="s">
        <v>1178</v>
      </c>
      <c r="P1009" s="41"/>
      <c r="Q1009" s="41"/>
      <c r="R1009" s="1"/>
    </row>
    <row r="1010" spans="1:18" ht="2.4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18" ht="27.6" customHeight="1">
      <c r="A1011" s="16" t="s">
        <v>4</v>
      </c>
      <c r="B1011" s="18"/>
      <c r="C1011" s="19" t="s">
        <v>47</v>
      </c>
      <c r="D1011" s="20"/>
      <c r="E1011" s="20"/>
      <c r="F1011" s="20"/>
      <c r="G1011" s="20"/>
      <c r="H1011" s="20"/>
      <c r="I1011" s="20"/>
      <c r="J1011" s="20"/>
      <c r="K1011" s="20"/>
      <c r="L1011" s="21"/>
      <c r="M1011" s="4" t="s">
        <v>6</v>
      </c>
      <c r="N1011" s="32"/>
      <c r="O1011" s="33"/>
      <c r="P1011" s="33"/>
      <c r="Q1011" s="33"/>
      <c r="R1011" s="34"/>
    </row>
    <row r="1012" spans="1:18" ht="27.6" customHeight="1">
      <c r="A1012" s="16" t="s">
        <v>7</v>
      </c>
      <c r="B1012" s="18"/>
      <c r="C1012" s="19" t="s">
        <v>8</v>
      </c>
      <c r="D1012" s="20"/>
      <c r="E1012" s="20"/>
      <c r="F1012" s="20"/>
      <c r="G1012" s="20"/>
      <c r="H1012" s="20"/>
      <c r="I1012" s="20"/>
      <c r="J1012" s="20"/>
      <c r="K1012" s="20"/>
      <c r="L1012" s="21"/>
      <c r="M1012" s="4" t="s">
        <v>9</v>
      </c>
      <c r="N1012" s="19" t="s">
        <v>10</v>
      </c>
      <c r="O1012" s="20"/>
      <c r="P1012" s="20"/>
      <c r="Q1012" s="20"/>
      <c r="R1012" s="21"/>
    </row>
    <row r="1013" spans="1:18" ht="22.2" customHeight="1">
      <c r="A1013" s="22" t="s">
        <v>11</v>
      </c>
      <c r="B1013" s="24"/>
      <c r="C1013" s="22" t="s">
        <v>48</v>
      </c>
      <c r="D1013" s="23"/>
      <c r="E1013" s="23"/>
      <c r="F1013" s="23"/>
      <c r="G1013" s="24"/>
      <c r="H1013" s="22" t="s">
        <v>49</v>
      </c>
      <c r="I1013" s="24"/>
      <c r="J1013" s="22" t="s">
        <v>50</v>
      </c>
      <c r="K1013" s="23"/>
      <c r="L1013" s="24"/>
      <c r="M1013" s="5" t="s">
        <v>51</v>
      </c>
      <c r="N1013" s="22" t="s">
        <v>52</v>
      </c>
      <c r="O1013" s="24"/>
      <c r="P1013" s="22" t="s">
        <v>53</v>
      </c>
      <c r="Q1013" s="23"/>
      <c r="R1013" s="24"/>
    </row>
    <row r="1014" spans="1:18" ht="35.700000000000003" customHeight="1">
      <c r="A1014" s="22" t="s">
        <v>1179</v>
      </c>
      <c r="B1014" s="24"/>
      <c r="C1014" s="19" t="s">
        <v>707</v>
      </c>
      <c r="D1014" s="20"/>
      <c r="E1014" s="20"/>
      <c r="F1014" s="20"/>
      <c r="G1014" s="21"/>
      <c r="H1014" s="22" t="s">
        <v>65</v>
      </c>
      <c r="I1014" s="24"/>
      <c r="J1014" s="35">
        <v>1</v>
      </c>
      <c r="K1014" s="36"/>
      <c r="L1014" s="37"/>
      <c r="M1014" s="7"/>
      <c r="N1014" s="25" t="str">
        <f>IF(COUNT(J1014,M1014)=2,ROUND(J1014*M1014,0),"-
-")</f>
        <v>-
-</v>
      </c>
      <c r="O1014" s="26"/>
      <c r="P1014" s="38" t="s">
        <v>1180</v>
      </c>
      <c r="Q1014" s="39"/>
      <c r="R1014" s="40"/>
    </row>
    <row r="1015" spans="1:18" ht="17.850000000000001" customHeight="1">
      <c r="A1015" s="22" t="s">
        <v>1181</v>
      </c>
      <c r="B1015" s="24"/>
      <c r="C1015" s="19" t="s">
        <v>1182</v>
      </c>
      <c r="D1015" s="20"/>
      <c r="E1015" s="20"/>
      <c r="F1015" s="20"/>
      <c r="G1015" s="21"/>
      <c r="H1015" s="22"/>
      <c r="I1015" s="24"/>
      <c r="J1015" s="35">
        <v>1</v>
      </c>
      <c r="K1015" s="36"/>
      <c r="L1015" s="37"/>
      <c r="M1015" s="6" t="str">
        <f>IF(COUNT(N1015,J1015)=2,IF(J1015=0,"-",N1015/J1015),"-")</f>
        <v>-</v>
      </c>
      <c r="N1015" s="25" t="str">
        <f>IF(COUNT(N1016,N1022,N1046,N1053,N1054,N1055,N1056,N1057,N1074,N1075,N1076)=11,SUM(N1016,N1022,N1046,N1053,N1054,N1055,N1056,N1057,N1074,N1075,N1076),"-")</f>
        <v>-</v>
      </c>
      <c r="O1015" s="26"/>
      <c r="P1015" s="19"/>
      <c r="Q1015" s="20"/>
      <c r="R1015" s="21"/>
    </row>
    <row r="1016" spans="1:18" ht="53.55" customHeight="1">
      <c r="A1016" s="22" t="s">
        <v>1183</v>
      </c>
      <c r="B1016" s="24"/>
      <c r="C1016" s="19" t="s">
        <v>1184</v>
      </c>
      <c r="D1016" s="20"/>
      <c r="E1016" s="20"/>
      <c r="F1016" s="20"/>
      <c r="G1016" s="21"/>
      <c r="H1016" s="22"/>
      <c r="I1016" s="24"/>
      <c r="J1016" s="35">
        <v>1</v>
      </c>
      <c r="K1016" s="36"/>
      <c r="L1016" s="37"/>
      <c r="M1016" s="6" t="str">
        <f>IF(COUNT(N1016,J1016)=2,IF(J1016=0,"-",N1016/J1016),"-")</f>
        <v>-</v>
      </c>
      <c r="N1016" s="25" t="str">
        <f>IF(COUNT(N1017,N1018,N1019,N1020,N1021)=5,SUM(N1017,N1018,N1019,N1020,N1021),"-")</f>
        <v>-</v>
      </c>
      <c r="O1016" s="26"/>
      <c r="P1016" s="38" t="s">
        <v>1185</v>
      </c>
      <c r="Q1016" s="39"/>
      <c r="R1016" s="40"/>
    </row>
    <row r="1017" spans="1:18" ht="35.700000000000003" customHeight="1">
      <c r="A1017" s="22" t="s">
        <v>1186</v>
      </c>
      <c r="B1017" s="24"/>
      <c r="C1017" s="19" t="s">
        <v>1187</v>
      </c>
      <c r="D1017" s="20"/>
      <c r="E1017" s="20"/>
      <c r="F1017" s="20"/>
      <c r="G1017" s="21"/>
      <c r="H1017" s="22" t="s">
        <v>138</v>
      </c>
      <c r="I1017" s="24"/>
      <c r="J1017" s="35">
        <v>13030</v>
      </c>
      <c r="K1017" s="36"/>
      <c r="L1017" s="37"/>
      <c r="M1017" s="7"/>
      <c r="N1017" s="25" t="str">
        <f>IF(COUNT(J1017,M1017)=2,ROUND(J1017*M1017,0),"-
-")</f>
        <v>-
-</v>
      </c>
      <c r="O1017" s="26"/>
      <c r="P1017" s="38" t="s">
        <v>1188</v>
      </c>
      <c r="Q1017" s="39"/>
      <c r="R1017" s="40"/>
    </row>
    <row r="1018" spans="1:18" ht="35.700000000000003" customHeight="1">
      <c r="A1018" s="22" t="s">
        <v>1189</v>
      </c>
      <c r="B1018" s="24"/>
      <c r="C1018" s="19" t="s">
        <v>1190</v>
      </c>
      <c r="D1018" s="20"/>
      <c r="E1018" s="20"/>
      <c r="F1018" s="20"/>
      <c r="G1018" s="21"/>
      <c r="H1018" s="22" t="s">
        <v>138</v>
      </c>
      <c r="I1018" s="24"/>
      <c r="J1018" s="35">
        <v>24630</v>
      </c>
      <c r="K1018" s="36"/>
      <c r="L1018" s="37"/>
      <c r="M1018" s="7"/>
      <c r="N1018" s="25" t="str">
        <f>IF(COUNT(J1018,M1018)=2,ROUND(J1018*M1018,0),"-
-")</f>
        <v>-
-</v>
      </c>
      <c r="O1018" s="26"/>
      <c r="P1018" s="38" t="s">
        <v>1191</v>
      </c>
      <c r="Q1018" s="39"/>
      <c r="R1018" s="40"/>
    </row>
    <row r="1019" spans="1:18" ht="35.700000000000003" customHeight="1">
      <c r="A1019" s="22" t="s">
        <v>1192</v>
      </c>
      <c r="B1019" s="24"/>
      <c r="C1019" s="19" t="s">
        <v>1193</v>
      </c>
      <c r="D1019" s="20"/>
      <c r="E1019" s="20"/>
      <c r="F1019" s="20"/>
      <c r="G1019" s="21"/>
      <c r="H1019" s="22" t="s">
        <v>138</v>
      </c>
      <c r="I1019" s="24"/>
      <c r="J1019" s="35">
        <v>135</v>
      </c>
      <c r="K1019" s="36"/>
      <c r="L1019" s="37"/>
      <c r="M1019" s="7"/>
      <c r="N1019" s="25" t="str">
        <f>IF(COUNT(J1019,M1019)=2,ROUND(J1019*M1019,0),"-
-")</f>
        <v>-
-</v>
      </c>
      <c r="O1019" s="26"/>
      <c r="P1019" s="38" t="s">
        <v>1194</v>
      </c>
      <c r="Q1019" s="39"/>
      <c r="R1019" s="40"/>
    </row>
    <row r="1020" spans="1:18" ht="35.700000000000003" customHeight="1">
      <c r="A1020" s="22" t="s">
        <v>1195</v>
      </c>
      <c r="B1020" s="24"/>
      <c r="C1020" s="19" t="s">
        <v>1196</v>
      </c>
      <c r="D1020" s="20"/>
      <c r="E1020" s="20"/>
      <c r="F1020" s="20"/>
      <c r="G1020" s="21"/>
      <c r="H1020" s="22" t="s">
        <v>138</v>
      </c>
      <c r="I1020" s="24"/>
      <c r="J1020" s="35">
        <v>125</v>
      </c>
      <c r="K1020" s="36"/>
      <c r="L1020" s="37"/>
      <c r="M1020" s="7"/>
      <c r="N1020" s="25" t="str">
        <f>IF(COUNT(J1020,M1020)=2,ROUND(J1020*M1020,0),"-
-")</f>
        <v>-
-</v>
      </c>
      <c r="O1020" s="26"/>
      <c r="P1020" s="38" t="s">
        <v>1197</v>
      </c>
      <c r="Q1020" s="39"/>
      <c r="R1020" s="40"/>
    </row>
    <row r="1021" spans="1:18" ht="71.55" customHeight="1">
      <c r="A1021" s="22" t="s">
        <v>1198</v>
      </c>
      <c r="B1021" s="24"/>
      <c r="C1021" s="19" t="s">
        <v>1199</v>
      </c>
      <c r="D1021" s="20"/>
      <c r="E1021" s="20"/>
      <c r="F1021" s="20"/>
      <c r="G1021" s="21"/>
      <c r="H1021" s="22" t="s">
        <v>65</v>
      </c>
      <c r="I1021" s="24"/>
      <c r="J1021" s="35">
        <v>1</v>
      </c>
      <c r="K1021" s="36"/>
      <c r="L1021" s="37"/>
      <c r="M1021" s="7"/>
      <c r="N1021" s="25" t="str">
        <f>IF(COUNT(J1021,M1021)=2,ROUND(J1021*M1021,0),"-
-
-
-")</f>
        <v>-
-
-
-</v>
      </c>
      <c r="O1021" s="26"/>
      <c r="P1021" s="38" t="s">
        <v>1200</v>
      </c>
      <c r="Q1021" s="39"/>
      <c r="R1021" s="40"/>
    </row>
    <row r="1022" spans="1:18" ht="53.55" customHeight="1">
      <c r="A1022" s="22" t="s">
        <v>1201</v>
      </c>
      <c r="B1022" s="24"/>
      <c r="C1022" s="19" t="s">
        <v>673</v>
      </c>
      <c r="D1022" s="20"/>
      <c r="E1022" s="20"/>
      <c r="F1022" s="20"/>
      <c r="G1022" s="21"/>
      <c r="H1022" s="22"/>
      <c r="I1022" s="24"/>
      <c r="J1022" s="35">
        <v>1</v>
      </c>
      <c r="K1022" s="36"/>
      <c r="L1022" s="37"/>
      <c r="M1022" s="6" t="str">
        <f>IF(COUNT(N1022,J1022)=2,IF(J1022=0,"-",N1022/J1022),"-")</f>
        <v>-</v>
      </c>
      <c r="N1022" s="25" t="str">
        <f>IF(COUNT(N1023,N1024,N1025,N1026,N1027,N1044,N1045)=7,SUM(N1023,N1024,N1025,N1026,N1027,N1044,N1045),"-")</f>
        <v>-</v>
      </c>
      <c r="O1022" s="26"/>
      <c r="P1022" s="38" t="s">
        <v>1185</v>
      </c>
      <c r="Q1022" s="39"/>
      <c r="R1022" s="40"/>
    </row>
    <row r="1023" spans="1:18" ht="35.700000000000003" customHeight="1">
      <c r="A1023" s="22" t="s">
        <v>1202</v>
      </c>
      <c r="B1023" s="24"/>
      <c r="C1023" s="19" t="s">
        <v>1190</v>
      </c>
      <c r="D1023" s="20"/>
      <c r="E1023" s="20"/>
      <c r="F1023" s="20"/>
      <c r="G1023" s="21"/>
      <c r="H1023" s="22" t="s">
        <v>138</v>
      </c>
      <c r="I1023" s="24"/>
      <c r="J1023" s="35">
        <v>290</v>
      </c>
      <c r="K1023" s="36"/>
      <c r="L1023" s="37"/>
      <c r="M1023" s="7"/>
      <c r="N1023" s="25" t="str">
        <f>IF(COUNT(J1023,M1023)=2,ROUND(J1023*M1023,0),"-
-")</f>
        <v>-
-</v>
      </c>
      <c r="O1023" s="26"/>
      <c r="P1023" s="38" t="s">
        <v>1203</v>
      </c>
      <c r="Q1023" s="39"/>
      <c r="R1023" s="40"/>
    </row>
    <row r="1024" spans="1:18" ht="35.700000000000003" customHeight="1">
      <c r="A1024" s="22" t="s">
        <v>1204</v>
      </c>
      <c r="B1024" s="24"/>
      <c r="C1024" s="19" t="s">
        <v>1193</v>
      </c>
      <c r="D1024" s="20"/>
      <c r="E1024" s="20"/>
      <c r="F1024" s="20"/>
      <c r="G1024" s="21"/>
      <c r="H1024" s="22" t="s">
        <v>138</v>
      </c>
      <c r="I1024" s="24"/>
      <c r="J1024" s="35">
        <v>470</v>
      </c>
      <c r="K1024" s="36"/>
      <c r="L1024" s="37"/>
      <c r="M1024" s="7"/>
      <c r="N1024" s="25" t="str">
        <f>IF(COUNT(J1024,M1024)=2,ROUND(J1024*M1024,0),"-
-")</f>
        <v>-
-</v>
      </c>
      <c r="O1024" s="26"/>
      <c r="P1024" s="38" t="s">
        <v>1205</v>
      </c>
      <c r="Q1024" s="39"/>
      <c r="R1024" s="40"/>
    </row>
    <row r="1025" spans="1:18" ht="35.700000000000003" customHeight="1">
      <c r="A1025" s="22" t="s">
        <v>1206</v>
      </c>
      <c r="B1025" s="24"/>
      <c r="C1025" s="19" t="s">
        <v>1196</v>
      </c>
      <c r="D1025" s="20"/>
      <c r="E1025" s="20"/>
      <c r="F1025" s="20"/>
      <c r="G1025" s="21"/>
      <c r="H1025" s="22" t="s">
        <v>138</v>
      </c>
      <c r="I1025" s="24"/>
      <c r="J1025" s="35">
        <v>1395</v>
      </c>
      <c r="K1025" s="36"/>
      <c r="L1025" s="37"/>
      <c r="M1025" s="7"/>
      <c r="N1025" s="25" t="str">
        <f>IF(COUNT(J1025,M1025)=2,ROUND(J1025*M1025,0),"-
-")</f>
        <v>-
-</v>
      </c>
      <c r="O1025" s="26"/>
      <c r="P1025" s="38" t="s">
        <v>1207</v>
      </c>
      <c r="Q1025" s="39"/>
      <c r="R1025" s="40"/>
    </row>
    <row r="1026" spans="1:18" ht="35.700000000000003" customHeight="1">
      <c r="A1026" s="22" t="s">
        <v>1208</v>
      </c>
      <c r="B1026" s="24"/>
      <c r="C1026" s="19" t="s">
        <v>1209</v>
      </c>
      <c r="D1026" s="20"/>
      <c r="E1026" s="20"/>
      <c r="F1026" s="20"/>
      <c r="G1026" s="21"/>
      <c r="H1026" s="22" t="s">
        <v>138</v>
      </c>
      <c r="I1026" s="24"/>
      <c r="J1026" s="35">
        <v>235</v>
      </c>
      <c r="K1026" s="36"/>
      <c r="L1026" s="37"/>
      <c r="M1026" s="7"/>
      <c r="N1026" s="25" t="str">
        <f>IF(COUNT(J1026,M1026)=2,ROUND(J1026*M1026,0),"-
-")</f>
        <v>-
-</v>
      </c>
      <c r="O1026" s="26"/>
      <c r="P1026" s="38" t="s">
        <v>1210</v>
      </c>
      <c r="Q1026" s="39"/>
      <c r="R1026" s="40"/>
    </row>
    <row r="1027" spans="1:18" ht="17.850000000000001" customHeight="1">
      <c r="A1027" s="22" t="s">
        <v>1211</v>
      </c>
      <c r="B1027" s="24"/>
      <c r="C1027" s="19" t="s">
        <v>1212</v>
      </c>
      <c r="D1027" s="20"/>
      <c r="E1027" s="20"/>
      <c r="F1027" s="20"/>
      <c r="G1027" s="21"/>
      <c r="H1027" s="22" t="s">
        <v>138</v>
      </c>
      <c r="I1027" s="24"/>
      <c r="J1027" s="35">
        <v>150</v>
      </c>
      <c r="K1027" s="36"/>
      <c r="L1027" s="37"/>
      <c r="M1027" s="7"/>
      <c r="N1027" s="25" t="str">
        <f>IF(COUNT(J1027,M1027)=2,ROUND(J1027*M1027,0),"-")</f>
        <v>-</v>
      </c>
      <c r="O1027" s="26"/>
      <c r="P1027" s="38" t="s">
        <v>1213</v>
      </c>
      <c r="Q1027" s="39"/>
      <c r="R1027" s="40"/>
    </row>
    <row r="1028" spans="1:18" ht="54.75" customHeight="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ht="10.5" customHeight="1">
      <c r="A1029" s="1"/>
      <c r="B1029" s="41" t="s">
        <v>42</v>
      </c>
      <c r="C1029" s="41"/>
      <c r="D1029" s="1"/>
      <c r="E1029" s="8" t="s">
        <v>43</v>
      </c>
      <c r="F1029" s="1"/>
      <c r="G1029" s="41" t="s">
        <v>44</v>
      </c>
      <c r="H1029" s="41"/>
      <c r="I1029" s="1"/>
      <c r="J1029" s="1"/>
      <c r="K1029" s="8" t="s">
        <v>43</v>
      </c>
      <c r="L1029" s="1"/>
      <c r="M1029" s="1"/>
      <c r="N1029" s="1"/>
      <c r="O1029" s="1"/>
      <c r="P1029" s="1"/>
      <c r="Q1029" s="1"/>
      <c r="R1029" s="1"/>
    </row>
    <row r="1030" spans="1:18" ht="21.45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18" ht="26.1" customHeight="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1:18" ht="17.25" customHeight="1">
      <c r="A1032" s="29" t="s">
        <v>0</v>
      </c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</row>
    <row r="1033" spans="1:18" ht="4.8" customHeight="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1:18" ht="17.25" customHeight="1">
      <c r="A1034" s="29" t="s">
        <v>45</v>
      </c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</row>
    <row r="1035" spans="1:18" ht="2.85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18" ht="11.4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30" t="s">
        <v>2</v>
      </c>
      <c r="P1036" s="30"/>
      <c r="Q1036" s="30"/>
      <c r="R1036" s="30"/>
    </row>
    <row r="1037" spans="1:18" ht="6.75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1:18" ht="10.5" customHeight="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41" t="s">
        <v>1214</v>
      </c>
      <c r="P1038" s="41"/>
      <c r="Q1038" s="41"/>
      <c r="R1038" s="1"/>
    </row>
    <row r="1039" spans="1:18" ht="2.4" customHeight="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1:18" ht="27.6" customHeight="1">
      <c r="A1040" s="16" t="s">
        <v>4</v>
      </c>
      <c r="B1040" s="18"/>
      <c r="C1040" s="19" t="s">
        <v>47</v>
      </c>
      <c r="D1040" s="20"/>
      <c r="E1040" s="20"/>
      <c r="F1040" s="20"/>
      <c r="G1040" s="20"/>
      <c r="H1040" s="20"/>
      <c r="I1040" s="20"/>
      <c r="J1040" s="20"/>
      <c r="K1040" s="20"/>
      <c r="L1040" s="21"/>
      <c r="M1040" s="4" t="s">
        <v>6</v>
      </c>
      <c r="N1040" s="32"/>
      <c r="O1040" s="33"/>
      <c r="P1040" s="33"/>
      <c r="Q1040" s="33"/>
      <c r="R1040" s="34"/>
    </row>
    <row r="1041" spans="1:18" ht="27.6" customHeight="1">
      <c r="A1041" s="16" t="s">
        <v>7</v>
      </c>
      <c r="B1041" s="18"/>
      <c r="C1041" s="19" t="s">
        <v>8</v>
      </c>
      <c r="D1041" s="20"/>
      <c r="E1041" s="20"/>
      <c r="F1041" s="20"/>
      <c r="G1041" s="20"/>
      <c r="H1041" s="20"/>
      <c r="I1041" s="20"/>
      <c r="J1041" s="20"/>
      <c r="K1041" s="20"/>
      <c r="L1041" s="21"/>
      <c r="M1041" s="4" t="s">
        <v>9</v>
      </c>
      <c r="N1041" s="19" t="s">
        <v>10</v>
      </c>
      <c r="O1041" s="20"/>
      <c r="P1041" s="20"/>
      <c r="Q1041" s="20"/>
      <c r="R1041" s="21"/>
    </row>
    <row r="1042" spans="1:18" ht="22.2" customHeight="1">
      <c r="A1042" s="22" t="s">
        <v>11</v>
      </c>
      <c r="B1042" s="24"/>
      <c r="C1042" s="22" t="s">
        <v>48</v>
      </c>
      <c r="D1042" s="23"/>
      <c r="E1042" s="23"/>
      <c r="F1042" s="23"/>
      <c r="G1042" s="24"/>
      <c r="H1042" s="22" t="s">
        <v>49</v>
      </c>
      <c r="I1042" s="24"/>
      <c r="J1042" s="22" t="s">
        <v>50</v>
      </c>
      <c r="K1042" s="23"/>
      <c r="L1042" s="24"/>
      <c r="M1042" s="5" t="s">
        <v>51</v>
      </c>
      <c r="N1042" s="22" t="s">
        <v>52</v>
      </c>
      <c r="O1042" s="24"/>
      <c r="P1042" s="22" t="s">
        <v>53</v>
      </c>
      <c r="Q1042" s="23"/>
      <c r="R1042" s="24"/>
    </row>
    <row r="1043" spans="1:18" ht="17.7" customHeight="1">
      <c r="A1043" s="22"/>
      <c r="B1043" s="24"/>
      <c r="C1043" s="19"/>
      <c r="D1043" s="20"/>
      <c r="E1043" s="20"/>
      <c r="F1043" s="20"/>
      <c r="G1043" s="21"/>
      <c r="H1043" s="22"/>
      <c r="I1043" s="24"/>
      <c r="J1043" s="32"/>
      <c r="K1043" s="33"/>
      <c r="L1043" s="34"/>
      <c r="M1043" s="9"/>
      <c r="N1043" s="42" t="s">
        <v>306</v>
      </c>
      <c r="O1043" s="43"/>
      <c r="P1043" s="38" t="s">
        <v>1215</v>
      </c>
      <c r="Q1043" s="39"/>
      <c r="R1043" s="40"/>
    </row>
    <row r="1044" spans="1:18" ht="35.700000000000003" customHeight="1">
      <c r="A1044" s="22" t="s">
        <v>1216</v>
      </c>
      <c r="B1044" s="24"/>
      <c r="C1044" s="19" t="s">
        <v>1217</v>
      </c>
      <c r="D1044" s="20"/>
      <c r="E1044" s="20"/>
      <c r="F1044" s="20"/>
      <c r="G1044" s="21"/>
      <c r="H1044" s="22" t="s">
        <v>138</v>
      </c>
      <c r="I1044" s="24"/>
      <c r="J1044" s="35">
        <v>500</v>
      </c>
      <c r="K1044" s="36"/>
      <c r="L1044" s="37"/>
      <c r="M1044" s="7"/>
      <c r="N1044" s="25" t="str">
        <f>IF(COUNT(J1044,M1044)=2,ROUND(J1044*M1044,0),"-
-")</f>
        <v>-
-</v>
      </c>
      <c r="O1044" s="26"/>
      <c r="P1044" s="38" t="s">
        <v>1218</v>
      </c>
      <c r="Q1044" s="39"/>
      <c r="R1044" s="40"/>
    </row>
    <row r="1045" spans="1:18" ht="71.55" customHeight="1">
      <c r="A1045" s="22" t="s">
        <v>1219</v>
      </c>
      <c r="B1045" s="24"/>
      <c r="C1045" s="19" t="s">
        <v>1199</v>
      </c>
      <c r="D1045" s="20"/>
      <c r="E1045" s="20"/>
      <c r="F1045" s="20"/>
      <c r="G1045" s="21"/>
      <c r="H1045" s="22" t="s">
        <v>65</v>
      </c>
      <c r="I1045" s="24"/>
      <c r="J1045" s="35">
        <v>1</v>
      </c>
      <c r="K1045" s="36"/>
      <c r="L1045" s="37"/>
      <c r="M1045" s="7"/>
      <c r="N1045" s="25" t="str">
        <f>IF(COUNT(J1045,M1045)=2,ROUND(J1045*M1045,0),"-
-
-
-")</f>
        <v>-
-
-
-</v>
      </c>
      <c r="O1045" s="26"/>
      <c r="P1045" s="38" t="s">
        <v>1220</v>
      </c>
      <c r="Q1045" s="39"/>
      <c r="R1045" s="40"/>
    </row>
    <row r="1046" spans="1:18" ht="35.700000000000003" customHeight="1">
      <c r="A1046" s="22" t="s">
        <v>1221</v>
      </c>
      <c r="B1046" s="24"/>
      <c r="C1046" s="19" t="s">
        <v>1222</v>
      </c>
      <c r="D1046" s="20"/>
      <c r="E1046" s="20"/>
      <c r="F1046" s="20"/>
      <c r="G1046" s="21"/>
      <c r="H1046" s="22"/>
      <c r="I1046" s="24"/>
      <c r="J1046" s="35">
        <v>1</v>
      </c>
      <c r="K1046" s="36"/>
      <c r="L1046" s="37"/>
      <c r="M1046" s="6" t="str">
        <f>IF(COUNT(N1046,J1046)=2,IF(J1046=0,"-",N1046/J1046),"-")</f>
        <v>-</v>
      </c>
      <c r="N1046" s="25" t="str">
        <f>IF(COUNT(N1047,N1048,N1049,N1050,N1051,N1052)=6,SUM(N1047,N1048,N1049,N1050,N1051,N1052),"-")</f>
        <v>-</v>
      </c>
      <c r="O1046" s="26"/>
      <c r="P1046" s="38" t="s">
        <v>1223</v>
      </c>
      <c r="Q1046" s="39"/>
      <c r="R1046" s="40"/>
    </row>
    <row r="1047" spans="1:18" ht="35.700000000000003" customHeight="1">
      <c r="A1047" s="22" t="s">
        <v>1224</v>
      </c>
      <c r="B1047" s="24"/>
      <c r="C1047" s="19" t="s">
        <v>1225</v>
      </c>
      <c r="D1047" s="20"/>
      <c r="E1047" s="20"/>
      <c r="F1047" s="20"/>
      <c r="G1047" s="21"/>
      <c r="H1047" s="22" t="s">
        <v>138</v>
      </c>
      <c r="I1047" s="24"/>
      <c r="J1047" s="35">
        <v>8505</v>
      </c>
      <c r="K1047" s="36"/>
      <c r="L1047" s="37"/>
      <c r="M1047" s="7"/>
      <c r="N1047" s="25" t="str">
        <f t="shared" ref="N1047:N1056" si="12">IF(COUNT(J1047,M1047)=2,ROUND(J1047*M1047,0),"-
-")</f>
        <v>-
-</v>
      </c>
      <c r="O1047" s="26"/>
      <c r="P1047" s="38" t="s">
        <v>1226</v>
      </c>
      <c r="Q1047" s="39"/>
      <c r="R1047" s="40"/>
    </row>
    <row r="1048" spans="1:18" ht="35.700000000000003" customHeight="1">
      <c r="A1048" s="22" t="s">
        <v>1227</v>
      </c>
      <c r="B1048" s="24"/>
      <c r="C1048" s="19" t="s">
        <v>1228</v>
      </c>
      <c r="D1048" s="20"/>
      <c r="E1048" s="20"/>
      <c r="F1048" s="20"/>
      <c r="G1048" s="21"/>
      <c r="H1048" s="22" t="s">
        <v>138</v>
      </c>
      <c r="I1048" s="24"/>
      <c r="J1048" s="35">
        <v>65</v>
      </c>
      <c r="K1048" s="36"/>
      <c r="L1048" s="37"/>
      <c r="M1048" s="7"/>
      <c r="N1048" s="25" t="str">
        <f t="shared" si="12"/>
        <v>-
-</v>
      </c>
      <c r="O1048" s="26"/>
      <c r="P1048" s="38" t="s">
        <v>1229</v>
      </c>
      <c r="Q1048" s="39"/>
      <c r="R1048" s="40"/>
    </row>
    <row r="1049" spans="1:18" ht="35.700000000000003" customHeight="1">
      <c r="A1049" s="22" t="s">
        <v>1230</v>
      </c>
      <c r="B1049" s="24"/>
      <c r="C1049" s="19" t="s">
        <v>1231</v>
      </c>
      <c r="D1049" s="20"/>
      <c r="E1049" s="20"/>
      <c r="F1049" s="20"/>
      <c r="G1049" s="21"/>
      <c r="H1049" s="22" t="s">
        <v>138</v>
      </c>
      <c r="I1049" s="24"/>
      <c r="J1049" s="35">
        <v>165</v>
      </c>
      <c r="K1049" s="36"/>
      <c r="L1049" s="37"/>
      <c r="M1049" s="7"/>
      <c r="N1049" s="25" t="str">
        <f t="shared" si="12"/>
        <v>-
-</v>
      </c>
      <c r="O1049" s="26"/>
      <c r="P1049" s="38" t="s">
        <v>1232</v>
      </c>
      <c r="Q1049" s="39"/>
      <c r="R1049" s="40"/>
    </row>
    <row r="1050" spans="1:18" ht="35.700000000000003" customHeight="1">
      <c r="A1050" s="22" t="s">
        <v>1233</v>
      </c>
      <c r="B1050" s="24"/>
      <c r="C1050" s="19" t="s">
        <v>1234</v>
      </c>
      <c r="D1050" s="20"/>
      <c r="E1050" s="20"/>
      <c r="F1050" s="20"/>
      <c r="G1050" s="21"/>
      <c r="H1050" s="22" t="s">
        <v>138</v>
      </c>
      <c r="I1050" s="24"/>
      <c r="J1050" s="35">
        <v>15</v>
      </c>
      <c r="K1050" s="36"/>
      <c r="L1050" s="37"/>
      <c r="M1050" s="7"/>
      <c r="N1050" s="25" t="str">
        <f t="shared" si="12"/>
        <v>-
-</v>
      </c>
      <c r="O1050" s="26"/>
      <c r="P1050" s="38" t="s">
        <v>1235</v>
      </c>
      <c r="Q1050" s="39"/>
      <c r="R1050" s="40"/>
    </row>
    <row r="1051" spans="1:18" ht="35.700000000000003" customHeight="1">
      <c r="A1051" s="22" t="s">
        <v>1236</v>
      </c>
      <c r="B1051" s="24"/>
      <c r="C1051" s="19" t="s">
        <v>1237</v>
      </c>
      <c r="D1051" s="20"/>
      <c r="E1051" s="20"/>
      <c r="F1051" s="20"/>
      <c r="G1051" s="21"/>
      <c r="H1051" s="22" t="s">
        <v>138</v>
      </c>
      <c r="I1051" s="24"/>
      <c r="J1051" s="35">
        <v>110</v>
      </c>
      <c r="K1051" s="36"/>
      <c r="L1051" s="37"/>
      <c r="M1051" s="7"/>
      <c r="N1051" s="25" t="str">
        <f t="shared" si="12"/>
        <v>-
-</v>
      </c>
      <c r="O1051" s="26"/>
      <c r="P1051" s="38" t="s">
        <v>1238</v>
      </c>
      <c r="Q1051" s="39"/>
      <c r="R1051" s="40"/>
    </row>
    <row r="1052" spans="1:18" ht="35.700000000000003" customHeight="1">
      <c r="A1052" s="22" t="s">
        <v>1239</v>
      </c>
      <c r="B1052" s="24"/>
      <c r="C1052" s="19" t="s">
        <v>1240</v>
      </c>
      <c r="D1052" s="20"/>
      <c r="E1052" s="20"/>
      <c r="F1052" s="20"/>
      <c r="G1052" s="21"/>
      <c r="H1052" s="22" t="s">
        <v>65</v>
      </c>
      <c r="I1052" s="24"/>
      <c r="J1052" s="35">
        <v>1</v>
      </c>
      <c r="K1052" s="36"/>
      <c r="L1052" s="37"/>
      <c r="M1052" s="7"/>
      <c r="N1052" s="25" t="str">
        <f t="shared" si="12"/>
        <v>-
-</v>
      </c>
      <c r="O1052" s="26"/>
      <c r="P1052" s="38" t="s">
        <v>1241</v>
      </c>
      <c r="Q1052" s="39"/>
      <c r="R1052" s="40"/>
    </row>
    <row r="1053" spans="1:18" ht="35.700000000000003" customHeight="1">
      <c r="A1053" s="22" t="s">
        <v>1242</v>
      </c>
      <c r="B1053" s="24"/>
      <c r="C1053" s="19" t="s">
        <v>695</v>
      </c>
      <c r="D1053" s="20"/>
      <c r="E1053" s="20"/>
      <c r="F1053" s="20"/>
      <c r="G1053" s="21"/>
      <c r="H1053" s="22" t="s">
        <v>65</v>
      </c>
      <c r="I1053" s="24"/>
      <c r="J1053" s="35">
        <v>1</v>
      </c>
      <c r="K1053" s="36"/>
      <c r="L1053" s="37"/>
      <c r="M1053" s="7"/>
      <c r="N1053" s="25" t="str">
        <f t="shared" si="12"/>
        <v>-
-</v>
      </c>
      <c r="O1053" s="26"/>
      <c r="P1053" s="38" t="s">
        <v>1243</v>
      </c>
      <c r="Q1053" s="39"/>
      <c r="R1053" s="40"/>
    </row>
    <row r="1054" spans="1:18" ht="35.700000000000003" customHeight="1">
      <c r="A1054" s="22" t="s">
        <v>1244</v>
      </c>
      <c r="B1054" s="24"/>
      <c r="C1054" s="19" t="s">
        <v>1245</v>
      </c>
      <c r="D1054" s="20"/>
      <c r="E1054" s="20"/>
      <c r="F1054" s="20"/>
      <c r="G1054" s="21"/>
      <c r="H1054" s="22" t="s">
        <v>65</v>
      </c>
      <c r="I1054" s="24"/>
      <c r="J1054" s="35">
        <v>1</v>
      </c>
      <c r="K1054" s="36"/>
      <c r="L1054" s="37"/>
      <c r="M1054" s="7"/>
      <c r="N1054" s="25" t="str">
        <f t="shared" si="12"/>
        <v>-
-</v>
      </c>
      <c r="O1054" s="26"/>
      <c r="P1054" s="38" t="s">
        <v>1246</v>
      </c>
      <c r="Q1054" s="39"/>
      <c r="R1054" s="40"/>
    </row>
    <row r="1055" spans="1:18" ht="35.700000000000003" customHeight="1">
      <c r="A1055" s="22" t="s">
        <v>1247</v>
      </c>
      <c r="B1055" s="24"/>
      <c r="C1055" s="19" t="s">
        <v>689</v>
      </c>
      <c r="D1055" s="20"/>
      <c r="E1055" s="20"/>
      <c r="F1055" s="20"/>
      <c r="G1055" s="21"/>
      <c r="H1055" s="22" t="s">
        <v>65</v>
      </c>
      <c r="I1055" s="24"/>
      <c r="J1055" s="35">
        <v>1</v>
      </c>
      <c r="K1055" s="36"/>
      <c r="L1055" s="37"/>
      <c r="M1055" s="7"/>
      <c r="N1055" s="25" t="str">
        <f t="shared" si="12"/>
        <v>-
-</v>
      </c>
      <c r="O1055" s="26"/>
      <c r="P1055" s="38" t="s">
        <v>1248</v>
      </c>
      <c r="Q1055" s="39"/>
      <c r="R1055" s="40"/>
    </row>
    <row r="1056" spans="1:18" ht="35.700000000000003" customHeight="1">
      <c r="A1056" s="22" t="s">
        <v>1249</v>
      </c>
      <c r="B1056" s="24"/>
      <c r="C1056" s="19" t="s">
        <v>692</v>
      </c>
      <c r="D1056" s="20"/>
      <c r="E1056" s="20"/>
      <c r="F1056" s="20"/>
      <c r="G1056" s="21"/>
      <c r="H1056" s="22" t="s">
        <v>65</v>
      </c>
      <c r="I1056" s="24"/>
      <c r="J1056" s="35">
        <v>1</v>
      </c>
      <c r="K1056" s="36"/>
      <c r="L1056" s="37"/>
      <c r="M1056" s="7"/>
      <c r="N1056" s="25" t="str">
        <f t="shared" si="12"/>
        <v>-
-</v>
      </c>
      <c r="O1056" s="26"/>
      <c r="P1056" s="38" t="s">
        <v>1250</v>
      </c>
      <c r="Q1056" s="39"/>
      <c r="R1056" s="40"/>
    </row>
    <row r="1057" spans="1:18" ht="17.850000000000001" customHeight="1">
      <c r="A1057" s="22" t="s">
        <v>1251</v>
      </c>
      <c r="B1057" s="24"/>
      <c r="C1057" s="19" t="s">
        <v>1252</v>
      </c>
      <c r="D1057" s="20"/>
      <c r="E1057" s="20"/>
      <c r="F1057" s="20"/>
      <c r="G1057" s="21"/>
      <c r="H1057" s="22" t="s">
        <v>65</v>
      </c>
      <c r="I1057" s="24"/>
      <c r="J1057" s="35">
        <v>1</v>
      </c>
      <c r="K1057" s="36"/>
      <c r="L1057" s="37"/>
      <c r="M1057" s="7"/>
      <c r="N1057" s="25" t="str">
        <f>IF(COUNT(J1057,M1057)=2,ROUND(J1057*M1057,0),"-")</f>
        <v>-</v>
      </c>
      <c r="O1057" s="26"/>
      <c r="P1057" s="38" t="s">
        <v>1253</v>
      </c>
      <c r="Q1057" s="39"/>
      <c r="R1057" s="40"/>
    </row>
    <row r="1058" spans="1:18" ht="54.75" customHeight="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1:18" ht="10.5" customHeight="1">
      <c r="A1059" s="1"/>
      <c r="B1059" s="41" t="s">
        <v>42</v>
      </c>
      <c r="C1059" s="41"/>
      <c r="D1059" s="1"/>
      <c r="E1059" s="8" t="s">
        <v>43</v>
      </c>
      <c r="F1059" s="1"/>
      <c r="G1059" s="41" t="s">
        <v>44</v>
      </c>
      <c r="H1059" s="41"/>
      <c r="I1059" s="1"/>
      <c r="J1059" s="1"/>
      <c r="K1059" s="8" t="s">
        <v>43</v>
      </c>
      <c r="L1059" s="1"/>
      <c r="M1059" s="1"/>
      <c r="N1059" s="1"/>
      <c r="O1059" s="1"/>
      <c r="P1059" s="1"/>
      <c r="Q1059" s="1"/>
      <c r="R1059" s="1"/>
    </row>
    <row r="1060" spans="1:18" ht="21.45" customHeight="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18" ht="26.1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18" ht="17.25" customHeight="1">
      <c r="A1062" s="29" t="s">
        <v>0</v>
      </c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</row>
    <row r="1063" spans="1:18" ht="4.8" customHeight="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1:18" ht="17.25" customHeight="1">
      <c r="A1064" s="29" t="s">
        <v>45</v>
      </c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</row>
    <row r="1065" spans="1:18" ht="2.85" customHeight="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18" ht="11.4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30" t="s">
        <v>2</v>
      </c>
      <c r="P1066" s="30"/>
      <c r="Q1066" s="30"/>
      <c r="R1066" s="30"/>
    </row>
    <row r="1067" spans="1:18" ht="6.75" customHeight="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18" ht="10.5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41" t="s">
        <v>1254</v>
      </c>
      <c r="P1068" s="41"/>
      <c r="Q1068" s="41"/>
      <c r="R1068" s="1"/>
    </row>
    <row r="1069" spans="1:18" ht="2.4" customHeight="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18" ht="27.6" customHeight="1">
      <c r="A1070" s="16" t="s">
        <v>4</v>
      </c>
      <c r="B1070" s="18"/>
      <c r="C1070" s="19" t="s">
        <v>47</v>
      </c>
      <c r="D1070" s="20"/>
      <c r="E1070" s="20"/>
      <c r="F1070" s="20"/>
      <c r="G1070" s="20"/>
      <c r="H1070" s="20"/>
      <c r="I1070" s="20"/>
      <c r="J1070" s="20"/>
      <c r="K1070" s="20"/>
      <c r="L1070" s="21"/>
      <c r="M1070" s="4" t="s">
        <v>6</v>
      </c>
      <c r="N1070" s="32"/>
      <c r="O1070" s="33"/>
      <c r="P1070" s="33"/>
      <c r="Q1070" s="33"/>
      <c r="R1070" s="34"/>
    </row>
    <row r="1071" spans="1:18" ht="27.6" customHeight="1">
      <c r="A1071" s="16" t="s">
        <v>7</v>
      </c>
      <c r="B1071" s="18"/>
      <c r="C1071" s="19" t="s">
        <v>8</v>
      </c>
      <c r="D1071" s="20"/>
      <c r="E1071" s="20"/>
      <c r="F1071" s="20"/>
      <c r="G1071" s="20"/>
      <c r="H1071" s="20"/>
      <c r="I1071" s="20"/>
      <c r="J1071" s="20"/>
      <c r="K1071" s="20"/>
      <c r="L1071" s="21"/>
      <c r="M1071" s="4" t="s">
        <v>9</v>
      </c>
      <c r="N1071" s="19" t="s">
        <v>10</v>
      </c>
      <c r="O1071" s="20"/>
      <c r="P1071" s="20"/>
      <c r="Q1071" s="20"/>
      <c r="R1071" s="21"/>
    </row>
    <row r="1072" spans="1:18" ht="22.2" customHeight="1">
      <c r="A1072" s="22" t="s">
        <v>11</v>
      </c>
      <c r="B1072" s="24"/>
      <c r="C1072" s="22" t="s">
        <v>48</v>
      </c>
      <c r="D1072" s="23"/>
      <c r="E1072" s="23"/>
      <c r="F1072" s="23"/>
      <c r="G1072" s="24"/>
      <c r="H1072" s="22" t="s">
        <v>49</v>
      </c>
      <c r="I1072" s="24"/>
      <c r="J1072" s="22" t="s">
        <v>50</v>
      </c>
      <c r="K1072" s="23"/>
      <c r="L1072" s="24"/>
      <c r="M1072" s="5" t="s">
        <v>51</v>
      </c>
      <c r="N1072" s="22" t="s">
        <v>52</v>
      </c>
      <c r="O1072" s="24"/>
      <c r="P1072" s="22" t="s">
        <v>53</v>
      </c>
      <c r="Q1072" s="23"/>
      <c r="R1072" s="24"/>
    </row>
    <row r="1073" spans="1:18" ht="17.7" customHeight="1">
      <c r="A1073" s="22"/>
      <c r="B1073" s="24"/>
      <c r="C1073" s="19" t="s">
        <v>1255</v>
      </c>
      <c r="D1073" s="20"/>
      <c r="E1073" s="20"/>
      <c r="F1073" s="20"/>
      <c r="G1073" s="21"/>
      <c r="H1073" s="22"/>
      <c r="I1073" s="24"/>
      <c r="J1073" s="32"/>
      <c r="K1073" s="33"/>
      <c r="L1073" s="34"/>
      <c r="M1073" s="9"/>
      <c r="N1073" s="42" t="s">
        <v>306</v>
      </c>
      <c r="O1073" s="43"/>
      <c r="P1073" s="19"/>
      <c r="Q1073" s="20"/>
      <c r="R1073" s="21"/>
    </row>
    <row r="1074" spans="1:18" ht="35.700000000000003" customHeight="1">
      <c r="A1074" s="22" t="s">
        <v>1256</v>
      </c>
      <c r="B1074" s="24"/>
      <c r="C1074" s="19" t="s">
        <v>1257</v>
      </c>
      <c r="D1074" s="20"/>
      <c r="E1074" s="20"/>
      <c r="F1074" s="20"/>
      <c r="G1074" s="21"/>
      <c r="H1074" s="22" t="s">
        <v>65</v>
      </c>
      <c r="I1074" s="24"/>
      <c r="J1074" s="35">
        <v>1</v>
      </c>
      <c r="K1074" s="36"/>
      <c r="L1074" s="37"/>
      <c r="M1074" s="7"/>
      <c r="N1074" s="25" t="str">
        <f>IF(COUNT(J1074,M1074)=2,ROUND(J1074*M1074,0),"-
-")</f>
        <v>-
-</v>
      </c>
      <c r="O1074" s="26"/>
      <c r="P1074" s="38" t="s">
        <v>1258</v>
      </c>
      <c r="Q1074" s="39"/>
      <c r="R1074" s="40"/>
    </row>
    <row r="1075" spans="1:18" ht="35.700000000000003" customHeight="1">
      <c r="A1075" s="22" t="s">
        <v>1259</v>
      </c>
      <c r="B1075" s="24"/>
      <c r="C1075" s="19" t="s">
        <v>704</v>
      </c>
      <c r="D1075" s="20"/>
      <c r="E1075" s="20"/>
      <c r="F1075" s="20"/>
      <c r="G1075" s="21"/>
      <c r="H1075" s="22" t="s">
        <v>65</v>
      </c>
      <c r="I1075" s="24"/>
      <c r="J1075" s="35">
        <v>1</v>
      </c>
      <c r="K1075" s="36"/>
      <c r="L1075" s="37"/>
      <c r="M1075" s="7"/>
      <c r="N1075" s="25" t="str">
        <f>IF(COUNT(J1075,M1075)=2,ROUND(J1075*M1075,0),"-
-")</f>
        <v>-
-</v>
      </c>
      <c r="O1075" s="26"/>
      <c r="P1075" s="38" t="s">
        <v>1260</v>
      </c>
      <c r="Q1075" s="39"/>
      <c r="R1075" s="40"/>
    </row>
    <row r="1076" spans="1:18" ht="17.850000000000001" customHeight="1">
      <c r="A1076" s="22" t="s">
        <v>1261</v>
      </c>
      <c r="B1076" s="24"/>
      <c r="C1076" s="19" t="s">
        <v>1262</v>
      </c>
      <c r="D1076" s="20"/>
      <c r="E1076" s="20"/>
      <c r="F1076" s="20"/>
      <c r="G1076" s="21"/>
      <c r="H1076" s="22" t="s">
        <v>65</v>
      </c>
      <c r="I1076" s="24"/>
      <c r="J1076" s="35">
        <v>1</v>
      </c>
      <c r="K1076" s="36"/>
      <c r="L1076" s="37"/>
      <c r="M1076" s="7"/>
      <c r="N1076" s="25" t="str">
        <f>IF(COUNT(J1076,M1076)=2,ROUND(J1076*M1076,0),"-")</f>
        <v>-</v>
      </c>
      <c r="O1076" s="26"/>
      <c r="P1076" s="38" t="s">
        <v>1263</v>
      </c>
      <c r="Q1076" s="39"/>
      <c r="R1076" s="40"/>
    </row>
    <row r="1077" spans="1:18" ht="17.850000000000001" customHeight="1">
      <c r="A1077" s="22" t="s">
        <v>1264</v>
      </c>
      <c r="B1077" s="24"/>
      <c r="C1077" s="19" t="s">
        <v>1265</v>
      </c>
      <c r="D1077" s="20"/>
      <c r="E1077" s="20"/>
      <c r="F1077" s="20"/>
      <c r="G1077" s="21"/>
      <c r="H1077" s="22"/>
      <c r="I1077" s="24"/>
      <c r="J1077" s="35">
        <v>1</v>
      </c>
      <c r="K1077" s="36"/>
      <c r="L1077" s="37"/>
      <c r="M1077" s="6" t="str">
        <f>IF(COUNT(N1077,J1077)=2,IF(J1077=0,"-",N1077/J1077),"-")</f>
        <v>-</v>
      </c>
      <c r="N1077" s="25" t="str">
        <f>IF(COUNT(N1078,N1079,N1080,N1081,N1082,N1083,N1084)=7,SUM(N1078,N1079,N1080,N1081,N1082,N1083,N1084),"-")</f>
        <v>-</v>
      </c>
      <c r="O1077" s="26"/>
      <c r="P1077" s="19"/>
      <c r="Q1077" s="20"/>
      <c r="R1077" s="21"/>
    </row>
    <row r="1078" spans="1:18" ht="53.55" customHeight="1">
      <c r="A1078" s="22" t="s">
        <v>1266</v>
      </c>
      <c r="B1078" s="24"/>
      <c r="C1078" s="19" t="s">
        <v>1267</v>
      </c>
      <c r="D1078" s="20"/>
      <c r="E1078" s="20"/>
      <c r="F1078" s="20"/>
      <c r="G1078" s="21"/>
      <c r="H1078" s="22" t="s">
        <v>609</v>
      </c>
      <c r="I1078" s="24"/>
      <c r="J1078" s="35">
        <v>1</v>
      </c>
      <c r="K1078" s="36"/>
      <c r="L1078" s="37"/>
      <c r="M1078" s="7"/>
      <c r="N1078" s="25" t="str">
        <f>IF(COUNT(J1078,M1078)=2,ROUND(J1078*M1078,0),"-
-
-")</f>
        <v>-
-
-</v>
      </c>
      <c r="O1078" s="26"/>
      <c r="P1078" s="38" t="s">
        <v>1268</v>
      </c>
      <c r="Q1078" s="39"/>
      <c r="R1078" s="40"/>
    </row>
    <row r="1079" spans="1:18" ht="71.55" customHeight="1">
      <c r="A1079" s="22" t="s">
        <v>1269</v>
      </c>
      <c r="B1079" s="24"/>
      <c r="C1079" s="19" t="s">
        <v>1267</v>
      </c>
      <c r="D1079" s="20"/>
      <c r="E1079" s="20"/>
      <c r="F1079" s="20"/>
      <c r="G1079" s="21"/>
      <c r="H1079" s="22" t="s">
        <v>65</v>
      </c>
      <c r="I1079" s="24"/>
      <c r="J1079" s="35">
        <v>1</v>
      </c>
      <c r="K1079" s="36"/>
      <c r="L1079" s="37"/>
      <c r="M1079" s="7"/>
      <c r="N1079" s="25" t="str">
        <f>IF(COUNT(J1079,M1079)=2,ROUND(J1079*M1079,0),"-
-
-
-")</f>
        <v>-
-
-
-</v>
      </c>
      <c r="O1079" s="26"/>
      <c r="P1079" s="38" t="s">
        <v>1270</v>
      </c>
      <c r="Q1079" s="39"/>
      <c r="R1079" s="40"/>
    </row>
    <row r="1080" spans="1:18" ht="35.700000000000003" customHeight="1">
      <c r="A1080" s="22" t="s">
        <v>1271</v>
      </c>
      <c r="B1080" s="24"/>
      <c r="C1080" s="19" t="s">
        <v>1272</v>
      </c>
      <c r="D1080" s="20"/>
      <c r="E1080" s="20"/>
      <c r="F1080" s="20"/>
      <c r="G1080" s="21"/>
      <c r="H1080" s="22" t="s">
        <v>65</v>
      </c>
      <c r="I1080" s="24"/>
      <c r="J1080" s="35">
        <v>1</v>
      </c>
      <c r="K1080" s="36"/>
      <c r="L1080" s="37"/>
      <c r="M1080" s="7"/>
      <c r="N1080" s="25" t="str">
        <f t="shared" ref="N1080:N1085" si="13">IF(COUNT(J1080,M1080)=2,ROUND(J1080*M1080,0),"-
-")</f>
        <v>-
-</v>
      </c>
      <c r="O1080" s="26"/>
      <c r="P1080" s="38" t="s">
        <v>1273</v>
      </c>
      <c r="Q1080" s="39"/>
      <c r="R1080" s="40"/>
    </row>
    <row r="1081" spans="1:18" ht="35.700000000000003" customHeight="1">
      <c r="A1081" s="22" t="s">
        <v>1274</v>
      </c>
      <c r="B1081" s="24"/>
      <c r="C1081" s="19" t="s">
        <v>1275</v>
      </c>
      <c r="D1081" s="20"/>
      <c r="E1081" s="20"/>
      <c r="F1081" s="20"/>
      <c r="G1081" s="21"/>
      <c r="H1081" s="22" t="s">
        <v>65</v>
      </c>
      <c r="I1081" s="24"/>
      <c r="J1081" s="35">
        <v>1</v>
      </c>
      <c r="K1081" s="36"/>
      <c r="L1081" s="37"/>
      <c r="M1081" s="7"/>
      <c r="N1081" s="25" t="str">
        <f t="shared" si="13"/>
        <v>-
-</v>
      </c>
      <c r="O1081" s="26"/>
      <c r="P1081" s="38" t="s">
        <v>1276</v>
      </c>
      <c r="Q1081" s="39"/>
      <c r="R1081" s="40"/>
    </row>
    <row r="1082" spans="1:18" ht="35.700000000000003" customHeight="1">
      <c r="A1082" s="22" t="s">
        <v>1277</v>
      </c>
      <c r="B1082" s="24"/>
      <c r="C1082" s="19" t="s">
        <v>1278</v>
      </c>
      <c r="D1082" s="20"/>
      <c r="E1082" s="20"/>
      <c r="F1082" s="20"/>
      <c r="G1082" s="21"/>
      <c r="H1082" s="22" t="s">
        <v>65</v>
      </c>
      <c r="I1082" s="24"/>
      <c r="J1082" s="35">
        <v>1</v>
      </c>
      <c r="K1082" s="36"/>
      <c r="L1082" s="37"/>
      <c r="M1082" s="7"/>
      <c r="N1082" s="25" t="str">
        <f t="shared" si="13"/>
        <v>-
-</v>
      </c>
      <c r="O1082" s="26"/>
      <c r="P1082" s="38" t="s">
        <v>1279</v>
      </c>
      <c r="Q1082" s="39"/>
      <c r="R1082" s="40"/>
    </row>
    <row r="1083" spans="1:18" ht="35.700000000000003" customHeight="1">
      <c r="A1083" s="22" t="s">
        <v>1280</v>
      </c>
      <c r="B1083" s="24"/>
      <c r="C1083" s="19" t="s">
        <v>704</v>
      </c>
      <c r="D1083" s="20"/>
      <c r="E1083" s="20"/>
      <c r="F1083" s="20"/>
      <c r="G1083" s="21"/>
      <c r="H1083" s="22" t="s">
        <v>65</v>
      </c>
      <c r="I1083" s="24"/>
      <c r="J1083" s="35">
        <v>1</v>
      </c>
      <c r="K1083" s="36"/>
      <c r="L1083" s="37"/>
      <c r="M1083" s="7"/>
      <c r="N1083" s="25" t="str">
        <f t="shared" si="13"/>
        <v>-
-</v>
      </c>
      <c r="O1083" s="26"/>
      <c r="P1083" s="38" t="s">
        <v>1281</v>
      </c>
      <c r="Q1083" s="39"/>
      <c r="R1083" s="40"/>
    </row>
    <row r="1084" spans="1:18" ht="35.700000000000003" customHeight="1">
      <c r="A1084" s="22" t="s">
        <v>1282</v>
      </c>
      <c r="B1084" s="24"/>
      <c r="C1084" s="19" t="s">
        <v>1262</v>
      </c>
      <c r="D1084" s="20"/>
      <c r="E1084" s="20"/>
      <c r="F1084" s="20"/>
      <c r="G1084" s="21"/>
      <c r="H1084" s="22" t="s">
        <v>65</v>
      </c>
      <c r="I1084" s="24"/>
      <c r="J1084" s="35">
        <v>1</v>
      </c>
      <c r="K1084" s="36"/>
      <c r="L1084" s="37"/>
      <c r="M1084" s="7"/>
      <c r="N1084" s="25" t="str">
        <f t="shared" si="13"/>
        <v>-
-</v>
      </c>
      <c r="O1084" s="26"/>
      <c r="P1084" s="38" t="s">
        <v>1283</v>
      </c>
      <c r="Q1084" s="39"/>
      <c r="R1084" s="40"/>
    </row>
    <row r="1085" spans="1:18" ht="35.700000000000003" customHeight="1">
      <c r="A1085" s="22" t="s">
        <v>1284</v>
      </c>
      <c r="B1085" s="24"/>
      <c r="C1085" s="19" t="s">
        <v>1285</v>
      </c>
      <c r="D1085" s="20"/>
      <c r="E1085" s="20"/>
      <c r="F1085" s="20"/>
      <c r="G1085" s="21"/>
      <c r="H1085" s="22" t="s">
        <v>65</v>
      </c>
      <c r="I1085" s="24"/>
      <c r="J1085" s="35">
        <v>1</v>
      </c>
      <c r="K1085" s="36"/>
      <c r="L1085" s="37"/>
      <c r="M1085" s="7"/>
      <c r="N1085" s="25" t="str">
        <f t="shared" si="13"/>
        <v>-
-</v>
      </c>
      <c r="O1085" s="26"/>
      <c r="P1085" s="19"/>
      <c r="Q1085" s="20"/>
      <c r="R1085" s="21"/>
    </row>
    <row r="1086" spans="1:18" ht="17.850000000000001" customHeight="1">
      <c r="A1086" s="22" t="s">
        <v>1286</v>
      </c>
      <c r="B1086" s="24"/>
      <c r="C1086" s="19" t="s">
        <v>1287</v>
      </c>
      <c r="D1086" s="20"/>
      <c r="E1086" s="20"/>
      <c r="F1086" s="20"/>
      <c r="G1086" s="21"/>
      <c r="H1086" s="22"/>
      <c r="I1086" s="24"/>
      <c r="J1086" s="35">
        <v>1</v>
      </c>
      <c r="K1086" s="36"/>
      <c r="L1086" s="37"/>
      <c r="M1086" s="6" t="str">
        <f>IF(COUNT(N1086,J1086)=2,IF(J1086=0,"-",N1086/J1086),"-")</f>
        <v>-</v>
      </c>
      <c r="N1086" s="25" t="str">
        <f>IF(COUNT(N1087,N1104,N1105,N1106,N1107,N1111,N1130,N1131,N1132,N1133,N1134,N1135,N1136)=13,SUM(N1087,N1104,N1105,N1106,N1107,N1111,N1130,N1131,N1132,N1133,N1134,N1135,N1136),"-")</f>
        <v>-</v>
      </c>
      <c r="O1086" s="26"/>
      <c r="P1086" s="19"/>
      <c r="Q1086" s="20"/>
      <c r="R1086" s="21"/>
    </row>
    <row r="1087" spans="1:18" ht="53.7" customHeight="1">
      <c r="A1087" s="22" t="s">
        <v>1288</v>
      </c>
      <c r="B1087" s="24"/>
      <c r="C1087" s="19" t="s">
        <v>1289</v>
      </c>
      <c r="D1087" s="20"/>
      <c r="E1087" s="20"/>
      <c r="F1087" s="20"/>
      <c r="G1087" s="21"/>
      <c r="H1087" s="22" t="s">
        <v>122</v>
      </c>
      <c r="I1087" s="24"/>
      <c r="J1087" s="35">
        <v>79</v>
      </c>
      <c r="K1087" s="36"/>
      <c r="L1087" s="37"/>
      <c r="M1087" s="7"/>
      <c r="N1087" s="25" t="str">
        <f>IF(COUNT(J1087,M1087)=2,ROUND(J1087*M1087,0),"-
-
-")</f>
        <v>-
-
-</v>
      </c>
      <c r="O1087" s="26"/>
      <c r="P1087" s="38" t="s">
        <v>1290</v>
      </c>
      <c r="Q1087" s="39"/>
      <c r="R1087" s="40"/>
    </row>
    <row r="1088" spans="1:18" ht="54.75" customHeight="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18" ht="10.5" customHeight="1">
      <c r="A1089" s="1"/>
      <c r="B1089" s="41" t="s">
        <v>42</v>
      </c>
      <c r="C1089" s="41"/>
      <c r="D1089" s="1"/>
      <c r="E1089" s="8" t="s">
        <v>43</v>
      </c>
      <c r="F1089" s="1"/>
      <c r="G1089" s="41" t="s">
        <v>44</v>
      </c>
      <c r="H1089" s="41"/>
      <c r="I1089" s="1"/>
      <c r="J1089" s="1"/>
      <c r="K1089" s="8" t="s">
        <v>43</v>
      </c>
      <c r="L1089" s="1"/>
      <c r="M1089" s="1"/>
      <c r="N1089" s="1"/>
      <c r="O1089" s="1"/>
      <c r="P1089" s="1"/>
      <c r="Q1089" s="1"/>
      <c r="R1089" s="1"/>
    </row>
    <row r="1090" spans="1:18" ht="21.4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1:18" ht="26.1" customHeight="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1:18" ht="17.25" customHeight="1">
      <c r="A1092" s="29" t="s">
        <v>0</v>
      </c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</row>
    <row r="1093" spans="1:18" ht="4.8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18" ht="17.25" customHeight="1">
      <c r="A1094" s="29" t="s">
        <v>45</v>
      </c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</row>
    <row r="1095" spans="1:18" ht="2.8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18" ht="11.4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30" t="s">
        <v>2</v>
      </c>
      <c r="P1096" s="30"/>
      <c r="Q1096" s="30"/>
      <c r="R1096" s="30"/>
    </row>
    <row r="1097" spans="1:18" ht="6.75" customHeight="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1:18" ht="10.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41" t="s">
        <v>1291</v>
      </c>
      <c r="P1098" s="41"/>
      <c r="Q1098" s="41"/>
      <c r="R1098" s="1"/>
    </row>
    <row r="1099" spans="1:18" ht="2.4" customHeight="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18" ht="27.6" customHeight="1">
      <c r="A1100" s="16" t="s">
        <v>4</v>
      </c>
      <c r="B1100" s="18"/>
      <c r="C1100" s="19" t="s">
        <v>47</v>
      </c>
      <c r="D1100" s="20"/>
      <c r="E1100" s="20"/>
      <c r="F1100" s="20"/>
      <c r="G1100" s="20"/>
      <c r="H1100" s="20"/>
      <c r="I1100" s="20"/>
      <c r="J1100" s="20"/>
      <c r="K1100" s="20"/>
      <c r="L1100" s="21"/>
      <c r="M1100" s="4" t="s">
        <v>6</v>
      </c>
      <c r="N1100" s="32"/>
      <c r="O1100" s="33"/>
      <c r="P1100" s="33"/>
      <c r="Q1100" s="33"/>
      <c r="R1100" s="34"/>
    </row>
    <row r="1101" spans="1:18" ht="27.6" customHeight="1">
      <c r="A1101" s="16" t="s">
        <v>7</v>
      </c>
      <c r="B1101" s="18"/>
      <c r="C1101" s="19" t="s">
        <v>8</v>
      </c>
      <c r="D1101" s="20"/>
      <c r="E1101" s="20"/>
      <c r="F1101" s="20"/>
      <c r="G1101" s="20"/>
      <c r="H1101" s="20"/>
      <c r="I1101" s="20"/>
      <c r="J1101" s="20"/>
      <c r="K1101" s="20"/>
      <c r="L1101" s="21"/>
      <c r="M1101" s="4" t="s">
        <v>9</v>
      </c>
      <c r="N1101" s="19" t="s">
        <v>10</v>
      </c>
      <c r="O1101" s="20"/>
      <c r="P1101" s="20"/>
      <c r="Q1101" s="20"/>
      <c r="R1101" s="21"/>
    </row>
    <row r="1102" spans="1:18" ht="22.2" customHeight="1">
      <c r="A1102" s="22" t="s">
        <v>11</v>
      </c>
      <c r="B1102" s="24"/>
      <c r="C1102" s="22" t="s">
        <v>48</v>
      </c>
      <c r="D1102" s="23"/>
      <c r="E1102" s="23"/>
      <c r="F1102" s="23"/>
      <c r="G1102" s="24"/>
      <c r="H1102" s="22" t="s">
        <v>49</v>
      </c>
      <c r="I1102" s="24"/>
      <c r="J1102" s="22" t="s">
        <v>50</v>
      </c>
      <c r="K1102" s="23"/>
      <c r="L1102" s="24"/>
      <c r="M1102" s="5" t="s">
        <v>51</v>
      </c>
      <c r="N1102" s="22" t="s">
        <v>52</v>
      </c>
      <c r="O1102" s="24"/>
      <c r="P1102" s="22" t="s">
        <v>53</v>
      </c>
      <c r="Q1102" s="23"/>
      <c r="R1102" s="24"/>
    </row>
    <row r="1103" spans="1:18" ht="35.549999999999997" customHeight="1">
      <c r="A1103" s="22"/>
      <c r="B1103" s="24"/>
      <c r="C1103" s="19"/>
      <c r="D1103" s="20"/>
      <c r="E1103" s="20"/>
      <c r="F1103" s="20"/>
      <c r="G1103" s="21"/>
      <c r="H1103" s="22"/>
      <c r="I1103" s="24"/>
      <c r="J1103" s="32"/>
      <c r="K1103" s="33"/>
      <c r="L1103" s="34"/>
      <c r="M1103" s="9"/>
      <c r="N1103" s="42" t="s">
        <v>163</v>
      </c>
      <c r="O1103" s="43"/>
      <c r="P1103" s="38" t="s">
        <v>1292</v>
      </c>
      <c r="Q1103" s="39"/>
      <c r="R1103" s="40"/>
    </row>
    <row r="1104" spans="1:18" ht="89.4" customHeight="1">
      <c r="A1104" s="22" t="s">
        <v>1293</v>
      </c>
      <c r="B1104" s="24"/>
      <c r="C1104" s="19" t="s">
        <v>1294</v>
      </c>
      <c r="D1104" s="20"/>
      <c r="E1104" s="20"/>
      <c r="F1104" s="20"/>
      <c r="G1104" s="21"/>
      <c r="H1104" s="22" t="s">
        <v>122</v>
      </c>
      <c r="I1104" s="24"/>
      <c r="J1104" s="35">
        <v>5</v>
      </c>
      <c r="K1104" s="36"/>
      <c r="L1104" s="37"/>
      <c r="M1104" s="7"/>
      <c r="N1104" s="25" t="str">
        <f>IF(COUNT(J1104,M1104)=2,ROUND(J1104*M1104,0),"-
-
-
-
-")</f>
        <v>-
-
-
-
-</v>
      </c>
      <c r="O1104" s="26"/>
      <c r="P1104" s="38" t="s">
        <v>1295</v>
      </c>
      <c r="Q1104" s="39"/>
      <c r="R1104" s="40"/>
    </row>
    <row r="1105" spans="1:18" ht="35.700000000000003" customHeight="1">
      <c r="A1105" s="22" t="s">
        <v>1296</v>
      </c>
      <c r="B1105" s="24"/>
      <c r="C1105" s="19" t="s">
        <v>1297</v>
      </c>
      <c r="D1105" s="20"/>
      <c r="E1105" s="20"/>
      <c r="F1105" s="20"/>
      <c r="G1105" s="21"/>
      <c r="H1105" s="22" t="s">
        <v>65</v>
      </c>
      <c r="I1105" s="24"/>
      <c r="J1105" s="35">
        <v>1</v>
      </c>
      <c r="K1105" s="36"/>
      <c r="L1105" s="37"/>
      <c r="M1105" s="7"/>
      <c r="N1105" s="25" t="str">
        <f>IF(COUNT(J1105,M1105)=2,ROUND(J1105*M1105,0),"-
-")</f>
        <v>-
-</v>
      </c>
      <c r="O1105" s="26"/>
      <c r="P1105" s="38" t="s">
        <v>1298</v>
      </c>
      <c r="Q1105" s="39"/>
      <c r="R1105" s="40"/>
    </row>
    <row r="1106" spans="1:18" ht="35.700000000000003" customHeight="1">
      <c r="A1106" s="22" t="s">
        <v>1299</v>
      </c>
      <c r="B1106" s="24"/>
      <c r="C1106" s="19" t="s">
        <v>1300</v>
      </c>
      <c r="D1106" s="20"/>
      <c r="E1106" s="20"/>
      <c r="F1106" s="20"/>
      <c r="G1106" s="21"/>
      <c r="H1106" s="22" t="s">
        <v>1062</v>
      </c>
      <c r="I1106" s="24"/>
      <c r="J1106" s="35">
        <v>12</v>
      </c>
      <c r="K1106" s="36"/>
      <c r="L1106" s="37"/>
      <c r="M1106" s="7"/>
      <c r="N1106" s="25" t="str">
        <f>IF(COUNT(J1106,M1106)=2,ROUND(J1106*M1106,0),"-
-")</f>
        <v>-
-</v>
      </c>
      <c r="O1106" s="26"/>
      <c r="P1106" s="38" t="s">
        <v>1301</v>
      </c>
      <c r="Q1106" s="39"/>
      <c r="R1106" s="40"/>
    </row>
    <row r="1107" spans="1:18" ht="71.55" customHeight="1">
      <c r="A1107" s="22" t="s">
        <v>1302</v>
      </c>
      <c r="B1107" s="24"/>
      <c r="C1107" s="19" t="s">
        <v>1303</v>
      </c>
      <c r="D1107" s="20"/>
      <c r="E1107" s="20"/>
      <c r="F1107" s="20"/>
      <c r="G1107" s="21"/>
      <c r="H1107" s="22"/>
      <c r="I1107" s="24"/>
      <c r="J1107" s="35">
        <v>1</v>
      </c>
      <c r="K1107" s="36"/>
      <c r="L1107" s="37"/>
      <c r="M1107" s="6" t="str">
        <f>IF(COUNT(N1107,J1107)=2,IF(J1107=0,"-",N1107/J1107),"-")</f>
        <v>-</v>
      </c>
      <c r="N1107" s="25" t="str">
        <f>IF(COUNT(N1108,N1109,N1110)=3,SUM(N1108,N1109,N1110),"-")</f>
        <v>-</v>
      </c>
      <c r="O1107" s="26"/>
      <c r="P1107" s="38" t="s">
        <v>1304</v>
      </c>
      <c r="Q1107" s="39"/>
      <c r="R1107" s="40"/>
    </row>
    <row r="1108" spans="1:18" ht="89.4" customHeight="1">
      <c r="A1108" s="22" t="s">
        <v>1305</v>
      </c>
      <c r="B1108" s="24"/>
      <c r="C1108" s="19" t="s">
        <v>1306</v>
      </c>
      <c r="D1108" s="20"/>
      <c r="E1108" s="20"/>
      <c r="F1108" s="20"/>
      <c r="G1108" s="21"/>
      <c r="H1108" s="22" t="s">
        <v>138</v>
      </c>
      <c r="I1108" s="24"/>
      <c r="J1108" s="35">
        <v>2175</v>
      </c>
      <c r="K1108" s="36"/>
      <c r="L1108" s="37"/>
      <c r="M1108" s="7"/>
      <c r="N1108" s="25" t="str">
        <f>IF(COUNT(J1108,M1108)=2,ROUND(J1108*M1108,0),"-
-
-
-
-")</f>
        <v>-
-
-
-
-</v>
      </c>
      <c r="O1108" s="26"/>
      <c r="P1108" s="38" t="s">
        <v>1307</v>
      </c>
      <c r="Q1108" s="39"/>
      <c r="R1108" s="40"/>
    </row>
    <row r="1109" spans="1:18" ht="35.700000000000003" customHeight="1">
      <c r="A1109" s="22" t="s">
        <v>1308</v>
      </c>
      <c r="B1109" s="24"/>
      <c r="C1109" s="19" t="s">
        <v>1309</v>
      </c>
      <c r="D1109" s="20"/>
      <c r="E1109" s="20"/>
      <c r="F1109" s="20"/>
      <c r="G1109" s="21"/>
      <c r="H1109" s="22" t="s">
        <v>138</v>
      </c>
      <c r="I1109" s="24"/>
      <c r="J1109" s="35">
        <v>260</v>
      </c>
      <c r="K1109" s="36"/>
      <c r="L1109" s="37"/>
      <c r="M1109" s="7"/>
      <c r="N1109" s="25" t="str">
        <f>IF(COUNT(J1109,M1109)=2,ROUND(J1109*M1109,0),"-
-")</f>
        <v>-
-</v>
      </c>
      <c r="O1109" s="26"/>
      <c r="P1109" s="38" t="s">
        <v>1310</v>
      </c>
      <c r="Q1109" s="39"/>
      <c r="R1109" s="40"/>
    </row>
    <row r="1110" spans="1:18" ht="35.700000000000003" customHeight="1">
      <c r="A1110" s="22" t="s">
        <v>1311</v>
      </c>
      <c r="B1110" s="24"/>
      <c r="C1110" s="19" t="s">
        <v>1312</v>
      </c>
      <c r="D1110" s="20"/>
      <c r="E1110" s="20"/>
      <c r="F1110" s="20"/>
      <c r="G1110" s="21"/>
      <c r="H1110" s="22" t="s">
        <v>65</v>
      </c>
      <c r="I1110" s="24"/>
      <c r="J1110" s="35">
        <v>1</v>
      </c>
      <c r="K1110" s="36"/>
      <c r="L1110" s="37"/>
      <c r="M1110" s="7"/>
      <c r="N1110" s="25" t="str">
        <f>IF(COUNT(J1110,M1110)=2,ROUND(J1110*M1110,0),"-
-")</f>
        <v>-
-</v>
      </c>
      <c r="O1110" s="26"/>
      <c r="P1110" s="38" t="s">
        <v>1313</v>
      </c>
      <c r="Q1110" s="39"/>
      <c r="R1110" s="40"/>
    </row>
    <row r="1111" spans="1:18" ht="35.700000000000003" customHeight="1">
      <c r="A1111" s="22" t="s">
        <v>1314</v>
      </c>
      <c r="B1111" s="24"/>
      <c r="C1111" s="19" t="s">
        <v>1315</v>
      </c>
      <c r="D1111" s="20"/>
      <c r="E1111" s="20"/>
      <c r="F1111" s="20"/>
      <c r="G1111" s="21"/>
      <c r="H1111" s="22"/>
      <c r="I1111" s="24"/>
      <c r="J1111" s="35">
        <v>1</v>
      </c>
      <c r="K1111" s="36"/>
      <c r="L1111" s="37"/>
      <c r="M1111" s="6" t="str">
        <f>IF(COUNT(N1111,J1111)=2,IF(J1111=0,"-",N1111/J1111),"-")</f>
        <v>-</v>
      </c>
      <c r="N1111" s="25" t="str">
        <f>IF(COUNT(N1112,N1113,N1129)=3,SUM(N1112,N1113,N1129),"-")</f>
        <v>-</v>
      </c>
      <c r="O1111" s="26"/>
      <c r="P1111" s="38" t="s">
        <v>1223</v>
      </c>
      <c r="Q1111" s="39"/>
      <c r="R1111" s="40"/>
    </row>
    <row r="1112" spans="1:18" ht="35.700000000000003" customHeight="1">
      <c r="A1112" s="22" t="s">
        <v>1316</v>
      </c>
      <c r="B1112" s="24"/>
      <c r="C1112" s="19" t="s">
        <v>1225</v>
      </c>
      <c r="D1112" s="20"/>
      <c r="E1112" s="20"/>
      <c r="F1112" s="20"/>
      <c r="G1112" s="21"/>
      <c r="H1112" s="22" t="s">
        <v>138</v>
      </c>
      <c r="I1112" s="24"/>
      <c r="J1112" s="35">
        <v>650</v>
      </c>
      <c r="K1112" s="36"/>
      <c r="L1112" s="37"/>
      <c r="M1112" s="7"/>
      <c r="N1112" s="25" t="str">
        <f>IF(COUNT(J1112,M1112)=2,ROUND(J1112*M1112,0),"-
-")</f>
        <v>-
-</v>
      </c>
      <c r="O1112" s="26"/>
      <c r="P1112" s="38" t="s">
        <v>1226</v>
      </c>
      <c r="Q1112" s="39"/>
      <c r="R1112" s="40"/>
    </row>
    <row r="1113" spans="1:18" ht="35.700000000000003" customHeight="1">
      <c r="A1113" s="22" t="s">
        <v>1317</v>
      </c>
      <c r="B1113" s="24"/>
      <c r="C1113" s="19" t="s">
        <v>1228</v>
      </c>
      <c r="D1113" s="20"/>
      <c r="E1113" s="20"/>
      <c r="F1113" s="20"/>
      <c r="G1113" s="21"/>
      <c r="H1113" s="22" t="s">
        <v>138</v>
      </c>
      <c r="I1113" s="24"/>
      <c r="J1113" s="35">
        <v>190</v>
      </c>
      <c r="K1113" s="36"/>
      <c r="L1113" s="37"/>
      <c r="M1113" s="7"/>
      <c r="N1113" s="25" t="str">
        <f>IF(COUNT(J1113,M1113)=2,ROUND(J1113*M1113,0),"-
-")</f>
        <v>-
-</v>
      </c>
      <c r="O1113" s="26"/>
      <c r="P1113" s="38" t="s">
        <v>1229</v>
      </c>
      <c r="Q1113" s="39"/>
      <c r="R1113" s="40"/>
    </row>
    <row r="1114" spans="1:18" ht="54.75" customHeight="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1:18" ht="10.5" customHeight="1">
      <c r="A1115" s="1"/>
      <c r="B1115" s="41" t="s">
        <v>42</v>
      </c>
      <c r="C1115" s="41"/>
      <c r="D1115" s="1"/>
      <c r="E1115" s="8" t="s">
        <v>43</v>
      </c>
      <c r="F1115" s="1"/>
      <c r="G1115" s="41" t="s">
        <v>44</v>
      </c>
      <c r="H1115" s="41"/>
      <c r="I1115" s="1"/>
      <c r="J1115" s="1"/>
      <c r="K1115" s="8" t="s">
        <v>43</v>
      </c>
      <c r="L1115" s="1"/>
      <c r="M1115" s="1"/>
      <c r="N1115" s="1"/>
      <c r="O1115" s="1"/>
      <c r="P1115" s="1"/>
      <c r="Q1115" s="1"/>
      <c r="R1115" s="1"/>
    </row>
    <row r="1116" spans="1:18" ht="21.45" customHeight="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1:18" ht="26.1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1:18" ht="17.25" customHeight="1">
      <c r="A1118" s="29" t="s">
        <v>0</v>
      </c>
      <c r="B1118" s="29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</row>
    <row r="1119" spans="1:18" ht="4.8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1:18" ht="17.25" customHeight="1">
      <c r="A1120" s="29" t="s">
        <v>45</v>
      </c>
      <c r="B1120" s="29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</row>
    <row r="1121" spans="1:18" ht="2.85" customHeight="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1:18" ht="11.4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30" t="s">
        <v>2</v>
      </c>
      <c r="P1122" s="30"/>
      <c r="Q1122" s="30"/>
      <c r="R1122" s="30"/>
    </row>
    <row r="1123" spans="1:18" ht="6.75" customHeight="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18" ht="10.5" customHeight="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41" t="s">
        <v>1318</v>
      </c>
      <c r="P1124" s="41"/>
      <c r="Q1124" s="41"/>
      <c r="R1124" s="1"/>
    </row>
    <row r="1125" spans="1:18" ht="2.4" customHeight="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1:18" ht="27.6" customHeight="1">
      <c r="A1126" s="16" t="s">
        <v>4</v>
      </c>
      <c r="B1126" s="18"/>
      <c r="C1126" s="19" t="s">
        <v>47</v>
      </c>
      <c r="D1126" s="20"/>
      <c r="E1126" s="20"/>
      <c r="F1126" s="20"/>
      <c r="G1126" s="20"/>
      <c r="H1126" s="20"/>
      <c r="I1126" s="20"/>
      <c r="J1126" s="20"/>
      <c r="K1126" s="20"/>
      <c r="L1126" s="21"/>
      <c r="M1126" s="4" t="s">
        <v>6</v>
      </c>
      <c r="N1126" s="32"/>
      <c r="O1126" s="33"/>
      <c r="P1126" s="33"/>
      <c r="Q1126" s="33"/>
      <c r="R1126" s="34"/>
    </row>
    <row r="1127" spans="1:18" ht="27.6" customHeight="1">
      <c r="A1127" s="16" t="s">
        <v>7</v>
      </c>
      <c r="B1127" s="18"/>
      <c r="C1127" s="19" t="s">
        <v>8</v>
      </c>
      <c r="D1127" s="20"/>
      <c r="E1127" s="20"/>
      <c r="F1127" s="20"/>
      <c r="G1127" s="20"/>
      <c r="H1127" s="20"/>
      <c r="I1127" s="20"/>
      <c r="J1127" s="20"/>
      <c r="K1127" s="20"/>
      <c r="L1127" s="21"/>
      <c r="M1127" s="4" t="s">
        <v>9</v>
      </c>
      <c r="N1127" s="19" t="s">
        <v>10</v>
      </c>
      <c r="O1127" s="20"/>
      <c r="P1127" s="20"/>
      <c r="Q1127" s="20"/>
      <c r="R1127" s="21"/>
    </row>
    <row r="1128" spans="1:18" ht="22.2" customHeight="1">
      <c r="A1128" s="22" t="s">
        <v>11</v>
      </c>
      <c r="B1128" s="24"/>
      <c r="C1128" s="22" t="s">
        <v>48</v>
      </c>
      <c r="D1128" s="23"/>
      <c r="E1128" s="23"/>
      <c r="F1128" s="23"/>
      <c r="G1128" s="24"/>
      <c r="H1128" s="22" t="s">
        <v>49</v>
      </c>
      <c r="I1128" s="24"/>
      <c r="J1128" s="22" t="s">
        <v>50</v>
      </c>
      <c r="K1128" s="23"/>
      <c r="L1128" s="24"/>
      <c r="M1128" s="5" t="s">
        <v>51</v>
      </c>
      <c r="N1128" s="22" t="s">
        <v>52</v>
      </c>
      <c r="O1128" s="24"/>
      <c r="P1128" s="22" t="s">
        <v>53</v>
      </c>
      <c r="Q1128" s="23"/>
      <c r="R1128" s="24"/>
    </row>
    <row r="1129" spans="1:18" ht="35.700000000000003" customHeight="1">
      <c r="A1129" s="22" t="s">
        <v>1319</v>
      </c>
      <c r="B1129" s="24"/>
      <c r="C1129" s="19" t="s">
        <v>1240</v>
      </c>
      <c r="D1129" s="20"/>
      <c r="E1129" s="20"/>
      <c r="F1129" s="20"/>
      <c r="G1129" s="21"/>
      <c r="H1129" s="22" t="s">
        <v>65</v>
      </c>
      <c r="I1129" s="24"/>
      <c r="J1129" s="35">
        <v>1</v>
      </c>
      <c r="K1129" s="36"/>
      <c r="L1129" s="37"/>
      <c r="M1129" s="7"/>
      <c r="N1129" s="25" t="str">
        <f>IF(COUNT(J1129,M1129)=2,ROUND(J1129*M1129,0),"-
-")</f>
        <v>-
-</v>
      </c>
      <c r="O1129" s="26"/>
      <c r="P1129" s="38" t="s">
        <v>1241</v>
      </c>
      <c r="Q1129" s="39"/>
      <c r="R1129" s="40"/>
    </row>
    <row r="1130" spans="1:18" ht="89.4" customHeight="1">
      <c r="A1130" s="22" t="s">
        <v>1320</v>
      </c>
      <c r="B1130" s="24"/>
      <c r="C1130" s="19" t="s">
        <v>1321</v>
      </c>
      <c r="D1130" s="20"/>
      <c r="E1130" s="20"/>
      <c r="F1130" s="20"/>
      <c r="G1130" s="21"/>
      <c r="H1130" s="22" t="s">
        <v>1322</v>
      </c>
      <c r="I1130" s="24"/>
      <c r="J1130" s="35">
        <v>45</v>
      </c>
      <c r="K1130" s="36"/>
      <c r="L1130" s="37"/>
      <c r="M1130" s="7"/>
      <c r="N1130" s="25" t="str">
        <f>IF(COUNT(J1130,M1130)=2,ROUND(J1130*M1130,0),"-
-
-
-
-")</f>
        <v>-
-
-
-
-</v>
      </c>
      <c r="O1130" s="26"/>
      <c r="P1130" s="38" t="s">
        <v>1323</v>
      </c>
      <c r="Q1130" s="39"/>
      <c r="R1130" s="40"/>
    </row>
    <row r="1131" spans="1:18" ht="35.700000000000003" customHeight="1">
      <c r="A1131" s="22" t="s">
        <v>1324</v>
      </c>
      <c r="B1131" s="24"/>
      <c r="C1131" s="19" t="s">
        <v>1325</v>
      </c>
      <c r="D1131" s="20"/>
      <c r="E1131" s="20"/>
      <c r="F1131" s="20"/>
      <c r="G1131" s="21"/>
      <c r="H1131" s="22" t="s">
        <v>65</v>
      </c>
      <c r="I1131" s="24"/>
      <c r="J1131" s="35">
        <v>1</v>
      </c>
      <c r="K1131" s="36"/>
      <c r="L1131" s="37"/>
      <c r="M1131" s="7"/>
      <c r="N1131" s="25" t="str">
        <f>IF(COUNT(J1131,M1131)=2,ROUND(J1131*M1131,0),"-
-")</f>
        <v>-
-</v>
      </c>
      <c r="O1131" s="26"/>
      <c r="P1131" s="38" t="s">
        <v>1326</v>
      </c>
      <c r="Q1131" s="39"/>
      <c r="R1131" s="40"/>
    </row>
    <row r="1132" spans="1:18" ht="35.700000000000003" customHeight="1">
      <c r="A1132" s="22" t="s">
        <v>1327</v>
      </c>
      <c r="B1132" s="24"/>
      <c r="C1132" s="19" t="s">
        <v>692</v>
      </c>
      <c r="D1132" s="20"/>
      <c r="E1132" s="20"/>
      <c r="F1132" s="20"/>
      <c r="G1132" s="21"/>
      <c r="H1132" s="22" t="s">
        <v>65</v>
      </c>
      <c r="I1132" s="24"/>
      <c r="J1132" s="35">
        <v>1</v>
      </c>
      <c r="K1132" s="36"/>
      <c r="L1132" s="37"/>
      <c r="M1132" s="7"/>
      <c r="N1132" s="25" t="str">
        <f>IF(COUNT(J1132,M1132)=2,ROUND(J1132*M1132,0),"-
-")</f>
        <v>-
-</v>
      </c>
      <c r="O1132" s="26"/>
      <c r="P1132" s="38" t="s">
        <v>1328</v>
      </c>
      <c r="Q1132" s="39"/>
      <c r="R1132" s="40"/>
    </row>
    <row r="1133" spans="1:18" ht="35.700000000000003" customHeight="1">
      <c r="A1133" s="22" t="s">
        <v>1329</v>
      </c>
      <c r="B1133" s="24"/>
      <c r="C1133" s="19" t="s">
        <v>1330</v>
      </c>
      <c r="D1133" s="20"/>
      <c r="E1133" s="20"/>
      <c r="F1133" s="20"/>
      <c r="G1133" s="21"/>
      <c r="H1133" s="22" t="s">
        <v>65</v>
      </c>
      <c r="I1133" s="24"/>
      <c r="J1133" s="35">
        <v>1</v>
      </c>
      <c r="K1133" s="36"/>
      <c r="L1133" s="37"/>
      <c r="M1133" s="7"/>
      <c r="N1133" s="25" t="str">
        <f>IF(COUNT(J1133,M1133)=2,ROUND(J1133*M1133,0),"-
-")</f>
        <v>-
-</v>
      </c>
      <c r="O1133" s="26"/>
      <c r="P1133" s="38" t="s">
        <v>1253</v>
      </c>
      <c r="Q1133" s="39"/>
      <c r="R1133" s="40"/>
    </row>
    <row r="1134" spans="1:18" ht="35.700000000000003" customHeight="1">
      <c r="A1134" s="22" t="s">
        <v>1331</v>
      </c>
      <c r="B1134" s="24"/>
      <c r="C1134" s="19" t="s">
        <v>704</v>
      </c>
      <c r="D1134" s="20"/>
      <c r="E1134" s="20"/>
      <c r="F1134" s="20"/>
      <c r="G1134" s="21"/>
      <c r="H1134" s="22" t="s">
        <v>65</v>
      </c>
      <c r="I1134" s="24"/>
      <c r="J1134" s="35">
        <v>1</v>
      </c>
      <c r="K1134" s="36"/>
      <c r="L1134" s="37"/>
      <c r="M1134" s="7"/>
      <c r="N1134" s="25" t="str">
        <f>IF(COUNT(J1134,M1134)=2,ROUND(J1134*M1134,0),"-
-")</f>
        <v>-
-</v>
      </c>
      <c r="O1134" s="26"/>
      <c r="P1134" s="38" t="s">
        <v>1332</v>
      </c>
      <c r="Q1134" s="39"/>
      <c r="R1134" s="40"/>
    </row>
    <row r="1135" spans="1:18" ht="35.700000000000003" customHeight="1">
      <c r="A1135" s="22" t="s">
        <v>1333</v>
      </c>
      <c r="B1135" s="24"/>
      <c r="C1135" s="19" t="s">
        <v>1334</v>
      </c>
      <c r="D1135" s="20"/>
      <c r="E1135" s="20"/>
      <c r="F1135" s="20"/>
      <c r="G1135" s="21"/>
      <c r="H1135" s="22" t="s">
        <v>65</v>
      </c>
      <c r="I1135" s="24"/>
      <c r="J1135" s="35">
        <v>1</v>
      </c>
      <c r="K1135" s="36"/>
      <c r="L1135" s="37"/>
      <c r="M1135" s="7"/>
      <c r="N1135" s="25" t="str">
        <f>IF(COUNT(J1135,M1135)=2,ROUND(J1135*M1135,0),"-
-")</f>
        <v>-
-</v>
      </c>
      <c r="O1135" s="26"/>
      <c r="P1135" s="38" t="s">
        <v>1335</v>
      </c>
      <c r="Q1135" s="39"/>
      <c r="R1135" s="40"/>
    </row>
    <row r="1136" spans="1:18" ht="17.850000000000001" customHeight="1">
      <c r="A1136" s="22" t="s">
        <v>1336</v>
      </c>
      <c r="B1136" s="24"/>
      <c r="C1136" s="19" t="s">
        <v>1262</v>
      </c>
      <c r="D1136" s="20"/>
      <c r="E1136" s="20"/>
      <c r="F1136" s="20"/>
      <c r="G1136" s="21"/>
      <c r="H1136" s="22" t="s">
        <v>65</v>
      </c>
      <c r="I1136" s="24"/>
      <c r="J1136" s="35">
        <v>1</v>
      </c>
      <c r="K1136" s="36"/>
      <c r="L1136" s="37"/>
      <c r="M1136" s="7"/>
      <c r="N1136" s="25" t="str">
        <f>IF(COUNT(J1136,M1136)=2,ROUND(J1136*M1136,0),"-")</f>
        <v>-</v>
      </c>
      <c r="O1136" s="26"/>
      <c r="P1136" s="38" t="s">
        <v>1263</v>
      </c>
      <c r="Q1136" s="39"/>
      <c r="R1136" s="40"/>
    </row>
    <row r="1137" spans="1:18" ht="17.850000000000001" customHeight="1">
      <c r="A1137" s="22" t="s">
        <v>1337</v>
      </c>
      <c r="B1137" s="24"/>
      <c r="C1137" s="19" t="s">
        <v>1338</v>
      </c>
      <c r="D1137" s="20"/>
      <c r="E1137" s="20"/>
      <c r="F1137" s="20"/>
      <c r="G1137" s="21"/>
      <c r="H1137" s="22"/>
      <c r="I1137" s="24"/>
      <c r="J1137" s="35">
        <v>1</v>
      </c>
      <c r="K1137" s="36"/>
      <c r="L1137" s="37"/>
      <c r="M1137" s="6" t="str">
        <f>IF(COUNT(N1137,J1137)=2,IF(J1137=0,"-",N1137/J1137),"-")</f>
        <v>-</v>
      </c>
      <c r="N1137" s="25" t="str">
        <f>IF(COUNT(N1138,N1249,N1313)=3,SUM(N1138,N1249,N1313),"-")</f>
        <v>-</v>
      </c>
      <c r="O1137" s="26"/>
      <c r="P1137" s="19"/>
      <c r="Q1137" s="20"/>
      <c r="R1137" s="21"/>
    </row>
    <row r="1138" spans="1:18" ht="17.850000000000001" customHeight="1">
      <c r="A1138" s="22" t="s">
        <v>1339</v>
      </c>
      <c r="B1138" s="24"/>
      <c r="C1138" s="19" t="s">
        <v>1340</v>
      </c>
      <c r="D1138" s="20"/>
      <c r="E1138" s="20"/>
      <c r="F1138" s="20"/>
      <c r="G1138" s="21"/>
      <c r="H1138" s="22"/>
      <c r="I1138" s="24"/>
      <c r="J1138" s="35">
        <v>1</v>
      </c>
      <c r="K1138" s="36"/>
      <c r="L1138" s="37"/>
      <c r="M1138" s="6" t="str">
        <f>IF(COUNT(N1138,J1138)=2,IF(J1138=0,"-",N1138/J1138),"-")</f>
        <v>-</v>
      </c>
      <c r="N1138" s="25" t="str">
        <f>IF(COUNT(N1139,N1140,N1141,N1142,N1143,N1159,N1160,N1161,N1162,N1163,N1164,N1165,N1166,N1167,N1168,N1169,N1170,N1171,N1172,N1173,N1189,N1190,N1201,N1221,N1222,N1223,N1224,N1225,N1226,N1227,N1228,N1229,N1230,N1231,N1232,N1233)=36,SUM(N1139,N1140,N1141,N1142,N1143,N1159,N1160,N1161,N1162,N1163,N1164,N1165,N1166,N1167,N1168,N1169,N1170,N1171,N1172,N1173,N1189,N1190,N1201,N1221,N1222,N1223,N1224,N1225,N1226,N1227,N1228,N1229,N1230,N1231,N1232,N1233),"-")</f>
        <v>-</v>
      </c>
      <c r="O1138" s="26"/>
      <c r="P1138" s="38" t="s">
        <v>1341</v>
      </c>
      <c r="Q1138" s="39"/>
      <c r="R1138" s="40"/>
    </row>
    <row r="1139" spans="1:18" ht="35.700000000000003" customHeight="1">
      <c r="A1139" s="22" t="s">
        <v>1342</v>
      </c>
      <c r="B1139" s="24"/>
      <c r="C1139" s="19" t="s">
        <v>1343</v>
      </c>
      <c r="D1139" s="20"/>
      <c r="E1139" s="20"/>
      <c r="F1139" s="20"/>
      <c r="G1139" s="21"/>
      <c r="H1139" s="22" t="s">
        <v>1062</v>
      </c>
      <c r="I1139" s="24"/>
      <c r="J1139" s="35">
        <v>15</v>
      </c>
      <c r="K1139" s="36"/>
      <c r="L1139" s="37"/>
      <c r="M1139" s="7"/>
      <c r="N1139" s="25" t="str">
        <f>IF(COUNT(J1139,M1139)=2,ROUND(J1139*M1139,0),"-
-")</f>
        <v>-
-</v>
      </c>
      <c r="O1139" s="26"/>
      <c r="P1139" s="38" t="s">
        <v>1344</v>
      </c>
      <c r="Q1139" s="39"/>
      <c r="R1139" s="40"/>
    </row>
    <row r="1140" spans="1:18" ht="35.700000000000003" customHeight="1">
      <c r="A1140" s="22" t="s">
        <v>1345</v>
      </c>
      <c r="B1140" s="24"/>
      <c r="C1140" s="19" t="s">
        <v>1346</v>
      </c>
      <c r="D1140" s="20"/>
      <c r="E1140" s="20"/>
      <c r="F1140" s="20"/>
      <c r="G1140" s="21"/>
      <c r="H1140" s="22" t="s">
        <v>1062</v>
      </c>
      <c r="I1140" s="24"/>
      <c r="J1140" s="35">
        <v>33</v>
      </c>
      <c r="K1140" s="36"/>
      <c r="L1140" s="37"/>
      <c r="M1140" s="7"/>
      <c r="N1140" s="25" t="str">
        <f>IF(COUNT(J1140,M1140)=2,ROUND(J1140*M1140,0),"-
-")</f>
        <v>-
-</v>
      </c>
      <c r="O1140" s="26"/>
      <c r="P1140" s="38" t="s">
        <v>1347</v>
      </c>
      <c r="Q1140" s="39"/>
      <c r="R1140" s="40"/>
    </row>
    <row r="1141" spans="1:18" ht="35.700000000000003" customHeight="1">
      <c r="A1141" s="22" t="s">
        <v>1348</v>
      </c>
      <c r="B1141" s="24"/>
      <c r="C1141" s="19" t="s">
        <v>1349</v>
      </c>
      <c r="D1141" s="20"/>
      <c r="E1141" s="20"/>
      <c r="F1141" s="20"/>
      <c r="G1141" s="21"/>
      <c r="H1141" s="22" t="s">
        <v>1062</v>
      </c>
      <c r="I1141" s="24"/>
      <c r="J1141" s="35">
        <v>32</v>
      </c>
      <c r="K1141" s="36"/>
      <c r="L1141" s="37"/>
      <c r="M1141" s="7"/>
      <c r="N1141" s="25" t="str">
        <f>IF(COUNT(J1141,M1141)=2,ROUND(J1141*M1141,0),"-
-")</f>
        <v>-
-</v>
      </c>
      <c r="O1141" s="26"/>
      <c r="P1141" s="38" t="s">
        <v>1350</v>
      </c>
      <c r="Q1141" s="39"/>
      <c r="R1141" s="40"/>
    </row>
    <row r="1142" spans="1:18" ht="35.700000000000003" customHeight="1">
      <c r="A1142" s="22" t="s">
        <v>1351</v>
      </c>
      <c r="B1142" s="24"/>
      <c r="C1142" s="19" t="s">
        <v>1352</v>
      </c>
      <c r="D1142" s="20"/>
      <c r="E1142" s="20"/>
      <c r="F1142" s="20"/>
      <c r="G1142" s="21"/>
      <c r="H1142" s="22" t="s">
        <v>122</v>
      </c>
      <c r="I1142" s="24"/>
      <c r="J1142" s="35">
        <v>74</v>
      </c>
      <c r="K1142" s="36"/>
      <c r="L1142" s="37"/>
      <c r="M1142" s="7"/>
      <c r="N1142" s="25" t="str">
        <f>IF(COUNT(J1142,M1142)=2,ROUND(J1142*M1142,0),"-
-")</f>
        <v>-
-</v>
      </c>
      <c r="O1142" s="26"/>
      <c r="P1142" s="38" t="s">
        <v>1353</v>
      </c>
      <c r="Q1142" s="39"/>
      <c r="R1142" s="40"/>
    </row>
    <row r="1143" spans="1:18" ht="35.700000000000003" customHeight="1">
      <c r="A1143" s="22" t="s">
        <v>1354</v>
      </c>
      <c r="B1143" s="24"/>
      <c r="C1143" s="19" t="s">
        <v>1355</v>
      </c>
      <c r="D1143" s="20"/>
      <c r="E1143" s="20"/>
      <c r="F1143" s="20"/>
      <c r="G1143" s="21"/>
      <c r="H1143" s="22" t="s">
        <v>122</v>
      </c>
      <c r="I1143" s="24"/>
      <c r="J1143" s="35">
        <v>36</v>
      </c>
      <c r="K1143" s="36"/>
      <c r="L1143" s="37"/>
      <c r="M1143" s="7"/>
      <c r="N1143" s="25" t="str">
        <f>IF(COUNT(J1143,M1143)=2,ROUND(J1143*M1143,0),"-
-")</f>
        <v>-
-</v>
      </c>
      <c r="O1143" s="26"/>
      <c r="P1143" s="38" t="s">
        <v>1356</v>
      </c>
      <c r="Q1143" s="39"/>
      <c r="R1143" s="40"/>
    </row>
    <row r="1144" spans="1:18" ht="54.75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18" ht="10.5" customHeight="1">
      <c r="A1145" s="1"/>
      <c r="B1145" s="41" t="s">
        <v>42</v>
      </c>
      <c r="C1145" s="41"/>
      <c r="D1145" s="1"/>
      <c r="E1145" s="8" t="s">
        <v>43</v>
      </c>
      <c r="F1145" s="1"/>
      <c r="G1145" s="41" t="s">
        <v>44</v>
      </c>
      <c r="H1145" s="41"/>
      <c r="I1145" s="1"/>
      <c r="J1145" s="1"/>
      <c r="K1145" s="8" t="s">
        <v>43</v>
      </c>
      <c r="L1145" s="1"/>
      <c r="M1145" s="1"/>
      <c r="N1145" s="1"/>
      <c r="O1145" s="1"/>
      <c r="P1145" s="1"/>
      <c r="Q1145" s="1"/>
      <c r="R1145" s="1"/>
    </row>
    <row r="1146" spans="1:18" ht="21.45" customHeight="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18" ht="26.1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1:18" ht="17.25" customHeight="1">
      <c r="A1148" s="29" t="s">
        <v>0</v>
      </c>
      <c r="B1148" s="29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</row>
    <row r="1149" spans="1:18" ht="4.8" customHeight="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1:18" ht="17.25" customHeight="1">
      <c r="A1150" s="29" t="s">
        <v>45</v>
      </c>
      <c r="B1150" s="29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</row>
    <row r="1151" spans="1:18" ht="2.85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ht="11.4" customHeight="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30" t="s">
        <v>2</v>
      </c>
      <c r="P1152" s="30"/>
      <c r="Q1152" s="30"/>
      <c r="R1152" s="30"/>
    </row>
    <row r="1153" spans="1:18" ht="6.75" customHeight="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18" ht="10.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41" t="s">
        <v>1357</v>
      </c>
      <c r="P1154" s="41"/>
      <c r="Q1154" s="41"/>
      <c r="R1154" s="1"/>
    </row>
    <row r="1155" spans="1:18" ht="2.4" customHeight="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18" ht="27.6" customHeight="1">
      <c r="A1156" s="16" t="s">
        <v>4</v>
      </c>
      <c r="B1156" s="18"/>
      <c r="C1156" s="19" t="s">
        <v>47</v>
      </c>
      <c r="D1156" s="20"/>
      <c r="E1156" s="20"/>
      <c r="F1156" s="20"/>
      <c r="G1156" s="20"/>
      <c r="H1156" s="20"/>
      <c r="I1156" s="20"/>
      <c r="J1156" s="20"/>
      <c r="K1156" s="20"/>
      <c r="L1156" s="21"/>
      <c r="M1156" s="4" t="s">
        <v>6</v>
      </c>
      <c r="N1156" s="32"/>
      <c r="O1156" s="33"/>
      <c r="P1156" s="33"/>
      <c r="Q1156" s="33"/>
      <c r="R1156" s="34"/>
    </row>
    <row r="1157" spans="1:18" ht="27.6" customHeight="1">
      <c r="A1157" s="16" t="s">
        <v>7</v>
      </c>
      <c r="B1157" s="18"/>
      <c r="C1157" s="19" t="s">
        <v>8</v>
      </c>
      <c r="D1157" s="20"/>
      <c r="E1157" s="20"/>
      <c r="F1157" s="20"/>
      <c r="G1157" s="20"/>
      <c r="H1157" s="20"/>
      <c r="I1157" s="20"/>
      <c r="J1157" s="20"/>
      <c r="K1157" s="20"/>
      <c r="L1157" s="21"/>
      <c r="M1157" s="4" t="s">
        <v>9</v>
      </c>
      <c r="N1157" s="19" t="s">
        <v>10</v>
      </c>
      <c r="O1157" s="20"/>
      <c r="P1157" s="20"/>
      <c r="Q1157" s="20"/>
      <c r="R1157" s="21"/>
    </row>
    <row r="1158" spans="1:18" ht="22.2" customHeight="1">
      <c r="A1158" s="22" t="s">
        <v>11</v>
      </c>
      <c r="B1158" s="24"/>
      <c r="C1158" s="22" t="s">
        <v>48</v>
      </c>
      <c r="D1158" s="23"/>
      <c r="E1158" s="23"/>
      <c r="F1158" s="23"/>
      <c r="G1158" s="24"/>
      <c r="H1158" s="22" t="s">
        <v>49</v>
      </c>
      <c r="I1158" s="24"/>
      <c r="J1158" s="22" t="s">
        <v>50</v>
      </c>
      <c r="K1158" s="23"/>
      <c r="L1158" s="24"/>
      <c r="M1158" s="5" t="s">
        <v>51</v>
      </c>
      <c r="N1158" s="22" t="s">
        <v>52</v>
      </c>
      <c r="O1158" s="24"/>
      <c r="P1158" s="22" t="s">
        <v>53</v>
      </c>
      <c r="Q1158" s="23"/>
      <c r="R1158" s="24"/>
    </row>
    <row r="1159" spans="1:18" ht="35.700000000000003" customHeight="1">
      <c r="A1159" s="22" t="s">
        <v>1358</v>
      </c>
      <c r="B1159" s="24"/>
      <c r="C1159" s="19" t="s">
        <v>1359</v>
      </c>
      <c r="D1159" s="20"/>
      <c r="E1159" s="20"/>
      <c r="F1159" s="20"/>
      <c r="G1159" s="21"/>
      <c r="H1159" s="22" t="s">
        <v>1062</v>
      </c>
      <c r="I1159" s="24"/>
      <c r="J1159" s="35">
        <v>12</v>
      </c>
      <c r="K1159" s="36"/>
      <c r="L1159" s="37"/>
      <c r="M1159" s="7"/>
      <c r="N1159" s="25" t="str">
        <f t="shared" ref="N1159:N1173" si="14">IF(COUNT(J1159,M1159)=2,ROUND(J1159*M1159,0),"-
-")</f>
        <v>-
-</v>
      </c>
      <c r="O1159" s="26"/>
      <c r="P1159" s="38" t="s">
        <v>1360</v>
      </c>
      <c r="Q1159" s="39"/>
      <c r="R1159" s="40"/>
    </row>
    <row r="1160" spans="1:18" ht="35.700000000000003" customHeight="1">
      <c r="A1160" s="22" t="s">
        <v>1361</v>
      </c>
      <c r="B1160" s="24"/>
      <c r="C1160" s="19" t="s">
        <v>1362</v>
      </c>
      <c r="D1160" s="20"/>
      <c r="E1160" s="20"/>
      <c r="F1160" s="20"/>
      <c r="G1160" s="21"/>
      <c r="H1160" s="22" t="s">
        <v>1062</v>
      </c>
      <c r="I1160" s="24"/>
      <c r="J1160" s="35">
        <v>12</v>
      </c>
      <c r="K1160" s="36"/>
      <c r="L1160" s="37"/>
      <c r="M1160" s="7"/>
      <c r="N1160" s="25" t="str">
        <f t="shared" si="14"/>
        <v>-
-</v>
      </c>
      <c r="O1160" s="26"/>
      <c r="P1160" s="38" t="s">
        <v>1363</v>
      </c>
      <c r="Q1160" s="39"/>
      <c r="R1160" s="40"/>
    </row>
    <row r="1161" spans="1:18" ht="35.700000000000003" customHeight="1">
      <c r="A1161" s="22" t="s">
        <v>1364</v>
      </c>
      <c r="B1161" s="24"/>
      <c r="C1161" s="19" t="s">
        <v>1365</v>
      </c>
      <c r="D1161" s="20"/>
      <c r="E1161" s="20"/>
      <c r="F1161" s="20"/>
      <c r="G1161" s="21"/>
      <c r="H1161" s="22" t="s">
        <v>122</v>
      </c>
      <c r="I1161" s="24"/>
      <c r="J1161" s="35">
        <v>14</v>
      </c>
      <c r="K1161" s="36"/>
      <c r="L1161" s="37"/>
      <c r="M1161" s="7"/>
      <c r="N1161" s="25" t="str">
        <f t="shared" si="14"/>
        <v>-
-</v>
      </c>
      <c r="O1161" s="26"/>
      <c r="P1161" s="38" t="s">
        <v>1366</v>
      </c>
      <c r="Q1161" s="39"/>
      <c r="R1161" s="40"/>
    </row>
    <row r="1162" spans="1:18" ht="35.700000000000003" customHeight="1">
      <c r="A1162" s="22" t="s">
        <v>1367</v>
      </c>
      <c r="B1162" s="24"/>
      <c r="C1162" s="19" t="s">
        <v>1368</v>
      </c>
      <c r="D1162" s="20"/>
      <c r="E1162" s="20"/>
      <c r="F1162" s="20"/>
      <c r="G1162" s="21"/>
      <c r="H1162" s="22" t="s">
        <v>1062</v>
      </c>
      <c r="I1162" s="24"/>
      <c r="J1162" s="35">
        <v>15</v>
      </c>
      <c r="K1162" s="36"/>
      <c r="L1162" s="37"/>
      <c r="M1162" s="7"/>
      <c r="N1162" s="25" t="str">
        <f t="shared" si="14"/>
        <v>-
-</v>
      </c>
      <c r="O1162" s="26"/>
      <c r="P1162" s="38" t="s">
        <v>1369</v>
      </c>
      <c r="Q1162" s="39"/>
      <c r="R1162" s="40"/>
    </row>
    <row r="1163" spans="1:18" ht="35.700000000000003" customHeight="1">
      <c r="A1163" s="22" t="s">
        <v>1370</v>
      </c>
      <c r="B1163" s="24"/>
      <c r="C1163" s="19" t="s">
        <v>1371</v>
      </c>
      <c r="D1163" s="20"/>
      <c r="E1163" s="20"/>
      <c r="F1163" s="20"/>
      <c r="G1163" s="21"/>
      <c r="H1163" s="22" t="s">
        <v>122</v>
      </c>
      <c r="I1163" s="24"/>
      <c r="J1163" s="35">
        <v>65</v>
      </c>
      <c r="K1163" s="36"/>
      <c r="L1163" s="37"/>
      <c r="M1163" s="7"/>
      <c r="N1163" s="25" t="str">
        <f t="shared" si="14"/>
        <v>-
-</v>
      </c>
      <c r="O1163" s="26"/>
      <c r="P1163" s="38" t="s">
        <v>1372</v>
      </c>
      <c r="Q1163" s="39"/>
      <c r="R1163" s="40"/>
    </row>
    <row r="1164" spans="1:18" ht="35.700000000000003" customHeight="1">
      <c r="A1164" s="22" t="s">
        <v>1373</v>
      </c>
      <c r="B1164" s="24"/>
      <c r="C1164" s="19" t="s">
        <v>1374</v>
      </c>
      <c r="D1164" s="20"/>
      <c r="E1164" s="20"/>
      <c r="F1164" s="20"/>
      <c r="G1164" s="21"/>
      <c r="H1164" s="22" t="s">
        <v>122</v>
      </c>
      <c r="I1164" s="24"/>
      <c r="J1164" s="35">
        <v>15</v>
      </c>
      <c r="K1164" s="36"/>
      <c r="L1164" s="37"/>
      <c r="M1164" s="7"/>
      <c r="N1164" s="25" t="str">
        <f t="shared" si="14"/>
        <v>-
-</v>
      </c>
      <c r="O1164" s="26"/>
      <c r="P1164" s="38" t="s">
        <v>1375</v>
      </c>
      <c r="Q1164" s="39"/>
      <c r="R1164" s="40"/>
    </row>
    <row r="1165" spans="1:18" ht="35.700000000000003" customHeight="1">
      <c r="A1165" s="22" t="s">
        <v>1376</v>
      </c>
      <c r="B1165" s="24"/>
      <c r="C1165" s="19" t="s">
        <v>1377</v>
      </c>
      <c r="D1165" s="20"/>
      <c r="E1165" s="20"/>
      <c r="F1165" s="20"/>
      <c r="G1165" s="21"/>
      <c r="H1165" s="22" t="s">
        <v>122</v>
      </c>
      <c r="I1165" s="24"/>
      <c r="J1165" s="35">
        <v>2</v>
      </c>
      <c r="K1165" s="36"/>
      <c r="L1165" s="37"/>
      <c r="M1165" s="7"/>
      <c r="N1165" s="25" t="str">
        <f t="shared" si="14"/>
        <v>-
-</v>
      </c>
      <c r="O1165" s="26"/>
      <c r="P1165" s="38" t="s">
        <v>1378</v>
      </c>
      <c r="Q1165" s="39"/>
      <c r="R1165" s="40"/>
    </row>
    <row r="1166" spans="1:18" ht="35.700000000000003" customHeight="1">
      <c r="A1166" s="22" t="s">
        <v>1379</v>
      </c>
      <c r="B1166" s="24"/>
      <c r="C1166" s="19" t="s">
        <v>1380</v>
      </c>
      <c r="D1166" s="20"/>
      <c r="E1166" s="20"/>
      <c r="F1166" s="20"/>
      <c r="G1166" s="21"/>
      <c r="H1166" s="22" t="s">
        <v>1062</v>
      </c>
      <c r="I1166" s="24"/>
      <c r="J1166" s="35">
        <v>2</v>
      </c>
      <c r="K1166" s="36"/>
      <c r="L1166" s="37"/>
      <c r="M1166" s="7"/>
      <c r="N1166" s="25" t="str">
        <f t="shared" si="14"/>
        <v>-
-</v>
      </c>
      <c r="O1166" s="26"/>
      <c r="P1166" s="38" t="s">
        <v>1381</v>
      </c>
      <c r="Q1166" s="39"/>
      <c r="R1166" s="40"/>
    </row>
    <row r="1167" spans="1:18" ht="35.700000000000003" customHeight="1">
      <c r="A1167" s="22" t="s">
        <v>1382</v>
      </c>
      <c r="B1167" s="24"/>
      <c r="C1167" s="19" t="s">
        <v>1383</v>
      </c>
      <c r="D1167" s="20"/>
      <c r="E1167" s="20"/>
      <c r="F1167" s="20"/>
      <c r="G1167" s="21"/>
      <c r="H1167" s="22" t="s">
        <v>1062</v>
      </c>
      <c r="I1167" s="24"/>
      <c r="J1167" s="35">
        <v>3</v>
      </c>
      <c r="K1167" s="36"/>
      <c r="L1167" s="37"/>
      <c r="M1167" s="7"/>
      <c r="N1167" s="25" t="str">
        <f t="shared" si="14"/>
        <v>-
-</v>
      </c>
      <c r="O1167" s="26"/>
      <c r="P1167" s="38" t="s">
        <v>1384</v>
      </c>
      <c r="Q1167" s="39"/>
      <c r="R1167" s="40"/>
    </row>
    <row r="1168" spans="1:18" ht="35.700000000000003" customHeight="1">
      <c r="A1168" s="22" t="s">
        <v>1385</v>
      </c>
      <c r="B1168" s="24"/>
      <c r="C1168" s="19" t="s">
        <v>1386</v>
      </c>
      <c r="D1168" s="20"/>
      <c r="E1168" s="20"/>
      <c r="F1168" s="20"/>
      <c r="G1168" s="21"/>
      <c r="H1168" s="22" t="s">
        <v>1062</v>
      </c>
      <c r="I1168" s="24"/>
      <c r="J1168" s="35">
        <v>3</v>
      </c>
      <c r="K1168" s="36"/>
      <c r="L1168" s="37"/>
      <c r="M1168" s="7"/>
      <c r="N1168" s="25" t="str">
        <f t="shared" si="14"/>
        <v>-
-</v>
      </c>
      <c r="O1168" s="26"/>
      <c r="P1168" s="38" t="s">
        <v>1387</v>
      </c>
      <c r="Q1168" s="39"/>
      <c r="R1168" s="40"/>
    </row>
    <row r="1169" spans="1:18" ht="35.700000000000003" customHeight="1">
      <c r="A1169" s="22" t="s">
        <v>1388</v>
      </c>
      <c r="B1169" s="24"/>
      <c r="C1169" s="19" t="s">
        <v>1389</v>
      </c>
      <c r="D1169" s="20"/>
      <c r="E1169" s="20"/>
      <c r="F1169" s="20"/>
      <c r="G1169" s="21"/>
      <c r="H1169" s="22" t="s">
        <v>1062</v>
      </c>
      <c r="I1169" s="24"/>
      <c r="J1169" s="35">
        <v>12</v>
      </c>
      <c r="K1169" s="36"/>
      <c r="L1169" s="37"/>
      <c r="M1169" s="7"/>
      <c r="N1169" s="25" t="str">
        <f t="shared" si="14"/>
        <v>-
-</v>
      </c>
      <c r="O1169" s="26"/>
      <c r="P1169" s="38" t="s">
        <v>1390</v>
      </c>
      <c r="Q1169" s="39"/>
      <c r="R1169" s="40"/>
    </row>
    <row r="1170" spans="1:18" ht="35.700000000000003" customHeight="1">
      <c r="A1170" s="22" t="s">
        <v>1391</v>
      </c>
      <c r="B1170" s="24"/>
      <c r="C1170" s="19" t="s">
        <v>1392</v>
      </c>
      <c r="D1170" s="20"/>
      <c r="E1170" s="20"/>
      <c r="F1170" s="20"/>
      <c r="G1170" s="21"/>
      <c r="H1170" s="22" t="s">
        <v>122</v>
      </c>
      <c r="I1170" s="24"/>
      <c r="J1170" s="35">
        <v>9</v>
      </c>
      <c r="K1170" s="36"/>
      <c r="L1170" s="37"/>
      <c r="M1170" s="7"/>
      <c r="N1170" s="25" t="str">
        <f t="shared" si="14"/>
        <v>-
-</v>
      </c>
      <c r="O1170" s="26"/>
      <c r="P1170" s="38" t="s">
        <v>1393</v>
      </c>
      <c r="Q1170" s="39"/>
      <c r="R1170" s="40"/>
    </row>
    <row r="1171" spans="1:18" ht="35.700000000000003" customHeight="1">
      <c r="A1171" s="22" t="s">
        <v>1394</v>
      </c>
      <c r="B1171" s="24"/>
      <c r="C1171" s="19" t="s">
        <v>1395</v>
      </c>
      <c r="D1171" s="20"/>
      <c r="E1171" s="20"/>
      <c r="F1171" s="20"/>
      <c r="G1171" s="21"/>
      <c r="H1171" s="22" t="s">
        <v>1062</v>
      </c>
      <c r="I1171" s="24"/>
      <c r="J1171" s="35">
        <v>5</v>
      </c>
      <c r="K1171" s="36"/>
      <c r="L1171" s="37"/>
      <c r="M1171" s="7"/>
      <c r="N1171" s="25" t="str">
        <f t="shared" si="14"/>
        <v>-
-</v>
      </c>
      <c r="O1171" s="26"/>
      <c r="P1171" s="38" t="s">
        <v>1396</v>
      </c>
      <c r="Q1171" s="39"/>
      <c r="R1171" s="40"/>
    </row>
    <row r="1172" spans="1:18" ht="35.700000000000003" customHeight="1">
      <c r="A1172" s="22" t="s">
        <v>1397</v>
      </c>
      <c r="B1172" s="24"/>
      <c r="C1172" s="19" t="s">
        <v>1398</v>
      </c>
      <c r="D1172" s="20"/>
      <c r="E1172" s="20"/>
      <c r="F1172" s="20"/>
      <c r="G1172" s="21"/>
      <c r="H1172" s="22" t="s">
        <v>1062</v>
      </c>
      <c r="I1172" s="24"/>
      <c r="J1172" s="35">
        <v>1</v>
      </c>
      <c r="K1172" s="36"/>
      <c r="L1172" s="37"/>
      <c r="M1172" s="7"/>
      <c r="N1172" s="25" t="str">
        <f t="shared" si="14"/>
        <v>-
-</v>
      </c>
      <c r="O1172" s="26"/>
      <c r="P1172" s="38" t="s">
        <v>1399</v>
      </c>
      <c r="Q1172" s="39"/>
      <c r="R1172" s="40"/>
    </row>
    <row r="1173" spans="1:18" ht="35.700000000000003" customHeight="1">
      <c r="A1173" s="22" t="s">
        <v>1400</v>
      </c>
      <c r="B1173" s="24"/>
      <c r="C1173" s="19" t="s">
        <v>1401</v>
      </c>
      <c r="D1173" s="20"/>
      <c r="E1173" s="20"/>
      <c r="F1173" s="20"/>
      <c r="G1173" s="21"/>
      <c r="H1173" s="22" t="s">
        <v>1062</v>
      </c>
      <c r="I1173" s="24"/>
      <c r="J1173" s="35">
        <v>1</v>
      </c>
      <c r="K1173" s="36"/>
      <c r="L1173" s="37"/>
      <c r="M1173" s="7"/>
      <c r="N1173" s="25" t="str">
        <f t="shared" si="14"/>
        <v>-
-</v>
      </c>
      <c r="O1173" s="26"/>
      <c r="P1173" s="38" t="s">
        <v>1402</v>
      </c>
      <c r="Q1173" s="39"/>
      <c r="R1173" s="40"/>
    </row>
    <row r="1174" spans="1:18" ht="54.75" customHeight="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18" ht="10.5" customHeight="1">
      <c r="A1175" s="1"/>
      <c r="B1175" s="41" t="s">
        <v>42</v>
      </c>
      <c r="C1175" s="41"/>
      <c r="D1175" s="1"/>
      <c r="E1175" s="8" t="s">
        <v>43</v>
      </c>
      <c r="F1175" s="1"/>
      <c r="G1175" s="41" t="s">
        <v>44</v>
      </c>
      <c r="H1175" s="41"/>
      <c r="I1175" s="1"/>
      <c r="J1175" s="1"/>
      <c r="K1175" s="8" t="s">
        <v>43</v>
      </c>
      <c r="L1175" s="1"/>
      <c r="M1175" s="1"/>
      <c r="N1175" s="1"/>
      <c r="O1175" s="1"/>
      <c r="P1175" s="1"/>
      <c r="Q1175" s="1"/>
      <c r="R1175" s="1"/>
    </row>
    <row r="1176" spans="1:18" ht="21.45" customHeight="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1:18" ht="26.1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1:18" ht="17.25" customHeight="1">
      <c r="A1178" s="29" t="s">
        <v>0</v>
      </c>
      <c r="B1178" s="29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</row>
    <row r="1179" spans="1:18" ht="4.8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18" ht="17.25" customHeight="1">
      <c r="A1180" s="29" t="s">
        <v>45</v>
      </c>
      <c r="B1180" s="29"/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</row>
    <row r="1181" spans="1:18" ht="2.85" customHeight="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1:18" ht="11.4" customHeight="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30" t="s">
        <v>2</v>
      </c>
      <c r="P1182" s="30"/>
      <c r="Q1182" s="30"/>
      <c r="R1182" s="30"/>
    </row>
    <row r="1183" spans="1:18" ht="6.75" customHeight="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1:18" ht="10.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41" t="s">
        <v>1403</v>
      </c>
      <c r="P1184" s="41"/>
      <c r="Q1184" s="41"/>
      <c r="R1184" s="1"/>
    </row>
    <row r="1185" spans="1:18" ht="2.4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 spans="1:18" ht="27.6" customHeight="1">
      <c r="A1186" s="16" t="s">
        <v>4</v>
      </c>
      <c r="B1186" s="18"/>
      <c r="C1186" s="19" t="s">
        <v>47</v>
      </c>
      <c r="D1186" s="20"/>
      <c r="E1186" s="20"/>
      <c r="F1186" s="20"/>
      <c r="G1186" s="20"/>
      <c r="H1186" s="20"/>
      <c r="I1186" s="20"/>
      <c r="J1186" s="20"/>
      <c r="K1186" s="20"/>
      <c r="L1186" s="21"/>
      <c r="M1186" s="4" t="s">
        <v>6</v>
      </c>
      <c r="N1186" s="32"/>
      <c r="O1186" s="33"/>
      <c r="P1186" s="33"/>
      <c r="Q1186" s="33"/>
      <c r="R1186" s="34"/>
    </row>
    <row r="1187" spans="1:18" ht="27.6" customHeight="1">
      <c r="A1187" s="16" t="s">
        <v>7</v>
      </c>
      <c r="B1187" s="18"/>
      <c r="C1187" s="19" t="s">
        <v>8</v>
      </c>
      <c r="D1187" s="20"/>
      <c r="E1187" s="20"/>
      <c r="F1187" s="20"/>
      <c r="G1187" s="20"/>
      <c r="H1187" s="20"/>
      <c r="I1187" s="20"/>
      <c r="J1187" s="20"/>
      <c r="K1187" s="20"/>
      <c r="L1187" s="21"/>
      <c r="M1187" s="4" t="s">
        <v>9</v>
      </c>
      <c r="N1187" s="19" t="s">
        <v>10</v>
      </c>
      <c r="O1187" s="20"/>
      <c r="P1187" s="20"/>
      <c r="Q1187" s="20"/>
      <c r="R1187" s="21"/>
    </row>
    <row r="1188" spans="1:18" ht="22.2" customHeight="1">
      <c r="A1188" s="22" t="s">
        <v>11</v>
      </c>
      <c r="B1188" s="24"/>
      <c r="C1188" s="22" t="s">
        <v>48</v>
      </c>
      <c r="D1188" s="23"/>
      <c r="E1188" s="23"/>
      <c r="F1188" s="23"/>
      <c r="G1188" s="24"/>
      <c r="H1188" s="22" t="s">
        <v>49</v>
      </c>
      <c r="I1188" s="24"/>
      <c r="J1188" s="22" t="s">
        <v>50</v>
      </c>
      <c r="K1188" s="23"/>
      <c r="L1188" s="24"/>
      <c r="M1188" s="5" t="s">
        <v>51</v>
      </c>
      <c r="N1188" s="22" t="s">
        <v>52</v>
      </c>
      <c r="O1188" s="24"/>
      <c r="P1188" s="22" t="s">
        <v>53</v>
      </c>
      <c r="Q1188" s="23"/>
      <c r="R1188" s="24"/>
    </row>
    <row r="1189" spans="1:18" ht="35.700000000000003" customHeight="1">
      <c r="A1189" s="22" t="s">
        <v>1404</v>
      </c>
      <c r="B1189" s="24"/>
      <c r="C1189" s="19" t="s">
        <v>1405</v>
      </c>
      <c r="D1189" s="20"/>
      <c r="E1189" s="20"/>
      <c r="F1189" s="20"/>
      <c r="G1189" s="21"/>
      <c r="H1189" s="22" t="s">
        <v>1062</v>
      </c>
      <c r="I1189" s="24"/>
      <c r="J1189" s="35">
        <v>5</v>
      </c>
      <c r="K1189" s="36"/>
      <c r="L1189" s="37"/>
      <c r="M1189" s="7"/>
      <c r="N1189" s="25" t="str">
        <f>IF(COUNT(J1189,M1189)=2,ROUND(J1189*M1189,0),"-
-")</f>
        <v>-
-</v>
      </c>
      <c r="O1189" s="26"/>
      <c r="P1189" s="38" t="s">
        <v>1406</v>
      </c>
      <c r="Q1189" s="39"/>
      <c r="R1189" s="40"/>
    </row>
    <row r="1190" spans="1:18" ht="35.700000000000003" customHeight="1">
      <c r="A1190" s="22" t="s">
        <v>1407</v>
      </c>
      <c r="B1190" s="24"/>
      <c r="C1190" s="19" t="s">
        <v>1303</v>
      </c>
      <c r="D1190" s="20"/>
      <c r="E1190" s="20"/>
      <c r="F1190" s="20"/>
      <c r="G1190" s="21"/>
      <c r="H1190" s="22"/>
      <c r="I1190" s="24"/>
      <c r="J1190" s="35">
        <v>1</v>
      </c>
      <c r="K1190" s="36"/>
      <c r="L1190" s="37"/>
      <c r="M1190" s="6" t="str">
        <f>IF(COUNT(N1190,J1190)=2,IF(J1190=0,"-",N1190/J1190),"-")</f>
        <v>-</v>
      </c>
      <c r="N1190" s="25" t="str">
        <f>IF(COUNT(N1191,N1192,N1193,N1194,N1195,N1196,N1197,N1198,N1199,N1200)=10,SUM(N1191,N1192,N1193,N1194,N1195,N1196,N1197,N1198,N1199,N1200),"-")</f>
        <v>-</v>
      </c>
      <c r="O1190" s="26"/>
      <c r="P1190" s="38" t="s">
        <v>1408</v>
      </c>
      <c r="Q1190" s="39"/>
      <c r="R1190" s="40"/>
    </row>
    <row r="1191" spans="1:18" ht="35.700000000000003" customHeight="1">
      <c r="A1191" s="22" t="s">
        <v>1409</v>
      </c>
      <c r="B1191" s="24"/>
      <c r="C1191" s="19" t="s">
        <v>1410</v>
      </c>
      <c r="D1191" s="20"/>
      <c r="E1191" s="20"/>
      <c r="F1191" s="20"/>
      <c r="G1191" s="21"/>
      <c r="H1191" s="22" t="s">
        <v>138</v>
      </c>
      <c r="I1191" s="24"/>
      <c r="J1191" s="35">
        <v>1100</v>
      </c>
      <c r="K1191" s="36"/>
      <c r="L1191" s="37"/>
      <c r="M1191" s="7"/>
      <c r="N1191" s="25" t="str">
        <f t="shared" ref="N1191:N1200" si="15">IF(COUNT(J1191,M1191)=2,ROUND(J1191*M1191,0),"-
-")</f>
        <v>-
-</v>
      </c>
      <c r="O1191" s="26"/>
      <c r="P1191" s="38" t="s">
        <v>1411</v>
      </c>
      <c r="Q1191" s="39"/>
      <c r="R1191" s="40"/>
    </row>
    <row r="1192" spans="1:18" ht="35.700000000000003" customHeight="1">
      <c r="A1192" s="22" t="s">
        <v>1412</v>
      </c>
      <c r="B1192" s="24"/>
      <c r="C1192" s="19" t="s">
        <v>1413</v>
      </c>
      <c r="D1192" s="20"/>
      <c r="E1192" s="20"/>
      <c r="F1192" s="20"/>
      <c r="G1192" s="21"/>
      <c r="H1192" s="22" t="s">
        <v>138</v>
      </c>
      <c r="I1192" s="24"/>
      <c r="J1192" s="35">
        <v>580</v>
      </c>
      <c r="K1192" s="36"/>
      <c r="L1192" s="37"/>
      <c r="M1192" s="7"/>
      <c r="N1192" s="25" t="str">
        <f t="shared" si="15"/>
        <v>-
-</v>
      </c>
      <c r="O1192" s="26"/>
      <c r="P1192" s="38" t="s">
        <v>1414</v>
      </c>
      <c r="Q1192" s="39"/>
      <c r="R1192" s="40"/>
    </row>
    <row r="1193" spans="1:18" ht="35.700000000000003" customHeight="1">
      <c r="A1193" s="22" t="s">
        <v>1415</v>
      </c>
      <c r="B1193" s="24"/>
      <c r="C1193" s="19" t="s">
        <v>1416</v>
      </c>
      <c r="D1193" s="20"/>
      <c r="E1193" s="20"/>
      <c r="F1193" s="20"/>
      <c r="G1193" s="21"/>
      <c r="H1193" s="22" t="s">
        <v>138</v>
      </c>
      <c r="I1193" s="24"/>
      <c r="J1193" s="35">
        <v>700</v>
      </c>
      <c r="K1193" s="36"/>
      <c r="L1193" s="37"/>
      <c r="M1193" s="7"/>
      <c r="N1193" s="25" t="str">
        <f t="shared" si="15"/>
        <v>-
-</v>
      </c>
      <c r="O1193" s="26"/>
      <c r="P1193" s="38" t="s">
        <v>1417</v>
      </c>
      <c r="Q1193" s="39"/>
      <c r="R1193" s="40"/>
    </row>
    <row r="1194" spans="1:18" ht="35.700000000000003" customHeight="1">
      <c r="A1194" s="22" t="s">
        <v>1418</v>
      </c>
      <c r="B1194" s="24"/>
      <c r="C1194" s="19" t="s">
        <v>1419</v>
      </c>
      <c r="D1194" s="20"/>
      <c r="E1194" s="20"/>
      <c r="F1194" s="20"/>
      <c r="G1194" s="21"/>
      <c r="H1194" s="22" t="s">
        <v>138</v>
      </c>
      <c r="I1194" s="24"/>
      <c r="J1194" s="35">
        <v>900</v>
      </c>
      <c r="K1194" s="36"/>
      <c r="L1194" s="37"/>
      <c r="M1194" s="7"/>
      <c r="N1194" s="25" t="str">
        <f t="shared" si="15"/>
        <v>-
-</v>
      </c>
      <c r="O1194" s="26"/>
      <c r="P1194" s="38" t="s">
        <v>1420</v>
      </c>
      <c r="Q1194" s="39"/>
      <c r="R1194" s="40"/>
    </row>
    <row r="1195" spans="1:18" ht="35.700000000000003" customHeight="1">
      <c r="A1195" s="22" t="s">
        <v>1421</v>
      </c>
      <c r="B1195" s="24"/>
      <c r="C1195" s="19" t="s">
        <v>1422</v>
      </c>
      <c r="D1195" s="20"/>
      <c r="E1195" s="20"/>
      <c r="F1195" s="20"/>
      <c r="G1195" s="21"/>
      <c r="H1195" s="22" t="s">
        <v>138</v>
      </c>
      <c r="I1195" s="24"/>
      <c r="J1195" s="35">
        <v>200</v>
      </c>
      <c r="K1195" s="36"/>
      <c r="L1195" s="37"/>
      <c r="M1195" s="7"/>
      <c r="N1195" s="25" t="str">
        <f t="shared" si="15"/>
        <v>-
-</v>
      </c>
      <c r="O1195" s="26"/>
      <c r="P1195" s="38" t="s">
        <v>1423</v>
      </c>
      <c r="Q1195" s="39"/>
      <c r="R1195" s="40"/>
    </row>
    <row r="1196" spans="1:18" ht="35.700000000000003" customHeight="1">
      <c r="A1196" s="22" t="s">
        <v>1424</v>
      </c>
      <c r="B1196" s="24"/>
      <c r="C1196" s="19" t="s">
        <v>1425</v>
      </c>
      <c r="D1196" s="20"/>
      <c r="E1196" s="20"/>
      <c r="F1196" s="20"/>
      <c r="G1196" s="21"/>
      <c r="H1196" s="22" t="s">
        <v>138</v>
      </c>
      <c r="I1196" s="24"/>
      <c r="J1196" s="35">
        <v>200</v>
      </c>
      <c r="K1196" s="36"/>
      <c r="L1196" s="37"/>
      <c r="M1196" s="7"/>
      <c r="N1196" s="25" t="str">
        <f t="shared" si="15"/>
        <v>-
-</v>
      </c>
      <c r="O1196" s="26"/>
      <c r="P1196" s="38" t="s">
        <v>1426</v>
      </c>
      <c r="Q1196" s="39"/>
      <c r="R1196" s="40"/>
    </row>
    <row r="1197" spans="1:18" ht="35.700000000000003" customHeight="1">
      <c r="A1197" s="22" t="s">
        <v>1427</v>
      </c>
      <c r="B1197" s="24"/>
      <c r="C1197" s="19" t="s">
        <v>1428</v>
      </c>
      <c r="D1197" s="20"/>
      <c r="E1197" s="20"/>
      <c r="F1197" s="20"/>
      <c r="G1197" s="21"/>
      <c r="H1197" s="22" t="s">
        <v>138</v>
      </c>
      <c r="I1197" s="24"/>
      <c r="J1197" s="35">
        <v>350</v>
      </c>
      <c r="K1197" s="36"/>
      <c r="L1197" s="37"/>
      <c r="M1197" s="7"/>
      <c r="N1197" s="25" t="str">
        <f t="shared" si="15"/>
        <v>-
-</v>
      </c>
      <c r="O1197" s="26"/>
      <c r="P1197" s="38" t="s">
        <v>1429</v>
      </c>
      <c r="Q1197" s="39"/>
      <c r="R1197" s="40"/>
    </row>
    <row r="1198" spans="1:18" ht="35.700000000000003" customHeight="1">
      <c r="A1198" s="22" t="s">
        <v>1430</v>
      </c>
      <c r="B1198" s="24"/>
      <c r="C1198" s="19" t="s">
        <v>1431</v>
      </c>
      <c r="D1198" s="20"/>
      <c r="E1198" s="20"/>
      <c r="F1198" s="20"/>
      <c r="G1198" s="21"/>
      <c r="H1198" s="22" t="s">
        <v>138</v>
      </c>
      <c r="I1198" s="24"/>
      <c r="J1198" s="35">
        <v>780</v>
      </c>
      <c r="K1198" s="36"/>
      <c r="L1198" s="37"/>
      <c r="M1198" s="7"/>
      <c r="N1198" s="25" t="str">
        <f t="shared" si="15"/>
        <v>-
-</v>
      </c>
      <c r="O1198" s="26"/>
      <c r="P1198" s="38" t="s">
        <v>1432</v>
      </c>
      <c r="Q1198" s="39"/>
      <c r="R1198" s="40"/>
    </row>
    <row r="1199" spans="1:18" ht="35.700000000000003" customHeight="1">
      <c r="A1199" s="22" t="s">
        <v>1433</v>
      </c>
      <c r="B1199" s="24"/>
      <c r="C1199" s="19" t="s">
        <v>1434</v>
      </c>
      <c r="D1199" s="20"/>
      <c r="E1199" s="20"/>
      <c r="F1199" s="20"/>
      <c r="G1199" s="21"/>
      <c r="H1199" s="22" t="s">
        <v>138</v>
      </c>
      <c r="I1199" s="24"/>
      <c r="J1199" s="35">
        <v>100</v>
      </c>
      <c r="K1199" s="36"/>
      <c r="L1199" s="37"/>
      <c r="M1199" s="7"/>
      <c r="N1199" s="25" t="str">
        <f t="shared" si="15"/>
        <v>-
-</v>
      </c>
      <c r="O1199" s="26"/>
      <c r="P1199" s="38" t="s">
        <v>1435</v>
      </c>
      <c r="Q1199" s="39"/>
      <c r="R1199" s="40"/>
    </row>
    <row r="1200" spans="1:18" ht="35.700000000000003" customHeight="1">
      <c r="A1200" s="44" t="s">
        <v>1436</v>
      </c>
      <c r="B1200" s="45"/>
      <c r="C1200" s="19" t="s">
        <v>1312</v>
      </c>
      <c r="D1200" s="20"/>
      <c r="E1200" s="20"/>
      <c r="F1200" s="20"/>
      <c r="G1200" s="21"/>
      <c r="H1200" s="22" t="s">
        <v>65</v>
      </c>
      <c r="I1200" s="24"/>
      <c r="J1200" s="35">
        <v>1</v>
      </c>
      <c r="K1200" s="36"/>
      <c r="L1200" s="37"/>
      <c r="M1200" s="7"/>
      <c r="N1200" s="25" t="str">
        <f t="shared" si="15"/>
        <v>-
-</v>
      </c>
      <c r="O1200" s="26"/>
      <c r="P1200" s="38" t="s">
        <v>1313</v>
      </c>
      <c r="Q1200" s="39"/>
      <c r="R1200" s="40"/>
    </row>
    <row r="1201" spans="1:18" ht="35.700000000000003" customHeight="1">
      <c r="A1201" s="22" t="s">
        <v>1437</v>
      </c>
      <c r="B1201" s="24"/>
      <c r="C1201" s="19" t="s">
        <v>1315</v>
      </c>
      <c r="D1201" s="20"/>
      <c r="E1201" s="20"/>
      <c r="F1201" s="20"/>
      <c r="G1201" s="21"/>
      <c r="H1201" s="22"/>
      <c r="I1201" s="24"/>
      <c r="J1201" s="35">
        <v>1</v>
      </c>
      <c r="K1201" s="36"/>
      <c r="L1201" s="37"/>
      <c r="M1201" s="6" t="str">
        <f>IF(COUNT(N1201,J1201)=2,IF(J1201=0,"-",N1201/J1201),"-")</f>
        <v>-</v>
      </c>
      <c r="N1201" s="25" t="str">
        <f>IF(COUNT(N1202,N1203,N1219,N1220)=4,SUM(N1202,N1203,N1219,N1220),"-")</f>
        <v>-</v>
      </c>
      <c r="O1201" s="26"/>
      <c r="P1201" s="38" t="s">
        <v>1223</v>
      </c>
      <c r="Q1201" s="39"/>
      <c r="R1201" s="40"/>
    </row>
    <row r="1202" spans="1:18" ht="35.700000000000003" customHeight="1">
      <c r="A1202" s="22" t="s">
        <v>1438</v>
      </c>
      <c r="B1202" s="24"/>
      <c r="C1202" s="19" t="s">
        <v>1439</v>
      </c>
      <c r="D1202" s="20"/>
      <c r="E1202" s="20"/>
      <c r="F1202" s="20"/>
      <c r="G1202" s="21"/>
      <c r="H1202" s="22" t="s">
        <v>138</v>
      </c>
      <c r="I1202" s="24"/>
      <c r="J1202" s="35">
        <v>460</v>
      </c>
      <c r="K1202" s="36"/>
      <c r="L1202" s="37"/>
      <c r="M1202" s="7"/>
      <c r="N1202" s="25" t="str">
        <f>IF(COUNT(J1202,M1202)=2,ROUND(J1202*M1202,0),"-
-")</f>
        <v>-
-</v>
      </c>
      <c r="O1202" s="26"/>
      <c r="P1202" s="38" t="s">
        <v>1440</v>
      </c>
      <c r="Q1202" s="39"/>
      <c r="R1202" s="40"/>
    </row>
    <row r="1203" spans="1:18" ht="35.700000000000003" customHeight="1">
      <c r="A1203" s="22" t="s">
        <v>1441</v>
      </c>
      <c r="B1203" s="24"/>
      <c r="C1203" s="19" t="s">
        <v>1225</v>
      </c>
      <c r="D1203" s="20"/>
      <c r="E1203" s="20"/>
      <c r="F1203" s="20"/>
      <c r="G1203" s="21"/>
      <c r="H1203" s="22" t="s">
        <v>138</v>
      </c>
      <c r="I1203" s="24"/>
      <c r="J1203" s="35">
        <v>420</v>
      </c>
      <c r="K1203" s="36"/>
      <c r="L1203" s="37"/>
      <c r="M1203" s="7"/>
      <c r="N1203" s="25" t="str">
        <f>IF(COUNT(J1203,M1203)=2,ROUND(J1203*M1203,0),"-
-")</f>
        <v>-
-</v>
      </c>
      <c r="O1203" s="26"/>
      <c r="P1203" s="38" t="s">
        <v>1442</v>
      </c>
      <c r="Q1203" s="39"/>
      <c r="R1203" s="40"/>
    </row>
    <row r="1204" spans="1:18" ht="54.75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spans="1:18" ht="10.5" customHeight="1">
      <c r="A1205" s="1"/>
      <c r="B1205" s="41" t="s">
        <v>42</v>
      </c>
      <c r="C1205" s="41"/>
      <c r="D1205" s="1"/>
      <c r="E1205" s="8" t="s">
        <v>43</v>
      </c>
      <c r="F1205" s="1"/>
      <c r="G1205" s="41" t="s">
        <v>44</v>
      </c>
      <c r="H1205" s="41"/>
      <c r="I1205" s="1"/>
      <c r="J1205" s="1"/>
      <c r="K1205" s="8" t="s">
        <v>43</v>
      </c>
      <c r="L1205" s="1"/>
      <c r="M1205" s="1"/>
      <c r="N1205" s="1"/>
      <c r="O1205" s="1"/>
      <c r="P1205" s="1"/>
      <c r="Q1205" s="1"/>
      <c r="R1205" s="1"/>
    </row>
    <row r="1206" spans="1:18" ht="21.45" customHeight="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 spans="1:18" ht="26.1" customHeight="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 spans="1:18" ht="17.25" customHeight="1">
      <c r="A1208" s="29" t="s">
        <v>0</v>
      </c>
      <c r="B1208" s="29"/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</row>
    <row r="1209" spans="1:18" ht="4.8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 spans="1:18" ht="17.25" customHeight="1">
      <c r="A1210" s="29" t="s">
        <v>45</v>
      </c>
      <c r="B1210" s="29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</row>
    <row r="1211" spans="1:18" ht="2.85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 spans="1:18" ht="11.4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30" t="s">
        <v>2</v>
      </c>
      <c r="P1212" s="30"/>
      <c r="Q1212" s="30"/>
      <c r="R1212" s="30"/>
    </row>
    <row r="1213" spans="1:18" ht="6.75" customHeight="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 spans="1:18" ht="10.5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41" t="s">
        <v>1443</v>
      </c>
      <c r="P1214" s="41"/>
      <c r="Q1214" s="41"/>
      <c r="R1214" s="1"/>
    </row>
    <row r="1215" spans="1:18" ht="2.4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spans="1:18" ht="27.6" customHeight="1">
      <c r="A1216" s="16" t="s">
        <v>4</v>
      </c>
      <c r="B1216" s="18"/>
      <c r="C1216" s="19" t="s">
        <v>47</v>
      </c>
      <c r="D1216" s="20"/>
      <c r="E1216" s="20"/>
      <c r="F1216" s="20"/>
      <c r="G1216" s="20"/>
      <c r="H1216" s="20"/>
      <c r="I1216" s="20"/>
      <c r="J1216" s="20"/>
      <c r="K1216" s="20"/>
      <c r="L1216" s="21"/>
      <c r="M1216" s="4" t="s">
        <v>6</v>
      </c>
      <c r="N1216" s="32"/>
      <c r="O1216" s="33"/>
      <c r="P1216" s="33"/>
      <c r="Q1216" s="33"/>
      <c r="R1216" s="34"/>
    </row>
    <row r="1217" spans="1:18" ht="27.6" customHeight="1">
      <c r="A1217" s="16" t="s">
        <v>7</v>
      </c>
      <c r="B1217" s="18"/>
      <c r="C1217" s="19" t="s">
        <v>8</v>
      </c>
      <c r="D1217" s="20"/>
      <c r="E1217" s="20"/>
      <c r="F1217" s="20"/>
      <c r="G1217" s="20"/>
      <c r="H1217" s="20"/>
      <c r="I1217" s="20"/>
      <c r="J1217" s="20"/>
      <c r="K1217" s="20"/>
      <c r="L1217" s="21"/>
      <c r="M1217" s="4" t="s">
        <v>9</v>
      </c>
      <c r="N1217" s="19" t="s">
        <v>10</v>
      </c>
      <c r="O1217" s="20"/>
      <c r="P1217" s="20"/>
      <c r="Q1217" s="20"/>
      <c r="R1217" s="21"/>
    </row>
    <row r="1218" spans="1:18" ht="22.2" customHeight="1">
      <c r="A1218" s="22" t="s">
        <v>11</v>
      </c>
      <c r="B1218" s="24"/>
      <c r="C1218" s="22" t="s">
        <v>48</v>
      </c>
      <c r="D1218" s="23"/>
      <c r="E1218" s="23"/>
      <c r="F1218" s="23"/>
      <c r="G1218" s="24"/>
      <c r="H1218" s="22" t="s">
        <v>49</v>
      </c>
      <c r="I1218" s="24"/>
      <c r="J1218" s="22" t="s">
        <v>50</v>
      </c>
      <c r="K1218" s="23"/>
      <c r="L1218" s="24"/>
      <c r="M1218" s="5" t="s">
        <v>51</v>
      </c>
      <c r="N1218" s="22" t="s">
        <v>52</v>
      </c>
      <c r="O1218" s="24"/>
      <c r="P1218" s="22" t="s">
        <v>53</v>
      </c>
      <c r="Q1218" s="23"/>
      <c r="R1218" s="24"/>
    </row>
    <row r="1219" spans="1:18" ht="35.700000000000003" customHeight="1">
      <c r="A1219" s="22" t="s">
        <v>1444</v>
      </c>
      <c r="B1219" s="24"/>
      <c r="C1219" s="19" t="s">
        <v>1445</v>
      </c>
      <c r="D1219" s="20"/>
      <c r="E1219" s="20"/>
      <c r="F1219" s="20"/>
      <c r="G1219" s="21"/>
      <c r="H1219" s="22" t="s">
        <v>138</v>
      </c>
      <c r="I1219" s="24"/>
      <c r="J1219" s="35">
        <v>15</v>
      </c>
      <c r="K1219" s="36"/>
      <c r="L1219" s="37"/>
      <c r="M1219" s="7"/>
      <c r="N1219" s="25" t="str">
        <f t="shared" ref="N1219:N1233" si="16">IF(COUNT(J1219,M1219)=2,ROUND(J1219*M1219,0),"-
-")</f>
        <v>-
-</v>
      </c>
      <c r="O1219" s="26"/>
      <c r="P1219" s="38" t="s">
        <v>1446</v>
      </c>
      <c r="Q1219" s="39"/>
      <c r="R1219" s="40"/>
    </row>
    <row r="1220" spans="1:18" ht="35.700000000000003" customHeight="1">
      <c r="A1220" s="22" t="s">
        <v>1447</v>
      </c>
      <c r="B1220" s="24"/>
      <c r="C1220" s="19" t="s">
        <v>1240</v>
      </c>
      <c r="D1220" s="20"/>
      <c r="E1220" s="20"/>
      <c r="F1220" s="20"/>
      <c r="G1220" s="21"/>
      <c r="H1220" s="22" t="s">
        <v>65</v>
      </c>
      <c r="I1220" s="24"/>
      <c r="J1220" s="35">
        <v>1</v>
      </c>
      <c r="K1220" s="36"/>
      <c r="L1220" s="37"/>
      <c r="M1220" s="7"/>
      <c r="N1220" s="25" t="str">
        <f t="shared" si="16"/>
        <v>-
-</v>
      </c>
      <c r="O1220" s="26"/>
      <c r="P1220" s="38" t="s">
        <v>1241</v>
      </c>
      <c r="Q1220" s="39"/>
      <c r="R1220" s="40"/>
    </row>
    <row r="1221" spans="1:18" ht="35.700000000000003" customHeight="1">
      <c r="A1221" s="22" t="s">
        <v>1448</v>
      </c>
      <c r="B1221" s="24"/>
      <c r="C1221" s="19" t="s">
        <v>1449</v>
      </c>
      <c r="D1221" s="20"/>
      <c r="E1221" s="20"/>
      <c r="F1221" s="20"/>
      <c r="G1221" s="21"/>
      <c r="H1221" s="22" t="s">
        <v>65</v>
      </c>
      <c r="I1221" s="24"/>
      <c r="J1221" s="35">
        <v>1</v>
      </c>
      <c r="K1221" s="36"/>
      <c r="L1221" s="37"/>
      <c r="M1221" s="7"/>
      <c r="N1221" s="25" t="str">
        <f t="shared" si="16"/>
        <v>-
-</v>
      </c>
      <c r="O1221" s="26"/>
      <c r="P1221" s="38" t="s">
        <v>1450</v>
      </c>
      <c r="Q1221" s="39"/>
      <c r="R1221" s="40"/>
    </row>
    <row r="1222" spans="1:18" ht="35.700000000000003" customHeight="1">
      <c r="A1222" s="22" t="s">
        <v>1451</v>
      </c>
      <c r="B1222" s="24"/>
      <c r="C1222" s="19" t="s">
        <v>1452</v>
      </c>
      <c r="D1222" s="20"/>
      <c r="E1222" s="20"/>
      <c r="F1222" s="20"/>
      <c r="G1222" s="21"/>
      <c r="H1222" s="22" t="s">
        <v>609</v>
      </c>
      <c r="I1222" s="24"/>
      <c r="J1222" s="35">
        <v>39</v>
      </c>
      <c r="K1222" s="36"/>
      <c r="L1222" s="37"/>
      <c r="M1222" s="7"/>
      <c r="N1222" s="25" t="str">
        <f t="shared" si="16"/>
        <v>-
-</v>
      </c>
      <c r="O1222" s="26"/>
      <c r="P1222" s="38" t="s">
        <v>1453</v>
      </c>
      <c r="Q1222" s="39"/>
      <c r="R1222" s="40"/>
    </row>
    <row r="1223" spans="1:18" ht="35.700000000000003" customHeight="1">
      <c r="A1223" s="22" t="s">
        <v>1454</v>
      </c>
      <c r="B1223" s="24"/>
      <c r="C1223" s="19" t="s">
        <v>1455</v>
      </c>
      <c r="D1223" s="20"/>
      <c r="E1223" s="20"/>
      <c r="F1223" s="20"/>
      <c r="G1223" s="21"/>
      <c r="H1223" s="22" t="s">
        <v>609</v>
      </c>
      <c r="I1223" s="24"/>
      <c r="J1223" s="35">
        <v>2</v>
      </c>
      <c r="K1223" s="36"/>
      <c r="L1223" s="37"/>
      <c r="M1223" s="7"/>
      <c r="N1223" s="25" t="str">
        <f t="shared" si="16"/>
        <v>-
-</v>
      </c>
      <c r="O1223" s="26"/>
      <c r="P1223" s="38" t="s">
        <v>1456</v>
      </c>
      <c r="Q1223" s="39"/>
      <c r="R1223" s="40"/>
    </row>
    <row r="1224" spans="1:18" ht="35.700000000000003" customHeight="1">
      <c r="A1224" s="22" t="s">
        <v>1457</v>
      </c>
      <c r="B1224" s="24"/>
      <c r="C1224" s="19" t="s">
        <v>1458</v>
      </c>
      <c r="D1224" s="20"/>
      <c r="E1224" s="20"/>
      <c r="F1224" s="20"/>
      <c r="G1224" s="21"/>
      <c r="H1224" s="22" t="s">
        <v>609</v>
      </c>
      <c r="I1224" s="24"/>
      <c r="J1224" s="35">
        <v>1</v>
      </c>
      <c r="K1224" s="36"/>
      <c r="L1224" s="37"/>
      <c r="M1224" s="7"/>
      <c r="N1224" s="25" t="str">
        <f t="shared" si="16"/>
        <v>-
-</v>
      </c>
      <c r="O1224" s="26"/>
      <c r="P1224" s="38" t="s">
        <v>1459</v>
      </c>
      <c r="Q1224" s="39"/>
      <c r="R1224" s="40"/>
    </row>
    <row r="1225" spans="1:18" ht="35.700000000000003" customHeight="1">
      <c r="A1225" s="22" t="s">
        <v>1460</v>
      </c>
      <c r="B1225" s="24"/>
      <c r="C1225" s="19" t="s">
        <v>1461</v>
      </c>
      <c r="D1225" s="20"/>
      <c r="E1225" s="20"/>
      <c r="F1225" s="20"/>
      <c r="G1225" s="21"/>
      <c r="H1225" s="22" t="s">
        <v>609</v>
      </c>
      <c r="I1225" s="24"/>
      <c r="J1225" s="35">
        <v>1</v>
      </c>
      <c r="K1225" s="36"/>
      <c r="L1225" s="37"/>
      <c r="M1225" s="7"/>
      <c r="N1225" s="25" t="str">
        <f t="shared" si="16"/>
        <v>-
-</v>
      </c>
      <c r="O1225" s="26"/>
      <c r="P1225" s="38" t="s">
        <v>1462</v>
      </c>
      <c r="Q1225" s="39"/>
      <c r="R1225" s="40"/>
    </row>
    <row r="1226" spans="1:18" ht="35.700000000000003" customHeight="1">
      <c r="A1226" s="22" t="s">
        <v>1463</v>
      </c>
      <c r="B1226" s="24"/>
      <c r="C1226" s="19" t="s">
        <v>1464</v>
      </c>
      <c r="D1226" s="20"/>
      <c r="E1226" s="20"/>
      <c r="F1226" s="20"/>
      <c r="G1226" s="21"/>
      <c r="H1226" s="22" t="s">
        <v>65</v>
      </c>
      <c r="I1226" s="24"/>
      <c r="J1226" s="35">
        <v>1</v>
      </c>
      <c r="K1226" s="36"/>
      <c r="L1226" s="37"/>
      <c r="M1226" s="7"/>
      <c r="N1226" s="25" t="str">
        <f t="shared" si="16"/>
        <v>-
-</v>
      </c>
      <c r="O1226" s="26"/>
      <c r="P1226" s="38" t="s">
        <v>1465</v>
      </c>
      <c r="Q1226" s="39"/>
      <c r="R1226" s="40"/>
    </row>
    <row r="1227" spans="1:18" ht="35.700000000000003" customHeight="1">
      <c r="A1227" s="22" t="s">
        <v>1466</v>
      </c>
      <c r="B1227" s="24"/>
      <c r="C1227" s="19" t="s">
        <v>692</v>
      </c>
      <c r="D1227" s="20"/>
      <c r="E1227" s="20"/>
      <c r="F1227" s="20"/>
      <c r="G1227" s="21"/>
      <c r="H1227" s="22" t="s">
        <v>65</v>
      </c>
      <c r="I1227" s="24"/>
      <c r="J1227" s="35">
        <v>1</v>
      </c>
      <c r="K1227" s="36"/>
      <c r="L1227" s="37"/>
      <c r="M1227" s="7"/>
      <c r="N1227" s="25" t="str">
        <f t="shared" si="16"/>
        <v>-
-</v>
      </c>
      <c r="O1227" s="26"/>
      <c r="P1227" s="38" t="s">
        <v>1467</v>
      </c>
      <c r="Q1227" s="39"/>
      <c r="R1227" s="40"/>
    </row>
    <row r="1228" spans="1:18" ht="35.700000000000003" customHeight="1">
      <c r="A1228" s="22" t="s">
        <v>1468</v>
      </c>
      <c r="B1228" s="24"/>
      <c r="C1228" s="19" t="s">
        <v>1330</v>
      </c>
      <c r="D1228" s="20"/>
      <c r="E1228" s="20"/>
      <c r="F1228" s="20"/>
      <c r="G1228" s="21"/>
      <c r="H1228" s="22" t="s">
        <v>65</v>
      </c>
      <c r="I1228" s="24"/>
      <c r="J1228" s="35">
        <v>1</v>
      </c>
      <c r="K1228" s="36"/>
      <c r="L1228" s="37"/>
      <c r="M1228" s="7"/>
      <c r="N1228" s="25" t="str">
        <f t="shared" si="16"/>
        <v>-
-</v>
      </c>
      <c r="O1228" s="26"/>
      <c r="P1228" s="38" t="s">
        <v>1253</v>
      </c>
      <c r="Q1228" s="39"/>
      <c r="R1228" s="40"/>
    </row>
    <row r="1229" spans="1:18" ht="35.700000000000003" customHeight="1">
      <c r="A1229" s="22" t="s">
        <v>1469</v>
      </c>
      <c r="B1229" s="24"/>
      <c r="C1229" s="19" t="s">
        <v>1470</v>
      </c>
      <c r="D1229" s="20"/>
      <c r="E1229" s="20"/>
      <c r="F1229" s="20"/>
      <c r="G1229" s="21"/>
      <c r="H1229" s="22" t="s">
        <v>65</v>
      </c>
      <c r="I1229" s="24"/>
      <c r="J1229" s="35">
        <v>1</v>
      </c>
      <c r="K1229" s="36"/>
      <c r="L1229" s="37"/>
      <c r="M1229" s="7"/>
      <c r="N1229" s="25" t="str">
        <f t="shared" si="16"/>
        <v>-
-</v>
      </c>
      <c r="O1229" s="26"/>
      <c r="P1229" s="38" t="s">
        <v>1471</v>
      </c>
      <c r="Q1229" s="39"/>
      <c r="R1229" s="40"/>
    </row>
    <row r="1230" spans="1:18" ht="35.700000000000003" customHeight="1">
      <c r="A1230" s="22" t="s">
        <v>1472</v>
      </c>
      <c r="B1230" s="24"/>
      <c r="C1230" s="19" t="s">
        <v>1473</v>
      </c>
      <c r="D1230" s="20"/>
      <c r="E1230" s="20"/>
      <c r="F1230" s="20"/>
      <c r="G1230" s="21"/>
      <c r="H1230" s="22" t="s">
        <v>65</v>
      </c>
      <c r="I1230" s="24"/>
      <c r="J1230" s="35">
        <v>1</v>
      </c>
      <c r="K1230" s="36"/>
      <c r="L1230" s="37"/>
      <c r="M1230" s="7"/>
      <c r="N1230" s="25" t="str">
        <f t="shared" si="16"/>
        <v>-
-</v>
      </c>
      <c r="O1230" s="26"/>
      <c r="P1230" s="38" t="s">
        <v>1474</v>
      </c>
      <c r="Q1230" s="39"/>
      <c r="R1230" s="40"/>
    </row>
    <row r="1231" spans="1:18" ht="35.700000000000003" customHeight="1">
      <c r="A1231" s="22" t="s">
        <v>1475</v>
      </c>
      <c r="B1231" s="24"/>
      <c r="C1231" s="19" t="s">
        <v>704</v>
      </c>
      <c r="D1231" s="20"/>
      <c r="E1231" s="20"/>
      <c r="F1231" s="20"/>
      <c r="G1231" s="21"/>
      <c r="H1231" s="22" t="s">
        <v>65</v>
      </c>
      <c r="I1231" s="24"/>
      <c r="J1231" s="35">
        <v>1</v>
      </c>
      <c r="K1231" s="36"/>
      <c r="L1231" s="37"/>
      <c r="M1231" s="7"/>
      <c r="N1231" s="25" t="str">
        <f t="shared" si="16"/>
        <v>-
-</v>
      </c>
      <c r="O1231" s="26"/>
      <c r="P1231" s="38" t="s">
        <v>1476</v>
      </c>
      <c r="Q1231" s="39"/>
      <c r="R1231" s="40"/>
    </row>
    <row r="1232" spans="1:18" ht="35.700000000000003" customHeight="1">
      <c r="A1232" s="22" t="s">
        <v>1477</v>
      </c>
      <c r="B1232" s="24"/>
      <c r="C1232" s="19" t="s">
        <v>1334</v>
      </c>
      <c r="D1232" s="20"/>
      <c r="E1232" s="20"/>
      <c r="F1232" s="20"/>
      <c r="G1232" s="21"/>
      <c r="H1232" s="22" t="s">
        <v>65</v>
      </c>
      <c r="I1232" s="24"/>
      <c r="J1232" s="35">
        <v>1</v>
      </c>
      <c r="K1232" s="36"/>
      <c r="L1232" s="37"/>
      <c r="M1232" s="7"/>
      <c r="N1232" s="25" t="str">
        <f t="shared" si="16"/>
        <v>-
-</v>
      </c>
      <c r="O1232" s="26"/>
      <c r="P1232" s="38" t="s">
        <v>1478</v>
      </c>
      <c r="Q1232" s="39"/>
      <c r="R1232" s="40"/>
    </row>
    <row r="1233" spans="1:18" ht="35.700000000000003" customHeight="1">
      <c r="A1233" s="22" t="s">
        <v>1479</v>
      </c>
      <c r="B1233" s="24"/>
      <c r="C1233" s="19" t="s">
        <v>1480</v>
      </c>
      <c r="D1233" s="20"/>
      <c r="E1233" s="20"/>
      <c r="F1233" s="20"/>
      <c r="G1233" s="21"/>
      <c r="H1233" s="22" t="s">
        <v>65</v>
      </c>
      <c r="I1233" s="24"/>
      <c r="J1233" s="35">
        <v>1</v>
      </c>
      <c r="K1233" s="36"/>
      <c r="L1233" s="37"/>
      <c r="M1233" s="7"/>
      <c r="N1233" s="25" t="str">
        <f t="shared" si="16"/>
        <v>-
-</v>
      </c>
      <c r="O1233" s="26"/>
      <c r="P1233" s="38" t="s">
        <v>1481</v>
      </c>
      <c r="Q1233" s="39"/>
      <c r="R1233" s="40"/>
    </row>
    <row r="1234" spans="1:18" ht="54.75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 spans="1:18" ht="10.5" customHeight="1">
      <c r="A1235" s="1"/>
      <c r="B1235" s="41" t="s">
        <v>42</v>
      </c>
      <c r="C1235" s="41"/>
      <c r="D1235" s="1"/>
      <c r="E1235" s="8" t="s">
        <v>43</v>
      </c>
      <c r="F1235" s="1"/>
      <c r="G1235" s="41" t="s">
        <v>44</v>
      </c>
      <c r="H1235" s="41"/>
      <c r="I1235" s="1"/>
      <c r="J1235" s="1"/>
      <c r="K1235" s="8" t="s">
        <v>43</v>
      </c>
      <c r="L1235" s="1"/>
      <c r="M1235" s="1"/>
      <c r="N1235" s="1"/>
      <c r="O1235" s="1"/>
      <c r="P1235" s="1"/>
      <c r="Q1235" s="1"/>
      <c r="R1235" s="1"/>
    </row>
    <row r="1236" spans="1:18" ht="21.45" customHeight="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spans="1:18" ht="26.1" customHeight="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 spans="1:18" ht="17.25" customHeight="1">
      <c r="A1238" s="29" t="s">
        <v>0</v>
      </c>
      <c r="B1238" s="29"/>
      <c r="C1238" s="29"/>
      <c r="D1238" s="29"/>
      <c r="E1238" s="29"/>
      <c r="F1238" s="29"/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</row>
    <row r="1239" spans="1:18" ht="4.8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 spans="1:18" ht="17.25" customHeight="1">
      <c r="A1240" s="29" t="s">
        <v>45</v>
      </c>
      <c r="B1240" s="29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</row>
    <row r="1241" spans="1:18" ht="2.85" customHeight="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 spans="1:18" ht="11.4" customHeight="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30" t="s">
        <v>2</v>
      </c>
      <c r="P1242" s="30"/>
      <c r="Q1242" s="30"/>
      <c r="R1242" s="30"/>
    </row>
    <row r="1243" spans="1:18" ht="6.7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18" ht="10.5" customHeight="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41" t="s">
        <v>1482</v>
      </c>
      <c r="P1244" s="41"/>
      <c r="Q1244" s="41"/>
      <c r="R1244" s="1"/>
    </row>
    <row r="1245" spans="1:18" ht="2.4" customHeight="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spans="1:18" ht="27.6" customHeight="1">
      <c r="A1246" s="16" t="s">
        <v>4</v>
      </c>
      <c r="B1246" s="18"/>
      <c r="C1246" s="19" t="s">
        <v>47</v>
      </c>
      <c r="D1246" s="20"/>
      <c r="E1246" s="20"/>
      <c r="F1246" s="20"/>
      <c r="G1246" s="20"/>
      <c r="H1246" s="20"/>
      <c r="I1246" s="20"/>
      <c r="J1246" s="20"/>
      <c r="K1246" s="20"/>
      <c r="L1246" s="21"/>
      <c r="M1246" s="4" t="s">
        <v>6</v>
      </c>
      <c r="N1246" s="32"/>
      <c r="O1246" s="33"/>
      <c r="P1246" s="33"/>
      <c r="Q1246" s="33"/>
      <c r="R1246" s="34"/>
    </row>
    <row r="1247" spans="1:18" ht="27.6" customHeight="1">
      <c r="A1247" s="16" t="s">
        <v>7</v>
      </c>
      <c r="B1247" s="18"/>
      <c r="C1247" s="19" t="s">
        <v>8</v>
      </c>
      <c r="D1247" s="20"/>
      <c r="E1247" s="20"/>
      <c r="F1247" s="20"/>
      <c r="G1247" s="20"/>
      <c r="H1247" s="20"/>
      <c r="I1247" s="20"/>
      <c r="J1247" s="20"/>
      <c r="K1247" s="20"/>
      <c r="L1247" s="21"/>
      <c r="M1247" s="4" t="s">
        <v>9</v>
      </c>
      <c r="N1247" s="19" t="s">
        <v>10</v>
      </c>
      <c r="O1247" s="20"/>
      <c r="P1247" s="20"/>
      <c r="Q1247" s="20"/>
      <c r="R1247" s="21"/>
    </row>
    <row r="1248" spans="1:18" ht="22.2" customHeight="1">
      <c r="A1248" s="22" t="s">
        <v>11</v>
      </c>
      <c r="B1248" s="24"/>
      <c r="C1248" s="22" t="s">
        <v>48</v>
      </c>
      <c r="D1248" s="23"/>
      <c r="E1248" s="23"/>
      <c r="F1248" s="23"/>
      <c r="G1248" s="24"/>
      <c r="H1248" s="22" t="s">
        <v>49</v>
      </c>
      <c r="I1248" s="24"/>
      <c r="J1248" s="22" t="s">
        <v>50</v>
      </c>
      <c r="K1248" s="23"/>
      <c r="L1248" s="24"/>
      <c r="M1248" s="5" t="s">
        <v>51</v>
      </c>
      <c r="N1248" s="22" t="s">
        <v>52</v>
      </c>
      <c r="O1248" s="24"/>
      <c r="P1248" s="22" t="s">
        <v>53</v>
      </c>
      <c r="Q1248" s="23"/>
      <c r="R1248" s="24"/>
    </row>
    <row r="1249" spans="1:18" ht="17.7" customHeight="1">
      <c r="A1249" s="22" t="s">
        <v>1483</v>
      </c>
      <c r="B1249" s="24"/>
      <c r="C1249" s="19" t="s">
        <v>1484</v>
      </c>
      <c r="D1249" s="20"/>
      <c r="E1249" s="20"/>
      <c r="F1249" s="20"/>
      <c r="G1249" s="21"/>
      <c r="H1249" s="22"/>
      <c r="I1249" s="24"/>
      <c r="J1249" s="35">
        <v>1</v>
      </c>
      <c r="K1249" s="36"/>
      <c r="L1249" s="37"/>
      <c r="M1249" s="6" t="str">
        <f>IF(COUNT(N1249,J1249)=2,IF(J1249=0,"-",N1249/J1249),"-")</f>
        <v>-</v>
      </c>
      <c r="N1249" s="25" t="str">
        <f>IF(COUNT(N1250,N1251,N1252,N1253,N1254,N1255,N1256,N1257,N1258,N1259,N1260,N1261,N1262,N1283,N1287,N1288,N1289,N1290,N1291,N1292,N1293,N1310,N1311,N1312)=24,SUM(N1250,N1251,N1252,N1253,N1254,N1255,N1256,N1257,N1258,N1259,N1260,N1261,N1262,N1283,N1287,N1288,N1289,N1290,N1291,N1292,N1293,N1310,N1311,N1312),"-")</f>
        <v>-</v>
      </c>
      <c r="O1249" s="26"/>
      <c r="P1249" s="19"/>
      <c r="Q1249" s="20"/>
      <c r="R1249" s="21"/>
    </row>
    <row r="1250" spans="1:18" ht="35.700000000000003" customHeight="1">
      <c r="A1250" s="22" t="s">
        <v>1485</v>
      </c>
      <c r="B1250" s="24"/>
      <c r="C1250" s="19" t="s">
        <v>1486</v>
      </c>
      <c r="D1250" s="20"/>
      <c r="E1250" s="20"/>
      <c r="F1250" s="20"/>
      <c r="G1250" s="21"/>
      <c r="H1250" s="22" t="s">
        <v>609</v>
      </c>
      <c r="I1250" s="24"/>
      <c r="J1250" s="35">
        <v>21</v>
      </c>
      <c r="K1250" s="36"/>
      <c r="L1250" s="37"/>
      <c r="M1250" s="7"/>
      <c r="N1250" s="25" t="str">
        <f t="shared" ref="N1250:N1261" si="17">IF(COUNT(J1250,M1250)=2,ROUND(J1250*M1250,0),"-
-")</f>
        <v>-
-</v>
      </c>
      <c r="O1250" s="26"/>
      <c r="P1250" s="38" t="s">
        <v>1487</v>
      </c>
      <c r="Q1250" s="39"/>
      <c r="R1250" s="40"/>
    </row>
    <row r="1251" spans="1:18" ht="35.700000000000003" customHeight="1">
      <c r="A1251" s="22" t="s">
        <v>1488</v>
      </c>
      <c r="B1251" s="24"/>
      <c r="C1251" s="19" t="s">
        <v>1489</v>
      </c>
      <c r="D1251" s="20"/>
      <c r="E1251" s="20"/>
      <c r="F1251" s="20"/>
      <c r="G1251" s="21"/>
      <c r="H1251" s="22" t="s">
        <v>609</v>
      </c>
      <c r="I1251" s="24"/>
      <c r="J1251" s="35">
        <v>6</v>
      </c>
      <c r="K1251" s="36"/>
      <c r="L1251" s="37"/>
      <c r="M1251" s="7"/>
      <c r="N1251" s="25" t="str">
        <f t="shared" si="17"/>
        <v>-
-</v>
      </c>
      <c r="O1251" s="26"/>
      <c r="P1251" s="38" t="s">
        <v>1490</v>
      </c>
      <c r="Q1251" s="39"/>
      <c r="R1251" s="40"/>
    </row>
    <row r="1252" spans="1:18" ht="35.700000000000003" customHeight="1">
      <c r="A1252" s="22" t="s">
        <v>1491</v>
      </c>
      <c r="B1252" s="24"/>
      <c r="C1252" s="19" t="s">
        <v>1492</v>
      </c>
      <c r="D1252" s="20"/>
      <c r="E1252" s="20"/>
      <c r="F1252" s="20"/>
      <c r="G1252" s="21"/>
      <c r="H1252" s="22" t="s">
        <v>609</v>
      </c>
      <c r="I1252" s="24"/>
      <c r="J1252" s="35">
        <v>1</v>
      </c>
      <c r="K1252" s="36"/>
      <c r="L1252" s="37"/>
      <c r="M1252" s="7"/>
      <c r="N1252" s="25" t="str">
        <f t="shared" si="17"/>
        <v>-
-</v>
      </c>
      <c r="O1252" s="26"/>
      <c r="P1252" s="38" t="s">
        <v>1493</v>
      </c>
      <c r="Q1252" s="39"/>
      <c r="R1252" s="40"/>
    </row>
    <row r="1253" spans="1:18" ht="35.700000000000003" customHeight="1">
      <c r="A1253" s="22" t="s">
        <v>1494</v>
      </c>
      <c r="B1253" s="24"/>
      <c r="C1253" s="19" t="s">
        <v>1495</v>
      </c>
      <c r="D1253" s="20"/>
      <c r="E1253" s="20"/>
      <c r="F1253" s="20"/>
      <c r="G1253" s="21"/>
      <c r="H1253" s="22" t="s">
        <v>1062</v>
      </c>
      <c r="I1253" s="24"/>
      <c r="J1253" s="35">
        <v>2</v>
      </c>
      <c r="K1253" s="36"/>
      <c r="L1253" s="37"/>
      <c r="M1253" s="7"/>
      <c r="N1253" s="25" t="str">
        <f t="shared" si="17"/>
        <v>-
-</v>
      </c>
      <c r="O1253" s="26"/>
      <c r="P1253" s="38" t="s">
        <v>1496</v>
      </c>
      <c r="Q1253" s="39"/>
      <c r="R1253" s="40"/>
    </row>
    <row r="1254" spans="1:18" ht="35.700000000000003" customHeight="1">
      <c r="A1254" s="22" t="s">
        <v>1497</v>
      </c>
      <c r="B1254" s="24"/>
      <c r="C1254" s="19" t="s">
        <v>1498</v>
      </c>
      <c r="D1254" s="20"/>
      <c r="E1254" s="20"/>
      <c r="F1254" s="20"/>
      <c r="G1254" s="21"/>
      <c r="H1254" s="22" t="s">
        <v>1062</v>
      </c>
      <c r="I1254" s="24"/>
      <c r="J1254" s="35">
        <v>1</v>
      </c>
      <c r="K1254" s="36"/>
      <c r="L1254" s="37"/>
      <c r="M1254" s="7"/>
      <c r="N1254" s="25" t="str">
        <f t="shared" si="17"/>
        <v>-
-</v>
      </c>
      <c r="O1254" s="26"/>
      <c r="P1254" s="38" t="s">
        <v>1499</v>
      </c>
      <c r="Q1254" s="39"/>
      <c r="R1254" s="40"/>
    </row>
    <row r="1255" spans="1:18" ht="35.700000000000003" customHeight="1">
      <c r="A1255" s="22" t="s">
        <v>1500</v>
      </c>
      <c r="B1255" s="24"/>
      <c r="C1255" s="19" t="s">
        <v>1501</v>
      </c>
      <c r="D1255" s="20"/>
      <c r="E1255" s="20"/>
      <c r="F1255" s="20"/>
      <c r="G1255" s="21"/>
      <c r="H1255" s="22" t="s">
        <v>1502</v>
      </c>
      <c r="I1255" s="24"/>
      <c r="J1255" s="35">
        <v>1</v>
      </c>
      <c r="K1255" s="36"/>
      <c r="L1255" s="37"/>
      <c r="M1255" s="7"/>
      <c r="N1255" s="25" t="str">
        <f t="shared" si="17"/>
        <v>-
-</v>
      </c>
      <c r="O1255" s="26"/>
      <c r="P1255" s="38" t="s">
        <v>1503</v>
      </c>
      <c r="Q1255" s="39"/>
      <c r="R1255" s="40"/>
    </row>
    <row r="1256" spans="1:18" ht="35.700000000000003" customHeight="1">
      <c r="A1256" s="22" t="s">
        <v>1504</v>
      </c>
      <c r="B1256" s="24"/>
      <c r="C1256" s="19" t="s">
        <v>1505</v>
      </c>
      <c r="D1256" s="20"/>
      <c r="E1256" s="20"/>
      <c r="F1256" s="20"/>
      <c r="G1256" s="21"/>
      <c r="H1256" s="22" t="s">
        <v>1502</v>
      </c>
      <c r="I1256" s="24"/>
      <c r="J1256" s="35">
        <v>1</v>
      </c>
      <c r="K1256" s="36"/>
      <c r="L1256" s="37"/>
      <c r="M1256" s="7"/>
      <c r="N1256" s="25" t="str">
        <f t="shared" si="17"/>
        <v>-
-</v>
      </c>
      <c r="O1256" s="26"/>
      <c r="P1256" s="38" t="s">
        <v>1506</v>
      </c>
      <c r="Q1256" s="39"/>
      <c r="R1256" s="40"/>
    </row>
    <row r="1257" spans="1:18" ht="35.700000000000003" customHeight="1">
      <c r="A1257" s="22" t="s">
        <v>1507</v>
      </c>
      <c r="B1257" s="24"/>
      <c r="C1257" s="19" t="s">
        <v>1508</v>
      </c>
      <c r="D1257" s="20"/>
      <c r="E1257" s="20"/>
      <c r="F1257" s="20"/>
      <c r="G1257" s="21"/>
      <c r="H1257" s="22" t="s">
        <v>122</v>
      </c>
      <c r="I1257" s="24"/>
      <c r="J1257" s="35">
        <v>7</v>
      </c>
      <c r="K1257" s="36"/>
      <c r="L1257" s="37"/>
      <c r="M1257" s="7"/>
      <c r="N1257" s="25" t="str">
        <f t="shared" si="17"/>
        <v>-
-</v>
      </c>
      <c r="O1257" s="26"/>
      <c r="P1257" s="38" t="s">
        <v>1509</v>
      </c>
      <c r="Q1257" s="39"/>
      <c r="R1257" s="40"/>
    </row>
    <row r="1258" spans="1:18" ht="35.700000000000003" customHeight="1">
      <c r="A1258" s="22" t="s">
        <v>1510</v>
      </c>
      <c r="B1258" s="24"/>
      <c r="C1258" s="19" t="s">
        <v>1511</v>
      </c>
      <c r="D1258" s="20"/>
      <c r="E1258" s="20"/>
      <c r="F1258" s="20"/>
      <c r="G1258" s="21"/>
      <c r="H1258" s="22" t="s">
        <v>122</v>
      </c>
      <c r="I1258" s="24"/>
      <c r="J1258" s="35">
        <v>12</v>
      </c>
      <c r="K1258" s="36"/>
      <c r="L1258" s="37"/>
      <c r="M1258" s="7"/>
      <c r="N1258" s="25" t="str">
        <f t="shared" si="17"/>
        <v>-
-</v>
      </c>
      <c r="O1258" s="26"/>
      <c r="P1258" s="38" t="s">
        <v>1512</v>
      </c>
      <c r="Q1258" s="39"/>
      <c r="R1258" s="40"/>
    </row>
    <row r="1259" spans="1:18" ht="35.700000000000003" customHeight="1">
      <c r="A1259" s="22" t="s">
        <v>1513</v>
      </c>
      <c r="B1259" s="24"/>
      <c r="C1259" s="19" t="s">
        <v>1514</v>
      </c>
      <c r="D1259" s="20"/>
      <c r="E1259" s="20"/>
      <c r="F1259" s="20"/>
      <c r="G1259" s="21"/>
      <c r="H1259" s="22" t="s">
        <v>609</v>
      </c>
      <c r="I1259" s="24"/>
      <c r="J1259" s="35">
        <v>12</v>
      </c>
      <c r="K1259" s="36"/>
      <c r="L1259" s="37"/>
      <c r="M1259" s="7"/>
      <c r="N1259" s="25" t="str">
        <f t="shared" si="17"/>
        <v>-
-</v>
      </c>
      <c r="O1259" s="26"/>
      <c r="P1259" s="38" t="s">
        <v>1515</v>
      </c>
      <c r="Q1259" s="39"/>
      <c r="R1259" s="40"/>
    </row>
    <row r="1260" spans="1:18" ht="35.700000000000003" customHeight="1">
      <c r="A1260" s="22" t="s">
        <v>1516</v>
      </c>
      <c r="B1260" s="24"/>
      <c r="C1260" s="19" t="s">
        <v>1517</v>
      </c>
      <c r="D1260" s="20"/>
      <c r="E1260" s="20"/>
      <c r="F1260" s="20"/>
      <c r="G1260" s="21"/>
      <c r="H1260" s="22" t="s">
        <v>122</v>
      </c>
      <c r="I1260" s="24"/>
      <c r="J1260" s="35">
        <v>12</v>
      </c>
      <c r="K1260" s="36"/>
      <c r="L1260" s="37"/>
      <c r="M1260" s="7"/>
      <c r="N1260" s="25" t="str">
        <f t="shared" si="17"/>
        <v>-
-</v>
      </c>
      <c r="O1260" s="26"/>
      <c r="P1260" s="38" t="s">
        <v>1518</v>
      </c>
      <c r="Q1260" s="39"/>
      <c r="R1260" s="40"/>
    </row>
    <row r="1261" spans="1:18" ht="35.700000000000003" customHeight="1">
      <c r="A1261" s="22" t="s">
        <v>1519</v>
      </c>
      <c r="B1261" s="24"/>
      <c r="C1261" s="19" t="s">
        <v>1520</v>
      </c>
      <c r="D1261" s="20"/>
      <c r="E1261" s="20"/>
      <c r="F1261" s="20"/>
      <c r="G1261" s="21"/>
      <c r="H1261" s="22" t="s">
        <v>609</v>
      </c>
      <c r="I1261" s="24"/>
      <c r="J1261" s="35">
        <v>12</v>
      </c>
      <c r="K1261" s="36"/>
      <c r="L1261" s="37"/>
      <c r="M1261" s="7"/>
      <c r="N1261" s="25" t="str">
        <f t="shared" si="17"/>
        <v>-
-</v>
      </c>
      <c r="O1261" s="26"/>
      <c r="P1261" s="38" t="s">
        <v>1521</v>
      </c>
      <c r="Q1261" s="39"/>
      <c r="R1261" s="40"/>
    </row>
    <row r="1262" spans="1:18" ht="17.850000000000001" customHeight="1">
      <c r="A1262" s="22" t="s">
        <v>1522</v>
      </c>
      <c r="B1262" s="24"/>
      <c r="C1262" s="19" t="s">
        <v>1303</v>
      </c>
      <c r="D1262" s="20"/>
      <c r="E1262" s="20"/>
      <c r="F1262" s="20"/>
      <c r="G1262" s="21"/>
      <c r="H1262" s="22"/>
      <c r="I1262" s="24"/>
      <c r="J1262" s="35">
        <v>1</v>
      </c>
      <c r="K1262" s="36"/>
      <c r="L1262" s="37"/>
      <c r="M1262" s="6" t="str">
        <f>IF(COUNT(N1262,J1262)=2,IF(J1262=0,"-",N1262/J1262),"-")</f>
        <v>-</v>
      </c>
      <c r="N1262" s="25" t="str">
        <f>IF(COUNT(N1263,N1280,N1281,N1282)=4,SUM(N1263,N1280,N1281,N1282),"-")</f>
        <v>-</v>
      </c>
      <c r="O1262" s="26"/>
      <c r="P1262" s="19"/>
      <c r="Q1262" s="20"/>
      <c r="R1262" s="21"/>
    </row>
    <row r="1263" spans="1:18" ht="71.55" customHeight="1">
      <c r="A1263" s="22" t="s">
        <v>1523</v>
      </c>
      <c r="B1263" s="24"/>
      <c r="C1263" s="19" t="s">
        <v>1306</v>
      </c>
      <c r="D1263" s="20"/>
      <c r="E1263" s="20"/>
      <c r="F1263" s="20"/>
      <c r="G1263" s="21"/>
      <c r="H1263" s="22" t="s">
        <v>138</v>
      </c>
      <c r="I1263" s="24"/>
      <c r="J1263" s="35">
        <v>755</v>
      </c>
      <c r="K1263" s="36"/>
      <c r="L1263" s="37"/>
      <c r="M1263" s="7"/>
      <c r="N1263" s="25" t="str">
        <f>IF(COUNT(J1263,M1263)=2,ROUND(J1263*M1263,0),"-
-
-
-")</f>
        <v>-
-
-
-</v>
      </c>
      <c r="O1263" s="26"/>
      <c r="P1263" s="38" t="s">
        <v>1524</v>
      </c>
      <c r="Q1263" s="39"/>
      <c r="R1263" s="40"/>
    </row>
    <row r="1264" spans="1:18" ht="54.75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 spans="1:18" ht="10.5" customHeight="1">
      <c r="A1265" s="1"/>
      <c r="B1265" s="41" t="s">
        <v>42</v>
      </c>
      <c r="C1265" s="41"/>
      <c r="D1265" s="1"/>
      <c r="E1265" s="8" t="s">
        <v>43</v>
      </c>
      <c r="F1265" s="1"/>
      <c r="G1265" s="41" t="s">
        <v>44</v>
      </c>
      <c r="H1265" s="41"/>
      <c r="I1265" s="1"/>
      <c r="J1265" s="1"/>
      <c r="K1265" s="8" t="s">
        <v>43</v>
      </c>
      <c r="L1265" s="1"/>
      <c r="M1265" s="1"/>
      <c r="N1265" s="1"/>
      <c r="O1265" s="1"/>
      <c r="P1265" s="1"/>
      <c r="Q1265" s="1"/>
      <c r="R1265" s="1"/>
    </row>
    <row r="1266" spans="1:18" ht="21.45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18" ht="26.1" customHeight="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spans="1:18" ht="17.25" customHeight="1">
      <c r="A1268" s="29" t="s">
        <v>0</v>
      </c>
      <c r="B1268" s="29"/>
      <c r="C1268" s="29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</row>
    <row r="1269" spans="1:18" ht="4.8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spans="1:18" ht="17.25" customHeight="1">
      <c r="A1270" s="29" t="s">
        <v>45</v>
      </c>
      <c r="B1270" s="29"/>
      <c r="C1270" s="29"/>
      <c r="D1270" s="29"/>
      <c r="E1270" s="29"/>
      <c r="F1270" s="29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</row>
    <row r="1271" spans="1:18" ht="2.85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 spans="1:18" ht="11.4" customHeight="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30" t="s">
        <v>2</v>
      </c>
      <c r="P1272" s="30"/>
      <c r="Q1272" s="30"/>
      <c r="R1272" s="30"/>
    </row>
    <row r="1273" spans="1:18" ht="6.75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 spans="1:18" ht="10.5" customHeight="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41" t="s">
        <v>1525</v>
      </c>
      <c r="P1274" s="41"/>
      <c r="Q1274" s="41"/>
      <c r="R1274" s="1"/>
    </row>
    <row r="1275" spans="1:18" ht="2.4" customHeight="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18" ht="27.6" customHeight="1">
      <c r="A1276" s="16" t="s">
        <v>4</v>
      </c>
      <c r="B1276" s="18"/>
      <c r="C1276" s="19" t="s">
        <v>47</v>
      </c>
      <c r="D1276" s="20"/>
      <c r="E1276" s="20"/>
      <c r="F1276" s="20"/>
      <c r="G1276" s="20"/>
      <c r="H1276" s="20"/>
      <c r="I1276" s="20"/>
      <c r="J1276" s="20"/>
      <c r="K1276" s="20"/>
      <c r="L1276" s="21"/>
      <c r="M1276" s="4" t="s">
        <v>6</v>
      </c>
      <c r="N1276" s="32"/>
      <c r="O1276" s="33"/>
      <c r="P1276" s="33"/>
      <c r="Q1276" s="33"/>
      <c r="R1276" s="34"/>
    </row>
    <row r="1277" spans="1:18" ht="27.6" customHeight="1">
      <c r="A1277" s="16" t="s">
        <v>7</v>
      </c>
      <c r="B1277" s="18"/>
      <c r="C1277" s="19" t="s">
        <v>8</v>
      </c>
      <c r="D1277" s="20"/>
      <c r="E1277" s="20"/>
      <c r="F1277" s="20"/>
      <c r="G1277" s="20"/>
      <c r="H1277" s="20"/>
      <c r="I1277" s="20"/>
      <c r="J1277" s="20"/>
      <c r="K1277" s="20"/>
      <c r="L1277" s="21"/>
      <c r="M1277" s="4" t="s">
        <v>9</v>
      </c>
      <c r="N1277" s="19" t="s">
        <v>10</v>
      </c>
      <c r="O1277" s="20"/>
      <c r="P1277" s="20"/>
      <c r="Q1277" s="20"/>
      <c r="R1277" s="21"/>
    </row>
    <row r="1278" spans="1:18" ht="22.2" customHeight="1">
      <c r="A1278" s="22" t="s">
        <v>11</v>
      </c>
      <c r="B1278" s="24"/>
      <c r="C1278" s="22" t="s">
        <v>48</v>
      </c>
      <c r="D1278" s="23"/>
      <c r="E1278" s="23"/>
      <c r="F1278" s="23"/>
      <c r="G1278" s="24"/>
      <c r="H1278" s="22" t="s">
        <v>49</v>
      </c>
      <c r="I1278" s="24"/>
      <c r="J1278" s="22" t="s">
        <v>50</v>
      </c>
      <c r="K1278" s="23"/>
      <c r="L1278" s="24"/>
      <c r="M1278" s="5" t="s">
        <v>51</v>
      </c>
      <c r="N1278" s="22" t="s">
        <v>52</v>
      </c>
      <c r="O1278" s="24"/>
      <c r="P1278" s="22" t="s">
        <v>53</v>
      </c>
      <c r="Q1278" s="23"/>
      <c r="R1278" s="24"/>
    </row>
    <row r="1279" spans="1:18" ht="17.7" customHeight="1">
      <c r="A1279" s="22"/>
      <c r="B1279" s="24"/>
      <c r="C1279" s="19"/>
      <c r="D1279" s="20"/>
      <c r="E1279" s="20"/>
      <c r="F1279" s="20"/>
      <c r="G1279" s="21"/>
      <c r="H1279" s="22"/>
      <c r="I1279" s="24"/>
      <c r="J1279" s="32"/>
      <c r="K1279" s="33"/>
      <c r="L1279" s="34"/>
      <c r="M1279" s="9"/>
      <c r="N1279" s="42" t="s">
        <v>306</v>
      </c>
      <c r="O1279" s="43"/>
      <c r="P1279" s="38" t="s">
        <v>1526</v>
      </c>
      <c r="Q1279" s="39"/>
      <c r="R1279" s="40"/>
    </row>
    <row r="1280" spans="1:18" ht="53.55" customHeight="1">
      <c r="A1280" s="22" t="s">
        <v>1527</v>
      </c>
      <c r="B1280" s="24"/>
      <c r="C1280" s="19" t="s">
        <v>1528</v>
      </c>
      <c r="D1280" s="20"/>
      <c r="E1280" s="20"/>
      <c r="F1280" s="20"/>
      <c r="G1280" s="21"/>
      <c r="H1280" s="22" t="s">
        <v>138</v>
      </c>
      <c r="I1280" s="24"/>
      <c r="J1280" s="35">
        <v>290</v>
      </c>
      <c r="K1280" s="36"/>
      <c r="L1280" s="37"/>
      <c r="M1280" s="7"/>
      <c r="N1280" s="25" t="str">
        <f>IF(COUNT(J1280,M1280)=2,ROUND(J1280*M1280,0),"-
-
-")</f>
        <v>-
-
-</v>
      </c>
      <c r="O1280" s="26"/>
      <c r="P1280" s="38" t="s">
        <v>1529</v>
      </c>
      <c r="Q1280" s="39"/>
      <c r="R1280" s="40"/>
    </row>
    <row r="1281" spans="1:18" ht="53.55" customHeight="1">
      <c r="A1281" s="22" t="s">
        <v>1530</v>
      </c>
      <c r="B1281" s="24"/>
      <c r="C1281" s="19" t="s">
        <v>1531</v>
      </c>
      <c r="D1281" s="20"/>
      <c r="E1281" s="20"/>
      <c r="F1281" s="20"/>
      <c r="G1281" s="21"/>
      <c r="H1281" s="22" t="s">
        <v>138</v>
      </c>
      <c r="I1281" s="24"/>
      <c r="J1281" s="35">
        <v>75</v>
      </c>
      <c r="K1281" s="36"/>
      <c r="L1281" s="37"/>
      <c r="M1281" s="7"/>
      <c r="N1281" s="25" t="str">
        <f>IF(COUNT(J1281,M1281)=2,ROUND(J1281*M1281,0),"-
-
-")</f>
        <v>-
-
-</v>
      </c>
      <c r="O1281" s="26"/>
      <c r="P1281" s="38" t="s">
        <v>1532</v>
      </c>
      <c r="Q1281" s="39"/>
      <c r="R1281" s="40"/>
    </row>
    <row r="1282" spans="1:18" ht="35.700000000000003" customHeight="1">
      <c r="A1282" s="22" t="s">
        <v>1533</v>
      </c>
      <c r="B1282" s="24"/>
      <c r="C1282" s="19" t="s">
        <v>1312</v>
      </c>
      <c r="D1282" s="20"/>
      <c r="E1282" s="20"/>
      <c r="F1282" s="20"/>
      <c r="G1282" s="21"/>
      <c r="H1282" s="22" t="s">
        <v>65</v>
      </c>
      <c r="I1282" s="24"/>
      <c r="J1282" s="35">
        <v>1</v>
      </c>
      <c r="K1282" s="36"/>
      <c r="L1282" s="37"/>
      <c r="M1282" s="7"/>
      <c r="N1282" s="25" t="str">
        <f>IF(COUNT(J1282,M1282)=2,ROUND(J1282*M1282,0),"-
-")</f>
        <v>-
-</v>
      </c>
      <c r="O1282" s="26"/>
      <c r="P1282" s="38" t="s">
        <v>1313</v>
      </c>
      <c r="Q1282" s="39"/>
      <c r="R1282" s="40"/>
    </row>
    <row r="1283" spans="1:18" ht="35.700000000000003" customHeight="1">
      <c r="A1283" s="22" t="s">
        <v>1534</v>
      </c>
      <c r="B1283" s="24"/>
      <c r="C1283" s="19" t="s">
        <v>1315</v>
      </c>
      <c r="D1283" s="20"/>
      <c r="E1283" s="20"/>
      <c r="F1283" s="20"/>
      <c r="G1283" s="21"/>
      <c r="H1283" s="22"/>
      <c r="I1283" s="24"/>
      <c r="J1283" s="35">
        <v>1</v>
      </c>
      <c r="K1283" s="36"/>
      <c r="L1283" s="37"/>
      <c r="M1283" s="6" t="str">
        <f>IF(COUNT(N1283,J1283)=2,IF(J1283=0,"-",N1283/J1283),"-")</f>
        <v>-</v>
      </c>
      <c r="N1283" s="25" t="str">
        <f>IF(COUNT(N1284,N1285,N1286)=3,SUM(N1284,N1285,N1286),"-")</f>
        <v>-</v>
      </c>
      <c r="O1283" s="26"/>
      <c r="P1283" s="38" t="s">
        <v>1223</v>
      </c>
      <c r="Q1283" s="39"/>
      <c r="R1283" s="40"/>
    </row>
    <row r="1284" spans="1:18" ht="35.700000000000003" customHeight="1">
      <c r="A1284" s="22" t="s">
        <v>1535</v>
      </c>
      <c r="B1284" s="24"/>
      <c r="C1284" s="19" t="s">
        <v>1439</v>
      </c>
      <c r="D1284" s="20"/>
      <c r="E1284" s="20"/>
      <c r="F1284" s="20"/>
      <c r="G1284" s="21"/>
      <c r="H1284" s="22" t="s">
        <v>138</v>
      </c>
      <c r="I1284" s="24"/>
      <c r="J1284" s="35">
        <v>110</v>
      </c>
      <c r="K1284" s="36"/>
      <c r="L1284" s="37"/>
      <c r="M1284" s="7"/>
      <c r="N1284" s="25" t="str">
        <f t="shared" ref="N1284:N1292" si="18">IF(COUNT(J1284,M1284)=2,ROUND(J1284*M1284,0),"-
-")</f>
        <v>-
-</v>
      </c>
      <c r="O1284" s="26"/>
      <c r="P1284" s="38" t="s">
        <v>1440</v>
      </c>
      <c r="Q1284" s="39"/>
      <c r="R1284" s="40"/>
    </row>
    <row r="1285" spans="1:18" ht="35.700000000000003" customHeight="1">
      <c r="A1285" s="22" t="s">
        <v>1536</v>
      </c>
      <c r="B1285" s="24"/>
      <c r="C1285" s="19" t="s">
        <v>1225</v>
      </c>
      <c r="D1285" s="20"/>
      <c r="E1285" s="20"/>
      <c r="F1285" s="20"/>
      <c r="G1285" s="21"/>
      <c r="H1285" s="22" t="s">
        <v>138</v>
      </c>
      <c r="I1285" s="24"/>
      <c r="J1285" s="35">
        <v>240</v>
      </c>
      <c r="K1285" s="36"/>
      <c r="L1285" s="37"/>
      <c r="M1285" s="7"/>
      <c r="N1285" s="25" t="str">
        <f t="shared" si="18"/>
        <v>-
-</v>
      </c>
      <c r="O1285" s="26"/>
      <c r="P1285" s="38" t="s">
        <v>1442</v>
      </c>
      <c r="Q1285" s="39"/>
      <c r="R1285" s="40"/>
    </row>
    <row r="1286" spans="1:18" ht="35.700000000000003" customHeight="1">
      <c r="A1286" s="22" t="s">
        <v>1537</v>
      </c>
      <c r="B1286" s="24"/>
      <c r="C1286" s="19" t="s">
        <v>1240</v>
      </c>
      <c r="D1286" s="20"/>
      <c r="E1286" s="20"/>
      <c r="F1286" s="20"/>
      <c r="G1286" s="21"/>
      <c r="H1286" s="22" t="s">
        <v>65</v>
      </c>
      <c r="I1286" s="24"/>
      <c r="J1286" s="35">
        <v>1</v>
      </c>
      <c r="K1286" s="36"/>
      <c r="L1286" s="37"/>
      <c r="M1286" s="7"/>
      <c r="N1286" s="25" t="str">
        <f t="shared" si="18"/>
        <v>-
-</v>
      </c>
      <c r="O1286" s="26"/>
      <c r="P1286" s="38" t="s">
        <v>1241</v>
      </c>
      <c r="Q1286" s="39"/>
      <c r="R1286" s="40"/>
    </row>
    <row r="1287" spans="1:18" ht="35.700000000000003" customHeight="1">
      <c r="A1287" s="22" t="s">
        <v>1538</v>
      </c>
      <c r="B1287" s="24"/>
      <c r="C1287" s="19" t="s">
        <v>692</v>
      </c>
      <c r="D1287" s="20"/>
      <c r="E1287" s="20"/>
      <c r="F1287" s="20"/>
      <c r="G1287" s="21"/>
      <c r="H1287" s="22" t="s">
        <v>65</v>
      </c>
      <c r="I1287" s="24"/>
      <c r="J1287" s="35">
        <v>1</v>
      </c>
      <c r="K1287" s="36"/>
      <c r="L1287" s="37"/>
      <c r="M1287" s="7"/>
      <c r="N1287" s="25" t="str">
        <f t="shared" si="18"/>
        <v>-
-</v>
      </c>
      <c r="O1287" s="26"/>
      <c r="P1287" s="38" t="s">
        <v>1539</v>
      </c>
      <c r="Q1287" s="39"/>
      <c r="R1287" s="40"/>
    </row>
    <row r="1288" spans="1:18" ht="35.700000000000003" customHeight="1">
      <c r="A1288" s="22" t="s">
        <v>1540</v>
      </c>
      <c r="B1288" s="24"/>
      <c r="C1288" s="19" t="s">
        <v>1541</v>
      </c>
      <c r="D1288" s="20"/>
      <c r="E1288" s="20"/>
      <c r="F1288" s="20"/>
      <c r="G1288" s="21"/>
      <c r="H1288" s="22" t="s">
        <v>65</v>
      </c>
      <c r="I1288" s="24"/>
      <c r="J1288" s="35">
        <v>1</v>
      </c>
      <c r="K1288" s="36"/>
      <c r="L1288" s="37"/>
      <c r="M1288" s="7"/>
      <c r="N1288" s="25" t="str">
        <f t="shared" si="18"/>
        <v>-
-</v>
      </c>
      <c r="O1288" s="26"/>
      <c r="P1288" s="38" t="s">
        <v>1542</v>
      </c>
      <c r="Q1288" s="39"/>
      <c r="R1288" s="40"/>
    </row>
    <row r="1289" spans="1:18" ht="35.700000000000003" customHeight="1">
      <c r="A1289" s="22" t="s">
        <v>1543</v>
      </c>
      <c r="B1289" s="24"/>
      <c r="C1289" s="19" t="s">
        <v>1330</v>
      </c>
      <c r="D1289" s="20"/>
      <c r="E1289" s="20"/>
      <c r="F1289" s="20"/>
      <c r="G1289" s="21"/>
      <c r="H1289" s="22" t="s">
        <v>65</v>
      </c>
      <c r="I1289" s="24"/>
      <c r="J1289" s="35">
        <v>1</v>
      </c>
      <c r="K1289" s="36"/>
      <c r="L1289" s="37"/>
      <c r="M1289" s="7"/>
      <c r="N1289" s="25" t="str">
        <f t="shared" si="18"/>
        <v>-
-</v>
      </c>
      <c r="O1289" s="26"/>
      <c r="P1289" s="38" t="s">
        <v>1253</v>
      </c>
      <c r="Q1289" s="39"/>
      <c r="R1289" s="40"/>
    </row>
    <row r="1290" spans="1:18" ht="35.700000000000003" customHeight="1">
      <c r="A1290" s="22" t="s">
        <v>1544</v>
      </c>
      <c r="B1290" s="24"/>
      <c r="C1290" s="19" t="s">
        <v>1545</v>
      </c>
      <c r="D1290" s="20"/>
      <c r="E1290" s="20"/>
      <c r="F1290" s="20"/>
      <c r="G1290" s="21"/>
      <c r="H1290" s="22" t="s">
        <v>65</v>
      </c>
      <c r="I1290" s="24"/>
      <c r="J1290" s="35">
        <v>1</v>
      </c>
      <c r="K1290" s="36"/>
      <c r="L1290" s="37"/>
      <c r="M1290" s="7"/>
      <c r="N1290" s="25" t="str">
        <f t="shared" si="18"/>
        <v>-
-</v>
      </c>
      <c r="O1290" s="26"/>
      <c r="P1290" s="38" t="s">
        <v>1546</v>
      </c>
      <c r="Q1290" s="39"/>
      <c r="R1290" s="40"/>
    </row>
    <row r="1291" spans="1:18" ht="35.700000000000003" customHeight="1">
      <c r="A1291" s="22" t="s">
        <v>1547</v>
      </c>
      <c r="B1291" s="24"/>
      <c r="C1291" s="19" t="s">
        <v>1548</v>
      </c>
      <c r="D1291" s="20"/>
      <c r="E1291" s="20"/>
      <c r="F1291" s="20"/>
      <c r="G1291" s="21"/>
      <c r="H1291" s="22" t="s">
        <v>65</v>
      </c>
      <c r="I1291" s="24"/>
      <c r="J1291" s="35">
        <v>1</v>
      </c>
      <c r="K1291" s="36"/>
      <c r="L1291" s="37"/>
      <c r="M1291" s="7"/>
      <c r="N1291" s="25" t="str">
        <f t="shared" si="18"/>
        <v>-
-</v>
      </c>
      <c r="O1291" s="26"/>
      <c r="P1291" s="38" t="s">
        <v>1549</v>
      </c>
      <c r="Q1291" s="39"/>
      <c r="R1291" s="40"/>
    </row>
    <row r="1292" spans="1:18" ht="35.700000000000003" customHeight="1">
      <c r="A1292" s="22" t="s">
        <v>1550</v>
      </c>
      <c r="B1292" s="24"/>
      <c r="C1292" s="19" t="s">
        <v>1551</v>
      </c>
      <c r="D1292" s="20"/>
      <c r="E1292" s="20"/>
      <c r="F1292" s="20"/>
      <c r="G1292" s="21"/>
      <c r="H1292" s="22" t="s">
        <v>65</v>
      </c>
      <c r="I1292" s="24"/>
      <c r="J1292" s="35">
        <v>1</v>
      </c>
      <c r="K1292" s="36"/>
      <c r="L1292" s="37"/>
      <c r="M1292" s="7"/>
      <c r="N1292" s="25" t="str">
        <f t="shared" si="18"/>
        <v>-
-</v>
      </c>
      <c r="O1292" s="26"/>
      <c r="P1292" s="38" t="s">
        <v>1552</v>
      </c>
      <c r="Q1292" s="39"/>
      <c r="R1292" s="40"/>
    </row>
    <row r="1293" spans="1:18" ht="17.850000000000001" customHeight="1">
      <c r="A1293" s="22" t="s">
        <v>1553</v>
      </c>
      <c r="B1293" s="24"/>
      <c r="C1293" s="19" t="s">
        <v>1554</v>
      </c>
      <c r="D1293" s="20"/>
      <c r="E1293" s="20"/>
      <c r="F1293" s="20"/>
      <c r="G1293" s="21"/>
      <c r="H1293" s="22" t="s">
        <v>65</v>
      </c>
      <c r="I1293" s="24"/>
      <c r="J1293" s="35">
        <v>1</v>
      </c>
      <c r="K1293" s="36"/>
      <c r="L1293" s="37"/>
      <c r="M1293" s="7"/>
      <c r="N1293" s="25" t="str">
        <f>IF(COUNT(J1293,M1293)=2,ROUND(J1293*M1293,0),"-")</f>
        <v>-</v>
      </c>
      <c r="O1293" s="26"/>
      <c r="P1293" s="38" t="s">
        <v>1555</v>
      </c>
      <c r="Q1293" s="39"/>
      <c r="R1293" s="40"/>
    </row>
    <row r="1294" spans="1:18" ht="54.75" customHeight="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 spans="1:18" ht="10.5" customHeight="1">
      <c r="A1295" s="1"/>
      <c r="B1295" s="41" t="s">
        <v>42</v>
      </c>
      <c r="C1295" s="41"/>
      <c r="D1295" s="1"/>
      <c r="E1295" s="8" t="s">
        <v>43</v>
      </c>
      <c r="F1295" s="1"/>
      <c r="G1295" s="41" t="s">
        <v>44</v>
      </c>
      <c r="H1295" s="41"/>
      <c r="I1295" s="1"/>
      <c r="J1295" s="1"/>
      <c r="K1295" s="8" t="s">
        <v>43</v>
      </c>
      <c r="L1295" s="1"/>
      <c r="M1295" s="1"/>
      <c r="N1295" s="1"/>
      <c r="O1295" s="1"/>
      <c r="P1295" s="1"/>
      <c r="Q1295" s="1"/>
      <c r="R1295" s="1"/>
    </row>
    <row r="1296" spans="1:18" ht="21.45" customHeight="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 spans="1:18" ht="26.1" customHeight="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 spans="1:18" ht="17.25" customHeight="1">
      <c r="A1298" s="29" t="s">
        <v>0</v>
      </c>
      <c r="B1298" s="29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</row>
    <row r="1299" spans="1:18" ht="4.8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 spans="1:18" ht="17.25" customHeight="1">
      <c r="A1300" s="29" t="s">
        <v>45</v>
      </c>
      <c r="B1300" s="29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</row>
    <row r="1301" spans="1:18" ht="2.85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 spans="1:18" ht="11.4" customHeight="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30" t="s">
        <v>2</v>
      </c>
      <c r="P1302" s="30"/>
      <c r="Q1302" s="30"/>
      <c r="R1302" s="30"/>
    </row>
    <row r="1303" spans="1:18" ht="6.75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 spans="1:18" ht="10.5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41" t="s">
        <v>1556</v>
      </c>
      <c r="P1304" s="41"/>
      <c r="Q1304" s="41"/>
      <c r="R1304" s="1"/>
    </row>
    <row r="1305" spans="1:18" ht="2.4" customHeight="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18" ht="27.6" customHeight="1">
      <c r="A1306" s="16" t="s">
        <v>4</v>
      </c>
      <c r="B1306" s="18"/>
      <c r="C1306" s="19" t="s">
        <v>47</v>
      </c>
      <c r="D1306" s="20"/>
      <c r="E1306" s="20"/>
      <c r="F1306" s="20"/>
      <c r="G1306" s="20"/>
      <c r="H1306" s="20"/>
      <c r="I1306" s="20"/>
      <c r="J1306" s="20"/>
      <c r="K1306" s="20"/>
      <c r="L1306" s="21"/>
      <c r="M1306" s="4" t="s">
        <v>6</v>
      </c>
      <c r="N1306" s="32"/>
      <c r="O1306" s="33"/>
      <c r="P1306" s="33"/>
      <c r="Q1306" s="33"/>
      <c r="R1306" s="34"/>
    </row>
    <row r="1307" spans="1:18" ht="27.6" customHeight="1">
      <c r="A1307" s="16" t="s">
        <v>7</v>
      </c>
      <c r="B1307" s="18"/>
      <c r="C1307" s="19" t="s">
        <v>8</v>
      </c>
      <c r="D1307" s="20"/>
      <c r="E1307" s="20"/>
      <c r="F1307" s="20"/>
      <c r="G1307" s="20"/>
      <c r="H1307" s="20"/>
      <c r="I1307" s="20"/>
      <c r="J1307" s="20"/>
      <c r="K1307" s="20"/>
      <c r="L1307" s="21"/>
      <c r="M1307" s="4" t="s">
        <v>9</v>
      </c>
      <c r="N1307" s="19" t="s">
        <v>10</v>
      </c>
      <c r="O1307" s="20"/>
      <c r="P1307" s="20"/>
      <c r="Q1307" s="20"/>
      <c r="R1307" s="21"/>
    </row>
    <row r="1308" spans="1:18" ht="22.2" customHeight="1">
      <c r="A1308" s="22" t="s">
        <v>11</v>
      </c>
      <c r="B1308" s="24"/>
      <c r="C1308" s="22" t="s">
        <v>48</v>
      </c>
      <c r="D1308" s="23"/>
      <c r="E1308" s="23"/>
      <c r="F1308" s="23"/>
      <c r="G1308" s="24"/>
      <c r="H1308" s="22" t="s">
        <v>49</v>
      </c>
      <c r="I1308" s="24"/>
      <c r="J1308" s="22" t="s">
        <v>50</v>
      </c>
      <c r="K1308" s="23"/>
      <c r="L1308" s="24"/>
      <c r="M1308" s="5" t="s">
        <v>51</v>
      </c>
      <c r="N1308" s="22" t="s">
        <v>52</v>
      </c>
      <c r="O1308" s="24"/>
      <c r="P1308" s="22" t="s">
        <v>53</v>
      </c>
      <c r="Q1308" s="23"/>
      <c r="R1308" s="24"/>
    </row>
    <row r="1309" spans="1:18" ht="17.7" customHeight="1">
      <c r="A1309" s="22"/>
      <c r="B1309" s="24"/>
      <c r="C1309" s="19" t="s">
        <v>1557</v>
      </c>
      <c r="D1309" s="20"/>
      <c r="E1309" s="20"/>
      <c r="F1309" s="20"/>
      <c r="G1309" s="21"/>
      <c r="H1309" s="22"/>
      <c r="I1309" s="24"/>
      <c r="J1309" s="32"/>
      <c r="K1309" s="33"/>
      <c r="L1309" s="34"/>
      <c r="M1309" s="9"/>
      <c r="N1309" s="42" t="s">
        <v>306</v>
      </c>
      <c r="O1309" s="43"/>
      <c r="P1309" s="38" t="s">
        <v>1558</v>
      </c>
      <c r="Q1309" s="39"/>
      <c r="R1309" s="40"/>
    </row>
    <row r="1310" spans="1:18" ht="35.700000000000003" customHeight="1">
      <c r="A1310" s="22" t="s">
        <v>1559</v>
      </c>
      <c r="B1310" s="24"/>
      <c r="C1310" s="19" t="s">
        <v>704</v>
      </c>
      <c r="D1310" s="20"/>
      <c r="E1310" s="20"/>
      <c r="F1310" s="20"/>
      <c r="G1310" s="21"/>
      <c r="H1310" s="22" t="s">
        <v>65</v>
      </c>
      <c r="I1310" s="24"/>
      <c r="J1310" s="35">
        <v>1</v>
      </c>
      <c r="K1310" s="36"/>
      <c r="L1310" s="37"/>
      <c r="M1310" s="7"/>
      <c r="N1310" s="25" t="str">
        <f>IF(COUNT(J1310,M1310)=2,ROUND(J1310*M1310,0),"-
-")</f>
        <v>-
-</v>
      </c>
      <c r="O1310" s="26"/>
      <c r="P1310" s="38" t="s">
        <v>1560</v>
      </c>
      <c r="Q1310" s="39"/>
      <c r="R1310" s="40"/>
    </row>
    <row r="1311" spans="1:18" ht="35.700000000000003" customHeight="1">
      <c r="A1311" s="22" t="s">
        <v>1561</v>
      </c>
      <c r="B1311" s="24"/>
      <c r="C1311" s="19" t="s">
        <v>1334</v>
      </c>
      <c r="D1311" s="20"/>
      <c r="E1311" s="20"/>
      <c r="F1311" s="20"/>
      <c r="G1311" s="21"/>
      <c r="H1311" s="22" t="s">
        <v>65</v>
      </c>
      <c r="I1311" s="24"/>
      <c r="J1311" s="35">
        <v>1</v>
      </c>
      <c r="K1311" s="36"/>
      <c r="L1311" s="37"/>
      <c r="M1311" s="7"/>
      <c r="N1311" s="25" t="str">
        <f>IF(COUNT(J1311,M1311)=2,ROUND(J1311*M1311,0),"-
-")</f>
        <v>-
-</v>
      </c>
      <c r="O1311" s="26"/>
      <c r="P1311" s="38" t="s">
        <v>1562</v>
      </c>
      <c r="Q1311" s="39"/>
      <c r="R1311" s="40"/>
    </row>
    <row r="1312" spans="1:18" ht="35.700000000000003" customHeight="1">
      <c r="A1312" s="22" t="s">
        <v>1563</v>
      </c>
      <c r="B1312" s="24"/>
      <c r="C1312" s="19" t="s">
        <v>1480</v>
      </c>
      <c r="D1312" s="20"/>
      <c r="E1312" s="20"/>
      <c r="F1312" s="20"/>
      <c r="G1312" s="21"/>
      <c r="H1312" s="22" t="s">
        <v>65</v>
      </c>
      <c r="I1312" s="24"/>
      <c r="J1312" s="35">
        <v>1</v>
      </c>
      <c r="K1312" s="36"/>
      <c r="L1312" s="37"/>
      <c r="M1312" s="7"/>
      <c r="N1312" s="25" t="str">
        <f>IF(COUNT(J1312,M1312)=2,ROUND(J1312*M1312,0),"-
-")</f>
        <v>-
-</v>
      </c>
      <c r="O1312" s="26"/>
      <c r="P1312" s="38" t="s">
        <v>1564</v>
      </c>
      <c r="Q1312" s="39"/>
      <c r="R1312" s="40"/>
    </row>
    <row r="1313" spans="1:18" ht="17.850000000000001" customHeight="1">
      <c r="A1313" s="22" t="s">
        <v>1565</v>
      </c>
      <c r="B1313" s="24"/>
      <c r="C1313" s="19" t="s">
        <v>1566</v>
      </c>
      <c r="D1313" s="20"/>
      <c r="E1313" s="20"/>
      <c r="F1313" s="20"/>
      <c r="G1313" s="21"/>
      <c r="H1313" s="22"/>
      <c r="I1313" s="24"/>
      <c r="J1313" s="35">
        <v>1</v>
      </c>
      <c r="K1313" s="36"/>
      <c r="L1313" s="37"/>
      <c r="M1313" s="6" t="str">
        <f>IF(COUNT(N1313,J1313)=2,IF(J1313=0,"-",N1313/J1313),"-")</f>
        <v>-</v>
      </c>
      <c r="N1313" s="25" t="str">
        <f>IF(COUNT(N1314,N1315,N1316,N1317,N1318,N1319,N1320,N1321,N1322,N1323,N1324,N1340,N1341,N1342,N1343,N1347,N1350,N1351,N1352,N1369,N1370,N1371,N1372,N1373,N1374)=25,SUM(N1314,N1315,N1316,N1317,N1318,N1319,N1320,N1321,N1322,N1323,N1324,N1340,N1341,N1342,N1343,N1347,N1350,N1351,N1352,N1369,N1370,N1371,N1372,N1373,N1374),"-")</f>
        <v>-</v>
      </c>
      <c r="O1313" s="26"/>
      <c r="P1313" s="38" t="s">
        <v>1567</v>
      </c>
      <c r="Q1313" s="39"/>
      <c r="R1313" s="40"/>
    </row>
    <row r="1314" spans="1:18" ht="35.700000000000003" customHeight="1">
      <c r="A1314" s="22" t="s">
        <v>1568</v>
      </c>
      <c r="B1314" s="24"/>
      <c r="C1314" s="19" t="s">
        <v>1569</v>
      </c>
      <c r="D1314" s="20"/>
      <c r="E1314" s="20"/>
      <c r="F1314" s="20"/>
      <c r="G1314" s="21"/>
      <c r="H1314" s="22" t="s">
        <v>122</v>
      </c>
      <c r="I1314" s="24"/>
      <c r="J1314" s="35">
        <v>15</v>
      </c>
      <c r="K1314" s="36"/>
      <c r="L1314" s="37"/>
      <c r="M1314" s="7"/>
      <c r="N1314" s="25" t="str">
        <f t="shared" ref="N1314:N1324" si="19">IF(COUNT(J1314,M1314)=2,ROUND(J1314*M1314,0),"-
-")</f>
        <v>-
-</v>
      </c>
      <c r="O1314" s="26"/>
      <c r="P1314" s="38" t="s">
        <v>1570</v>
      </c>
      <c r="Q1314" s="39"/>
      <c r="R1314" s="40"/>
    </row>
    <row r="1315" spans="1:18" ht="35.700000000000003" customHeight="1">
      <c r="A1315" s="22" t="s">
        <v>1571</v>
      </c>
      <c r="B1315" s="24"/>
      <c r="C1315" s="19" t="s">
        <v>1572</v>
      </c>
      <c r="D1315" s="20"/>
      <c r="E1315" s="20"/>
      <c r="F1315" s="20"/>
      <c r="G1315" s="21"/>
      <c r="H1315" s="22" t="s">
        <v>122</v>
      </c>
      <c r="I1315" s="24"/>
      <c r="J1315" s="35">
        <v>12</v>
      </c>
      <c r="K1315" s="36"/>
      <c r="L1315" s="37"/>
      <c r="M1315" s="7"/>
      <c r="N1315" s="25" t="str">
        <f t="shared" si="19"/>
        <v>-
-</v>
      </c>
      <c r="O1315" s="26"/>
      <c r="P1315" s="38" t="s">
        <v>1573</v>
      </c>
      <c r="Q1315" s="39"/>
      <c r="R1315" s="40"/>
    </row>
    <row r="1316" spans="1:18" ht="35.700000000000003" customHeight="1">
      <c r="A1316" s="22" t="s">
        <v>1574</v>
      </c>
      <c r="B1316" s="24"/>
      <c r="C1316" s="19" t="s">
        <v>1575</v>
      </c>
      <c r="D1316" s="20"/>
      <c r="E1316" s="20"/>
      <c r="F1316" s="20"/>
      <c r="G1316" s="21"/>
      <c r="H1316" s="22" t="s">
        <v>122</v>
      </c>
      <c r="I1316" s="24"/>
      <c r="J1316" s="35">
        <v>1</v>
      </c>
      <c r="K1316" s="36"/>
      <c r="L1316" s="37"/>
      <c r="M1316" s="7"/>
      <c r="N1316" s="25" t="str">
        <f t="shared" si="19"/>
        <v>-
-</v>
      </c>
      <c r="O1316" s="26"/>
      <c r="P1316" s="38" t="s">
        <v>1576</v>
      </c>
      <c r="Q1316" s="39"/>
      <c r="R1316" s="40"/>
    </row>
    <row r="1317" spans="1:18" ht="35.700000000000003" customHeight="1">
      <c r="A1317" s="22" t="s">
        <v>1577</v>
      </c>
      <c r="B1317" s="24"/>
      <c r="C1317" s="19" t="s">
        <v>1578</v>
      </c>
      <c r="D1317" s="20"/>
      <c r="E1317" s="20"/>
      <c r="F1317" s="20"/>
      <c r="G1317" s="21"/>
      <c r="H1317" s="22" t="s">
        <v>1579</v>
      </c>
      <c r="I1317" s="24"/>
      <c r="J1317" s="35">
        <v>1</v>
      </c>
      <c r="K1317" s="36"/>
      <c r="L1317" s="37"/>
      <c r="M1317" s="7"/>
      <c r="N1317" s="25" t="str">
        <f t="shared" si="19"/>
        <v>-
-</v>
      </c>
      <c r="O1317" s="26"/>
      <c r="P1317" s="38" t="s">
        <v>1580</v>
      </c>
      <c r="Q1317" s="39"/>
      <c r="R1317" s="40"/>
    </row>
    <row r="1318" spans="1:18" ht="35.700000000000003" customHeight="1">
      <c r="A1318" s="22" t="s">
        <v>1581</v>
      </c>
      <c r="B1318" s="24"/>
      <c r="C1318" s="19" t="s">
        <v>1582</v>
      </c>
      <c r="D1318" s="20"/>
      <c r="E1318" s="20"/>
      <c r="F1318" s="20"/>
      <c r="G1318" s="21"/>
      <c r="H1318" s="22" t="s">
        <v>1502</v>
      </c>
      <c r="I1318" s="24"/>
      <c r="J1318" s="35">
        <v>14</v>
      </c>
      <c r="K1318" s="36"/>
      <c r="L1318" s="37"/>
      <c r="M1318" s="7"/>
      <c r="N1318" s="25" t="str">
        <f t="shared" si="19"/>
        <v>-
-</v>
      </c>
      <c r="O1318" s="26"/>
      <c r="P1318" s="38" t="s">
        <v>1583</v>
      </c>
      <c r="Q1318" s="39"/>
      <c r="R1318" s="40"/>
    </row>
    <row r="1319" spans="1:18" ht="35.700000000000003" customHeight="1">
      <c r="A1319" s="22" t="s">
        <v>1584</v>
      </c>
      <c r="B1319" s="24"/>
      <c r="C1319" s="19" t="s">
        <v>1585</v>
      </c>
      <c r="D1319" s="20"/>
      <c r="E1319" s="20"/>
      <c r="F1319" s="20"/>
      <c r="G1319" s="21"/>
      <c r="H1319" s="22" t="s">
        <v>122</v>
      </c>
      <c r="I1319" s="24"/>
      <c r="J1319" s="35">
        <v>23</v>
      </c>
      <c r="K1319" s="36"/>
      <c r="L1319" s="37"/>
      <c r="M1319" s="7"/>
      <c r="N1319" s="25" t="str">
        <f t="shared" si="19"/>
        <v>-
-</v>
      </c>
      <c r="O1319" s="26"/>
      <c r="P1319" s="38" t="s">
        <v>1586</v>
      </c>
      <c r="Q1319" s="39"/>
      <c r="R1319" s="40"/>
    </row>
    <row r="1320" spans="1:18" ht="35.700000000000003" customHeight="1">
      <c r="A1320" s="22" t="s">
        <v>1587</v>
      </c>
      <c r="B1320" s="24"/>
      <c r="C1320" s="19" t="s">
        <v>1588</v>
      </c>
      <c r="D1320" s="20"/>
      <c r="E1320" s="20"/>
      <c r="F1320" s="20"/>
      <c r="G1320" s="21"/>
      <c r="H1320" s="22" t="s">
        <v>1062</v>
      </c>
      <c r="I1320" s="24"/>
      <c r="J1320" s="35">
        <v>1</v>
      </c>
      <c r="K1320" s="36"/>
      <c r="L1320" s="37"/>
      <c r="M1320" s="7"/>
      <c r="N1320" s="25" t="str">
        <f t="shared" si="19"/>
        <v>-
-</v>
      </c>
      <c r="O1320" s="26"/>
      <c r="P1320" s="38" t="s">
        <v>1589</v>
      </c>
      <c r="Q1320" s="39"/>
      <c r="R1320" s="40"/>
    </row>
    <row r="1321" spans="1:18" ht="35.700000000000003" customHeight="1">
      <c r="A1321" s="22" t="s">
        <v>1590</v>
      </c>
      <c r="B1321" s="24"/>
      <c r="C1321" s="19" t="s">
        <v>1591</v>
      </c>
      <c r="D1321" s="20"/>
      <c r="E1321" s="20"/>
      <c r="F1321" s="20"/>
      <c r="G1321" s="21"/>
      <c r="H1321" s="22" t="s">
        <v>1062</v>
      </c>
      <c r="I1321" s="24"/>
      <c r="J1321" s="35">
        <v>8</v>
      </c>
      <c r="K1321" s="36"/>
      <c r="L1321" s="37"/>
      <c r="M1321" s="7"/>
      <c r="N1321" s="25" t="str">
        <f t="shared" si="19"/>
        <v>-
-</v>
      </c>
      <c r="O1321" s="26"/>
      <c r="P1321" s="38" t="s">
        <v>1592</v>
      </c>
      <c r="Q1321" s="39"/>
      <c r="R1321" s="40"/>
    </row>
    <row r="1322" spans="1:18" ht="35.700000000000003" customHeight="1">
      <c r="A1322" s="22" t="s">
        <v>1593</v>
      </c>
      <c r="B1322" s="24"/>
      <c r="C1322" s="19" t="s">
        <v>1594</v>
      </c>
      <c r="D1322" s="20"/>
      <c r="E1322" s="20"/>
      <c r="F1322" s="20"/>
      <c r="G1322" s="21"/>
      <c r="H1322" s="22" t="s">
        <v>1062</v>
      </c>
      <c r="I1322" s="24"/>
      <c r="J1322" s="35">
        <v>12</v>
      </c>
      <c r="K1322" s="36"/>
      <c r="L1322" s="37"/>
      <c r="M1322" s="7"/>
      <c r="N1322" s="25" t="str">
        <f t="shared" si="19"/>
        <v>-
-</v>
      </c>
      <c r="O1322" s="26"/>
      <c r="P1322" s="38" t="s">
        <v>1595</v>
      </c>
      <c r="Q1322" s="39"/>
      <c r="R1322" s="40"/>
    </row>
    <row r="1323" spans="1:18" ht="35.700000000000003" customHeight="1">
      <c r="A1323" s="22" t="s">
        <v>1596</v>
      </c>
      <c r="B1323" s="24"/>
      <c r="C1323" s="19" t="s">
        <v>1597</v>
      </c>
      <c r="D1323" s="20"/>
      <c r="E1323" s="20"/>
      <c r="F1323" s="20"/>
      <c r="G1323" s="21"/>
      <c r="H1323" s="22" t="s">
        <v>1062</v>
      </c>
      <c r="I1323" s="24"/>
      <c r="J1323" s="35">
        <v>2</v>
      </c>
      <c r="K1323" s="36"/>
      <c r="L1323" s="37"/>
      <c r="M1323" s="7"/>
      <c r="N1323" s="25" t="str">
        <f t="shared" si="19"/>
        <v>-
-</v>
      </c>
      <c r="O1323" s="26"/>
      <c r="P1323" s="38" t="s">
        <v>1598</v>
      </c>
      <c r="Q1323" s="39"/>
      <c r="R1323" s="40"/>
    </row>
    <row r="1324" spans="1:18" ht="35.700000000000003" customHeight="1">
      <c r="A1324" s="22" t="s">
        <v>1599</v>
      </c>
      <c r="B1324" s="24"/>
      <c r="C1324" s="19" t="s">
        <v>1600</v>
      </c>
      <c r="D1324" s="20"/>
      <c r="E1324" s="20"/>
      <c r="F1324" s="20"/>
      <c r="G1324" s="21"/>
      <c r="H1324" s="22" t="s">
        <v>1062</v>
      </c>
      <c r="I1324" s="24"/>
      <c r="J1324" s="35">
        <v>1</v>
      </c>
      <c r="K1324" s="36"/>
      <c r="L1324" s="37"/>
      <c r="M1324" s="7"/>
      <c r="N1324" s="25" t="str">
        <f t="shared" si="19"/>
        <v>-
-</v>
      </c>
      <c r="O1324" s="26"/>
      <c r="P1324" s="38" t="s">
        <v>1601</v>
      </c>
      <c r="Q1324" s="39"/>
      <c r="R1324" s="40"/>
    </row>
    <row r="1325" spans="1:18" ht="54.75" customHeight="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18" ht="10.5" customHeight="1">
      <c r="A1326" s="1"/>
      <c r="B1326" s="41" t="s">
        <v>42</v>
      </c>
      <c r="C1326" s="41"/>
      <c r="D1326" s="1"/>
      <c r="E1326" s="8" t="s">
        <v>43</v>
      </c>
      <c r="F1326" s="1"/>
      <c r="G1326" s="41" t="s">
        <v>44</v>
      </c>
      <c r="H1326" s="41"/>
      <c r="I1326" s="1"/>
      <c r="J1326" s="1"/>
      <c r="K1326" s="8" t="s">
        <v>43</v>
      </c>
      <c r="L1326" s="1"/>
      <c r="M1326" s="1"/>
      <c r="N1326" s="1"/>
      <c r="O1326" s="1"/>
      <c r="P1326" s="1"/>
      <c r="Q1326" s="1"/>
      <c r="R1326" s="1"/>
    </row>
    <row r="1327" spans="1:18" ht="21.4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 spans="1:18" ht="26.1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 spans="1:18" ht="17.25" customHeight="1">
      <c r="A1329" s="29" t="s">
        <v>0</v>
      </c>
      <c r="B1329" s="29"/>
      <c r="C1329" s="29"/>
      <c r="D1329" s="29"/>
      <c r="E1329" s="29"/>
      <c r="F1329" s="29"/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</row>
    <row r="1330" spans="1:18" ht="4.8" customHeight="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 spans="1:18" ht="17.25" customHeight="1">
      <c r="A1331" s="29" t="s">
        <v>45</v>
      </c>
      <c r="B1331" s="29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</row>
    <row r="1332" spans="1:18" ht="2.85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spans="1:18" ht="11.4" customHeight="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30" t="s">
        <v>2</v>
      </c>
      <c r="P1333" s="30"/>
      <c r="Q1333" s="30"/>
      <c r="R1333" s="30"/>
    </row>
    <row r="1334" spans="1:18" ht="6.7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spans="1:18" ht="10.5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41" t="s">
        <v>1602</v>
      </c>
      <c r="P1335" s="41"/>
      <c r="Q1335" s="41"/>
      <c r="R1335" s="1"/>
    </row>
    <row r="1336" spans="1:18" ht="2.4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18" ht="27.6" customHeight="1">
      <c r="A1337" s="16" t="s">
        <v>4</v>
      </c>
      <c r="B1337" s="18"/>
      <c r="C1337" s="19" t="s">
        <v>47</v>
      </c>
      <c r="D1337" s="20"/>
      <c r="E1337" s="20"/>
      <c r="F1337" s="20"/>
      <c r="G1337" s="20"/>
      <c r="H1337" s="20"/>
      <c r="I1337" s="20"/>
      <c r="J1337" s="20"/>
      <c r="K1337" s="20"/>
      <c r="L1337" s="21"/>
      <c r="M1337" s="4" t="s">
        <v>6</v>
      </c>
      <c r="N1337" s="32"/>
      <c r="O1337" s="33"/>
      <c r="P1337" s="33"/>
      <c r="Q1337" s="33"/>
      <c r="R1337" s="34"/>
    </row>
    <row r="1338" spans="1:18" ht="27.6" customHeight="1">
      <c r="A1338" s="16" t="s">
        <v>7</v>
      </c>
      <c r="B1338" s="18"/>
      <c r="C1338" s="19" t="s">
        <v>8</v>
      </c>
      <c r="D1338" s="20"/>
      <c r="E1338" s="20"/>
      <c r="F1338" s="20"/>
      <c r="G1338" s="20"/>
      <c r="H1338" s="20"/>
      <c r="I1338" s="20"/>
      <c r="J1338" s="20"/>
      <c r="K1338" s="20"/>
      <c r="L1338" s="21"/>
      <c r="M1338" s="4" t="s">
        <v>9</v>
      </c>
      <c r="N1338" s="19" t="s">
        <v>10</v>
      </c>
      <c r="O1338" s="20"/>
      <c r="P1338" s="20"/>
      <c r="Q1338" s="20"/>
      <c r="R1338" s="21"/>
    </row>
    <row r="1339" spans="1:18" ht="22.2" customHeight="1">
      <c r="A1339" s="22" t="s">
        <v>11</v>
      </c>
      <c r="B1339" s="24"/>
      <c r="C1339" s="22" t="s">
        <v>48</v>
      </c>
      <c r="D1339" s="23"/>
      <c r="E1339" s="23"/>
      <c r="F1339" s="23"/>
      <c r="G1339" s="24"/>
      <c r="H1339" s="22" t="s">
        <v>49</v>
      </c>
      <c r="I1339" s="24"/>
      <c r="J1339" s="22" t="s">
        <v>50</v>
      </c>
      <c r="K1339" s="23"/>
      <c r="L1339" s="24"/>
      <c r="M1339" s="5" t="s">
        <v>51</v>
      </c>
      <c r="N1339" s="22" t="s">
        <v>52</v>
      </c>
      <c r="O1339" s="24"/>
      <c r="P1339" s="22" t="s">
        <v>53</v>
      </c>
      <c r="Q1339" s="23"/>
      <c r="R1339" s="24"/>
    </row>
    <row r="1340" spans="1:18" ht="35.700000000000003" customHeight="1">
      <c r="A1340" s="22" t="s">
        <v>1603</v>
      </c>
      <c r="B1340" s="24"/>
      <c r="C1340" s="19" t="s">
        <v>1604</v>
      </c>
      <c r="D1340" s="20"/>
      <c r="E1340" s="20"/>
      <c r="F1340" s="20"/>
      <c r="G1340" s="21"/>
      <c r="H1340" s="22" t="s">
        <v>122</v>
      </c>
      <c r="I1340" s="24"/>
      <c r="J1340" s="35">
        <v>1</v>
      </c>
      <c r="K1340" s="36"/>
      <c r="L1340" s="37"/>
      <c r="M1340" s="7"/>
      <c r="N1340" s="25" t="str">
        <f>IF(COUNT(J1340,M1340)=2,ROUND(J1340*M1340,0),"-
-")</f>
        <v>-
-</v>
      </c>
      <c r="O1340" s="26"/>
      <c r="P1340" s="38" t="s">
        <v>1605</v>
      </c>
      <c r="Q1340" s="39"/>
      <c r="R1340" s="40"/>
    </row>
    <row r="1341" spans="1:18" ht="35.700000000000003" customHeight="1">
      <c r="A1341" s="22" t="s">
        <v>1606</v>
      </c>
      <c r="B1341" s="24"/>
      <c r="C1341" s="19" t="s">
        <v>1607</v>
      </c>
      <c r="D1341" s="20"/>
      <c r="E1341" s="20"/>
      <c r="F1341" s="20"/>
      <c r="G1341" s="21"/>
      <c r="H1341" s="22" t="s">
        <v>1062</v>
      </c>
      <c r="I1341" s="24"/>
      <c r="J1341" s="35">
        <v>1</v>
      </c>
      <c r="K1341" s="36"/>
      <c r="L1341" s="37"/>
      <c r="M1341" s="7"/>
      <c r="N1341" s="25" t="str">
        <f>IF(COUNT(J1341,M1341)=2,ROUND(J1341*M1341,0),"-
-")</f>
        <v>-
-</v>
      </c>
      <c r="O1341" s="26"/>
      <c r="P1341" s="38" t="s">
        <v>1608</v>
      </c>
      <c r="Q1341" s="39"/>
      <c r="R1341" s="40"/>
    </row>
    <row r="1342" spans="1:18" ht="35.700000000000003" customHeight="1">
      <c r="A1342" s="22" t="s">
        <v>1609</v>
      </c>
      <c r="B1342" s="24"/>
      <c r="C1342" s="19" t="s">
        <v>1610</v>
      </c>
      <c r="D1342" s="20"/>
      <c r="E1342" s="20"/>
      <c r="F1342" s="20"/>
      <c r="G1342" s="21"/>
      <c r="H1342" s="22" t="s">
        <v>1502</v>
      </c>
      <c r="I1342" s="24"/>
      <c r="J1342" s="35">
        <v>2</v>
      </c>
      <c r="K1342" s="36"/>
      <c r="L1342" s="37"/>
      <c r="M1342" s="7"/>
      <c r="N1342" s="25" t="str">
        <f>IF(COUNT(J1342,M1342)=2,ROUND(J1342*M1342,0),"-
-")</f>
        <v>-
-</v>
      </c>
      <c r="O1342" s="26"/>
      <c r="P1342" s="38" t="s">
        <v>1611</v>
      </c>
      <c r="Q1342" s="39"/>
      <c r="R1342" s="40"/>
    </row>
    <row r="1343" spans="1:18" ht="17.850000000000001" customHeight="1">
      <c r="A1343" s="22" t="s">
        <v>1612</v>
      </c>
      <c r="B1343" s="24"/>
      <c r="C1343" s="19" t="s">
        <v>1303</v>
      </c>
      <c r="D1343" s="20"/>
      <c r="E1343" s="20"/>
      <c r="F1343" s="20"/>
      <c r="G1343" s="21"/>
      <c r="H1343" s="22"/>
      <c r="I1343" s="24"/>
      <c r="J1343" s="35">
        <v>1</v>
      </c>
      <c r="K1343" s="36"/>
      <c r="L1343" s="37"/>
      <c r="M1343" s="6" t="str">
        <f>IF(COUNT(N1343,J1343)=2,IF(J1343=0,"-",N1343/J1343),"-")</f>
        <v>-</v>
      </c>
      <c r="N1343" s="25" t="str">
        <f>IF(COUNT(N1344,N1345,N1346)=3,SUM(N1344,N1345,N1346),"-")</f>
        <v>-</v>
      </c>
      <c r="O1343" s="26"/>
      <c r="P1343" s="19"/>
      <c r="Q1343" s="20"/>
      <c r="R1343" s="21"/>
    </row>
    <row r="1344" spans="1:18" ht="89.4" customHeight="1">
      <c r="A1344" s="22" t="s">
        <v>1613</v>
      </c>
      <c r="B1344" s="24"/>
      <c r="C1344" s="19" t="s">
        <v>1306</v>
      </c>
      <c r="D1344" s="20"/>
      <c r="E1344" s="20"/>
      <c r="F1344" s="20"/>
      <c r="G1344" s="21"/>
      <c r="H1344" s="22" t="s">
        <v>138</v>
      </c>
      <c r="I1344" s="24"/>
      <c r="J1344" s="35">
        <v>2095</v>
      </c>
      <c r="K1344" s="36"/>
      <c r="L1344" s="37"/>
      <c r="M1344" s="7"/>
      <c r="N1344" s="25" t="str">
        <f>IF(COUNT(J1344,M1344)=2,ROUND(J1344*M1344,0),"-
-
-
-
-")</f>
        <v>-
-
-
-
-</v>
      </c>
      <c r="O1344" s="26"/>
      <c r="P1344" s="38" t="s">
        <v>1307</v>
      </c>
      <c r="Q1344" s="39"/>
      <c r="R1344" s="40"/>
    </row>
    <row r="1345" spans="1:18" ht="89.4" customHeight="1">
      <c r="A1345" s="22" t="s">
        <v>1614</v>
      </c>
      <c r="B1345" s="24"/>
      <c r="C1345" s="19" t="s">
        <v>1615</v>
      </c>
      <c r="D1345" s="20"/>
      <c r="E1345" s="20"/>
      <c r="F1345" s="20"/>
      <c r="G1345" s="21"/>
      <c r="H1345" s="22" t="s">
        <v>138</v>
      </c>
      <c r="I1345" s="24"/>
      <c r="J1345" s="35">
        <v>1456</v>
      </c>
      <c r="K1345" s="36"/>
      <c r="L1345" s="37"/>
      <c r="M1345" s="7"/>
      <c r="N1345" s="25" t="str">
        <f>IF(COUNT(J1345,M1345)=2,ROUND(J1345*M1345,0),"-
-
-
-
-")</f>
        <v>-
-
-
-
-</v>
      </c>
      <c r="O1345" s="26"/>
      <c r="P1345" s="38" t="s">
        <v>1616</v>
      </c>
      <c r="Q1345" s="39"/>
      <c r="R1345" s="40"/>
    </row>
    <row r="1346" spans="1:18" ht="35.700000000000003" customHeight="1">
      <c r="A1346" s="22" t="s">
        <v>1617</v>
      </c>
      <c r="B1346" s="24"/>
      <c r="C1346" s="19" t="s">
        <v>1312</v>
      </c>
      <c r="D1346" s="20"/>
      <c r="E1346" s="20"/>
      <c r="F1346" s="20"/>
      <c r="G1346" s="21"/>
      <c r="H1346" s="22" t="s">
        <v>65</v>
      </c>
      <c r="I1346" s="24"/>
      <c r="J1346" s="35">
        <v>1</v>
      </c>
      <c r="K1346" s="36"/>
      <c r="L1346" s="37"/>
      <c r="M1346" s="7"/>
      <c r="N1346" s="25" t="str">
        <f>IF(COUNT(J1346,M1346)=2,ROUND(J1346*M1346,0),"-
-")</f>
        <v>-
-</v>
      </c>
      <c r="O1346" s="26"/>
      <c r="P1346" s="38" t="s">
        <v>1313</v>
      </c>
      <c r="Q1346" s="39"/>
      <c r="R1346" s="40"/>
    </row>
    <row r="1347" spans="1:18" ht="35.700000000000003" customHeight="1">
      <c r="A1347" s="22" t="s">
        <v>1618</v>
      </c>
      <c r="B1347" s="24"/>
      <c r="C1347" s="19" t="s">
        <v>1315</v>
      </c>
      <c r="D1347" s="20"/>
      <c r="E1347" s="20"/>
      <c r="F1347" s="20"/>
      <c r="G1347" s="21"/>
      <c r="H1347" s="22"/>
      <c r="I1347" s="24"/>
      <c r="J1347" s="35">
        <v>1</v>
      </c>
      <c r="K1347" s="36"/>
      <c r="L1347" s="37"/>
      <c r="M1347" s="6" t="str">
        <f>IF(COUNT(N1347,J1347)=2,IF(J1347=0,"-",N1347/J1347),"-")</f>
        <v>-</v>
      </c>
      <c r="N1347" s="25" t="str">
        <f>IF(COUNT(N1348,N1349)=2,SUM(N1348,N1349),"-")</f>
        <v>-</v>
      </c>
      <c r="O1347" s="26"/>
      <c r="P1347" s="38" t="s">
        <v>1223</v>
      </c>
      <c r="Q1347" s="39"/>
      <c r="R1347" s="40"/>
    </row>
    <row r="1348" spans="1:18" ht="35.700000000000003" customHeight="1">
      <c r="A1348" s="22" t="s">
        <v>1619</v>
      </c>
      <c r="B1348" s="24"/>
      <c r="C1348" s="19" t="s">
        <v>1225</v>
      </c>
      <c r="D1348" s="20"/>
      <c r="E1348" s="20"/>
      <c r="F1348" s="20"/>
      <c r="G1348" s="21"/>
      <c r="H1348" s="22" t="s">
        <v>138</v>
      </c>
      <c r="I1348" s="24"/>
      <c r="J1348" s="35">
        <v>800</v>
      </c>
      <c r="K1348" s="36"/>
      <c r="L1348" s="37"/>
      <c r="M1348" s="7"/>
      <c r="N1348" s="25" t="str">
        <f>IF(COUNT(J1348,M1348)=2,ROUND(J1348*M1348,0),"-
-")</f>
        <v>-
-</v>
      </c>
      <c r="O1348" s="26"/>
      <c r="P1348" s="38" t="s">
        <v>1442</v>
      </c>
      <c r="Q1348" s="39"/>
      <c r="R1348" s="40"/>
    </row>
    <row r="1349" spans="1:18" ht="35.700000000000003" customHeight="1">
      <c r="A1349" s="22" t="s">
        <v>1620</v>
      </c>
      <c r="B1349" s="24"/>
      <c r="C1349" s="19" t="s">
        <v>1240</v>
      </c>
      <c r="D1349" s="20"/>
      <c r="E1349" s="20"/>
      <c r="F1349" s="20"/>
      <c r="G1349" s="21"/>
      <c r="H1349" s="22" t="s">
        <v>65</v>
      </c>
      <c r="I1349" s="24"/>
      <c r="J1349" s="35">
        <v>1</v>
      </c>
      <c r="K1349" s="36"/>
      <c r="L1349" s="37"/>
      <c r="M1349" s="7"/>
      <c r="N1349" s="25" t="str">
        <f>IF(COUNT(J1349,M1349)=2,ROUND(J1349*M1349,0),"-
-")</f>
        <v>-
-</v>
      </c>
      <c r="O1349" s="26"/>
      <c r="P1349" s="38" t="s">
        <v>1241</v>
      </c>
      <c r="Q1349" s="39"/>
      <c r="R1349" s="40"/>
    </row>
    <row r="1350" spans="1:18" ht="35.700000000000003" customHeight="1">
      <c r="A1350" s="22" t="s">
        <v>1621</v>
      </c>
      <c r="B1350" s="24"/>
      <c r="C1350" s="19" t="s">
        <v>692</v>
      </c>
      <c r="D1350" s="20"/>
      <c r="E1350" s="20"/>
      <c r="F1350" s="20"/>
      <c r="G1350" s="21"/>
      <c r="H1350" s="22" t="s">
        <v>65</v>
      </c>
      <c r="I1350" s="24"/>
      <c r="J1350" s="35">
        <v>1</v>
      </c>
      <c r="K1350" s="36"/>
      <c r="L1350" s="37"/>
      <c r="M1350" s="7"/>
      <c r="N1350" s="25" t="str">
        <f>IF(COUNT(J1350,M1350)=2,ROUND(J1350*M1350,0),"-
-")</f>
        <v>-
-</v>
      </c>
      <c r="O1350" s="26"/>
      <c r="P1350" s="38" t="s">
        <v>1622</v>
      </c>
      <c r="Q1350" s="39"/>
      <c r="R1350" s="40"/>
    </row>
    <row r="1351" spans="1:18" ht="35.700000000000003" customHeight="1">
      <c r="A1351" s="22" t="s">
        <v>1623</v>
      </c>
      <c r="B1351" s="24"/>
      <c r="C1351" s="19" t="s">
        <v>1330</v>
      </c>
      <c r="D1351" s="20"/>
      <c r="E1351" s="20"/>
      <c r="F1351" s="20"/>
      <c r="G1351" s="21"/>
      <c r="H1351" s="22" t="s">
        <v>65</v>
      </c>
      <c r="I1351" s="24"/>
      <c r="J1351" s="35">
        <v>1</v>
      </c>
      <c r="K1351" s="36"/>
      <c r="L1351" s="37"/>
      <c r="M1351" s="7"/>
      <c r="N1351" s="25" t="str">
        <f>IF(COUNT(J1351,M1351)=2,ROUND(J1351*M1351,0),"-
-")</f>
        <v>-
-</v>
      </c>
      <c r="O1351" s="26"/>
      <c r="P1351" s="38" t="s">
        <v>1253</v>
      </c>
      <c r="Q1351" s="39"/>
      <c r="R1351" s="40"/>
    </row>
    <row r="1352" spans="1:18" ht="17.850000000000001" customHeight="1">
      <c r="A1352" s="22" t="s">
        <v>1624</v>
      </c>
      <c r="B1352" s="24"/>
      <c r="C1352" s="19" t="s">
        <v>1625</v>
      </c>
      <c r="D1352" s="20"/>
      <c r="E1352" s="20"/>
      <c r="F1352" s="20"/>
      <c r="G1352" s="21"/>
      <c r="H1352" s="22" t="s">
        <v>65</v>
      </c>
      <c r="I1352" s="24"/>
      <c r="J1352" s="35">
        <v>1</v>
      </c>
      <c r="K1352" s="36"/>
      <c r="L1352" s="37"/>
      <c r="M1352" s="7"/>
      <c r="N1352" s="25" t="str">
        <f>IF(COUNT(J1352,M1352)=2,ROUND(J1352*M1352,0),"-")</f>
        <v>-</v>
      </c>
      <c r="O1352" s="26"/>
      <c r="P1352" s="38" t="s">
        <v>1555</v>
      </c>
      <c r="Q1352" s="39"/>
      <c r="R1352" s="40"/>
    </row>
    <row r="1353" spans="1:18" ht="54.75" customHeight="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18" ht="10.5" customHeight="1">
      <c r="A1354" s="1"/>
      <c r="B1354" s="41" t="s">
        <v>42</v>
      </c>
      <c r="C1354" s="41"/>
      <c r="D1354" s="1"/>
      <c r="E1354" s="8" t="s">
        <v>43</v>
      </c>
      <c r="F1354" s="1"/>
      <c r="G1354" s="41" t="s">
        <v>44</v>
      </c>
      <c r="H1354" s="41"/>
      <c r="I1354" s="1"/>
      <c r="J1354" s="1"/>
      <c r="K1354" s="8" t="s">
        <v>43</v>
      </c>
      <c r="L1354" s="1"/>
      <c r="M1354" s="1"/>
      <c r="N1354" s="1"/>
      <c r="O1354" s="1"/>
      <c r="P1354" s="1"/>
      <c r="Q1354" s="1"/>
      <c r="R1354" s="1"/>
    </row>
    <row r="1355" spans="1:18" ht="21.45" customHeight="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18" ht="26.1" customHeight="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18" ht="17.25" customHeight="1">
      <c r="A1357" s="29" t="s">
        <v>0</v>
      </c>
      <c r="B1357" s="29"/>
      <c r="C1357" s="29"/>
      <c r="D1357" s="29"/>
      <c r="E1357" s="29"/>
      <c r="F1357" s="29"/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</row>
    <row r="1358" spans="1:18" ht="4.8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18" ht="17.25" customHeight="1">
      <c r="A1359" s="29" t="s">
        <v>45</v>
      </c>
      <c r="B1359" s="29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</row>
    <row r="1360" spans="1:18" ht="2.85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 spans="1:18" ht="11.4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30" t="s">
        <v>2</v>
      </c>
      <c r="P1361" s="30"/>
      <c r="Q1361" s="30"/>
      <c r="R1361" s="30"/>
    </row>
    <row r="1362" spans="1:18" ht="6.7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 spans="1:18" ht="10.5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41" t="s">
        <v>1626</v>
      </c>
      <c r="P1363" s="41"/>
      <c r="Q1363" s="41"/>
      <c r="R1363" s="1"/>
    </row>
    <row r="1364" spans="1:18" ht="2.4" customHeight="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18" ht="27.6" customHeight="1">
      <c r="A1365" s="16" t="s">
        <v>4</v>
      </c>
      <c r="B1365" s="18"/>
      <c r="C1365" s="19" t="s">
        <v>47</v>
      </c>
      <c r="D1365" s="20"/>
      <c r="E1365" s="20"/>
      <c r="F1365" s="20"/>
      <c r="G1365" s="20"/>
      <c r="H1365" s="20"/>
      <c r="I1365" s="20"/>
      <c r="J1365" s="20"/>
      <c r="K1365" s="20"/>
      <c r="L1365" s="21"/>
      <c r="M1365" s="4" t="s">
        <v>6</v>
      </c>
      <c r="N1365" s="32"/>
      <c r="O1365" s="33"/>
      <c r="P1365" s="33"/>
      <c r="Q1365" s="33"/>
      <c r="R1365" s="34"/>
    </row>
    <row r="1366" spans="1:18" ht="27.6" customHeight="1">
      <c r="A1366" s="16" t="s">
        <v>7</v>
      </c>
      <c r="B1366" s="18"/>
      <c r="C1366" s="19" t="s">
        <v>8</v>
      </c>
      <c r="D1366" s="20"/>
      <c r="E1366" s="20"/>
      <c r="F1366" s="20"/>
      <c r="G1366" s="20"/>
      <c r="H1366" s="20"/>
      <c r="I1366" s="20"/>
      <c r="J1366" s="20"/>
      <c r="K1366" s="20"/>
      <c r="L1366" s="21"/>
      <c r="M1366" s="4" t="s">
        <v>9</v>
      </c>
      <c r="N1366" s="19" t="s">
        <v>10</v>
      </c>
      <c r="O1366" s="20"/>
      <c r="P1366" s="20"/>
      <c r="Q1366" s="20"/>
      <c r="R1366" s="21"/>
    </row>
    <row r="1367" spans="1:18" ht="22.2" customHeight="1">
      <c r="A1367" s="22" t="s">
        <v>11</v>
      </c>
      <c r="B1367" s="24"/>
      <c r="C1367" s="22" t="s">
        <v>48</v>
      </c>
      <c r="D1367" s="23"/>
      <c r="E1367" s="23"/>
      <c r="F1367" s="23"/>
      <c r="G1367" s="24"/>
      <c r="H1367" s="22" t="s">
        <v>49</v>
      </c>
      <c r="I1367" s="24"/>
      <c r="J1367" s="22" t="s">
        <v>50</v>
      </c>
      <c r="K1367" s="23"/>
      <c r="L1367" s="24"/>
      <c r="M1367" s="5" t="s">
        <v>51</v>
      </c>
      <c r="N1367" s="22" t="s">
        <v>52</v>
      </c>
      <c r="O1367" s="24"/>
      <c r="P1367" s="22" t="s">
        <v>53</v>
      </c>
      <c r="Q1367" s="23"/>
      <c r="R1367" s="24"/>
    </row>
    <row r="1368" spans="1:18" ht="35.549999999999997" customHeight="1">
      <c r="A1368" s="22"/>
      <c r="B1368" s="24"/>
      <c r="C1368" s="19" t="s">
        <v>1627</v>
      </c>
      <c r="D1368" s="20"/>
      <c r="E1368" s="20"/>
      <c r="F1368" s="20"/>
      <c r="G1368" s="21"/>
      <c r="H1368" s="22"/>
      <c r="I1368" s="24"/>
      <c r="J1368" s="32"/>
      <c r="K1368" s="33"/>
      <c r="L1368" s="34"/>
      <c r="M1368" s="9"/>
      <c r="N1368" s="42" t="s">
        <v>163</v>
      </c>
      <c r="O1368" s="43"/>
      <c r="P1368" s="38" t="s">
        <v>1628</v>
      </c>
      <c r="Q1368" s="39"/>
      <c r="R1368" s="40"/>
    </row>
    <row r="1369" spans="1:18" ht="35.700000000000003" customHeight="1">
      <c r="A1369" s="22" t="s">
        <v>1629</v>
      </c>
      <c r="B1369" s="24"/>
      <c r="C1369" s="19" t="s">
        <v>1630</v>
      </c>
      <c r="D1369" s="20"/>
      <c r="E1369" s="20"/>
      <c r="F1369" s="20"/>
      <c r="G1369" s="21"/>
      <c r="H1369" s="22" t="s">
        <v>65</v>
      </c>
      <c r="I1369" s="24"/>
      <c r="J1369" s="35">
        <v>1</v>
      </c>
      <c r="K1369" s="36"/>
      <c r="L1369" s="37"/>
      <c r="M1369" s="7"/>
      <c r="N1369" s="25" t="str">
        <f t="shared" ref="N1369:N1374" si="20">IF(COUNT(J1369,M1369)=2,ROUND(J1369*M1369,0),"-
-")</f>
        <v>-
-</v>
      </c>
      <c r="O1369" s="26"/>
      <c r="P1369" s="38" t="s">
        <v>1631</v>
      </c>
      <c r="Q1369" s="39"/>
      <c r="R1369" s="40"/>
    </row>
    <row r="1370" spans="1:18" ht="35.700000000000003" customHeight="1">
      <c r="A1370" s="22" t="s">
        <v>1632</v>
      </c>
      <c r="B1370" s="24"/>
      <c r="C1370" s="19" t="s">
        <v>1633</v>
      </c>
      <c r="D1370" s="20"/>
      <c r="E1370" s="20"/>
      <c r="F1370" s="20"/>
      <c r="G1370" s="21"/>
      <c r="H1370" s="22" t="s">
        <v>65</v>
      </c>
      <c r="I1370" s="24"/>
      <c r="J1370" s="35">
        <v>1</v>
      </c>
      <c r="K1370" s="36"/>
      <c r="L1370" s="37"/>
      <c r="M1370" s="7"/>
      <c r="N1370" s="25" t="str">
        <f t="shared" si="20"/>
        <v>-
-</v>
      </c>
      <c r="O1370" s="26"/>
      <c r="P1370" s="38" t="s">
        <v>1634</v>
      </c>
      <c r="Q1370" s="39"/>
      <c r="R1370" s="40"/>
    </row>
    <row r="1371" spans="1:18" ht="35.700000000000003" customHeight="1">
      <c r="A1371" s="22" t="s">
        <v>1635</v>
      </c>
      <c r="B1371" s="24"/>
      <c r="C1371" s="19" t="s">
        <v>1636</v>
      </c>
      <c r="D1371" s="20"/>
      <c r="E1371" s="20"/>
      <c r="F1371" s="20"/>
      <c r="G1371" s="21"/>
      <c r="H1371" s="22" t="s">
        <v>65</v>
      </c>
      <c r="I1371" s="24"/>
      <c r="J1371" s="35">
        <v>1</v>
      </c>
      <c r="K1371" s="36"/>
      <c r="L1371" s="37"/>
      <c r="M1371" s="7"/>
      <c r="N1371" s="25" t="str">
        <f t="shared" si="20"/>
        <v>-
-</v>
      </c>
      <c r="O1371" s="26"/>
      <c r="P1371" s="38" t="s">
        <v>1637</v>
      </c>
      <c r="Q1371" s="39"/>
      <c r="R1371" s="40"/>
    </row>
    <row r="1372" spans="1:18" ht="35.700000000000003" customHeight="1">
      <c r="A1372" s="22" t="s">
        <v>1638</v>
      </c>
      <c r="B1372" s="24"/>
      <c r="C1372" s="19" t="s">
        <v>704</v>
      </c>
      <c r="D1372" s="20"/>
      <c r="E1372" s="20"/>
      <c r="F1372" s="20"/>
      <c r="G1372" s="21"/>
      <c r="H1372" s="22" t="s">
        <v>65</v>
      </c>
      <c r="I1372" s="24"/>
      <c r="J1372" s="35">
        <v>1</v>
      </c>
      <c r="K1372" s="36"/>
      <c r="L1372" s="37"/>
      <c r="M1372" s="7"/>
      <c r="N1372" s="25" t="str">
        <f t="shared" si="20"/>
        <v>-
-</v>
      </c>
      <c r="O1372" s="26"/>
      <c r="P1372" s="38" t="s">
        <v>1639</v>
      </c>
      <c r="Q1372" s="39"/>
      <c r="R1372" s="40"/>
    </row>
    <row r="1373" spans="1:18" ht="35.700000000000003" customHeight="1">
      <c r="A1373" s="22" t="s">
        <v>1640</v>
      </c>
      <c r="B1373" s="24"/>
      <c r="C1373" s="19" t="s">
        <v>1334</v>
      </c>
      <c r="D1373" s="20"/>
      <c r="E1373" s="20"/>
      <c r="F1373" s="20"/>
      <c r="G1373" s="21"/>
      <c r="H1373" s="22" t="s">
        <v>65</v>
      </c>
      <c r="I1373" s="24"/>
      <c r="J1373" s="35">
        <v>1</v>
      </c>
      <c r="K1373" s="36"/>
      <c r="L1373" s="37"/>
      <c r="M1373" s="7"/>
      <c r="N1373" s="25" t="str">
        <f t="shared" si="20"/>
        <v>-
-</v>
      </c>
      <c r="O1373" s="26"/>
      <c r="P1373" s="38" t="s">
        <v>1641</v>
      </c>
      <c r="Q1373" s="39"/>
      <c r="R1373" s="40"/>
    </row>
    <row r="1374" spans="1:18" ht="35.700000000000003" customHeight="1">
      <c r="A1374" s="22" t="s">
        <v>1642</v>
      </c>
      <c r="B1374" s="24"/>
      <c r="C1374" s="19" t="s">
        <v>1480</v>
      </c>
      <c r="D1374" s="20"/>
      <c r="E1374" s="20"/>
      <c r="F1374" s="20"/>
      <c r="G1374" s="21"/>
      <c r="H1374" s="22" t="s">
        <v>65</v>
      </c>
      <c r="I1374" s="24"/>
      <c r="J1374" s="35">
        <v>1</v>
      </c>
      <c r="K1374" s="36"/>
      <c r="L1374" s="37"/>
      <c r="M1374" s="7"/>
      <c r="N1374" s="25" t="str">
        <f t="shared" si="20"/>
        <v>-
-</v>
      </c>
      <c r="O1374" s="26"/>
      <c r="P1374" s="38" t="s">
        <v>1643</v>
      </c>
      <c r="Q1374" s="39"/>
      <c r="R1374" s="40"/>
    </row>
    <row r="1375" spans="1:18" ht="17.850000000000001" customHeight="1">
      <c r="A1375" s="22" t="s">
        <v>1644</v>
      </c>
      <c r="B1375" s="24"/>
      <c r="C1375" s="19" t="s">
        <v>1645</v>
      </c>
      <c r="D1375" s="20"/>
      <c r="E1375" s="20"/>
      <c r="F1375" s="20"/>
      <c r="G1375" s="21"/>
      <c r="H1375" s="22"/>
      <c r="I1375" s="24"/>
      <c r="J1375" s="35">
        <v>1</v>
      </c>
      <c r="K1375" s="36"/>
      <c r="L1375" s="37"/>
      <c r="M1375" s="6" t="str">
        <f>IF(COUNT(N1375,J1375)=2,IF(J1375=0,"-",N1375/J1375),"-")</f>
        <v>-</v>
      </c>
      <c r="N1375" s="25" t="str">
        <f>IF(COUNT(N1376,N1382,N1402,N1403,N1404,N1405,N1406,N1407,N1408,N1409,N1410,N1411)=12,SUM(N1376,N1382,N1402,N1403,N1404,N1405,N1406,N1407,N1408,N1409,N1410,N1411),"-")</f>
        <v>-</v>
      </c>
      <c r="O1375" s="26"/>
      <c r="P1375" s="19"/>
      <c r="Q1375" s="20"/>
      <c r="R1375" s="21"/>
    </row>
    <row r="1376" spans="1:18" ht="35.700000000000003" customHeight="1">
      <c r="A1376" s="22" t="s">
        <v>1646</v>
      </c>
      <c r="B1376" s="24"/>
      <c r="C1376" s="19" t="s">
        <v>1647</v>
      </c>
      <c r="D1376" s="20"/>
      <c r="E1376" s="20"/>
      <c r="F1376" s="20"/>
      <c r="G1376" s="21"/>
      <c r="H1376" s="22"/>
      <c r="I1376" s="24"/>
      <c r="J1376" s="35">
        <v>1</v>
      </c>
      <c r="K1376" s="36"/>
      <c r="L1376" s="37"/>
      <c r="M1376" s="6" t="str">
        <f>IF(COUNT(N1376,J1376)=2,IF(J1376=0,"-",N1376/J1376),"-")</f>
        <v>-</v>
      </c>
      <c r="N1376" s="25" t="str">
        <f>IF(COUNT(N1377,N1378,N1379,N1380,N1381)=5,SUM(N1377,N1378,N1379,N1380,N1381),"-")</f>
        <v>-</v>
      </c>
      <c r="O1376" s="26"/>
      <c r="P1376" s="38" t="s">
        <v>1648</v>
      </c>
      <c r="Q1376" s="39"/>
      <c r="R1376" s="40"/>
    </row>
    <row r="1377" spans="1:18" ht="35.700000000000003" customHeight="1">
      <c r="A1377" s="22" t="s">
        <v>1649</v>
      </c>
      <c r="B1377" s="24"/>
      <c r="C1377" s="19" t="s">
        <v>1650</v>
      </c>
      <c r="D1377" s="20"/>
      <c r="E1377" s="20"/>
      <c r="F1377" s="20"/>
      <c r="G1377" s="21"/>
      <c r="H1377" s="22" t="s">
        <v>138</v>
      </c>
      <c r="I1377" s="24"/>
      <c r="J1377" s="35">
        <v>100</v>
      </c>
      <c r="K1377" s="36"/>
      <c r="L1377" s="37"/>
      <c r="M1377" s="7"/>
      <c r="N1377" s="25" t="str">
        <f>IF(COUNT(J1377,M1377)=2,ROUND(J1377*M1377,0),"-
-")</f>
        <v>-
-</v>
      </c>
      <c r="O1377" s="26"/>
      <c r="P1377" s="38" t="s">
        <v>1651</v>
      </c>
      <c r="Q1377" s="39"/>
      <c r="R1377" s="40"/>
    </row>
    <row r="1378" spans="1:18" ht="35.700000000000003" customHeight="1">
      <c r="A1378" s="22" t="s">
        <v>1652</v>
      </c>
      <c r="B1378" s="24"/>
      <c r="C1378" s="19" t="s">
        <v>1653</v>
      </c>
      <c r="D1378" s="20"/>
      <c r="E1378" s="20"/>
      <c r="F1378" s="20"/>
      <c r="G1378" s="21"/>
      <c r="H1378" s="22" t="s">
        <v>609</v>
      </c>
      <c r="I1378" s="24"/>
      <c r="J1378" s="35">
        <v>2</v>
      </c>
      <c r="K1378" s="36"/>
      <c r="L1378" s="37"/>
      <c r="M1378" s="7"/>
      <c r="N1378" s="25" t="str">
        <f>IF(COUNT(J1378,M1378)=2,ROUND(J1378*M1378,0),"-
-")</f>
        <v>-
-</v>
      </c>
      <c r="O1378" s="26"/>
      <c r="P1378" s="38" t="s">
        <v>1654</v>
      </c>
      <c r="Q1378" s="39"/>
      <c r="R1378" s="40"/>
    </row>
    <row r="1379" spans="1:18" ht="35.700000000000003" customHeight="1">
      <c r="A1379" s="22" t="s">
        <v>1655</v>
      </c>
      <c r="B1379" s="24"/>
      <c r="C1379" s="19" t="s">
        <v>1656</v>
      </c>
      <c r="D1379" s="20"/>
      <c r="E1379" s="20"/>
      <c r="F1379" s="20"/>
      <c r="G1379" s="21"/>
      <c r="H1379" s="22" t="s">
        <v>609</v>
      </c>
      <c r="I1379" s="24"/>
      <c r="J1379" s="35">
        <v>1</v>
      </c>
      <c r="K1379" s="36"/>
      <c r="L1379" s="37"/>
      <c r="M1379" s="7"/>
      <c r="N1379" s="25" t="str">
        <f>IF(COUNT(J1379,M1379)=2,ROUND(J1379*M1379,0),"-
-")</f>
        <v>-
-</v>
      </c>
      <c r="O1379" s="26"/>
      <c r="P1379" s="38" t="s">
        <v>1657</v>
      </c>
      <c r="Q1379" s="39"/>
      <c r="R1379" s="40"/>
    </row>
    <row r="1380" spans="1:18" ht="35.700000000000003" customHeight="1">
      <c r="A1380" s="22" t="s">
        <v>1658</v>
      </c>
      <c r="B1380" s="24"/>
      <c r="C1380" s="19" t="s">
        <v>1659</v>
      </c>
      <c r="D1380" s="20"/>
      <c r="E1380" s="20"/>
      <c r="F1380" s="20"/>
      <c r="G1380" s="21"/>
      <c r="H1380" s="22" t="s">
        <v>609</v>
      </c>
      <c r="I1380" s="24"/>
      <c r="J1380" s="35">
        <v>2</v>
      </c>
      <c r="K1380" s="36"/>
      <c r="L1380" s="37"/>
      <c r="M1380" s="7"/>
      <c r="N1380" s="25" t="str">
        <f>IF(COUNT(J1380,M1380)=2,ROUND(J1380*M1380,0),"-
-")</f>
        <v>-
-</v>
      </c>
      <c r="O1380" s="26"/>
      <c r="P1380" s="38" t="s">
        <v>1660</v>
      </c>
      <c r="Q1380" s="39"/>
      <c r="R1380" s="40"/>
    </row>
    <row r="1381" spans="1:18" ht="35.700000000000003" customHeight="1">
      <c r="A1381" s="22" t="s">
        <v>1661</v>
      </c>
      <c r="B1381" s="24"/>
      <c r="C1381" s="19" t="s">
        <v>1662</v>
      </c>
      <c r="D1381" s="20"/>
      <c r="E1381" s="20"/>
      <c r="F1381" s="20"/>
      <c r="G1381" s="21"/>
      <c r="H1381" s="22" t="s">
        <v>142</v>
      </c>
      <c r="I1381" s="24"/>
      <c r="J1381" s="35">
        <v>48</v>
      </c>
      <c r="K1381" s="36"/>
      <c r="L1381" s="37"/>
      <c r="M1381" s="7"/>
      <c r="N1381" s="25" t="str">
        <f>IF(COUNT(J1381,M1381)=2,ROUND(J1381*M1381,0),"-
-")</f>
        <v>-
-</v>
      </c>
      <c r="O1381" s="26"/>
      <c r="P1381" s="38" t="s">
        <v>1663</v>
      </c>
      <c r="Q1381" s="39"/>
      <c r="R1381" s="40"/>
    </row>
    <row r="1382" spans="1:18" ht="35.700000000000003" customHeight="1">
      <c r="A1382" s="22" t="s">
        <v>1664</v>
      </c>
      <c r="B1382" s="24"/>
      <c r="C1382" s="19" t="s">
        <v>1665</v>
      </c>
      <c r="D1382" s="20"/>
      <c r="E1382" s="20"/>
      <c r="F1382" s="20"/>
      <c r="G1382" s="21"/>
      <c r="H1382" s="22"/>
      <c r="I1382" s="24"/>
      <c r="J1382" s="35">
        <v>1</v>
      </c>
      <c r="K1382" s="36"/>
      <c r="L1382" s="37"/>
      <c r="M1382" s="6" t="str">
        <f>IF(COUNT(N1382,J1382)=2,IF(J1382=0,"-",N1382/J1382),"-")</f>
        <v>-</v>
      </c>
      <c r="N1382" s="25" t="str">
        <f>IF(COUNT(N1383,N1400,N1401)=3,SUM(N1383,N1400,N1401),"-")</f>
        <v>-</v>
      </c>
      <c r="O1382" s="26"/>
      <c r="P1382" s="38" t="s">
        <v>1648</v>
      </c>
      <c r="Q1382" s="39"/>
      <c r="R1382" s="40"/>
    </row>
    <row r="1383" spans="1:18" ht="17.850000000000001" customHeight="1">
      <c r="A1383" s="22" t="s">
        <v>1666</v>
      </c>
      <c r="B1383" s="24"/>
      <c r="C1383" s="19" t="s">
        <v>1667</v>
      </c>
      <c r="D1383" s="20"/>
      <c r="E1383" s="20"/>
      <c r="F1383" s="20"/>
      <c r="G1383" s="21"/>
      <c r="H1383" s="22" t="s">
        <v>138</v>
      </c>
      <c r="I1383" s="24"/>
      <c r="J1383" s="35">
        <v>110</v>
      </c>
      <c r="K1383" s="36"/>
      <c r="L1383" s="37"/>
      <c r="M1383" s="7"/>
      <c r="N1383" s="25" t="str">
        <f>IF(COUNT(J1383,M1383)=2,ROUND(J1383*M1383,0),"-")</f>
        <v>-</v>
      </c>
      <c r="O1383" s="26"/>
      <c r="P1383" s="38" t="s">
        <v>1213</v>
      </c>
      <c r="Q1383" s="39"/>
      <c r="R1383" s="40"/>
    </row>
    <row r="1384" spans="1:18" ht="54.75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18" ht="10.5" customHeight="1">
      <c r="A1385" s="1"/>
      <c r="B1385" s="41" t="s">
        <v>42</v>
      </c>
      <c r="C1385" s="41"/>
      <c r="D1385" s="1"/>
      <c r="E1385" s="8" t="s">
        <v>43</v>
      </c>
      <c r="F1385" s="1"/>
      <c r="G1385" s="41" t="s">
        <v>44</v>
      </c>
      <c r="H1385" s="41"/>
      <c r="I1385" s="1"/>
      <c r="J1385" s="1"/>
      <c r="K1385" s="8" t="s">
        <v>43</v>
      </c>
      <c r="L1385" s="1"/>
      <c r="M1385" s="1"/>
      <c r="N1385" s="1"/>
      <c r="O1385" s="1"/>
      <c r="P1385" s="1"/>
      <c r="Q1385" s="1"/>
      <c r="R1385" s="1"/>
    </row>
    <row r="1386" spans="1:18" ht="21.45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18" ht="26.1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 spans="1:18" ht="17.25" customHeight="1">
      <c r="A1388" s="29" t="s">
        <v>0</v>
      </c>
      <c r="B1388" s="29"/>
      <c r="C1388" s="29"/>
      <c r="D1388" s="29"/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</row>
    <row r="1389" spans="1:18" ht="4.8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 spans="1:18" ht="17.25" customHeight="1">
      <c r="A1390" s="29" t="s">
        <v>45</v>
      </c>
      <c r="B1390" s="29"/>
      <c r="C1390" s="29"/>
      <c r="D1390" s="29"/>
      <c r="E1390" s="29"/>
      <c r="F1390" s="29"/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</row>
    <row r="1391" spans="1:18" ht="2.85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 spans="1:18" ht="11.4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30" t="s">
        <v>2</v>
      </c>
      <c r="P1392" s="30"/>
      <c r="Q1392" s="30"/>
      <c r="R1392" s="30"/>
    </row>
    <row r="1393" spans="1:18" ht="6.75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 spans="1:18" ht="10.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41" t="s">
        <v>1668</v>
      </c>
      <c r="P1394" s="41"/>
      <c r="Q1394" s="41"/>
      <c r="R1394" s="1"/>
    </row>
    <row r="1395" spans="1:18" ht="2.4" customHeight="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spans="1:18" ht="27.6" customHeight="1">
      <c r="A1396" s="16" t="s">
        <v>4</v>
      </c>
      <c r="B1396" s="18"/>
      <c r="C1396" s="19" t="s">
        <v>47</v>
      </c>
      <c r="D1396" s="20"/>
      <c r="E1396" s="20"/>
      <c r="F1396" s="20"/>
      <c r="G1396" s="20"/>
      <c r="H1396" s="20"/>
      <c r="I1396" s="20"/>
      <c r="J1396" s="20"/>
      <c r="K1396" s="20"/>
      <c r="L1396" s="21"/>
      <c r="M1396" s="4" t="s">
        <v>6</v>
      </c>
      <c r="N1396" s="32"/>
      <c r="O1396" s="33"/>
      <c r="P1396" s="33"/>
      <c r="Q1396" s="33"/>
      <c r="R1396" s="34"/>
    </row>
    <row r="1397" spans="1:18" ht="27.6" customHeight="1">
      <c r="A1397" s="16" t="s">
        <v>7</v>
      </c>
      <c r="B1397" s="18"/>
      <c r="C1397" s="19" t="s">
        <v>8</v>
      </c>
      <c r="D1397" s="20"/>
      <c r="E1397" s="20"/>
      <c r="F1397" s="20"/>
      <c r="G1397" s="20"/>
      <c r="H1397" s="20"/>
      <c r="I1397" s="20"/>
      <c r="J1397" s="20"/>
      <c r="K1397" s="20"/>
      <c r="L1397" s="21"/>
      <c r="M1397" s="4" t="s">
        <v>9</v>
      </c>
      <c r="N1397" s="19" t="s">
        <v>10</v>
      </c>
      <c r="O1397" s="20"/>
      <c r="P1397" s="20"/>
      <c r="Q1397" s="20"/>
      <c r="R1397" s="21"/>
    </row>
    <row r="1398" spans="1:18" ht="22.2" customHeight="1">
      <c r="A1398" s="22" t="s">
        <v>11</v>
      </c>
      <c r="B1398" s="24"/>
      <c r="C1398" s="22" t="s">
        <v>48</v>
      </c>
      <c r="D1398" s="23"/>
      <c r="E1398" s="23"/>
      <c r="F1398" s="23"/>
      <c r="G1398" s="24"/>
      <c r="H1398" s="22" t="s">
        <v>49</v>
      </c>
      <c r="I1398" s="24"/>
      <c r="J1398" s="22" t="s">
        <v>50</v>
      </c>
      <c r="K1398" s="23"/>
      <c r="L1398" s="24"/>
      <c r="M1398" s="5" t="s">
        <v>51</v>
      </c>
      <c r="N1398" s="22" t="s">
        <v>52</v>
      </c>
      <c r="O1398" s="24"/>
      <c r="P1398" s="22" t="s">
        <v>53</v>
      </c>
      <c r="Q1398" s="23"/>
      <c r="R1398" s="24"/>
    </row>
    <row r="1399" spans="1:18" ht="17.7" customHeight="1">
      <c r="A1399" s="22"/>
      <c r="B1399" s="24"/>
      <c r="C1399" s="19"/>
      <c r="D1399" s="20"/>
      <c r="E1399" s="20"/>
      <c r="F1399" s="20"/>
      <c r="G1399" s="21"/>
      <c r="H1399" s="22"/>
      <c r="I1399" s="24"/>
      <c r="J1399" s="32"/>
      <c r="K1399" s="33"/>
      <c r="L1399" s="34"/>
      <c r="M1399" s="9"/>
      <c r="N1399" s="42" t="s">
        <v>306</v>
      </c>
      <c r="O1399" s="43"/>
      <c r="P1399" s="38" t="s">
        <v>1669</v>
      </c>
      <c r="Q1399" s="39"/>
      <c r="R1399" s="40"/>
    </row>
    <row r="1400" spans="1:18" ht="35.700000000000003" customHeight="1">
      <c r="A1400" s="22" t="s">
        <v>1670</v>
      </c>
      <c r="B1400" s="24"/>
      <c r="C1400" s="19" t="s">
        <v>1671</v>
      </c>
      <c r="D1400" s="20"/>
      <c r="E1400" s="20"/>
      <c r="F1400" s="20"/>
      <c r="G1400" s="21"/>
      <c r="H1400" s="22" t="s">
        <v>609</v>
      </c>
      <c r="I1400" s="24"/>
      <c r="J1400" s="35">
        <v>3</v>
      </c>
      <c r="K1400" s="36"/>
      <c r="L1400" s="37"/>
      <c r="M1400" s="7"/>
      <c r="N1400" s="25" t="str">
        <f t="shared" ref="N1400:N1411" si="21">IF(COUNT(J1400,M1400)=2,ROUND(J1400*M1400,0),"-
-")</f>
        <v>-
-</v>
      </c>
      <c r="O1400" s="26"/>
      <c r="P1400" s="38" t="s">
        <v>1672</v>
      </c>
      <c r="Q1400" s="39"/>
      <c r="R1400" s="40"/>
    </row>
    <row r="1401" spans="1:18" ht="35.700000000000003" customHeight="1">
      <c r="A1401" s="22" t="s">
        <v>1673</v>
      </c>
      <c r="B1401" s="24"/>
      <c r="C1401" s="19" t="s">
        <v>1674</v>
      </c>
      <c r="D1401" s="20"/>
      <c r="E1401" s="20"/>
      <c r="F1401" s="20"/>
      <c r="G1401" s="21"/>
      <c r="H1401" s="22" t="s">
        <v>609</v>
      </c>
      <c r="I1401" s="24"/>
      <c r="J1401" s="35">
        <v>5</v>
      </c>
      <c r="K1401" s="36"/>
      <c r="L1401" s="37"/>
      <c r="M1401" s="7"/>
      <c r="N1401" s="25" t="str">
        <f t="shared" si="21"/>
        <v>-
-</v>
      </c>
      <c r="O1401" s="26"/>
      <c r="P1401" s="38" t="s">
        <v>1675</v>
      </c>
      <c r="Q1401" s="39"/>
      <c r="R1401" s="40"/>
    </row>
    <row r="1402" spans="1:18" ht="35.700000000000003" customHeight="1">
      <c r="A1402" s="22" t="s">
        <v>1676</v>
      </c>
      <c r="B1402" s="24"/>
      <c r="C1402" s="19" t="s">
        <v>1677</v>
      </c>
      <c r="D1402" s="20"/>
      <c r="E1402" s="20"/>
      <c r="F1402" s="20"/>
      <c r="G1402" s="21"/>
      <c r="H1402" s="22" t="s">
        <v>1678</v>
      </c>
      <c r="I1402" s="24"/>
      <c r="J1402" s="35">
        <v>105</v>
      </c>
      <c r="K1402" s="36"/>
      <c r="L1402" s="37"/>
      <c r="M1402" s="7"/>
      <c r="N1402" s="25" t="str">
        <f t="shared" si="21"/>
        <v>-
-</v>
      </c>
      <c r="O1402" s="26"/>
      <c r="P1402" s="38" t="s">
        <v>1679</v>
      </c>
      <c r="Q1402" s="39"/>
      <c r="R1402" s="40"/>
    </row>
    <row r="1403" spans="1:18" ht="35.700000000000003" customHeight="1">
      <c r="A1403" s="22" t="s">
        <v>1680</v>
      </c>
      <c r="B1403" s="24"/>
      <c r="C1403" s="19" t="s">
        <v>1681</v>
      </c>
      <c r="D1403" s="20"/>
      <c r="E1403" s="20"/>
      <c r="F1403" s="20"/>
      <c r="G1403" s="21"/>
      <c r="H1403" s="22" t="s">
        <v>1678</v>
      </c>
      <c r="I1403" s="24"/>
      <c r="J1403" s="35">
        <v>205</v>
      </c>
      <c r="K1403" s="36"/>
      <c r="L1403" s="37"/>
      <c r="M1403" s="7"/>
      <c r="N1403" s="25" t="str">
        <f t="shared" si="21"/>
        <v>-
-</v>
      </c>
      <c r="O1403" s="26"/>
      <c r="P1403" s="38" t="s">
        <v>1682</v>
      </c>
      <c r="Q1403" s="39"/>
      <c r="R1403" s="40"/>
    </row>
    <row r="1404" spans="1:18" ht="35.700000000000003" customHeight="1">
      <c r="A1404" s="22" t="s">
        <v>1683</v>
      </c>
      <c r="B1404" s="24"/>
      <c r="C1404" s="19" t="s">
        <v>1684</v>
      </c>
      <c r="D1404" s="20"/>
      <c r="E1404" s="20"/>
      <c r="F1404" s="20"/>
      <c r="G1404" s="21"/>
      <c r="H1404" s="22" t="s">
        <v>1678</v>
      </c>
      <c r="I1404" s="24"/>
      <c r="J1404" s="35">
        <v>355</v>
      </c>
      <c r="K1404" s="36"/>
      <c r="L1404" s="37"/>
      <c r="M1404" s="7"/>
      <c r="N1404" s="25" t="str">
        <f t="shared" si="21"/>
        <v>-
-</v>
      </c>
      <c r="O1404" s="26"/>
      <c r="P1404" s="38" t="s">
        <v>1685</v>
      </c>
      <c r="Q1404" s="39"/>
      <c r="R1404" s="40"/>
    </row>
    <row r="1405" spans="1:18" ht="35.700000000000003" customHeight="1">
      <c r="A1405" s="22" t="s">
        <v>1686</v>
      </c>
      <c r="B1405" s="24"/>
      <c r="C1405" s="19" t="s">
        <v>1687</v>
      </c>
      <c r="D1405" s="20"/>
      <c r="E1405" s="20"/>
      <c r="F1405" s="20"/>
      <c r="G1405" s="21"/>
      <c r="H1405" s="22" t="s">
        <v>1678</v>
      </c>
      <c r="I1405" s="24"/>
      <c r="J1405" s="35">
        <v>170</v>
      </c>
      <c r="K1405" s="36"/>
      <c r="L1405" s="37"/>
      <c r="M1405" s="7"/>
      <c r="N1405" s="25" t="str">
        <f t="shared" si="21"/>
        <v>-
-</v>
      </c>
      <c r="O1405" s="26"/>
      <c r="P1405" s="38" t="s">
        <v>1688</v>
      </c>
      <c r="Q1405" s="39"/>
      <c r="R1405" s="40"/>
    </row>
    <row r="1406" spans="1:18" ht="35.700000000000003" customHeight="1">
      <c r="A1406" s="22" t="s">
        <v>1689</v>
      </c>
      <c r="B1406" s="24"/>
      <c r="C1406" s="19" t="s">
        <v>1690</v>
      </c>
      <c r="D1406" s="20"/>
      <c r="E1406" s="20"/>
      <c r="F1406" s="20"/>
      <c r="G1406" s="21"/>
      <c r="H1406" s="22" t="s">
        <v>122</v>
      </c>
      <c r="I1406" s="24"/>
      <c r="J1406" s="35">
        <v>820</v>
      </c>
      <c r="K1406" s="36"/>
      <c r="L1406" s="37"/>
      <c r="M1406" s="7"/>
      <c r="N1406" s="25" t="str">
        <f t="shared" si="21"/>
        <v>-
-</v>
      </c>
      <c r="O1406" s="26"/>
      <c r="P1406" s="38" t="s">
        <v>1691</v>
      </c>
      <c r="Q1406" s="39"/>
      <c r="R1406" s="40"/>
    </row>
    <row r="1407" spans="1:18" ht="35.700000000000003" customHeight="1">
      <c r="A1407" s="22" t="s">
        <v>1692</v>
      </c>
      <c r="B1407" s="24"/>
      <c r="C1407" s="19" t="s">
        <v>1693</v>
      </c>
      <c r="D1407" s="20"/>
      <c r="E1407" s="20"/>
      <c r="F1407" s="20"/>
      <c r="G1407" s="21"/>
      <c r="H1407" s="22" t="s">
        <v>65</v>
      </c>
      <c r="I1407" s="24"/>
      <c r="J1407" s="35">
        <v>1</v>
      </c>
      <c r="K1407" s="36"/>
      <c r="L1407" s="37"/>
      <c r="M1407" s="7"/>
      <c r="N1407" s="25" t="str">
        <f t="shared" si="21"/>
        <v>-
-</v>
      </c>
      <c r="O1407" s="26"/>
      <c r="P1407" s="38" t="s">
        <v>1694</v>
      </c>
      <c r="Q1407" s="39"/>
      <c r="R1407" s="40"/>
    </row>
    <row r="1408" spans="1:18" ht="35.700000000000003" customHeight="1">
      <c r="A1408" s="22" t="s">
        <v>1695</v>
      </c>
      <c r="B1408" s="24"/>
      <c r="C1408" s="19" t="s">
        <v>1696</v>
      </c>
      <c r="D1408" s="20"/>
      <c r="E1408" s="20"/>
      <c r="F1408" s="20"/>
      <c r="G1408" s="21"/>
      <c r="H1408" s="22" t="s">
        <v>65</v>
      </c>
      <c r="I1408" s="24"/>
      <c r="J1408" s="35">
        <v>1</v>
      </c>
      <c r="K1408" s="36"/>
      <c r="L1408" s="37"/>
      <c r="M1408" s="7"/>
      <c r="N1408" s="25" t="str">
        <f t="shared" si="21"/>
        <v>-
-</v>
      </c>
      <c r="O1408" s="26"/>
      <c r="P1408" s="38" t="s">
        <v>1697</v>
      </c>
      <c r="Q1408" s="39"/>
      <c r="R1408" s="40"/>
    </row>
    <row r="1409" spans="1:18" ht="35.700000000000003" customHeight="1">
      <c r="A1409" s="22" t="s">
        <v>1698</v>
      </c>
      <c r="B1409" s="24"/>
      <c r="C1409" s="19" t="s">
        <v>1699</v>
      </c>
      <c r="D1409" s="20"/>
      <c r="E1409" s="20"/>
      <c r="F1409" s="20"/>
      <c r="G1409" s="21"/>
      <c r="H1409" s="22" t="s">
        <v>65</v>
      </c>
      <c r="I1409" s="24"/>
      <c r="J1409" s="35">
        <v>1</v>
      </c>
      <c r="K1409" s="36"/>
      <c r="L1409" s="37"/>
      <c r="M1409" s="7"/>
      <c r="N1409" s="25" t="str">
        <f t="shared" si="21"/>
        <v>-
-</v>
      </c>
      <c r="O1409" s="26"/>
      <c r="P1409" s="38" t="s">
        <v>1700</v>
      </c>
      <c r="Q1409" s="39"/>
      <c r="R1409" s="40"/>
    </row>
    <row r="1410" spans="1:18" ht="35.700000000000003" customHeight="1">
      <c r="A1410" s="22" t="s">
        <v>1701</v>
      </c>
      <c r="B1410" s="24"/>
      <c r="C1410" s="19" t="s">
        <v>1330</v>
      </c>
      <c r="D1410" s="20"/>
      <c r="E1410" s="20"/>
      <c r="F1410" s="20"/>
      <c r="G1410" s="21"/>
      <c r="H1410" s="22" t="s">
        <v>65</v>
      </c>
      <c r="I1410" s="24"/>
      <c r="J1410" s="35">
        <v>1</v>
      </c>
      <c r="K1410" s="36"/>
      <c r="L1410" s="37"/>
      <c r="M1410" s="7"/>
      <c r="N1410" s="25" t="str">
        <f t="shared" si="21"/>
        <v>-
-</v>
      </c>
      <c r="O1410" s="26"/>
      <c r="P1410" s="38" t="s">
        <v>1253</v>
      </c>
      <c r="Q1410" s="39"/>
      <c r="R1410" s="40"/>
    </row>
    <row r="1411" spans="1:18" ht="35.700000000000003" customHeight="1">
      <c r="A1411" s="22" t="s">
        <v>1702</v>
      </c>
      <c r="B1411" s="24"/>
      <c r="C1411" s="19" t="s">
        <v>1703</v>
      </c>
      <c r="D1411" s="20"/>
      <c r="E1411" s="20"/>
      <c r="F1411" s="20"/>
      <c r="G1411" s="21"/>
      <c r="H1411" s="22" t="s">
        <v>65</v>
      </c>
      <c r="I1411" s="24"/>
      <c r="J1411" s="35">
        <v>1</v>
      </c>
      <c r="K1411" s="36"/>
      <c r="L1411" s="37"/>
      <c r="M1411" s="7"/>
      <c r="N1411" s="25" t="str">
        <f t="shared" si="21"/>
        <v>-
-</v>
      </c>
      <c r="O1411" s="26"/>
      <c r="P1411" s="38" t="s">
        <v>1704</v>
      </c>
      <c r="Q1411" s="39"/>
      <c r="R1411" s="40"/>
    </row>
    <row r="1412" spans="1:18" ht="17.850000000000001" customHeight="1">
      <c r="A1412" s="22" t="s">
        <v>1705</v>
      </c>
      <c r="B1412" s="24"/>
      <c r="C1412" s="19" t="s">
        <v>1706</v>
      </c>
      <c r="D1412" s="20"/>
      <c r="E1412" s="20"/>
      <c r="F1412" s="20"/>
      <c r="G1412" s="21"/>
      <c r="H1412" s="22"/>
      <c r="I1412" s="24"/>
      <c r="J1412" s="35">
        <v>1</v>
      </c>
      <c r="K1412" s="36"/>
      <c r="L1412" s="37"/>
      <c r="M1412" s="6" t="str">
        <f>IF(COUNT(N1412,J1412)=2,IF(J1412=0,"-",N1412/J1412),"-")</f>
        <v>-</v>
      </c>
      <c r="N1412" s="25" t="str">
        <f>IF(COUNT(N1413,N1414,N1431,N1432,N1433,N1434,N1435,N1456,N1457,N1458,N1459,N1460,N1461,N1462,N1463,N1464,N1482,N1484,N1488,N1495,N1517,N1522,N1525,N1541,N1542,N1543,N1544,N1545,N1546,N1547)=30,SUM(N1413,N1414,N1431,N1432,N1433,N1434,N1435,N1456,N1457,N1458,N1459,N1460,N1461,N1462,N1463,N1464,N1482,N1484,N1488,N1495,N1517,N1522,N1525,N1541,N1542,N1543,N1544,N1545,N1546,N1547),"-")</f>
        <v>-</v>
      </c>
      <c r="O1412" s="26"/>
      <c r="P1412" s="19"/>
      <c r="Q1412" s="20"/>
      <c r="R1412" s="21"/>
    </row>
    <row r="1413" spans="1:18" ht="53.55" customHeight="1">
      <c r="A1413" s="22" t="s">
        <v>1707</v>
      </c>
      <c r="B1413" s="24"/>
      <c r="C1413" s="19" t="s">
        <v>1708</v>
      </c>
      <c r="D1413" s="20"/>
      <c r="E1413" s="20"/>
      <c r="F1413" s="20"/>
      <c r="G1413" s="21"/>
      <c r="H1413" s="22" t="s">
        <v>1579</v>
      </c>
      <c r="I1413" s="24"/>
      <c r="J1413" s="35">
        <v>8</v>
      </c>
      <c r="K1413" s="36"/>
      <c r="L1413" s="37"/>
      <c r="M1413" s="7"/>
      <c r="N1413" s="25" t="str">
        <f>IF(COUNT(J1413,M1413)=2,ROUND(J1413*M1413,0),"-
-
-")</f>
        <v>-
-
-</v>
      </c>
      <c r="O1413" s="26"/>
      <c r="P1413" s="38" t="s">
        <v>1709</v>
      </c>
      <c r="Q1413" s="39"/>
      <c r="R1413" s="40"/>
    </row>
    <row r="1414" spans="1:18" ht="17.850000000000001" customHeight="1">
      <c r="A1414" s="22" t="s">
        <v>1710</v>
      </c>
      <c r="B1414" s="24"/>
      <c r="C1414" s="19" t="s">
        <v>1711</v>
      </c>
      <c r="D1414" s="20"/>
      <c r="E1414" s="20"/>
      <c r="F1414" s="20"/>
      <c r="G1414" s="21"/>
      <c r="H1414" s="22" t="s">
        <v>1579</v>
      </c>
      <c r="I1414" s="24"/>
      <c r="J1414" s="35">
        <v>5</v>
      </c>
      <c r="K1414" s="36"/>
      <c r="L1414" s="37"/>
      <c r="M1414" s="7"/>
      <c r="N1414" s="25" t="str">
        <f>IF(COUNT(J1414,M1414)=2,ROUND(J1414*M1414,0),"-")</f>
        <v>-</v>
      </c>
      <c r="O1414" s="26"/>
      <c r="P1414" s="38" t="s">
        <v>1712</v>
      </c>
      <c r="Q1414" s="39"/>
      <c r="R1414" s="40"/>
    </row>
    <row r="1415" spans="1:18" ht="54.75" customHeight="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 spans="1:18" ht="10.5" customHeight="1">
      <c r="A1416" s="1"/>
      <c r="B1416" s="41" t="s">
        <v>42</v>
      </c>
      <c r="C1416" s="41"/>
      <c r="D1416" s="1"/>
      <c r="E1416" s="8" t="s">
        <v>43</v>
      </c>
      <c r="F1416" s="1"/>
      <c r="G1416" s="41" t="s">
        <v>44</v>
      </c>
      <c r="H1416" s="41"/>
      <c r="I1416" s="1"/>
      <c r="J1416" s="1"/>
      <c r="K1416" s="8" t="s">
        <v>43</v>
      </c>
      <c r="L1416" s="1"/>
      <c r="M1416" s="1"/>
      <c r="N1416" s="1"/>
      <c r="O1416" s="1"/>
      <c r="P1416" s="1"/>
      <c r="Q1416" s="1"/>
      <c r="R1416" s="1"/>
    </row>
    <row r="1417" spans="1:18" ht="21.45" customHeight="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 spans="1:18" ht="26.1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18" ht="17.25" customHeight="1">
      <c r="A1419" s="29" t="s">
        <v>0</v>
      </c>
      <c r="B1419" s="29"/>
      <c r="C1419" s="29"/>
      <c r="D1419" s="29"/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</row>
    <row r="1420" spans="1:18" ht="4.8" customHeight="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18" ht="17.25" customHeight="1">
      <c r="A1421" s="29" t="s">
        <v>45</v>
      </c>
      <c r="B1421" s="29"/>
      <c r="C1421" s="29"/>
      <c r="D1421" s="29"/>
      <c r="E1421" s="29"/>
      <c r="F1421" s="29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</row>
    <row r="1422" spans="1:18" ht="2.8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18" ht="11.4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30" t="s">
        <v>2</v>
      </c>
      <c r="P1423" s="30"/>
      <c r="Q1423" s="30"/>
      <c r="R1423" s="30"/>
    </row>
    <row r="1424" spans="1:18" ht="6.75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18" ht="10.5" customHeight="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41" t="s">
        <v>1713</v>
      </c>
      <c r="P1425" s="41"/>
      <c r="Q1425" s="41"/>
      <c r="R1425" s="1"/>
    </row>
    <row r="1426" spans="1:18" ht="2.4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 spans="1:18" ht="27.6" customHeight="1">
      <c r="A1427" s="16" t="s">
        <v>4</v>
      </c>
      <c r="B1427" s="18"/>
      <c r="C1427" s="19" t="s">
        <v>47</v>
      </c>
      <c r="D1427" s="20"/>
      <c r="E1427" s="20"/>
      <c r="F1427" s="20"/>
      <c r="G1427" s="20"/>
      <c r="H1427" s="20"/>
      <c r="I1427" s="20"/>
      <c r="J1427" s="20"/>
      <c r="K1427" s="20"/>
      <c r="L1427" s="21"/>
      <c r="M1427" s="4" t="s">
        <v>6</v>
      </c>
      <c r="N1427" s="32"/>
      <c r="O1427" s="33"/>
      <c r="P1427" s="33"/>
      <c r="Q1427" s="33"/>
      <c r="R1427" s="34"/>
    </row>
    <row r="1428" spans="1:18" ht="27.6" customHeight="1">
      <c r="A1428" s="16" t="s">
        <v>7</v>
      </c>
      <c r="B1428" s="18"/>
      <c r="C1428" s="19" t="s">
        <v>8</v>
      </c>
      <c r="D1428" s="20"/>
      <c r="E1428" s="20"/>
      <c r="F1428" s="20"/>
      <c r="G1428" s="20"/>
      <c r="H1428" s="20"/>
      <c r="I1428" s="20"/>
      <c r="J1428" s="20"/>
      <c r="K1428" s="20"/>
      <c r="L1428" s="21"/>
      <c r="M1428" s="4" t="s">
        <v>9</v>
      </c>
      <c r="N1428" s="19" t="s">
        <v>10</v>
      </c>
      <c r="O1428" s="20"/>
      <c r="P1428" s="20"/>
      <c r="Q1428" s="20"/>
      <c r="R1428" s="21"/>
    </row>
    <row r="1429" spans="1:18" ht="22.2" customHeight="1">
      <c r="A1429" s="22" t="s">
        <v>11</v>
      </c>
      <c r="B1429" s="24"/>
      <c r="C1429" s="22" t="s">
        <v>48</v>
      </c>
      <c r="D1429" s="23"/>
      <c r="E1429" s="23"/>
      <c r="F1429" s="23"/>
      <c r="G1429" s="24"/>
      <c r="H1429" s="22" t="s">
        <v>49</v>
      </c>
      <c r="I1429" s="24"/>
      <c r="J1429" s="22" t="s">
        <v>50</v>
      </c>
      <c r="K1429" s="23"/>
      <c r="L1429" s="24"/>
      <c r="M1429" s="5" t="s">
        <v>51</v>
      </c>
      <c r="N1429" s="22" t="s">
        <v>52</v>
      </c>
      <c r="O1429" s="24"/>
      <c r="P1429" s="22" t="s">
        <v>53</v>
      </c>
      <c r="Q1429" s="23"/>
      <c r="R1429" s="24"/>
    </row>
    <row r="1430" spans="1:18" ht="35.549999999999997" customHeight="1">
      <c r="A1430" s="22"/>
      <c r="B1430" s="24"/>
      <c r="C1430" s="19" t="s">
        <v>1714</v>
      </c>
      <c r="D1430" s="20"/>
      <c r="E1430" s="20"/>
      <c r="F1430" s="20"/>
      <c r="G1430" s="21"/>
      <c r="H1430" s="22"/>
      <c r="I1430" s="24"/>
      <c r="J1430" s="32"/>
      <c r="K1430" s="33"/>
      <c r="L1430" s="34"/>
      <c r="M1430" s="9"/>
      <c r="N1430" s="42" t="s">
        <v>163</v>
      </c>
      <c r="O1430" s="43"/>
      <c r="P1430" s="38" t="s">
        <v>1715</v>
      </c>
      <c r="Q1430" s="39"/>
      <c r="R1430" s="40"/>
    </row>
    <row r="1431" spans="1:18" ht="53.55" customHeight="1">
      <c r="A1431" s="22" t="s">
        <v>1716</v>
      </c>
      <c r="B1431" s="24"/>
      <c r="C1431" s="19" t="s">
        <v>1717</v>
      </c>
      <c r="D1431" s="20"/>
      <c r="E1431" s="20"/>
      <c r="F1431" s="20"/>
      <c r="G1431" s="21"/>
      <c r="H1431" s="22" t="s">
        <v>1579</v>
      </c>
      <c r="I1431" s="24"/>
      <c r="J1431" s="35">
        <v>7</v>
      </c>
      <c r="K1431" s="36"/>
      <c r="L1431" s="37"/>
      <c r="M1431" s="7"/>
      <c r="N1431" s="25" t="str">
        <f>IF(COUNT(J1431,M1431)=2,ROUND(J1431*M1431,0),"-
-
-")</f>
        <v>-
-
-</v>
      </c>
      <c r="O1431" s="26"/>
      <c r="P1431" s="38" t="s">
        <v>1718</v>
      </c>
      <c r="Q1431" s="39"/>
      <c r="R1431" s="40"/>
    </row>
    <row r="1432" spans="1:18" ht="53.55" customHeight="1">
      <c r="A1432" s="22" t="s">
        <v>1719</v>
      </c>
      <c r="B1432" s="24"/>
      <c r="C1432" s="19" t="s">
        <v>1720</v>
      </c>
      <c r="D1432" s="20"/>
      <c r="E1432" s="20"/>
      <c r="F1432" s="20"/>
      <c r="G1432" s="21"/>
      <c r="H1432" s="22" t="s">
        <v>122</v>
      </c>
      <c r="I1432" s="24"/>
      <c r="J1432" s="35">
        <v>8</v>
      </c>
      <c r="K1432" s="36"/>
      <c r="L1432" s="37"/>
      <c r="M1432" s="7"/>
      <c r="N1432" s="25" t="str">
        <f>IF(COUNT(J1432,M1432)=2,ROUND(J1432*M1432,0),"-
-
-")</f>
        <v>-
-
-</v>
      </c>
      <c r="O1432" s="26"/>
      <c r="P1432" s="38" t="s">
        <v>1721</v>
      </c>
      <c r="Q1432" s="39"/>
      <c r="R1432" s="40"/>
    </row>
    <row r="1433" spans="1:18" ht="53.55" customHeight="1">
      <c r="A1433" s="22" t="s">
        <v>1722</v>
      </c>
      <c r="B1433" s="24"/>
      <c r="C1433" s="19" t="s">
        <v>1723</v>
      </c>
      <c r="D1433" s="20"/>
      <c r="E1433" s="20"/>
      <c r="F1433" s="20"/>
      <c r="G1433" s="21"/>
      <c r="H1433" s="22" t="s">
        <v>1579</v>
      </c>
      <c r="I1433" s="24"/>
      <c r="J1433" s="35">
        <v>33</v>
      </c>
      <c r="K1433" s="36"/>
      <c r="L1433" s="37"/>
      <c r="M1433" s="7"/>
      <c r="N1433" s="25" t="str">
        <f>IF(COUNT(J1433,M1433)=2,ROUND(J1433*M1433,0),"-
-
-")</f>
        <v>-
-
-</v>
      </c>
      <c r="O1433" s="26"/>
      <c r="P1433" s="38" t="s">
        <v>1724</v>
      </c>
      <c r="Q1433" s="39"/>
      <c r="R1433" s="40"/>
    </row>
    <row r="1434" spans="1:18" ht="71.55" customHeight="1">
      <c r="A1434" s="22" t="s">
        <v>1725</v>
      </c>
      <c r="B1434" s="24"/>
      <c r="C1434" s="19" t="s">
        <v>1726</v>
      </c>
      <c r="D1434" s="20"/>
      <c r="E1434" s="20"/>
      <c r="F1434" s="20"/>
      <c r="G1434" s="21"/>
      <c r="H1434" s="22" t="s">
        <v>1062</v>
      </c>
      <c r="I1434" s="24"/>
      <c r="J1434" s="35">
        <v>1</v>
      </c>
      <c r="K1434" s="36"/>
      <c r="L1434" s="37"/>
      <c r="M1434" s="7"/>
      <c r="N1434" s="25" t="str">
        <f>IF(COUNT(J1434,M1434)=2,ROUND(J1434*M1434,0),"-
-
-
-")</f>
        <v>-
-
-
-</v>
      </c>
      <c r="O1434" s="26"/>
      <c r="P1434" s="38" t="s">
        <v>1727</v>
      </c>
      <c r="Q1434" s="39"/>
      <c r="R1434" s="40"/>
    </row>
    <row r="1435" spans="1:18" ht="17.850000000000001" customHeight="1">
      <c r="A1435" s="22" t="s">
        <v>1728</v>
      </c>
      <c r="B1435" s="24"/>
      <c r="C1435" s="19" t="s">
        <v>1729</v>
      </c>
      <c r="D1435" s="20"/>
      <c r="E1435" s="20"/>
      <c r="F1435" s="20"/>
      <c r="G1435" s="21"/>
      <c r="H1435" s="22"/>
      <c r="I1435" s="24"/>
      <c r="J1435" s="35">
        <v>1</v>
      </c>
      <c r="K1435" s="36"/>
      <c r="L1435" s="37"/>
      <c r="M1435" s="6" t="str">
        <f>IF(COUNT(N1435,J1435)=2,IF(J1435=0,"-",N1435/J1435),"-")</f>
        <v>-</v>
      </c>
      <c r="N1435" s="25" t="str">
        <f>IF(COUNT(N1436,N1437,N1438,N1454,N1455)=5,SUM(N1436,N1437,N1438,N1454,N1455),"-")</f>
        <v>-</v>
      </c>
      <c r="O1435" s="26"/>
      <c r="P1435" s="19"/>
      <c r="Q1435" s="20"/>
      <c r="R1435" s="21"/>
    </row>
    <row r="1436" spans="1:18" ht="107.25" customHeight="1">
      <c r="A1436" s="22" t="s">
        <v>1730</v>
      </c>
      <c r="B1436" s="24"/>
      <c r="C1436" s="19" t="s">
        <v>1731</v>
      </c>
      <c r="D1436" s="20"/>
      <c r="E1436" s="20"/>
      <c r="F1436" s="20"/>
      <c r="G1436" s="21"/>
      <c r="H1436" s="22" t="s">
        <v>609</v>
      </c>
      <c r="I1436" s="24"/>
      <c r="J1436" s="35">
        <v>1</v>
      </c>
      <c r="K1436" s="36"/>
      <c r="L1436" s="37"/>
      <c r="M1436" s="7"/>
      <c r="N1436" s="25" t="str">
        <f>IF(COUNT(J1436,M1436)=2,ROUND(J1436*M1436,0),"-
-
-
-
-
-")</f>
        <v>-
-
-
-
-
-</v>
      </c>
      <c r="O1436" s="26"/>
      <c r="P1436" s="38" t="s">
        <v>1732</v>
      </c>
      <c r="Q1436" s="39"/>
      <c r="R1436" s="40"/>
    </row>
    <row r="1437" spans="1:18" ht="107.25" customHeight="1">
      <c r="A1437" s="22" t="s">
        <v>1733</v>
      </c>
      <c r="B1437" s="24"/>
      <c r="C1437" s="19" t="s">
        <v>1734</v>
      </c>
      <c r="D1437" s="20"/>
      <c r="E1437" s="20"/>
      <c r="F1437" s="20"/>
      <c r="G1437" s="21"/>
      <c r="H1437" s="22" t="s">
        <v>609</v>
      </c>
      <c r="I1437" s="24"/>
      <c r="J1437" s="35">
        <v>1</v>
      </c>
      <c r="K1437" s="36"/>
      <c r="L1437" s="37"/>
      <c r="M1437" s="7"/>
      <c r="N1437" s="25" t="str">
        <f>IF(COUNT(J1437,M1437)=2,ROUND(J1437*M1437,0),"-
-
-
-
-
-")</f>
        <v>-
-
-
-
-
-</v>
      </c>
      <c r="O1437" s="26"/>
      <c r="P1437" s="38" t="s">
        <v>1735</v>
      </c>
      <c r="Q1437" s="39"/>
      <c r="R1437" s="40"/>
    </row>
    <row r="1438" spans="1:18" ht="35.700000000000003" customHeight="1">
      <c r="A1438" s="22" t="s">
        <v>1736</v>
      </c>
      <c r="B1438" s="24"/>
      <c r="C1438" s="19" t="s">
        <v>1737</v>
      </c>
      <c r="D1438" s="20"/>
      <c r="E1438" s="20"/>
      <c r="F1438" s="20"/>
      <c r="G1438" s="21"/>
      <c r="H1438" s="22" t="s">
        <v>609</v>
      </c>
      <c r="I1438" s="24"/>
      <c r="J1438" s="35">
        <v>2</v>
      </c>
      <c r="K1438" s="36"/>
      <c r="L1438" s="37"/>
      <c r="M1438" s="7"/>
      <c r="N1438" s="25" t="str">
        <f>IF(COUNT(J1438,M1438)=2,ROUND(J1438*M1438,0),"-
-")</f>
        <v>-
-</v>
      </c>
      <c r="O1438" s="26"/>
      <c r="P1438" s="38" t="s">
        <v>1738</v>
      </c>
      <c r="Q1438" s="39"/>
      <c r="R1438" s="40"/>
    </row>
    <row r="1439" spans="1:18" ht="54.75" customHeight="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 spans="1:18" ht="10.5" customHeight="1">
      <c r="A1440" s="1"/>
      <c r="B1440" s="41" t="s">
        <v>42</v>
      </c>
      <c r="C1440" s="41"/>
      <c r="D1440" s="1"/>
      <c r="E1440" s="8" t="s">
        <v>43</v>
      </c>
      <c r="F1440" s="1"/>
      <c r="G1440" s="41" t="s">
        <v>44</v>
      </c>
      <c r="H1440" s="41"/>
      <c r="I1440" s="1"/>
      <c r="J1440" s="1"/>
      <c r="K1440" s="8" t="s">
        <v>43</v>
      </c>
      <c r="L1440" s="1"/>
      <c r="M1440" s="1"/>
      <c r="N1440" s="1"/>
      <c r="O1440" s="1"/>
      <c r="P1440" s="1"/>
      <c r="Q1440" s="1"/>
      <c r="R1440" s="1"/>
    </row>
    <row r="1441" spans="1:18" ht="21.45" customHeight="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spans="1:18" ht="26.1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18" ht="17.25" customHeight="1">
      <c r="A1443" s="29" t="s">
        <v>0</v>
      </c>
      <c r="B1443" s="29"/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</row>
    <row r="1444" spans="1:18" ht="4.8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 spans="1:18" ht="17.25" customHeight="1">
      <c r="A1445" s="29" t="s">
        <v>45</v>
      </c>
      <c r="B1445" s="29"/>
      <c r="C1445" s="29"/>
      <c r="D1445" s="29"/>
      <c r="E1445" s="29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</row>
    <row r="1446" spans="1:18" ht="2.85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 spans="1:18" ht="11.4" customHeight="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30" t="s">
        <v>2</v>
      </c>
      <c r="P1447" s="30"/>
      <c r="Q1447" s="30"/>
      <c r="R1447" s="30"/>
    </row>
    <row r="1448" spans="1:18" ht="6.75" customHeight="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spans="1:18" ht="10.5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41" t="s">
        <v>1739</v>
      </c>
      <c r="P1449" s="41"/>
      <c r="Q1449" s="41"/>
      <c r="R1449" s="1"/>
    </row>
    <row r="1450" spans="1:18" ht="2.4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18" ht="27.6" customHeight="1">
      <c r="A1451" s="16" t="s">
        <v>4</v>
      </c>
      <c r="B1451" s="18"/>
      <c r="C1451" s="19" t="s">
        <v>47</v>
      </c>
      <c r="D1451" s="20"/>
      <c r="E1451" s="20"/>
      <c r="F1451" s="20"/>
      <c r="G1451" s="20"/>
      <c r="H1451" s="20"/>
      <c r="I1451" s="20"/>
      <c r="J1451" s="20"/>
      <c r="K1451" s="20"/>
      <c r="L1451" s="21"/>
      <c r="M1451" s="4" t="s">
        <v>6</v>
      </c>
      <c r="N1451" s="32"/>
      <c r="O1451" s="33"/>
      <c r="P1451" s="33"/>
      <c r="Q1451" s="33"/>
      <c r="R1451" s="34"/>
    </row>
    <row r="1452" spans="1:18" ht="27.6" customHeight="1">
      <c r="A1452" s="16" t="s">
        <v>7</v>
      </c>
      <c r="B1452" s="18"/>
      <c r="C1452" s="19" t="s">
        <v>8</v>
      </c>
      <c r="D1452" s="20"/>
      <c r="E1452" s="20"/>
      <c r="F1452" s="20"/>
      <c r="G1452" s="20"/>
      <c r="H1452" s="20"/>
      <c r="I1452" s="20"/>
      <c r="J1452" s="20"/>
      <c r="K1452" s="20"/>
      <c r="L1452" s="21"/>
      <c r="M1452" s="4" t="s">
        <v>9</v>
      </c>
      <c r="N1452" s="19" t="s">
        <v>10</v>
      </c>
      <c r="O1452" s="20"/>
      <c r="P1452" s="20"/>
      <c r="Q1452" s="20"/>
      <c r="R1452" s="21"/>
    </row>
    <row r="1453" spans="1:18" ht="22.2" customHeight="1">
      <c r="A1453" s="22" t="s">
        <v>11</v>
      </c>
      <c r="B1453" s="24"/>
      <c r="C1453" s="22" t="s">
        <v>48</v>
      </c>
      <c r="D1453" s="23"/>
      <c r="E1453" s="23"/>
      <c r="F1453" s="23"/>
      <c r="G1453" s="24"/>
      <c r="H1453" s="22" t="s">
        <v>49</v>
      </c>
      <c r="I1453" s="24"/>
      <c r="J1453" s="22" t="s">
        <v>50</v>
      </c>
      <c r="K1453" s="23"/>
      <c r="L1453" s="24"/>
      <c r="M1453" s="5" t="s">
        <v>51</v>
      </c>
      <c r="N1453" s="22" t="s">
        <v>52</v>
      </c>
      <c r="O1453" s="24"/>
      <c r="P1453" s="22" t="s">
        <v>53</v>
      </c>
      <c r="Q1453" s="23"/>
      <c r="R1453" s="24"/>
    </row>
    <row r="1454" spans="1:18" ht="35.700000000000003" customHeight="1">
      <c r="A1454" s="22" t="s">
        <v>1740</v>
      </c>
      <c r="B1454" s="24"/>
      <c r="C1454" s="19" t="s">
        <v>1741</v>
      </c>
      <c r="D1454" s="20"/>
      <c r="E1454" s="20"/>
      <c r="F1454" s="20"/>
      <c r="G1454" s="21"/>
      <c r="H1454" s="22" t="s">
        <v>65</v>
      </c>
      <c r="I1454" s="24"/>
      <c r="J1454" s="35">
        <v>1</v>
      </c>
      <c r="K1454" s="36"/>
      <c r="L1454" s="37"/>
      <c r="M1454" s="7"/>
      <c r="N1454" s="25" t="str">
        <f>IF(COUNT(J1454,M1454)=2,ROUND(J1454*M1454,0),"-
-")</f>
        <v>-
-</v>
      </c>
      <c r="O1454" s="26"/>
      <c r="P1454" s="38" t="s">
        <v>1742</v>
      </c>
      <c r="Q1454" s="39"/>
      <c r="R1454" s="40"/>
    </row>
    <row r="1455" spans="1:18" ht="35.700000000000003" customHeight="1">
      <c r="A1455" s="22" t="s">
        <v>1743</v>
      </c>
      <c r="B1455" s="24"/>
      <c r="C1455" s="19" t="s">
        <v>1744</v>
      </c>
      <c r="D1455" s="20"/>
      <c r="E1455" s="20"/>
      <c r="F1455" s="20"/>
      <c r="G1455" s="21"/>
      <c r="H1455" s="22" t="s">
        <v>609</v>
      </c>
      <c r="I1455" s="24"/>
      <c r="J1455" s="35">
        <v>2</v>
      </c>
      <c r="K1455" s="36"/>
      <c r="L1455" s="37"/>
      <c r="M1455" s="7"/>
      <c r="N1455" s="25" t="str">
        <f>IF(COUNT(J1455,M1455)=2,ROUND(J1455*M1455,0),"-
-")</f>
        <v>-
-</v>
      </c>
      <c r="O1455" s="26"/>
      <c r="P1455" s="38" t="s">
        <v>1745</v>
      </c>
      <c r="Q1455" s="39"/>
      <c r="R1455" s="40"/>
    </row>
    <row r="1456" spans="1:18" ht="53.55" customHeight="1">
      <c r="A1456" s="22" t="s">
        <v>1746</v>
      </c>
      <c r="B1456" s="24"/>
      <c r="C1456" s="19" t="s">
        <v>1747</v>
      </c>
      <c r="D1456" s="20"/>
      <c r="E1456" s="20"/>
      <c r="F1456" s="20"/>
      <c r="G1456" s="21"/>
      <c r="H1456" s="22" t="s">
        <v>609</v>
      </c>
      <c r="I1456" s="24"/>
      <c r="J1456" s="35">
        <v>7</v>
      </c>
      <c r="K1456" s="36"/>
      <c r="L1456" s="37"/>
      <c r="M1456" s="7"/>
      <c r="N1456" s="25" t="str">
        <f t="shared" ref="N1456:N1461" si="22">IF(COUNT(J1456,M1456)=2,ROUND(J1456*M1456,0),"-
-
-")</f>
        <v>-
-
-</v>
      </c>
      <c r="O1456" s="26"/>
      <c r="P1456" s="38" t="s">
        <v>1748</v>
      </c>
      <c r="Q1456" s="39"/>
      <c r="R1456" s="40"/>
    </row>
    <row r="1457" spans="1:18" ht="53.55" customHeight="1">
      <c r="A1457" s="22" t="s">
        <v>1749</v>
      </c>
      <c r="B1457" s="24"/>
      <c r="C1457" s="19" t="s">
        <v>1750</v>
      </c>
      <c r="D1457" s="20"/>
      <c r="E1457" s="20"/>
      <c r="F1457" s="20"/>
      <c r="G1457" s="21"/>
      <c r="H1457" s="22" t="s">
        <v>609</v>
      </c>
      <c r="I1457" s="24"/>
      <c r="J1457" s="35">
        <v>18</v>
      </c>
      <c r="K1457" s="36"/>
      <c r="L1457" s="37"/>
      <c r="M1457" s="7"/>
      <c r="N1457" s="25" t="str">
        <f t="shared" si="22"/>
        <v>-
-
-</v>
      </c>
      <c r="O1457" s="26"/>
      <c r="P1457" s="38" t="s">
        <v>1751</v>
      </c>
      <c r="Q1457" s="39"/>
      <c r="R1457" s="40"/>
    </row>
    <row r="1458" spans="1:18" ht="53.55" customHeight="1">
      <c r="A1458" s="22" t="s">
        <v>1752</v>
      </c>
      <c r="B1458" s="24"/>
      <c r="C1458" s="19" t="s">
        <v>1753</v>
      </c>
      <c r="D1458" s="20"/>
      <c r="E1458" s="20"/>
      <c r="F1458" s="20"/>
      <c r="G1458" s="21"/>
      <c r="H1458" s="22" t="s">
        <v>609</v>
      </c>
      <c r="I1458" s="24"/>
      <c r="J1458" s="35">
        <v>8</v>
      </c>
      <c r="K1458" s="36"/>
      <c r="L1458" s="37"/>
      <c r="M1458" s="7"/>
      <c r="N1458" s="25" t="str">
        <f t="shared" si="22"/>
        <v>-
-
-</v>
      </c>
      <c r="O1458" s="26"/>
      <c r="P1458" s="38" t="s">
        <v>1754</v>
      </c>
      <c r="Q1458" s="39"/>
      <c r="R1458" s="40"/>
    </row>
    <row r="1459" spans="1:18" ht="53.55" customHeight="1">
      <c r="A1459" s="22" t="s">
        <v>1755</v>
      </c>
      <c r="B1459" s="24"/>
      <c r="C1459" s="19" t="s">
        <v>1756</v>
      </c>
      <c r="D1459" s="20"/>
      <c r="E1459" s="20"/>
      <c r="F1459" s="20"/>
      <c r="G1459" s="21"/>
      <c r="H1459" s="22" t="s">
        <v>609</v>
      </c>
      <c r="I1459" s="24"/>
      <c r="J1459" s="35">
        <v>4</v>
      </c>
      <c r="K1459" s="36"/>
      <c r="L1459" s="37"/>
      <c r="M1459" s="7"/>
      <c r="N1459" s="25" t="str">
        <f t="shared" si="22"/>
        <v>-
-
-</v>
      </c>
      <c r="O1459" s="26"/>
      <c r="P1459" s="38" t="s">
        <v>1757</v>
      </c>
      <c r="Q1459" s="39"/>
      <c r="R1459" s="40"/>
    </row>
    <row r="1460" spans="1:18" ht="53.55" customHeight="1">
      <c r="A1460" s="22" t="s">
        <v>1758</v>
      </c>
      <c r="B1460" s="24"/>
      <c r="C1460" s="19" t="s">
        <v>1759</v>
      </c>
      <c r="D1460" s="20"/>
      <c r="E1460" s="20"/>
      <c r="F1460" s="20"/>
      <c r="G1460" s="21"/>
      <c r="H1460" s="22" t="s">
        <v>609</v>
      </c>
      <c r="I1460" s="24"/>
      <c r="J1460" s="35">
        <v>10</v>
      </c>
      <c r="K1460" s="36"/>
      <c r="L1460" s="37"/>
      <c r="M1460" s="7"/>
      <c r="N1460" s="25" t="str">
        <f t="shared" si="22"/>
        <v>-
-
-</v>
      </c>
      <c r="O1460" s="26"/>
      <c r="P1460" s="38" t="s">
        <v>1760</v>
      </c>
      <c r="Q1460" s="39"/>
      <c r="R1460" s="40"/>
    </row>
    <row r="1461" spans="1:18" ht="53.55" customHeight="1">
      <c r="A1461" s="22" t="s">
        <v>1761</v>
      </c>
      <c r="B1461" s="24"/>
      <c r="C1461" s="19" t="s">
        <v>1762</v>
      </c>
      <c r="D1461" s="20"/>
      <c r="E1461" s="20"/>
      <c r="F1461" s="20"/>
      <c r="G1461" s="21"/>
      <c r="H1461" s="22" t="s">
        <v>609</v>
      </c>
      <c r="I1461" s="24"/>
      <c r="J1461" s="35">
        <v>6</v>
      </c>
      <c r="K1461" s="36"/>
      <c r="L1461" s="37"/>
      <c r="M1461" s="7"/>
      <c r="N1461" s="25" t="str">
        <f t="shared" si="22"/>
        <v>-
-
-</v>
      </c>
      <c r="O1461" s="26"/>
      <c r="P1461" s="38" t="s">
        <v>1763</v>
      </c>
      <c r="Q1461" s="39"/>
      <c r="R1461" s="40"/>
    </row>
    <row r="1462" spans="1:18" ht="35.700000000000003" customHeight="1">
      <c r="A1462" s="22" t="s">
        <v>1764</v>
      </c>
      <c r="B1462" s="24"/>
      <c r="C1462" s="19" t="s">
        <v>1765</v>
      </c>
      <c r="D1462" s="20"/>
      <c r="E1462" s="20"/>
      <c r="F1462" s="20"/>
      <c r="G1462" s="21"/>
      <c r="H1462" s="22" t="s">
        <v>122</v>
      </c>
      <c r="I1462" s="24"/>
      <c r="J1462" s="35">
        <v>12</v>
      </c>
      <c r="K1462" s="36"/>
      <c r="L1462" s="37"/>
      <c r="M1462" s="7"/>
      <c r="N1462" s="25" t="str">
        <f>IF(COUNT(J1462,M1462)=2,ROUND(J1462*M1462,0),"-
-")</f>
        <v>-
-</v>
      </c>
      <c r="O1462" s="26"/>
      <c r="P1462" s="19"/>
      <c r="Q1462" s="20"/>
      <c r="R1462" s="21"/>
    </row>
    <row r="1463" spans="1:18" ht="35.700000000000003" customHeight="1">
      <c r="A1463" s="22" t="s">
        <v>1766</v>
      </c>
      <c r="B1463" s="24"/>
      <c r="C1463" s="19" t="s">
        <v>1767</v>
      </c>
      <c r="D1463" s="20"/>
      <c r="E1463" s="20"/>
      <c r="F1463" s="20"/>
      <c r="G1463" s="21"/>
      <c r="H1463" s="22" t="s">
        <v>122</v>
      </c>
      <c r="I1463" s="24"/>
      <c r="J1463" s="35">
        <v>12</v>
      </c>
      <c r="K1463" s="36"/>
      <c r="L1463" s="37"/>
      <c r="M1463" s="7"/>
      <c r="N1463" s="25" t="str">
        <f>IF(COUNT(J1463,M1463)=2,ROUND(J1463*M1463,0),"-
-")</f>
        <v>-
-</v>
      </c>
      <c r="O1463" s="26"/>
      <c r="P1463" s="19"/>
      <c r="Q1463" s="20"/>
      <c r="R1463" s="21"/>
    </row>
    <row r="1464" spans="1:18" ht="35.700000000000003" customHeight="1">
      <c r="A1464" s="22" t="s">
        <v>1768</v>
      </c>
      <c r="B1464" s="24"/>
      <c r="C1464" s="19" t="s">
        <v>1769</v>
      </c>
      <c r="D1464" s="20"/>
      <c r="E1464" s="20"/>
      <c r="F1464" s="20"/>
      <c r="G1464" s="21"/>
      <c r="H1464" s="22"/>
      <c r="I1464" s="24"/>
      <c r="J1464" s="35">
        <v>1</v>
      </c>
      <c r="K1464" s="36"/>
      <c r="L1464" s="37"/>
      <c r="M1464" s="6" t="str">
        <f>IF(COUNT(N1464,J1464)=2,IF(J1464=0,"-",N1464/J1464),"-")</f>
        <v>-</v>
      </c>
      <c r="N1464" s="25" t="str">
        <f>IF(COUNT(N1465,N1481)=2,SUM(N1465,N1481),"-")</f>
        <v>-</v>
      </c>
      <c r="O1464" s="26"/>
      <c r="P1464" s="38" t="s">
        <v>1770</v>
      </c>
      <c r="Q1464" s="39"/>
      <c r="R1464" s="40"/>
    </row>
    <row r="1465" spans="1:18" ht="35.700000000000003" customHeight="1">
      <c r="A1465" s="22" t="s">
        <v>1771</v>
      </c>
      <c r="B1465" s="24"/>
      <c r="C1465" s="19" t="s">
        <v>1772</v>
      </c>
      <c r="D1465" s="20"/>
      <c r="E1465" s="20"/>
      <c r="F1465" s="20"/>
      <c r="G1465" s="21"/>
      <c r="H1465" s="22" t="s">
        <v>609</v>
      </c>
      <c r="I1465" s="24"/>
      <c r="J1465" s="35">
        <v>2</v>
      </c>
      <c r="K1465" s="36"/>
      <c r="L1465" s="37"/>
      <c r="M1465" s="7"/>
      <c r="N1465" s="25" t="str">
        <f>IF(COUNT(J1465,M1465)=2,ROUND(J1465*M1465,0),"-
-")</f>
        <v>-
-</v>
      </c>
      <c r="O1465" s="26"/>
      <c r="P1465" s="38" t="s">
        <v>1773</v>
      </c>
      <c r="Q1465" s="39"/>
      <c r="R1465" s="40"/>
    </row>
    <row r="1466" spans="1:18" ht="54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 spans="1:18" ht="10.5" customHeight="1">
      <c r="A1467" s="1"/>
      <c r="B1467" s="41" t="s">
        <v>42</v>
      </c>
      <c r="C1467" s="41"/>
      <c r="D1467" s="1"/>
      <c r="E1467" s="8" t="s">
        <v>43</v>
      </c>
      <c r="F1467" s="1"/>
      <c r="G1467" s="41" t="s">
        <v>44</v>
      </c>
      <c r="H1467" s="41"/>
      <c r="I1467" s="1"/>
      <c r="J1467" s="1"/>
      <c r="K1467" s="8" t="s">
        <v>43</v>
      </c>
      <c r="L1467" s="1"/>
      <c r="M1467" s="1"/>
      <c r="N1467" s="1"/>
      <c r="O1467" s="1"/>
      <c r="P1467" s="1"/>
      <c r="Q1467" s="1"/>
      <c r="R1467" s="1"/>
    </row>
    <row r="1468" spans="1:18" ht="21.45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 spans="1:18" ht="26.1" customHeight="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 spans="1:18" ht="17.25" customHeight="1">
      <c r="A1470" s="29" t="s">
        <v>0</v>
      </c>
      <c r="B1470" s="29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</row>
    <row r="1471" spans="1:18" ht="4.8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 spans="1:18" ht="17.25" customHeight="1">
      <c r="A1472" s="29" t="s">
        <v>45</v>
      </c>
      <c r="B1472" s="29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</row>
    <row r="1473" spans="1:18" ht="2.85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18" ht="11.4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30" t="s">
        <v>2</v>
      </c>
      <c r="P1474" s="30"/>
      <c r="Q1474" s="30"/>
      <c r="R1474" s="30"/>
    </row>
    <row r="1475" spans="1:18" ht="6.7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 spans="1:18" ht="10.5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41" t="s">
        <v>1774</v>
      </c>
      <c r="P1476" s="41"/>
      <c r="Q1476" s="41"/>
      <c r="R1476" s="1"/>
    </row>
    <row r="1477" spans="1:18" ht="2.4" customHeight="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 spans="1:18" ht="27.6" customHeight="1">
      <c r="A1478" s="16" t="s">
        <v>4</v>
      </c>
      <c r="B1478" s="18"/>
      <c r="C1478" s="19" t="s">
        <v>47</v>
      </c>
      <c r="D1478" s="20"/>
      <c r="E1478" s="20"/>
      <c r="F1478" s="20"/>
      <c r="G1478" s="20"/>
      <c r="H1478" s="20"/>
      <c r="I1478" s="20"/>
      <c r="J1478" s="20"/>
      <c r="K1478" s="20"/>
      <c r="L1478" s="21"/>
      <c r="M1478" s="4" t="s">
        <v>6</v>
      </c>
      <c r="N1478" s="32"/>
      <c r="O1478" s="33"/>
      <c r="P1478" s="33"/>
      <c r="Q1478" s="33"/>
      <c r="R1478" s="34"/>
    </row>
    <row r="1479" spans="1:18" ht="27.6" customHeight="1">
      <c r="A1479" s="16" t="s">
        <v>7</v>
      </c>
      <c r="B1479" s="18"/>
      <c r="C1479" s="19" t="s">
        <v>8</v>
      </c>
      <c r="D1479" s="20"/>
      <c r="E1479" s="20"/>
      <c r="F1479" s="20"/>
      <c r="G1479" s="20"/>
      <c r="H1479" s="20"/>
      <c r="I1479" s="20"/>
      <c r="J1479" s="20"/>
      <c r="K1479" s="20"/>
      <c r="L1479" s="21"/>
      <c r="M1479" s="4" t="s">
        <v>9</v>
      </c>
      <c r="N1479" s="19" t="s">
        <v>10</v>
      </c>
      <c r="O1479" s="20"/>
      <c r="P1479" s="20"/>
      <c r="Q1479" s="20"/>
      <c r="R1479" s="21"/>
    </row>
    <row r="1480" spans="1:18" ht="22.2" customHeight="1">
      <c r="A1480" s="22" t="s">
        <v>11</v>
      </c>
      <c r="B1480" s="24"/>
      <c r="C1480" s="22" t="s">
        <v>48</v>
      </c>
      <c r="D1480" s="23"/>
      <c r="E1480" s="23"/>
      <c r="F1480" s="23"/>
      <c r="G1480" s="24"/>
      <c r="H1480" s="22" t="s">
        <v>49</v>
      </c>
      <c r="I1480" s="24"/>
      <c r="J1480" s="22" t="s">
        <v>50</v>
      </c>
      <c r="K1480" s="23"/>
      <c r="L1480" s="24"/>
      <c r="M1480" s="5" t="s">
        <v>51</v>
      </c>
      <c r="N1480" s="22" t="s">
        <v>52</v>
      </c>
      <c r="O1480" s="24"/>
      <c r="P1480" s="22" t="s">
        <v>53</v>
      </c>
      <c r="Q1480" s="23"/>
      <c r="R1480" s="24"/>
    </row>
    <row r="1481" spans="1:18" ht="35.700000000000003" customHeight="1">
      <c r="A1481" s="22" t="s">
        <v>1775</v>
      </c>
      <c r="B1481" s="24"/>
      <c r="C1481" s="19" t="s">
        <v>1776</v>
      </c>
      <c r="D1481" s="20"/>
      <c r="E1481" s="20"/>
      <c r="F1481" s="20"/>
      <c r="G1481" s="21"/>
      <c r="H1481" s="22" t="s">
        <v>609</v>
      </c>
      <c r="I1481" s="24"/>
      <c r="J1481" s="35">
        <v>2</v>
      </c>
      <c r="K1481" s="36"/>
      <c r="L1481" s="37"/>
      <c r="M1481" s="7"/>
      <c r="N1481" s="25" t="str">
        <f>IF(COUNT(J1481,M1481)=2,ROUND(J1481*M1481,0),"-
-")</f>
        <v>-
-</v>
      </c>
      <c r="O1481" s="26"/>
      <c r="P1481" s="38" t="s">
        <v>1777</v>
      </c>
      <c r="Q1481" s="39"/>
      <c r="R1481" s="40"/>
    </row>
    <row r="1482" spans="1:18" ht="35.700000000000003" customHeight="1">
      <c r="A1482" s="22" t="s">
        <v>1778</v>
      </c>
      <c r="B1482" s="24"/>
      <c r="C1482" s="19" t="s">
        <v>1779</v>
      </c>
      <c r="D1482" s="20"/>
      <c r="E1482" s="20"/>
      <c r="F1482" s="20"/>
      <c r="G1482" s="21"/>
      <c r="H1482" s="22"/>
      <c r="I1482" s="24"/>
      <c r="J1482" s="35">
        <v>1</v>
      </c>
      <c r="K1482" s="36"/>
      <c r="L1482" s="37"/>
      <c r="M1482" s="6" t="str">
        <f>IF(COUNT(N1482,J1482)=2,IF(J1482=0,"-",N1482/J1482),"-")</f>
        <v>-</v>
      </c>
      <c r="N1482" s="25" t="str">
        <f>IF(COUNT(N1483)=1,SUM(N1483),"-")</f>
        <v>-</v>
      </c>
      <c r="O1482" s="26"/>
      <c r="P1482" s="38" t="s">
        <v>1770</v>
      </c>
      <c r="Q1482" s="39"/>
      <c r="R1482" s="40"/>
    </row>
    <row r="1483" spans="1:18" ht="35.700000000000003" customHeight="1">
      <c r="A1483" s="22" t="s">
        <v>1780</v>
      </c>
      <c r="B1483" s="24"/>
      <c r="C1483" s="19" t="s">
        <v>1772</v>
      </c>
      <c r="D1483" s="20"/>
      <c r="E1483" s="20"/>
      <c r="F1483" s="20"/>
      <c r="G1483" s="21"/>
      <c r="H1483" s="22" t="s">
        <v>609</v>
      </c>
      <c r="I1483" s="24"/>
      <c r="J1483" s="35">
        <v>88</v>
      </c>
      <c r="K1483" s="36"/>
      <c r="L1483" s="37"/>
      <c r="M1483" s="7"/>
      <c r="N1483" s="25" t="str">
        <f>IF(COUNT(J1483,M1483)=2,ROUND(J1483*M1483,0),"-
-")</f>
        <v>-
-</v>
      </c>
      <c r="O1483" s="26"/>
      <c r="P1483" s="38" t="s">
        <v>1773</v>
      </c>
      <c r="Q1483" s="39"/>
      <c r="R1483" s="40"/>
    </row>
    <row r="1484" spans="1:18" ht="35.700000000000003" customHeight="1">
      <c r="A1484" s="22" t="s">
        <v>1781</v>
      </c>
      <c r="B1484" s="24"/>
      <c r="C1484" s="19" t="s">
        <v>1782</v>
      </c>
      <c r="D1484" s="20"/>
      <c r="E1484" s="20"/>
      <c r="F1484" s="20"/>
      <c r="G1484" s="21"/>
      <c r="H1484" s="22"/>
      <c r="I1484" s="24"/>
      <c r="J1484" s="35">
        <v>1</v>
      </c>
      <c r="K1484" s="36"/>
      <c r="L1484" s="37"/>
      <c r="M1484" s="6" t="str">
        <f>IF(COUNT(N1484,J1484)=2,IF(J1484=0,"-",N1484/J1484),"-")</f>
        <v>-</v>
      </c>
      <c r="N1484" s="25" t="str">
        <f>IF(COUNT(N1485,N1486,N1487)=3,SUM(N1485,N1486,N1487),"-")</f>
        <v>-</v>
      </c>
      <c r="O1484" s="26"/>
      <c r="P1484" s="38" t="s">
        <v>1770</v>
      </c>
      <c r="Q1484" s="39"/>
      <c r="R1484" s="40"/>
    </row>
    <row r="1485" spans="1:18" ht="35.700000000000003" customHeight="1">
      <c r="A1485" s="22" t="s">
        <v>1783</v>
      </c>
      <c r="B1485" s="24"/>
      <c r="C1485" s="19" t="s">
        <v>1784</v>
      </c>
      <c r="D1485" s="20"/>
      <c r="E1485" s="20"/>
      <c r="F1485" s="20"/>
      <c r="G1485" s="21"/>
      <c r="H1485" s="22" t="s">
        <v>609</v>
      </c>
      <c r="I1485" s="24"/>
      <c r="J1485" s="35">
        <v>27</v>
      </c>
      <c r="K1485" s="36"/>
      <c r="L1485" s="37"/>
      <c r="M1485" s="7"/>
      <c r="N1485" s="25" t="str">
        <f>IF(COUNT(J1485,M1485)=2,ROUND(J1485*M1485,0),"-
-")</f>
        <v>-
-</v>
      </c>
      <c r="O1485" s="26"/>
      <c r="P1485" s="38" t="s">
        <v>1785</v>
      </c>
      <c r="Q1485" s="39"/>
      <c r="R1485" s="40"/>
    </row>
    <row r="1486" spans="1:18" ht="35.700000000000003" customHeight="1">
      <c r="A1486" s="22" t="s">
        <v>1786</v>
      </c>
      <c r="B1486" s="24"/>
      <c r="C1486" s="19" t="s">
        <v>1787</v>
      </c>
      <c r="D1486" s="20"/>
      <c r="E1486" s="20"/>
      <c r="F1486" s="20"/>
      <c r="G1486" s="21"/>
      <c r="H1486" s="22" t="s">
        <v>609</v>
      </c>
      <c r="I1486" s="24"/>
      <c r="J1486" s="35">
        <v>7</v>
      </c>
      <c r="K1486" s="36"/>
      <c r="L1486" s="37"/>
      <c r="M1486" s="7"/>
      <c r="N1486" s="25" t="str">
        <f>IF(COUNT(J1486,M1486)=2,ROUND(J1486*M1486,0),"-
-")</f>
        <v>-
-</v>
      </c>
      <c r="O1486" s="26"/>
      <c r="P1486" s="38" t="s">
        <v>1788</v>
      </c>
      <c r="Q1486" s="39"/>
      <c r="R1486" s="40"/>
    </row>
    <row r="1487" spans="1:18" ht="35.700000000000003" customHeight="1">
      <c r="A1487" s="22" t="s">
        <v>1789</v>
      </c>
      <c r="B1487" s="24"/>
      <c r="C1487" s="19" t="s">
        <v>1790</v>
      </c>
      <c r="D1487" s="20"/>
      <c r="E1487" s="20"/>
      <c r="F1487" s="20"/>
      <c r="G1487" s="21"/>
      <c r="H1487" s="22" t="s">
        <v>609</v>
      </c>
      <c r="I1487" s="24"/>
      <c r="J1487" s="35">
        <v>1</v>
      </c>
      <c r="K1487" s="36"/>
      <c r="L1487" s="37"/>
      <c r="M1487" s="7"/>
      <c r="N1487" s="25" t="str">
        <f>IF(COUNT(J1487,M1487)=2,ROUND(J1487*M1487,0),"-
-")</f>
        <v>-
-</v>
      </c>
      <c r="O1487" s="26"/>
      <c r="P1487" s="38" t="s">
        <v>1791</v>
      </c>
      <c r="Q1487" s="39"/>
      <c r="R1487" s="40"/>
    </row>
    <row r="1488" spans="1:18" ht="35.700000000000003" customHeight="1">
      <c r="A1488" s="22" t="s">
        <v>1792</v>
      </c>
      <c r="B1488" s="24"/>
      <c r="C1488" s="19" t="s">
        <v>1793</v>
      </c>
      <c r="D1488" s="20"/>
      <c r="E1488" s="20"/>
      <c r="F1488" s="20"/>
      <c r="G1488" s="21"/>
      <c r="H1488" s="22"/>
      <c r="I1488" s="24"/>
      <c r="J1488" s="35">
        <v>1</v>
      </c>
      <c r="K1488" s="36"/>
      <c r="L1488" s="37"/>
      <c r="M1488" s="6" t="str">
        <f>IF(COUNT(N1488,J1488)=2,IF(J1488=0,"-",N1488/J1488),"-")</f>
        <v>-</v>
      </c>
      <c r="N1488" s="25" t="str">
        <f>IF(COUNT(N1489,N1490,N1491,N1492,N1493,N1494)=6,SUM(N1489,N1490,N1491,N1492,N1493,N1494),"-")</f>
        <v>-</v>
      </c>
      <c r="O1488" s="26"/>
      <c r="P1488" s="38" t="s">
        <v>1794</v>
      </c>
      <c r="Q1488" s="39"/>
      <c r="R1488" s="40"/>
    </row>
    <row r="1489" spans="1:18" ht="35.700000000000003" customHeight="1">
      <c r="A1489" s="22" t="s">
        <v>1795</v>
      </c>
      <c r="B1489" s="24"/>
      <c r="C1489" s="19" t="s">
        <v>1796</v>
      </c>
      <c r="D1489" s="20"/>
      <c r="E1489" s="20"/>
      <c r="F1489" s="20"/>
      <c r="G1489" s="21"/>
      <c r="H1489" s="22" t="s">
        <v>138</v>
      </c>
      <c r="I1489" s="24"/>
      <c r="J1489" s="35">
        <v>155</v>
      </c>
      <c r="K1489" s="36"/>
      <c r="L1489" s="37"/>
      <c r="M1489" s="7"/>
      <c r="N1489" s="25" t="str">
        <f t="shared" ref="N1489:N1494" si="23">IF(COUNT(J1489,M1489)=2,ROUND(J1489*M1489,0),"-
-")</f>
        <v>-
-</v>
      </c>
      <c r="O1489" s="26"/>
      <c r="P1489" s="38" t="s">
        <v>1797</v>
      </c>
      <c r="Q1489" s="39"/>
      <c r="R1489" s="40"/>
    </row>
    <row r="1490" spans="1:18" ht="35.700000000000003" customHeight="1">
      <c r="A1490" s="22" t="s">
        <v>1798</v>
      </c>
      <c r="B1490" s="24"/>
      <c r="C1490" s="19" t="s">
        <v>1799</v>
      </c>
      <c r="D1490" s="20"/>
      <c r="E1490" s="20"/>
      <c r="F1490" s="20"/>
      <c r="G1490" s="21"/>
      <c r="H1490" s="22" t="s">
        <v>138</v>
      </c>
      <c r="I1490" s="24"/>
      <c r="J1490" s="35">
        <v>210</v>
      </c>
      <c r="K1490" s="36"/>
      <c r="L1490" s="37"/>
      <c r="M1490" s="7"/>
      <c r="N1490" s="25" t="str">
        <f t="shared" si="23"/>
        <v>-
-</v>
      </c>
      <c r="O1490" s="26"/>
      <c r="P1490" s="38" t="s">
        <v>1800</v>
      </c>
      <c r="Q1490" s="39"/>
      <c r="R1490" s="40"/>
    </row>
    <row r="1491" spans="1:18" ht="35.700000000000003" customHeight="1">
      <c r="A1491" s="22" t="s">
        <v>1801</v>
      </c>
      <c r="B1491" s="24"/>
      <c r="C1491" s="19" t="s">
        <v>1802</v>
      </c>
      <c r="D1491" s="20"/>
      <c r="E1491" s="20"/>
      <c r="F1491" s="20"/>
      <c r="G1491" s="21"/>
      <c r="H1491" s="22" t="s">
        <v>138</v>
      </c>
      <c r="I1491" s="24"/>
      <c r="J1491" s="35">
        <v>95</v>
      </c>
      <c r="K1491" s="36"/>
      <c r="L1491" s="37"/>
      <c r="M1491" s="7"/>
      <c r="N1491" s="25" t="str">
        <f t="shared" si="23"/>
        <v>-
-</v>
      </c>
      <c r="O1491" s="26"/>
      <c r="P1491" s="38" t="s">
        <v>1803</v>
      </c>
      <c r="Q1491" s="39"/>
      <c r="R1491" s="40"/>
    </row>
    <row r="1492" spans="1:18" ht="35.700000000000003" customHeight="1">
      <c r="A1492" s="22" t="s">
        <v>1804</v>
      </c>
      <c r="B1492" s="24"/>
      <c r="C1492" s="19" t="s">
        <v>1805</v>
      </c>
      <c r="D1492" s="20"/>
      <c r="E1492" s="20"/>
      <c r="F1492" s="20"/>
      <c r="G1492" s="21"/>
      <c r="H1492" s="22" t="s">
        <v>138</v>
      </c>
      <c r="I1492" s="24"/>
      <c r="J1492" s="35">
        <v>35</v>
      </c>
      <c r="K1492" s="36"/>
      <c r="L1492" s="37"/>
      <c r="M1492" s="7"/>
      <c r="N1492" s="25" t="str">
        <f t="shared" si="23"/>
        <v>-
-</v>
      </c>
      <c r="O1492" s="26"/>
      <c r="P1492" s="38" t="s">
        <v>1806</v>
      </c>
      <c r="Q1492" s="39"/>
      <c r="R1492" s="40"/>
    </row>
    <row r="1493" spans="1:18" ht="35.700000000000003" customHeight="1">
      <c r="A1493" s="22" t="s">
        <v>1807</v>
      </c>
      <c r="B1493" s="24"/>
      <c r="C1493" s="19" t="s">
        <v>1808</v>
      </c>
      <c r="D1493" s="20"/>
      <c r="E1493" s="20"/>
      <c r="F1493" s="20"/>
      <c r="G1493" s="21"/>
      <c r="H1493" s="22" t="s">
        <v>138</v>
      </c>
      <c r="I1493" s="24"/>
      <c r="J1493" s="35">
        <v>130</v>
      </c>
      <c r="K1493" s="36"/>
      <c r="L1493" s="37"/>
      <c r="M1493" s="7"/>
      <c r="N1493" s="25" t="str">
        <f t="shared" si="23"/>
        <v>-
-</v>
      </c>
      <c r="O1493" s="26"/>
      <c r="P1493" s="38" t="s">
        <v>1809</v>
      </c>
      <c r="Q1493" s="39"/>
      <c r="R1493" s="40"/>
    </row>
    <row r="1494" spans="1:18" ht="35.700000000000003" customHeight="1">
      <c r="A1494" s="22" t="s">
        <v>1810</v>
      </c>
      <c r="B1494" s="24"/>
      <c r="C1494" s="19" t="s">
        <v>1811</v>
      </c>
      <c r="D1494" s="20"/>
      <c r="E1494" s="20"/>
      <c r="F1494" s="20"/>
      <c r="G1494" s="21"/>
      <c r="H1494" s="22" t="s">
        <v>65</v>
      </c>
      <c r="I1494" s="24"/>
      <c r="J1494" s="35">
        <v>1</v>
      </c>
      <c r="K1494" s="36"/>
      <c r="L1494" s="37"/>
      <c r="M1494" s="7"/>
      <c r="N1494" s="25" t="str">
        <f t="shared" si="23"/>
        <v>-
-</v>
      </c>
      <c r="O1494" s="26"/>
      <c r="P1494" s="38" t="s">
        <v>1812</v>
      </c>
      <c r="Q1494" s="39"/>
      <c r="R1494" s="40"/>
    </row>
    <row r="1495" spans="1:18" ht="35.700000000000003" customHeight="1">
      <c r="A1495" s="22" t="s">
        <v>1813</v>
      </c>
      <c r="B1495" s="24"/>
      <c r="C1495" s="19" t="s">
        <v>1814</v>
      </c>
      <c r="D1495" s="20"/>
      <c r="E1495" s="20"/>
      <c r="F1495" s="20"/>
      <c r="G1495" s="21"/>
      <c r="H1495" s="22"/>
      <c r="I1495" s="24"/>
      <c r="J1495" s="35">
        <v>1</v>
      </c>
      <c r="K1495" s="36"/>
      <c r="L1495" s="37"/>
      <c r="M1495" s="6" t="str">
        <f>IF(COUNT(N1495,J1495)=2,IF(J1495=0,"-",N1495/J1495),"-")</f>
        <v>-</v>
      </c>
      <c r="N1495" s="25" t="str">
        <f>IF(COUNT(N1511,N1512,N1513,N1514,N1515,N1516)=6,SUM(N1511,N1512,N1513,N1514,N1515,N1516),"-")</f>
        <v>-</v>
      </c>
      <c r="O1495" s="26"/>
      <c r="P1495" s="38" t="s">
        <v>1794</v>
      </c>
      <c r="Q1495" s="39"/>
      <c r="R1495" s="40"/>
    </row>
    <row r="1496" spans="1:18" ht="54.75" customHeight="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18" ht="10.5" customHeight="1">
      <c r="A1497" s="1"/>
      <c r="B1497" s="41" t="s">
        <v>42</v>
      </c>
      <c r="C1497" s="41"/>
      <c r="D1497" s="1"/>
      <c r="E1497" s="8" t="s">
        <v>43</v>
      </c>
      <c r="F1497" s="1"/>
      <c r="G1497" s="41" t="s">
        <v>44</v>
      </c>
      <c r="H1497" s="41"/>
      <c r="I1497" s="1"/>
      <c r="J1497" s="1"/>
      <c r="K1497" s="8" t="s">
        <v>43</v>
      </c>
      <c r="L1497" s="1"/>
      <c r="M1497" s="1"/>
      <c r="N1497" s="1"/>
      <c r="O1497" s="1"/>
      <c r="P1497" s="1"/>
      <c r="Q1497" s="1"/>
      <c r="R1497" s="1"/>
    </row>
    <row r="1498" spans="1:18" ht="21.4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 spans="1:18" ht="26.1" customHeight="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 spans="1:18" ht="17.25" customHeight="1">
      <c r="A1500" s="29" t="s">
        <v>0</v>
      </c>
      <c r="B1500" s="29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</row>
    <row r="1501" spans="1:18" ht="4.8" customHeight="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spans="1:18" ht="17.25" customHeight="1">
      <c r="A1502" s="29" t="s">
        <v>45</v>
      </c>
      <c r="B1502" s="29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</row>
    <row r="1503" spans="1:18" ht="2.85" customHeight="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18" ht="11.4" customHeight="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30" t="s">
        <v>2</v>
      </c>
      <c r="P1504" s="30"/>
      <c r="Q1504" s="30"/>
      <c r="R1504" s="30"/>
    </row>
    <row r="1505" spans="1:18" ht="6.75" customHeight="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 spans="1:18" ht="10.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41" t="s">
        <v>1815</v>
      </c>
      <c r="P1506" s="41"/>
      <c r="Q1506" s="41"/>
      <c r="R1506" s="1"/>
    </row>
    <row r="1507" spans="1:18" ht="2.4" customHeight="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spans="1:18" ht="27.6" customHeight="1">
      <c r="A1508" s="16" t="s">
        <v>4</v>
      </c>
      <c r="B1508" s="18"/>
      <c r="C1508" s="19" t="s">
        <v>47</v>
      </c>
      <c r="D1508" s="20"/>
      <c r="E1508" s="20"/>
      <c r="F1508" s="20"/>
      <c r="G1508" s="20"/>
      <c r="H1508" s="20"/>
      <c r="I1508" s="20"/>
      <c r="J1508" s="20"/>
      <c r="K1508" s="20"/>
      <c r="L1508" s="21"/>
      <c r="M1508" s="4" t="s">
        <v>6</v>
      </c>
      <c r="N1508" s="32"/>
      <c r="O1508" s="33"/>
      <c r="P1508" s="33"/>
      <c r="Q1508" s="33"/>
      <c r="R1508" s="34"/>
    </row>
    <row r="1509" spans="1:18" ht="27.6" customHeight="1">
      <c r="A1509" s="16" t="s">
        <v>7</v>
      </c>
      <c r="B1509" s="18"/>
      <c r="C1509" s="19" t="s">
        <v>8</v>
      </c>
      <c r="D1509" s="20"/>
      <c r="E1509" s="20"/>
      <c r="F1509" s="20"/>
      <c r="G1509" s="20"/>
      <c r="H1509" s="20"/>
      <c r="I1509" s="20"/>
      <c r="J1509" s="20"/>
      <c r="K1509" s="20"/>
      <c r="L1509" s="21"/>
      <c r="M1509" s="4" t="s">
        <v>9</v>
      </c>
      <c r="N1509" s="19" t="s">
        <v>10</v>
      </c>
      <c r="O1509" s="20"/>
      <c r="P1509" s="20"/>
      <c r="Q1509" s="20"/>
      <c r="R1509" s="21"/>
    </row>
    <row r="1510" spans="1:18" ht="22.2" customHeight="1">
      <c r="A1510" s="22" t="s">
        <v>11</v>
      </c>
      <c r="B1510" s="24"/>
      <c r="C1510" s="22" t="s">
        <v>48</v>
      </c>
      <c r="D1510" s="23"/>
      <c r="E1510" s="23"/>
      <c r="F1510" s="23"/>
      <c r="G1510" s="24"/>
      <c r="H1510" s="22" t="s">
        <v>49</v>
      </c>
      <c r="I1510" s="24"/>
      <c r="J1510" s="22" t="s">
        <v>50</v>
      </c>
      <c r="K1510" s="23"/>
      <c r="L1510" s="24"/>
      <c r="M1510" s="5" t="s">
        <v>51</v>
      </c>
      <c r="N1510" s="22" t="s">
        <v>52</v>
      </c>
      <c r="O1510" s="24"/>
      <c r="P1510" s="22" t="s">
        <v>53</v>
      </c>
      <c r="Q1510" s="23"/>
      <c r="R1510" s="24"/>
    </row>
    <row r="1511" spans="1:18" ht="35.700000000000003" customHeight="1">
      <c r="A1511" s="22" t="s">
        <v>1816</v>
      </c>
      <c r="B1511" s="24"/>
      <c r="C1511" s="19" t="s">
        <v>1817</v>
      </c>
      <c r="D1511" s="20"/>
      <c r="E1511" s="20"/>
      <c r="F1511" s="20"/>
      <c r="G1511" s="21"/>
      <c r="H1511" s="22" t="s">
        <v>138</v>
      </c>
      <c r="I1511" s="24"/>
      <c r="J1511" s="35">
        <v>325</v>
      </c>
      <c r="K1511" s="36"/>
      <c r="L1511" s="37"/>
      <c r="M1511" s="7"/>
      <c r="N1511" s="25" t="str">
        <f t="shared" ref="N1511:N1516" si="24">IF(COUNT(J1511,M1511)=2,ROUND(J1511*M1511,0),"-
-")</f>
        <v>-
-</v>
      </c>
      <c r="O1511" s="26"/>
      <c r="P1511" s="38" t="s">
        <v>1818</v>
      </c>
      <c r="Q1511" s="39"/>
      <c r="R1511" s="40"/>
    </row>
    <row r="1512" spans="1:18" ht="35.700000000000003" customHeight="1">
      <c r="A1512" s="22" t="s">
        <v>1819</v>
      </c>
      <c r="B1512" s="24"/>
      <c r="C1512" s="19" t="s">
        <v>1820</v>
      </c>
      <c r="D1512" s="20"/>
      <c r="E1512" s="20"/>
      <c r="F1512" s="20"/>
      <c r="G1512" s="21"/>
      <c r="H1512" s="22" t="s">
        <v>138</v>
      </c>
      <c r="I1512" s="24"/>
      <c r="J1512" s="35">
        <v>80</v>
      </c>
      <c r="K1512" s="36"/>
      <c r="L1512" s="37"/>
      <c r="M1512" s="7"/>
      <c r="N1512" s="25" t="str">
        <f t="shared" si="24"/>
        <v>-
-</v>
      </c>
      <c r="O1512" s="26"/>
      <c r="P1512" s="38" t="s">
        <v>1821</v>
      </c>
      <c r="Q1512" s="39"/>
      <c r="R1512" s="40"/>
    </row>
    <row r="1513" spans="1:18" ht="35.700000000000003" customHeight="1">
      <c r="A1513" s="22" t="s">
        <v>1822</v>
      </c>
      <c r="B1513" s="24"/>
      <c r="C1513" s="19" t="s">
        <v>1823</v>
      </c>
      <c r="D1513" s="20"/>
      <c r="E1513" s="20"/>
      <c r="F1513" s="20"/>
      <c r="G1513" s="21"/>
      <c r="H1513" s="22" t="s">
        <v>138</v>
      </c>
      <c r="I1513" s="24"/>
      <c r="J1513" s="35">
        <v>20</v>
      </c>
      <c r="K1513" s="36"/>
      <c r="L1513" s="37"/>
      <c r="M1513" s="7"/>
      <c r="N1513" s="25" t="str">
        <f t="shared" si="24"/>
        <v>-
-</v>
      </c>
      <c r="O1513" s="26"/>
      <c r="P1513" s="38" t="s">
        <v>1824</v>
      </c>
      <c r="Q1513" s="39"/>
      <c r="R1513" s="40"/>
    </row>
    <row r="1514" spans="1:18" ht="35.700000000000003" customHeight="1">
      <c r="A1514" s="22" t="s">
        <v>1825</v>
      </c>
      <c r="B1514" s="24"/>
      <c r="C1514" s="19" t="s">
        <v>1826</v>
      </c>
      <c r="D1514" s="20"/>
      <c r="E1514" s="20"/>
      <c r="F1514" s="20"/>
      <c r="G1514" s="21"/>
      <c r="H1514" s="22" t="s">
        <v>138</v>
      </c>
      <c r="I1514" s="24"/>
      <c r="J1514" s="35">
        <v>10</v>
      </c>
      <c r="K1514" s="36"/>
      <c r="L1514" s="37"/>
      <c r="M1514" s="7"/>
      <c r="N1514" s="25" t="str">
        <f t="shared" si="24"/>
        <v>-
-</v>
      </c>
      <c r="O1514" s="26"/>
      <c r="P1514" s="38" t="s">
        <v>1827</v>
      </c>
      <c r="Q1514" s="39"/>
      <c r="R1514" s="40"/>
    </row>
    <row r="1515" spans="1:18" ht="35.700000000000003" customHeight="1">
      <c r="A1515" s="22" t="s">
        <v>1828</v>
      </c>
      <c r="B1515" s="24"/>
      <c r="C1515" s="19" t="s">
        <v>1829</v>
      </c>
      <c r="D1515" s="20"/>
      <c r="E1515" s="20"/>
      <c r="F1515" s="20"/>
      <c r="G1515" s="21"/>
      <c r="H1515" s="22" t="s">
        <v>138</v>
      </c>
      <c r="I1515" s="24"/>
      <c r="J1515" s="35">
        <v>155</v>
      </c>
      <c r="K1515" s="36"/>
      <c r="L1515" s="37"/>
      <c r="M1515" s="7"/>
      <c r="N1515" s="25" t="str">
        <f t="shared" si="24"/>
        <v>-
-</v>
      </c>
      <c r="O1515" s="26"/>
      <c r="P1515" s="38" t="s">
        <v>1830</v>
      </c>
      <c r="Q1515" s="39"/>
      <c r="R1515" s="40"/>
    </row>
    <row r="1516" spans="1:18" ht="35.700000000000003" customHeight="1">
      <c r="A1516" s="22" t="s">
        <v>1831</v>
      </c>
      <c r="B1516" s="24"/>
      <c r="C1516" s="19" t="s">
        <v>1832</v>
      </c>
      <c r="D1516" s="20"/>
      <c r="E1516" s="20"/>
      <c r="F1516" s="20"/>
      <c r="G1516" s="21"/>
      <c r="H1516" s="22" t="s">
        <v>65</v>
      </c>
      <c r="I1516" s="24"/>
      <c r="J1516" s="35">
        <v>1</v>
      </c>
      <c r="K1516" s="36"/>
      <c r="L1516" s="37"/>
      <c r="M1516" s="7"/>
      <c r="N1516" s="25" t="str">
        <f t="shared" si="24"/>
        <v>-
-</v>
      </c>
      <c r="O1516" s="26"/>
      <c r="P1516" s="38" t="s">
        <v>1833</v>
      </c>
      <c r="Q1516" s="39"/>
      <c r="R1516" s="40"/>
    </row>
    <row r="1517" spans="1:18" ht="35.700000000000003" customHeight="1">
      <c r="A1517" s="22" t="s">
        <v>1834</v>
      </c>
      <c r="B1517" s="24"/>
      <c r="C1517" s="19" t="s">
        <v>1835</v>
      </c>
      <c r="D1517" s="20"/>
      <c r="E1517" s="20"/>
      <c r="F1517" s="20"/>
      <c r="G1517" s="21"/>
      <c r="H1517" s="22"/>
      <c r="I1517" s="24"/>
      <c r="J1517" s="35">
        <v>1</v>
      </c>
      <c r="K1517" s="36"/>
      <c r="L1517" s="37"/>
      <c r="M1517" s="6" t="str">
        <f>IF(COUNT(N1517,J1517)=2,IF(J1517=0,"-",N1517/J1517),"-")</f>
        <v>-</v>
      </c>
      <c r="N1517" s="25" t="str">
        <f>IF(COUNT(N1518,N1519,N1520,N1521)=4,SUM(N1518,N1519,N1520,N1521),"-")</f>
        <v>-</v>
      </c>
      <c r="O1517" s="26"/>
      <c r="P1517" s="38" t="s">
        <v>1836</v>
      </c>
      <c r="Q1517" s="39"/>
      <c r="R1517" s="40"/>
    </row>
    <row r="1518" spans="1:18" ht="35.700000000000003" customHeight="1">
      <c r="A1518" s="22" t="s">
        <v>1837</v>
      </c>
      <c r="B1518" s="24"/>
      <c r="C1518" s="19" t="s">
        <v>1838</v>
      </c>
      <c r="D1518" s="20"/>
      <c r="E1518" s="20"/>
      <c r="F1518" s="20"/>
      <c r="G1518" s="21"/>
      <c r="H1518" s="22" t="s">
        <v>138</v>
      </c>
      <c r="I1518" s="24"/>
      <c r="J1518" s="35">
        <v>190</v>
      </c>
      <c r="K1518" s="36"/>
      <c r="L1518" s="37"/>
      <c r="M1518" s="7"/>
      <c r="N1518" s="25" t="str">
        <f>IF(COUNT(J1518,M1518)=2,ROUND(J1518*M1518,0),"-
-")</f>
        <v>-
-</v>
      </c>
      <c r="O1518" s="26"/>
      <c r="P1518" s="38" t="s">
        <v>1839</v>
      </c>
      <c r="Q1518" s="39"/>
      <c r="R1518" s="40"/>
    </row>
    <row r="1519" spans="1:18" ht="35.700000000000003" customHeight="1">
      <c r="A1519" s="22" t="s">
        <v>1840</v>
      </c>
      <c r="B1519" s="24"/>
      <c r="C1519" s="19" t="s">
        <v>1841</v>
      </c>
      <c r="D1519" s="20"/>
      <c r="E1519" s="20"/>
      <c r="F1519" s="20"/>
      <c r="G1519" s="21"/>
      <c r="H1519" s="22" t="s">
        <v>138</v>
      </c>
      <c r="I1519" s="24"/>
      <c r="J1519" s="35">
        <v>120</v>
      </c>
      <c r="K1519" s="36"/>
      <c r="L1519" s="37"/>
      <c r="M1519" s="7"/>
      <c r="N1519" s="25" t="str">
        <f>IF(COUNT(J1519,M1519)=2,ROUND(J1519*M1519,0),"-
-")</f>
        <v>-
-</v>
      </c>
      <c r="O1519" s="26"/>
      <c r="P1519" s="38" t="s">
        <v>1842</v>
      </c>
      <c r="Q1519" s="39"/>
      <c r="R1519" s="40"/>
    </row>
    <row r="1520" spans="1:18" ht="35.700000000000003" customHeight="1">
      <c r="A1520" s="22" t="s">
        <v>1843</v>
      </c>
      <c r="B1520" s="24"/>
      <c r="C1520" s="19" t="s">
        <v>1844</v>
      </c>
      <c r="D1520" s="20"/>
      <c r="E1520" s="20"/>
      <c r="F1520" s="20"/>
      <c r="G1520" s="21"/>
      <c r="H1520" s="22" t="s">
        <v>138</v>
      </c>
      <c r="I1520" s="24"/>
      <c r="J1520" s="35">
        <v>75</v>
      </c>
      <c r="K1520" s="36"/>
      <c r="L1520" s="37"/>
      <c r="M1520" s="7"/>
      <c r="N1520" s="25" t="str">
        <f>IF(COUNT(J1520,M1520)=2,ROUND(J1520*M1520,0),"-
-")</f>
        <v>-
-</v>
      </c>
      <c r="O1520" s="26"/>
      <c r="P1520" s="38" t="s">
        <v>1845</v>
      </c>
      <c r="Q1520" s="39"/>
      <c r="R1520" s="40"/>
    </row>
    <row r="1521" spans="1:18" ht="35.700000000000003" customHeight="1">
      <c r="A1521" s="22" t="s">
        <v>1846</v>
      </c>
      <c r="B1521" s="24"/>
      <c r="C1521" s="19" t="s">
        <v>1847</v>
      </c>
      <c r="D1521" s="20"/>
      <c r="E1521" s="20"/>
      <c r="F1521" s="20"/>
      <c r="G1521" s="21"/>
      <c r="H1521" s="22" t="s">
        <v>65</v>
      </c>
      <c r="I1521" s="24"/>
      <c r="J1521" s="35">
        <v>1</v>
      </c>
      <c r="K1521" s="36"/>
      <c r="L1521" s="37"/>
      <c r="M1521" s="7"/>
      <c r="N1521" s="25" t="str">
        <f>IF(COUNT(J1521,M1521)=2,ROUND(J1521*M1521,0),"-
-")</f>
        <v>-
-</v>
      </c>
      <c r="O1521" s="26"/>
      <c r="P1521" s="38" t="s">
        <v>1848</v>
      </c>
      <c r="Q1521" s="39"/>
      <c r="R1521" s="40"/>
    </row>
    <row r="1522" spans="1:18" ht="35.700000000000003" customHeight="1">
      <c r="A1522" s="22" t="s">
        <v>1849</v>
      </c>
      <c r="B1522" s="24"/>
      <c r="C1522" s="19" t="s">
        <v>1850</v>
      </c>
      <c r="D1522" s="20"/>
      <c r="E1522" s="20"/>
      <c r="F1522" s="20"/>
      <c r="G1522" s="21"/>
      <c r="H1522" s="22"/>
      <c r="I1522" s="24"/>
      <c r="J1522" s="35">
        <v>1</v>
      </c>
      <c r="K1522" s="36"/>
      <c r="L1522" s="37"/>
      <c r="M1522" s="6" t="str">
        <f>IF(COUNT(N1522,J1522)=2,IF(J1522=0,"-",N1522/J1522),"-")</f>
        <v>-</v>
      </c>
      <c r="N1522" s="25" t="str">
        <f>IF(COUNT(N1523,N1524)=2,SUM(N1523,N1524),"-")</f>
        <v>-</v>
      </c>
      <c r="O1522" s="26"/>
      <c r="P1522" s="38" t="s">
        <v>1851</v>
      </c>
      <c r="Q1522" s="39"/>
      <c r="R1522" s="40"/>
    </row>
    <row r="1523" spans="1:18" ht="35.700000000000003" customHeight="1">
      <c r="A1523" s="22" t="s">
        <v>1852</v>
      </c>
      <c r="B1523" s="24"/>
      <c r="C1523" s="19" t="s">
        <v>1853</v>
      </c>
      <c r="D1523" s="20"/>
      <c r="E1523" s="20"/>
      <c r="F1523" s="20"/>
      <c r="G1523" s="21"/>
      <c r="H1523" s="22" t="s">
        <v>138</v>
      </c>
      <c r="I1523" s="24"/>
      <c r="J1523" s="35">
        <v>90</v>
      </c>
      <c r="K1523" s="36"/>
      <c r="L1523" s="37"/>
      <c r="M1523" s="7"/>
      <c r="N1523" s="25" t="str">
        <f>IF(COUNT(J1523,M1523)=2,ROUND(J1523*M1523,0),"-
-")</f>
        <v>-
-</v>
      </c>
      <c r="O1523" s="26"/>
      <c r="P1523" s="38" t="s">
        <v>1854</v>
      </c>
      <c r="Q1523" s="39"/>
      <c r="R1523" s="40"/>
    </row>
    <row r="1524" spans="1:18" ht="35.700000000000003" customHeight="1">
      <c r="A1524" s="22" t="s">
        <v>1855</v>
      </c>
      <c r="B1524" s="24"/>
      <c r="C1524" s="19" t="s">
        <v>1856</v>
      </c>
      <c r="D1524" s="20"/>
      <c r="E1524" s="20"/>
      <c r="F1524" s="20"/>
      <c r="G1524" s="21"/>
      <c r="H1524" s="22" t="s">
        <v>65</v>
      </c>
      <c r="I1524" s="24"/>
      <c r="J1524" s="35">
        <v>1</v>
      </c>
      <c r="K1524" s="36"/>
      <c r="L1524" s="37"/>
      <c r="M1524" s="7"/>
      <c r="N1524" s="25" t="str">
        <f>IF(COUNT(J1524,M1524)=2,ROUND(J1524*M1524,0),"-
-")</f>
        <v>-
-</v>
      </c>
      <c r="O1524" s="26"/>
      <c r="P1524" s="38" t="s">
        <v>1857</v>
      </c>
      <c r="Q1524" s="39"/>
      <c r="R1524" s="40"/>
    </row>
    <row r="1525" spans="1:18" ht="35.700000000000003" customHeight="1">
      <c r="A1525" s="22" t="s">
        <v>1858</v>
      </c>
      <c r="B1525" s="24"/>
      <c r="C1525" s="19" t="s">
        <v>1859</v>
      </c>
      <c r="D1525" s="20"/>
      <c r="E1525" s="20"/>
      <c r="F1525" s="20"/>
      <c r="G1525" s="21"/>
      <c r="H1525" s="22" t="s">
        <v>65</v>
      </c>
      <c r="I1525" s="24"/>
      <c r="J1525" s="35">
        <v>1</v>
      </c>
      <c r="K1525" s="36"/>
      <c r="L1525" s="37"/>
      <c r="M1525" s="7"/>
      <c r="N1525" s="25" t="str">
        <f>IF(COUNT(J1525,M1525)=2,ROUND(J1525*M1525,0),"-
-")</f>
        <v>-
-</v>
      </c>
      <c r="O1525" s="26"/>
      <c r="P1525" s="38" t="s">
        <v>1860</v>
      </c>
      <c r="Q1525" s="39"/>
      <c r="R1525" s="40"/>
    </row>
    <row r="1526" spans="1:18" ht="54.75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 spans="1:18" ht="10.5" customHeight="1">
      <c r="A1527" s="1"/>
      <c r="B1527" s="41" t="s">
        <v>42</v>
      </c>
      <c r="C1527" s="41"/>
      <c r="D1527" s="1"/>
      <c r="E1527" s="8" t="s">
        <v>43</v>
      </c>
      <c r="F1527" s="1"/>
      <c r="G1527" s="41" t="s">
        <v>44</v>
      </c>
      <c r="H1527" s="41"/>
      <c r="I1527" s="1"/>
      <c r="J1527" s="1"/>
      <c r="K1527" s="8" t="s">
        <v>43</v>
      </c>
      <c r="L1527" s="1"/>
      <c r="M1527" s="1"/>
      <c r="N1527" s="1"/>
      <c r="O1527" s="1"/>
      <c r="P1527" s="1"/>
      <c r="Q1527" s="1"/>
      <c r="R1527" s="1"/>
    </row>
    <row r="1528" spans="1:18" ht="21.45" customHeight="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spans="1:18" ht="26.1" customHeight="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spans="1:18" ht="17.25" customHeight="1">
      <c r="A1530" s="29" t="s">
        <v>0</v>
      </c>
      <c r="B1530" s="29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</row>
    <row r="1531" spans="1:18" ht="4.8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 spans="1:18" ht="17.25" customHeight="1">
      <c r="A1532" s="29" t="s">
        <v>45</v>
      </c>
      <c r="B1532" s="29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</row>
    <row r="1533" spans="1:18" ht="2.85" customHeight="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spans="1:18" ht="11.4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30" t="s">
        <v>2</v>
      </c>
      <c r="P1534" s="30"/>
      <c r="Q1534" s="30"/>
      <c r="R1534" s="30"/>
    </row>
    <row r="1535" spans="1:18" ht="6.7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 spans="1:18" ht="10.5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41" t="s">
        <v>1861</v>
      </c>
      <c r="P1536" s="41"/>
      <c r="Q1536" s="41"/>
      <c r="R1536" s="1"/>
    </row>
    <row r="1537" spans="1:18" ht="2.4" customHeight="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 spans="1:18" ht="27.6" customHeight="1">
      <c r="A1538" s="16" t="s">
        <v>4</v>
      </c>
      <c r="B1538" s="18"/>
      <c r="C1538" s="19" t="s">
        <v>47</v>
      </c>
      <c r="D1538" s="20"/>
      <c r="E1538" s="20"/>
      <c r="F1538" s="20"/>
      <c r="G1538" s="20"/>
      <c r="H1538" s="20"/>
      <c r="I1538" s="20"/>
      <c r="J1538" s="20"/>
      <c r="K1538" s="20"/>
      <c r="L1538" s="21"/>
      <c r="M1538" s="4" t="s">
        <v>6</v>
      </c>
      <c r="N1538" s="32"/>
      <c r="O1538" s="33"/>
      <c r="P1538" s="33"/>
      <c r="Q1538" s="33"/>
      <c r="R1538" s="34"/>
    </row>
    <row r="1539" spans="1:18" ht="27.6" customHeight="1">
      <c r="A1539" s="16" t="s">
        <v>7</v>
      </c>
      <c r="B1539" s="18"/>
      <c r="C1539" s="19" t="s">
        <v>8</v>
      </c>
      <c r="D1539" s="20"/>
      <c r="E1539" s="20"/>
      <c r="F1539" s="20"/>
      <c r="G1539" s="20"/>
      <c r="H1539" s="20"/>
      <c r="I1539" s="20"/>
      <c r="J1539" s="20"/>
      <c r="K1539" s="20"/>
      <c r="L1539" s="21"/>
      <c r="M1539" s="4" t="s">
        <v>9</v>
      </c>
      <c r="N1539" s="19" t="s">
        <v>10</v>
      </c>
      <c r="O1539" s="20"/>
      <c r="P1539" s="20"/>
      <c r="Q1539" s="20"/>
      <c r="R1539" s="21"/>
    </row>
    <row r="1540" spans="1:18" ht="22.2" customHeight="1">
      <c r="A1540" s="22" t="s">
        <v>11</v>
      </c>
      <c r="B1540" s="24"/>
      <c r="C1540" s="22" t="s">
        <v>48</v>
      </c>
      <c r="D1540" s="23"/>
      <c r="E1540" s="23"/>
      <c r="F1540" s="23"/>
      <c r="G1540" s="24"/>
      <c r="H1540" s="22" t="s">
        <v>49</v>
      </c>
      <c r="I1540" s="24"/>
      <c r="J1540" s="22" t="s">
        <v>50</v>
      </c>
      <c r="K1540" s="23"/>
      <c r="L1540" s="24"/>
      <c r="M1540" s="5" t="s">
        <v>51</v>
      </c>
      <c r="N1540" s="22" t="s">
        <v>52</v>
      </c>
      <c r="O1540" s="24"/>
      <c r="P1540" s="22" t="s">
        <v>53</v>
      </c>
      <c r="Q1540" s="23"/>
      <c r="R1540" s="24"/>
    </row>
    <row r="1541" spans="1:18" ht="35.700000000000003" customHeight="1">
      <c r="A1541" s="22" t="s">
        <v>1862</v>
      </c>
      <c r="B1541" s="24"/>
      <c r="C1541" s="19" t="s">
        <v>1863</v>
      </c>
      <c r="D1541" s="20"/>
      <c r="E1541" s="20"/>
      <c r="F1541" s="20"/>
      <c r="G1541" s="21"/>
      <c r="H1541" s="22" t="s">
        <v>65</v>
      </c>
      <c r="I1541" s="24"/>
      <c r="J1541" s="35">
        <v>1</v>
      </c>
      <c r="K1541" s="36"/>
      <c r="L1541" s="37"/>
      <c r="M1541" s="7"/>
      <c r="N1541" s="25" t="str">
        <f t="shared" ref="N1541:N1547" si="25">IF(COUNT(J1541,M1541)=2,ROUND(J1541*M1541,0),"-
-")</f>
        <v>-
-</v>
      </c>
      <c r="O1541" s="26"/>
      <c r="P1541" s="38" t="s">
        <v>1864</v>
      </c>
      <c r="Q1541" s="39"/>
      <c r="R1541" s="40"/>
    </row>
    <row r="1542" spans="1:18" ht="35.700000000000003" customHeight="1">
      <c r="A1542" s="22" t="s">
        <v>1865</v>
      </c>
      <c r="B1542" s="24"/>
      <c r="C1542" s="19" t="s">
        <v>1866</v>
      </c>
      <c r="D1542" s="20"/>
      <c r="E1542" s="20"/>
      <c r="F1542" s="20"/>
      <c r="G1542" s="21"/>
      <c r="H1542" s="22" t="s">
        <v>65</v>
      </c>
      <c r="I1542" s="24"/>
      <c r="J1542" s="35">
        <v>1</v>
      </c>
      <c r="K1542" s="36"/>
      <c r="L1542" s="37"/>
      <c r="M1542" s="7"/>
      <c r="N1542" s="25" t="str">
        <f t="shared" si="25"/>
        <v>-
-</v>
      </c>
      <c r="O1542" s="26"/>
      <c r="P1542" s="38" t="s">
        <v>1867</v>
      </c>
      <c r="Q1542" s="39"/>
      <c r="R1542" s="40"/>
    </row>
    <row r="1543" spans="1:18" ht="35.700000000000003" customHeight="1">
      <c r="A1543" s="22" t="s">
        <v>1868</v>
      </c>
      <c r="B1543" s="24"/>
      <c r="C1543" s="19" t="s">
        <v>1869</v>
      </c>
      <c r="D1543" s="20"/>
      <c r="E1543" s="20"/>
      <c r="F1543" s="20"/>
      <c r="G1543" s="21"/>
      <c r="H1543" s="22" t="s">
        <v>65</v>
      </c>
      <c r="I1543" s="24"/>
      <c r="J1543" s="35">
        <v>1</v>
      </c>
      <c r="K1543" s="36"/>
      <c r="L1543" s="37"/>
      <c r="M1543" s="7"/>
      <c r="N1543" s="25" t="str">
        <f t="shared" si="25"/>
        <v>-
-</v>
      </c>
      <c r="O1543" s="26"/>
      <c r="P1543" s="38" t="s">
        <v>1870</v>
      </c>
      <c r="Q1543" s="39"/>
      <c r="R1543" s="40"/>
    </row>
    <row r="1544" spans="1:18" ht="35.700000000000003" customHeight="1">
      <c r="A1544" s="22" t="s">
        <v>1871</v>
      </c>
      <c r="B1544" s="24"/>
      <c r="C1544" s="19" t="s">
        <v>1872</v>
      </c>
      <c r="D1544" s="20"/>
      <c r="E1544" s="20"/>
      <c r="F1544" s="20"/>
      <c r="G1544" s="21"/>
      <c r="H1544" s="22" t="s">
        <v>65</v>
      </c>
      <c r="I1544" s="24"/>
      <c r="J1544" s="35">
        <v>1</v>
      </c>
      <c r="K1544" s="36"/>
      <c r="L1544" s="37"/>
      <c r="M1544" s="7"/>
      <c r="N1544" s="25" t="str">
        <f t="shared" si="25"/>
        <v>-
-</v>
      </c>
      <c r="O1544" s="26"/>
      <c r="P1544" s="38" t="s">
        <v>1873</v>
      </c>
      <c r="Q1544" s="39"/>
      <c r="R1544" s="40"/>
    </row>
    <row r="1545" spans="1:18" ht="35.700000000000003" customHeight="1">
      <c r="A1545" s="22" t="s">
        <v>1874</v>
      </c>
      <c r="B1545" s="24"/>
      <c r="C1545" s="19" t="s">
        <v>1875</v>
      </c>
      <c r="D1545" s="20"/>
      <c r="E1545" s="20"/>
      <c r="F1545" s="20"/>
      <c r="G1545" s="21"/>
      <c r="H1545" s="22" t="s">
        <v>65</v>
      </c>
      <c r="I1545" s="24"/>
      <c r="J1545" s="35">
        <v>1</v>
      </c>
      <c r="K1545" s="36"/>
      <c r="L1545" s="37"/>
      <c r="M1545" s="7"/>
      <c r="N1545" s="25" t="str">
        <f t="shared" si="25"/>
        <v>-
-</v>
      </c>
      <c r="O1545" s="26"/>
      <c r="P1545" s="38" t="s">
        <v>1876</v>
      </c>
      <c r="Q1545" s="39"/>
      <c r="R1545" s="40"/>
    </row>
    <row r="1546" spans="1:18" ht="35.700000000000003" customHeight="1">
      <c r="A1546" s="22" t="s">
        <v>1877</v>
      </c>
      <c r="B1546" s="24"/>
      <c r="C1546" s="19" t="s">
        <v>1878</v>
      </c>
      <c r="D1546" s="20"/>
      <c r="E1546" s="20"/>
      <c r="F1546" s="20"/>
      <c r="G1546" s="21"/>
      <c r="H1546" s="22" t="s">
        <v>65</v>
      </c>
      <c r="I1546" s="24"/>
      <c r="J1546" s="35">
        <v>1</v>
      </c>
      <c r="K1546" s="36"/>
      <c r="L1546" s="37"/>
      <c r="M1546" s="7"/>
      <c r="N1546" s="25" t="str">
        <f t="shared" si="25"/>
        <v>-
-</v>
      </c>
      <c r="O1546" s="26"/>
      <c r="P1546" s="38" t="s">
        <v>1879</v>
      </c>
      <c r="Q1546" s="39"/>
      <c r="R1546" s="40"/>
    </row>
    <row r="1547" spans="1:18" ht="35.700000000000003" customHeight="1">
      <c r="A1547" s="22" t="s">
        <v>1880</v>
      </c>
      <c r="B1547" s="24"/>
      <c r="C1547" s="19" t="s">
        <v>1881</v>
      </c>
      <c r="D1547" s="20"/>
      <c r="E1547" s="20"/>
      <c r="F1547" s="20"/>
      <c r="G1547" s="21"/>
      <c r="H1547" s="22" t="s">
        <v>65</v>
      </c>
      <c r="I1547" s="24"/>
      <c r="J1547" s="35">
        <v>1</v>
      </c>
      <c r="K1547" s="36"/>
      <c r="L1547" s="37"/>
      <c r="M1547" s="7"/>
      <c r="N1547" s="25" t="str">
        <f t="shared" si="25"/>
        <v>-
-</v>
      </c>
      <c r="O1547" s="26"/>
      <c r="P1547" s="38" t="s">
        <v>1882</v>
      </c>
      <c r="Q1547" s="39"/>
      <c r="R1547" s="40"/>
    </row>
    <row r="1548" spans="1:18" ht="17.850000000000001" customHeight="1">
      <c r="A1548" s="22" t="s">
        <v>1883</v>
      </c>
      <c r="B1548" s="24"/>
      <c r="C1548" s="19" t="s">
        <v>1884</v>
      </c>
      <c r="D1548" s="20"/>
      <c r="E1548" s="20"/>
      <c r="F1548" s="20"/>
      <c r="G1548" s="21"/>
      <c r="H1548" s="22"/>
      <c r="I1548" s="24"/>
      <c r="J1548" s="35">
        <v>1</v>
      </c>
      <c r="K1548" s="36"/>
      <c r="L1548" s="37"/>
      <c r="M1548" s="6" t="str">
        <f>IF(COUNT(N1548,J1548)=2,IF(J1548=0,"-",N1548/J1548),"-")</f>
        <v>-</v>
      </c>
      <c r="N1548" s="25" t="str">
        <f>IF(COUNT(N1549,N1550,N1551,N1552,N1553)=5,SUM(N1549,N1550,N1551,N1552,N1553),"-")</f>
        <v>-</v>
      </c>
      <c r="O1548" s="26"/>
      <c r="P1548" s="19"/>
      <c r="Q1548" s="20"/>
      <c r="R1548" s="21"/>
    </row>
    <row r="1549" spans="1:18" ht="89.4" customHeight="1">
      <c r="A1549" s="22" t="s">
        <v>1885</v>
      </c>
      <c r="B1549" s="24"/>
      <c r="C1549" s="19" t="s">
        <v>1886</v>
      </c>
      <c r="D1549" s="20"/>
      <c r="E1549" s="20"/>
      <c r="F1549" s="20"/>
      <c r="G1549" s="21"/>
      <c r="H1549" s="22" t="s">
        <v>122</v>
      </c>
      <c r="I1549" s="24"/>
      <c r="J1549" s="35">
        <v>7</v>
      </c>
      <c r="K1549" s="36"/>
      <c r="L1549" s="37"/>
      <c r="M1549" s="7"/>
      <c r="N1549" s="25" t="str">
        <f>IF(COUNT(J1549,M1549)=2,ROUND(J1549*M1549,0),"-
-
-
-
-")</f>
        <v>-
-
-
-
-</v>
      </c>
      <c r="O1549" s="26"/>
      <c r="P1549" s="38" t="s">
        <v>1887</v>
      </c>
      <c r="Q1549" s="39"/>
      <c r="R1549" s="40"/>
    </row>
    <row r="1550" spans="1:18" ht="17.850000000000001" customHeight="1">
      <c r="A1550" s="22" t="s">
        <v>1888</v>
      </c>
      <c r="B1550" s="24"/>
      <c r="C1550" s="19" t="s">
        <v>1889</v>
      </c>
      <c r="D1550" s="20"/>
      <c r="E1550" s="20"/>
      <c r="F1550" s="20"/>
      <c r="G1550" s="21"/>
      <c r="H1550" s="22" t="s">
        <v>65</v>
      </c>
      <c r="I1550" s="24"/>
      <c r="J1550" s="35">
        <v>1</v>
      </c>
      <c r="K1550" s="36"/>
      <c r="L1550" s="37"/>
      <c r="M1550" s="7"/>
      <c r="N1550" s="25" t="str">
        <f>IF(COUNT(J1550,M1550)=2,ROUND(J1550*M1550,0),"-")</f>
        <v>-</v>
      </c>
      <c r="O1550" s="26"/>
      <c r="P1550" s="38" t="s">
        <v>1890</v>
      </c>
      <c r="Q1550" s="39"/>
      <c r="R1550" s="40"/>
    </row>
    <row r="1551" spans="1:18" ht="17.850000000000001" customHeight="1">
      <c r="A1551" s="22" t="s">
        <v>1891</v>
      </c>
      <c r="B1551" s="24"/>
      <c r="C1551" s="19" t="s">
        <v>1892</v>
      </c>
      <c r="D1551" s="20"/>
      <c r="E1551" s="20"/>
      <c r="F1551" s="20"/>
      <c r="G1551" s="21"/>
      <c r="H1551" s="22" t="s">
        <v>65</v>
      </c>
      <c r="I1551" s="24"/>
      <c r="J1551" s="35">
        <v>1</v>
      </c>
      <c r="K1551" s="36"/>
      <c r="L1551" s="37"/>
      <c r="M1551" s="7"/>
      <c r="N1551" s="25" t="str">
        <f>IF(COUNT(J1551,M1551)=2,ROUND(J1551*M1551,0),"-")</f>
        <v>-</v>
      </c>
      <c r="O1551" s="26"/>
      <c r="P1551" s="38" t="s">
        <v>1893</v>
      </c>
      <c r="Q1551" s="39"/>
      <c r="R1551" s="40"/>
    </row>
    <row r="1552" spans="1:18" ht="17.850000000000001" customHeight="1">
      <c r="A1552" s="22" t="s">
        <v>1894</v>
      </c>
      <c r="B1552" s="24"/>
      <c r="C1552" s="19" t="s">
        <v>1895</v>
      </c>
      <c r="D1552" s="20"/>
      <c r="E1552" s="20"/>
      <c r="F1552" s="20"/>
      <c r="G1552" s="21"/>
      <c r="H1552" s="22" t="s">
        <v>65</v>
      </c>
      <c r="I1552" s="24"/>
      <c r="J1552" s="35">
        <v>1</v>
      </c>
      <c r="K1552" s="36"/>
      <c r="L1552" s="37"/>
      <c r="M1552" s="7"/>
      <c r="N1552" s="25" t="str">
        <f>IF(COUNT(J1552,M1552)=2,ROUND(J1552*M1552,0),"-")</f>
        <v>-</v>
      </c>
      <c r="O1552" s="26"/>
      <c r="P1552" s="38" t="s">
        <v>1896</v>
      </c>
      <c r="Q1552" s="39"/>
      <c r="R1552" s="40"/>
    </row>
    <row r="1553" spans="1:18" ht="35.700000000000003" customHeight="1">
      <c r="A1553" s="22" t="s">
        <v>1897</v>
      </c>
      <c r="B1553" s="24"/>
      <c r="C1553" s="19" t="s">
        <v>1898</v>
      </c>
      <c r="D1553" s="20"/>
      <c r="E1553" s="20"/>
      <c r="F1553" s="20"/>
      <c r="G1553" s="21"/>
      <c r="H1553" s="22" t="s">
        <v>65</v>
      </c>
      <c r="I1553" s="24"/>
      <c r="J1553" s="35">
        <v>1</v>
      </c>
      <c r="K1553" s="36"/>
      <c r="L1553" s="37"/>
      <c r="M1553" s="7"/>
      <c r="N1553" s="25" t="str">
        <f>IF(COUNT(J1553,M1553)=2,ROUND(J1553*M1553,0),"-
-")</f>
        <v>-
-</v>
      </c>
      <c r="O1553" s="26"/>
      <c r="P1553" s="38" t="s">
        <v>1899</v>
      </c>
      <c r="Q1553" s="39"/>
      <c r="R1553" s="40"/>
    </row>
    <row r="1554" spans="1:18" ht="17.850000000000001" customHeight="1">
      <c r="A1554" s="22" t="s">
        <v>19</v>
      </c>
      <c r="B1554" s="24"/>
      <c r="C1554" s="19" t="s">
        <v>20</v>
      </c>
      <c r="D1554" s="20"/>
      <c r="E1554" s="20"/>
      <c r="F1554" s="20"/>
      <c r="G1554" s="21"/>
      <c r="H1554" s="22"/>
      <c r="I1554" s="24"/>
      <c r="J1554" s="35">
        <v>1</v>
      </c>
      <c r="K1554" s="36"/>
      <c r="L1554" s="37"/>
      <c r="M1554" s="6" t="str">
        <f>IF(COUNT(N1554,J1554)=2,IF(J1554=0,"-",N1554/J1554),"-")</f>
        <v>-</v>
      </c>
      <c r="N1554" s="25" t="str">
        <f>IF(COUNT(N1555,N1634,N1641,N1663,N1668,N1669,N1670,N1671,N1672)=9,SUM(N1555,N1634,N1641,N1663,N1668,N1669,N1670,N1671,N1672),"-")</f>
        <v>-</v>
      </c>
      <c r="O1554" s="26"/>
      <c r="P1554" s="19"/>
      <c r="Q1554" s="20"/>
      <c r="R1554" s="21"/>
    </row>
    <row r="1555" spans="1:18" ht="17.850000000000001" customHeight="1">
      <c r="A1555" s="22" t="s">
        <v>1900</v>
      </c>
      <c r="B1555" s="24"/>
      <c r="C1555" s="19" t="s">
        <v>1901</v>
      </c>
      <c r="D1555" s="20"/>
      <c r="E1555" s="20"/>
      <c r="F1555" s="20"/>
      <c r="G1555" s="21"/>
      <c r="H1555" s="22"/>
      <c r="I1555" s="24"/>
      <c r="J1555" s="35">
        <v>1</v>
      </c>
      <c r="K1555" s="36"/>
      <c r="L1555" s="37"/>
      <c r="M1555" s="6" t="str">
        <f>IF(COUNT(N1555,J1555)=2,IF(J1555=0,"-",N1555/J1555),"-")</f>
        <v>-</v>
      </c>
      <c r="N1555" s="25" t="str">
        <f>IF(COUNT(N1556,N1557,N1574,N1575,N1576,N1577,N1578,N1579,N1580,N1581,N1582,N1583,N1584,N1585,N1601,N1602,N1603,N1604,N1605,N1606,N1607,N1613,N1614,N1615,N1616,N1617,N1633)=27,SUM(N1556,N1557,N1574,N1575,N1576,N1577,N1578,N1579,N1580,N1581,N1582,N1583,N1584,N1585,N1601,N1602,N1603,N1604,N1605,N1606,N1607,N1613,N1614,N1615,N1616,N1617,N1633),"-")</f>
        <v>-</v>
      </c>
      <c r="O1555" s="26"/>
      <c r="P1555" s="19"/>
      <c r="Q1555" s="20"/>
      <c r="R1555" s="21"/>
    </row>
    <row r="1556" spans="1:18" ht="35.700000000000003" customHeight="1">
      <c r="A1556" s="22" t="s">
        <v>1902</v>
      </c>
      <c r="B1556" s="24"/>
      <c r="C1556" s="19" t="s">
        <v>1903</v>
      </c>
      <c r="D1556" s="20"/>
      <c r="E1556" s="20"/>
      <c r="F1556" s="20"/>
      <c r="G1556" s="21"/>
      <c r="H1556" s="22" t="s">
        <v>65</v>
      </c>
      <c r="I1556" s="24"/>
      <c r="J1556" s="35">
        <v>1</v>
      </c>
      <c r="K1556" s="36"/>
      <c r="L1556" s="37"/>
      <c r="M1556" s="7"/>
      <c r="N1556" s="25" t="str">
        <f>IF(COUNT(J1556,M1556)=2,ROUND(J1556*M1556,0),"-
-")</f>
        <v>-
-</v>
      </c>
      <c r="O1556" s="26"/>
      <c r="P1556" s="38" t="s">
        <v>1904</v>
      </c>
      <c r="Q1556" s="39"/>
      <c r="R1556" s="40"/>
    </row>
    <row r="1557" spans="1:18" ht="17.850000000000001" customHeight="1">
      <c r="A1557" s="22" t="s">
        <v>1905</v>
      </c>
      <c r="B1557" s="24"/>
      <c r="C1557" s="19" t="s">
        <v>1906</v>
      </c>
      <c r="D1557" s="20"/>
      <c r="E1557" s="20"/>
      <c r="F1557" s="20"/>
      <c r="G1557" s="21"/>
      <c r="H1557" s="22" t="s">
        <v>65</v>
      </c>
      <c r="I1557" s="24"/>
      <c r="J1557" s="35">
        <v>1</v>
      </c>
      <c r="K1557" s="36"/>
      <c r="L1557" s="37"/>
      <c r="M1557" s="7"/>
      <c r="N1557" s="25" t="str">
        <f>IF(COUNT(J1557,M1557)=2,ROUND(J1557*M1557,0),"-")</f>
        <v>-</v>
      </c>
      <c r="O1557" s="26"/>
      <c r="P1557" s="38" t="s">
        <v>1907</v>
      </c>
      <c r="Q1557" s="39"/>
      <c r="R1557" s="40"/>
    </row>
    <row r="1558" spans="1:18" ht="54.75" customHeight="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18" ht="10.5" customHeight="1">
      <c r="A1559" s="1"/>
      <c r="B1559" s="41" t="s">
        <v>42</v>
      </c>
      <c r="C1559" s="41"/>
      <c r="D1559" s="1"/>
      <c r="E1559" s="8" t="s">
        <v>43</v>
      </c>
      <c r="F1559" s="1"/>
      <c r="G1559" s="41" t="s">
        <v>44</v>
      </c>
      <c r="H1559" s="41"/>
      <c r="I1559" s="1"/>
      <c r="J1559" s="1"/>
      <c r="K1559" s="8" t="s">
        <v>43</v>
      </c>
      <c r="L1559" s="1"/>
      <c r="M1559" s="1"/>
      <c r="N1559" s="1"/>
      <c r="O1559" s="1"/>
      <c r="P1559" s="1"/>
      <c r="Q1559" s="1"/>
      <c r="R1559" s="1"/>
    </row>
    <row r="1560" spans="1:18" ht="21.45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 spans="1:18" ht="26.1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18" ht="17.25" customHeight="1">
      <c r="A1562" s="29" t="s">
        <v>0</v>
      </c>
      <c r="B1562" s="29"/>
      <c r="C1562" s="29"/>
      <c r="D1562" s="29"/>
      <c r="E1562" s="29"/>
      <c r="F1562" s="29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</row>
    <row r="1563" spans="1:18" ht="4.8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 spans="1:18" ht="17.25" customHeight="1">
      <c r="A1564" s="29" t="s">
        <v>45</v>
      </c>
      <c r="B1564" s="29"/>
      <c r="C1564" s="29"/>
      <c r="D1564" s="29"/>
      <c r="E1564" s="29"/>
      <c r="F1564" s="29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</row>
    <row r="1565" spans="1:18" ht="2.85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18" ht="11.4" customHeight="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30" t="s">
        <v>2</v>
      </c>
      <c r="P1566" s="30"/>
      <c r="Q1566" s="30"/>
      <c r="R1566" s="30"/>
    </row>
    <row r="1567" spans="1:18" ht="6.75" customHeight="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 spans="1:18" ht="10.5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41" t="s">
        <v>1908</v>
      </c>
      <c r="P1568" s="41"/>
      <c r="Q1568" s="41"/>
      <c r="R1568" s="1"/>
    </row>
    <row r="1569" spans="1:18" ht="2.4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18" ht="27.6" customHeight="1">
      <c r="A1570" s="16" t="s">
        <v>4</v>
      </c>
      <c r="B1570" s="18"/>
      <c r="C1570" s="19" t="s">
        <v>47</v>
      </c>
      <c r="D1570" s="20"/>
      <c r="E1570" s="20"/>
      <c r="F1570" s="20"/>
      <c r="G1570" s="20"/>
      <c r="H1570" s="20"/>
      <c r="I1570" s="20"/>
      <c r="J1570" s="20"/>
      <c r="K1570" s="20"/>
      <c r="L1570" s="21"/>
      <c r="M1570" s="4" t="s">
        <v>6</v>
      </c>
      <c r="N1570" s="32"/>
      <c r="O1570" s="33"/>
      <c r="P1570" s="33"/>
      <c r="Q1570" s="33"/>
      <c r="R1570" s="34"/>
    </row>
    <row r="1571" spans="1:18" ht="27.6" customHeight="1">
      <c r="A1571" s="16" t="s">
        <v>7</v>
      </c>
      <c r="B1571" s="18"/>
      <c r="C1571" s="19" t="s">
        <v>8</v>
      </c>
      <c r="D1571" s="20"/>
      <c r="E1571" s="20"/>
      <c r="F1571" s="20"/>
      <c r="G1571" s="20"/>
      <c r="H1571" s="20"/>
      <c r="I1571" s="20"/>
      <c r="J1571" s="20"/>
      <c r="K1571" s="20"/>
      <c r="L1571" s="21"/>
      <c r="M1571" s="4" t="s">
        <v>9</v>
      </c>
      <c r="N1571" s="19" t="s">
        <v>10</v>
      </c>
      <c r="O1571" s="20"/>
      <c r="P1571" s="20"/>
      <c r="Q1571" s="20"/>
      <c r="R1571" s="21"/>
    </row>
    <row r="1572" spans="1:18" ht="22.2" customHeight="1">
      <c r="A1572" s="22" t="s">
        <v>11</v>
      </c>
      <c r="B1572" s="24"/>
      <c r="C1572" s="22" t="s">
        <v>48</v>
      </c>
      <c r="D1572" s="23"/>
      <c r="E1572" s="23"/>
      <c r="F1572" s="23"/>
      <c r="G1572" s="24"/>
      <c r="H1572" s="22" t="s">
        <v>49</v>
      </c>
      <c r="I1572" s="24"/>
      <c r="J1572" s="22" t="s">
        <v>50</v>
      </c>
      <c r="K1572" s="23"/>
      <c r="L1572" s="24"/>
      <c r="M1572" s="5" t="s">
        <v>51</v>
      </c>
      <c r="N1572" s="22" t="s">
        <v>52</v>
      </c>
      <c r="O1572" s="24"/>
      <c r="P1572" s="22" t="s">
        <v>53</v>
      </c>
      <c r="Q1572" s="23"/>
      <c r="R1572" s="24"/>
    </row>
    <row r="1573" spans="1:18" ht="17.7" customHeight="1">
      <c r="A1573" s="22"/>
      <c r="B1573" s="24"/>
      <c r="C1573" s="19" t="s">
        <v>1909</v>
      </c>
      <c r="D1573" s="20"/>
      <c r="E1573" s="20"/>
      <c r="F1573" s="20"/>
      <c r="G1573" s="21"/>
      <c r="H1573" s="22"/>
      <c r="I1573" s="24"/>
      <c r="J1573" s="32"/>
      <c r="K1573" s="33"/>
      <c r="L1573" s="34"/>
      <c r="M1573" s="9"/>
      <c r="N1573" s="42" t="s">
        <v>306</v>
      </c>
      <c r="O1573" s="43"/>
      <c r="P1573" s="38" t="s">
        <v>1910</v>
      </c>
      <c r="Q1573" s="39"/>
      <c r="R1573" s="40"/>
    </row>
    <row r="1574" spans="1:18" ht="71.55" customHeight="1">
      <c r="A1574" s="22" t="s">
        <v>1911</v>
      </c>
      <c r="B1574" s="24"/>
      <c r="C1574" s="19" t="s">
        <v>1912</v>
      </c>
      <c r="D1574" s="20"/>
      <c r="E1574" s="20"/>
      <c r="F1574" s="20"/>
      <c r="G1574" s="21"/>
      <c r="H1574" s="22" t="s">
        <v>609</v>
      </c>
      <c r="I1574" s="24"/>
      <c r="J1574" s="35">
        <v>7</v>
      </c>
      <c r="K1574" s="36"/>
      <c r="L1574" s="37"/>
      <c r="M1574" s="7"/>
      <c r="N1574" s="25" t="str">
        <f>IF(COUNT(J1574,M1574)=2,ROUND(J1574*M1574,0),"-
-
-
-")</f>
        <v>-
-
-
-</v>
      </c>
      <c r="O1574" s="26"/>
      <c r="P1574" s="38" t="s">
        <v>1913</v>
      </c>
      <c r="Q1574" s="39"/>
      <c r="R1574" s="40"/>
    </row>
    <row r="1575" spans="1:18" ht="89.4" customHeight="1">
      <c r="A1575" s="22" t="s">
        <v>1914</v>
      </c>
      <c r="B1575" s="24"/>
      <c r="C1575" s="19" t="s">
        <v>1915</v>
      </c>
      <c r="D1575" s="20"/>
      <c r="E1575" s="20"/>
      <c r="F1575" s="20"/>
      <c r="G1575" s="21"/>
      <c r="H1575" s="22" t="s">
        <v>609</v>
      </c>
      <c r="I1575" s="24"/>
      <c r="J1575" s="35">
        <v>8</v>
      </c>
      <c r="K1575" s="36"/>
      <c r="L1575" s="37"/>
      <c r="M1575" s="7"/>
      <c r="N1575" s="25" t="str">
        <f>IF(COUNT(J1575,M1575)=2,ROUND(J1575*M1575,0),"-
-
-
-
-")</f>
        <v>-
-
-
-
-</v>
      </c>
      <c r="O1575" s="26"/>
      <c r="P1575" s="38" t="s">
        <v>1916</v>
      </c>
      <c r="Q1575" s="39"/>
      <c r="R1575" s="40"/>
    </row>
    <row r="1576" spans="1:18" ht="35.700000000000003" customHeight="1">
      <c r="A1576" s="22" t="s">
        <v>1917</v>
      </c>
      <c r="B1576" s="24"/>
      <c r="C1576" s="19" t="s">
        <v>1918</v>
      </c>
      <c r="D1576" s="20"/>
      <c r="E1576" s="20"/>
      <c r="F1576" s="20"/>
      <c r="G1576" s="21"/>
      <c r="H1576" s="22" t="s">
        <v>1062</v>
      </c>
      <c r="I1576" s="24"/>
      <c r="J1576" s="35">
        <v>1</v>
      </c>
      <c r="K1576" s="36"/>
      <c r="L1576" s="37"/>
      <c r="M1576" s="7"/>
      <c r="N1576" s="25" t="str">
        <f t="shared" ref="N1576:N1585" si="26">IF(COUNT(J1576,M1576)=2,ROUND(J1576*M1576,0),"-
-")</f>
        <v>-
-</v>
      </c>
      <c r="O1576" s="26"/>
      <c r="P1576" s="38" t="s">
        <v>1919</v>
      </c>
      <c r="Q1576" s="39"/>
      <c r="R1576" s="40"/>
    </row>
    <row r="1577" spans="1:18" ht="35.700000000000003" customHeight="1">
      <c r="A1577" s="22" t="s">
        <v>1920</v>
      </c>
      <c r="B1577" s="24"/>
      <c r="C1577" s="19" t="s">
        <v>1921</v>
      </c>
      <c r="D1577" s="20"/>
      <c r="E1577" s="20"/>
      <c r="F1577" s="20"/>
      <c r="G1577" s="21"/>
      <c r="H1577" s="22" t="s">
        <v>609</v>
      </c>
      <c r="I1577" s="24"/>
      <c r="J1577" s="35">
        <v>55</v>
      </c>
      <c r="K1577" s="36"/>
      <c r="L1577" s="37"/>
      <c r="M1577" s="7"/>
      <c r="N1577" s="25" t="str">
        <f t="shared" si="26"/>
        <v>-
-</v>
      </c>
      <c r="O1577" s="26"/>
      <c r="P1577" s="38" t="s">
        <v>1922</v>
      </c>
      <c r="Q1577" s="39"/>
      <c r="R1577" s="40"/>
    </row>
    <row r="1578" spans="1:18" ht="35.700000000000003" customHeight="1">
      <c r="A1578" s="22" t="s">
        <v>1923</v>
      </c>
      <c r="B1578" s="24"/>
      <c r="C1578" s="19" t="s">
        <v>1924</v>
      </c>
      <c r="D1578" s="20"/>
      <c r="E1578" s="20"/>
      <c r="F1578" s="20"/>
      <c r="G1578" s="21"/>
      <c r="H1578" s="22" t="s">
        <v>609</v>
      </c>
      <c r="I1578" s="24"/>
      <c r="J1578" s="35">
        <v>1</v>
      </c>
      <c r="K1578" s="36"/>
      <c r="L1578" s="37"/>
      <c r="M1578" s="7"/>
      <c r="N1578" s="25" t="str">
        <f t="shared" si="26"/>
        <v>-
-</v>
      </c>
      <c r="O1578" s="26"/>
      <c r="P1578" s="38" t="s">
        <v>1925</v>
      </c>
      <c r="Q1578" s="39"/>
      <c r="R1578" s="40"/>
    </row>
    <row r="1579" spans="1:18" ht="35.700000000000003" customHeight="1">
      <c r="A1579" s="22" t="s">
        <v>1926</v>
      </c>
      <c r="B1579" s="24"/>
      <c r="C1579" s="19" t="s">
        <v>1927</v>
      </c>
      <c r="D1579" s="20"/>
      <c r="E1579" s="20"/>
      <c r="F1579" s="20"/>
      <c r="G1579" s="21"/>
      <c r="H1579" s="22" t="s">
        <v>609</v>
      </c>
      <c r="I1579" s="24"/>
      <c r="J1579" s="35">
        <v>3</v>
      </c>
      <c r="K1579" s="36"/>
      <c r="L1579" s="37"/>
      <c r="M1579" s="7"/>
      <c r="N1579" s="25" t="str">
        <f t="shared" si="26"/>
        <v>-
-</v>
      </c>
      <c r="O1579" s="26"/>
      <c r="P1579" s="38" t="s">
        <v>1928</v>
      </c>
      <c r="Q1579" s="39"/>
      <c r="R1579" s="40"/>
    </row>
    <row r="1580" spans="1:18" ht="35.700000000000003" customHeight="1">
      <c r="A1580" s="22" t="s">
        <v>1929</v>
      </c>
      <c r="B1580" s="24"/>
      <c r="C1580" s="19" t="s">
        <v>1930</v>
      </c>
      <c r="D1580" s="20"/>
      <c r="E1580" s="20"/>
      <c r="F1580" s="20"/>
      <c r="G1580" s="21"/>
      <c r="H1580" s="22" t="s">
        <v>122</v>
      </c>
      <c r="I1580" s="24"/>
      <c r="J1580" s="35">
        <v>1</v>
      </c>
      <c r="K1580" s="36"/>
      <c r="L1580" s="37"/>
      <c r="M1580" s="7"/>
      <c r="N1580" s="25" t="str">
        <f t="shared" si="26"/>
        <v>-
-</v>
      </c>
      <c r="O1580" s="26"/>
      <c r="P1580" s="38" t="s">
        <v>1931</v>
      </c>
      <c r="Q1580" s="39"/>
      <c r="R1580" s="40"/>
    </row>
    <row r="1581" spans="1:18" ht="35.700000000000003" customHeight="1">
      <c r="A1581" s="22" t="s">
        <v>1932</v>
      </c>
      <c r="B1581" s="24"/>
      <c r="C1581" s="19" t="s">
        <v>1933</v>
      </c>
      <c r="D1581" s="20"/>
      <c r="E1581" s="20"/>
      <c r="F1581" s="20"/>
      <c r="G1581" s="21"/>
      <c r="H1581" s="22" t="s">
        <v>1125</v>
      </c>
      <c r="I1581" s="24"/>
      <c r="J1581" s="35">
        <v>1</v>
      </c>
      <c r="K1581" s="36"/>
      <c r="L1581" s="37"/>
      <c r="M1581" s="7"/>
      <c r="N1581" s="25" t="str">
        <f t="shared" si="26"/>
        <v>-
-</v>
      </c>
      <c r="O1581" s="26"/>
      <c r="P1581" s="38" t="s">
        <v>1934</v>
      </c>
      <c r="Q1581" s="39"/>
      <c r="R1581" s="40"/>
    </row>
    <row r="1582" spans="1:18" ht="35.700000000000003" customHeight="1">
      <c r="A1582" s="22" t="s">
        <v>1935</v>
      </c>
      <c r="B1582" s="24"/>
      <c r="C1582" s="19" t="s">
        <v>1936</v>
      </c>
      <c r="D1582" s="20"/>
      <c r="E1582" s="20"/>
      <c r="F1582" s="20"/>
      <c r="G1582" s="21"/>
      <c r="H1582" s="22" t="s">
        <v>1062</v>
      </c>
      <c r="I1582" s="24"/>
      <c r="J1582" s="35">
        <v>48</v>
      </c>
      <c r="K1582" s="36"/>
      <c r="L1582" s="37"/>
      <c r="M1582" s="7"/>
      <c r="N1582" s="25" t="str">
        <f t="shared" si="26"/>
        <v>-
-</v>
      </c>
      <c r="O1582" s="26"/>
      <c r="P1582" s="38" t="s">
        <v>1937</v>
      </c>
      <c r="Q1582" s="39"/>
      <c r="R1582" s="40"/>
    </row>
    <row r="1583" spans="1:18" ht="35.700000000000003" customHeight="1">
      <c r="A1583" s="22" t="s">
        <v>1938</v>
      </c>
      <c r="B1583" s="24"/>
      <c r="C1583" s="19" t="s">
        <v>1939</v>
      </c>
      <c r="D1583" s="20"/>
      <c r="E1583" s="20"/>
      <c r="F1583" s="20"/>
      <c r="G1583" s="21"/>
      <c r="H1583" s="22" t="s">
        <v>1125</v>
      </c>
      <c r="I1583" s="24"/>
      <c r="J1583" s="35">
        <v>55</v>
      </c>
      <c r="K1583" s="36"/>
      <c r="L1583" s="37"/>
      <c r="M1583" s="7"/>
      <c r="N1583" s="25" t="str">
        <f t="shared" si="26"/>
        <v>-
-</v>
      </c>
      <c r="O1583" s="26"/>
      <c r="P1583" s="38" t="s">
        <v>1940</v>
      </c>
      <c r="Q1583" s="39"/>
      <c r="R1583" s="40"/>
    </row>
    <row r="1584" spans="1:18" ht="35.700000000000003" customHeight="1">
      <c r="A1584" s="22" t="s">
        <v>1941</v>
      </c>
      <c r="B1584" s="24"/>
      <c r="C1584" s="19" t="s">
        <v>1942</v>
      </c>
      <c r="D1584" s="20"/>
      <c r="E1584" s="20"/>
      <c r="F1584" s="20"/>
      <c r="G1584" s="21"/>
      <c r="H1584" s="22" t="s">
        <v>1125</v>
      </c>
      <c r="I1584" s="24"/>
      <c r="J1584" s="35">
        <v>27</v>
      </c>
      <c r="K1584" s="36"/>
      <c r="L1584" s="37"/>
      <c r="M1584" s="7"/>
      <c r="N1584" s="25" t="str">
        <f t="shared" si="26"/>
        <v>-
-</v>
      </c>
      <c r="O1584" s="26"/>
      <c r="P1584" s="38" t="s">
        <v>1943</v>
      </c>
      <c r="Q1584" s="39"/>
      <c r="R1584" s="40"/>
    </row>
    <row r="1585" spans="1:18" ht="35.700000000000003" customHeight="1">
      <c r="A1585" s="22" t="s">
        <v>1944</v>
      </c>
      <c r="B1585" s="24"/>
      <c r="C1585" s="19" t="s">
        <v>1945</v>
      </c>
      <c r="D1585" s="20"/>
      <c r="E1585" s="20"/>
      <c r="F1585" s="20"/>
      <c r="G1585" s="21"/>
      <c r="H1585" s="22" t="s">
        <v>1125</v>
      </c>
      <c r="I1585" s="24"/>
      <c r="J1585" s="35">
        <v>4</v>
      </c>
      <c r="K1585" s="36"/>
      <c r="L1585" s="37"/>
      <c r="M1585" s="7"/>
      <c r="N1585" s="25" t="str">
        <f t="shared" si="26"/>
        <v>-
-</v>
      </c>
      <c r="O1585" s="26"/>
      <c r="P1585" s="38" t="s">
        <v>1946</v>
      </c>
      <c r="Q1585" s="39"/>
      <c r="R1585" s="40"/>
    </row>
    <row r="1586" spans="1:18" ht="54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18" ht="10.5" customHeight="1">
      <c r="A1587" s="1"/>
      <c r="B1587" s="41" t="s">
        <v>42</v>
      </c>
      <c r="C1587" s="41"/>
      <c r="D1587" s="1"/>
      <c r="E1587" s="8" t="s">
        <v>43</v>
      </c>
      <c r="F1587" s="1"/>
      <c r="G1587" s="41" t="s">
        <v>44</v>
      </c>
      <c r="H1587" s="41"/>
      <c r="I1587" s="1"/>
      <c r="J1587" s="1"/>
      <c r="K1587" s="8" t="s">
        <v>43</v>
      </c>
      <c r="L1587" s="1"/>
      <c r="M1587" s="1"/>
      <c r="N1587" s="1"/>
      <c r="O1587" s="1"/>
      <c r="P1587" s="1"/>
      <c r="Q1587" s="1"/>
      <c r="R1587" s="1"/>
    </row>
    <row r="1588" spans="1:18" ht="21.45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 spans="1:18" ht="26.1" customHeight="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 spans="1:18" ht="17.25" customHeight="1">
      <c r="A1590" s="29" t="s">
        <v>0</v>
      </c>
      <c r="B1590" s="29"/>
      <c r="C1590" s="29"/>
      <c r="D1590" s="29"/>
      <c r="E1590" s="29"/>
      <c r="F1590" s="29"/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</row>
    <row r="1591" spans="1:18" ht="4.8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spans="1:18" ht="17.25" customHeight="1">
      <c r="A1592" s="29" t="s">
        <v>45</v>
      </c>
      <c r="B1592" s="29"/>
      <c r="C1592" s="29"/>
      <c r="D1592" s="29"/>
      <c r="E1592" s="29"/>
      <c r="F1592" s="29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</row>
    <row r="1593" spans="1:18" ht="2.85" customHeight="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spans="1:18" ht="11.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30" t="s">
        <v>2</v>
      </c>
      <c r="P1594" s="30"/>
      <c r="Q1594" s="30"/>
      <c r="R1594" s="30"/>
    </row>
    <row r="1595" spans="1:18" ht="6.75" customHeight="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 spans="1:18" ht="10.5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41" t="s">
        <v>1947</v>
      </c>
      <c r="P1596" s="41"/>
      <c r="Q1596" s="41"/>
      <c r="R1596" s="1"/>
    </row>
    <row r="1597" spans="1:18" ht="2.4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 spans="1:18" ht="27.6" customHeight="1">
      <c r="A1598" s="16" t="s">
        <v>4</v>
      </c>
      <c r="B1598" s="18"/>
      <c r="C1598" s="19" t="s">
        <v>47</v>
      </c>
      <c r="D1598" s="20"/>
      <c r="E1598" s="20"/>
      <c r="F1598" s="20"/>
      <c r="G1598" s="20"/>
      <c r="H1598" s="20"/>
      <c r="I1598" s="20"/>
      <c r="J1598" s="20"/>
      <c r="K1598" s="20"/>
      <c r="L1598" s="21"/>
      <c r="M1598" s="4" t="s">
        <v>6</v>
      </c>
      <c r="N1598" s="32"/>
      <c r="O1598" s="33"/>
      <c r="P1598" s="33"/>
      <c r="Q1598" s="33"/>
      <c r="R1598" s="34"/>
    </row>
    <row r="1599" spans="1:18" ht="27.6" customHeight="1">
      <c r="A1599" s="16" t="s">
        <v>7</v>
      </c>
      <c r="B1599" s="18"/>
      <c r="C1599" s="19" t="s">
        <v>8</v>
      </c>
      <c r="D1599" s="20"/>
      <c r="E1599" s="20"/>
      <c r="F1599" s="20"/>
      <c r="G1599" s="20"/>
      <c r="H1599" s="20"/>
      <c r="I1599" s="20"/>
      <c r="J1599" s="20"/>
      <c r="K1599" s="20"/>
      <c r="L1599" s="21"/>
      <c r="M1599" s="4" t="s">
        <v>9</v>
      </c>
      <c r="N1599" s="19" t="s">
        <v>10</v>
      </c>
      <c r="O1599" s="20"/>
      <c r="P1599" s="20"/>
      <c r="Q1599" s="20"/>
      <c r="R1599" s="21"/>
    </row>
    <row r="1600" spans="1:18" ht="22.2" customHeight="1">
      <c r="A1600" s="22" t="s">
        <v>11</v>
      </c>
      <c r="B1600" s="24"/>
      <c r="C1600" s="22" t="s">
        <v>48</v>
      </c>
      <c r="D1600" s="23"/>
      <c r="E1600" s="23"/>
      <c r="F1600" s="23"/>
      <c r="G1600" s="24"/>
      <c r="H1600" s="22" t="s">
        <v>49</v>
      </c>
      <c r="I1600" s="24"/>
      <c r="J1600" s="22" t="s">
        <v>50</v>
      </c>
      <c r="K1600" s="23"/>
      <c r="L1600" s="24"/>
      <c r="M1600" s="5" t="s">
        <v>51</v>
      </c>
      <c r="N1600" s="22" t="s">
        <v>52</v>
      </c>
      <c r="O1600" s="24"/>
      <c r="P1600" s="22" t="s">
        <v>53</v>
      </c>
      <c r="Q1600" s="23"/>
      <c r="R1600" s="24"/>
    </row>
    <row r="1601" spans="1:18" ht="35.700000000000003" customHeight="1">
      <c r="A1601" s="22" t="s">
        <v>1948</v>
      </c>
      <c r="B1601" s="24"/>
      <c r="C1601" s="19" t="s">
        <v>1945</v>
      </c>
      <c r="D1601" s="20"/>
      <c r="E1601" s="20"/>
      <c r="F1601" s="20"/>
      <c r="G1601" s="21"/>
      <c r="H1601" s="22" t="s">
        <v>1125</v>
      </c>
      <c r="I1601" s="24"/>
      <c r="J1601" s="35">
        <v>2</v>
      </c>
      <c r="K1601" s="36"/>
      <c r="L1601" s="37"/>
      <c r="M1601" s="7"/>
      <c r="N1601" s="25" t="str">
        <f>IF(COUNT(J1601,M1601)=2,ROUND(J1601*M1601,0),"-
-")</f>
        <v>-
-</v>
      </c>
      <c r="O1601" s="26"/>
      <c r="P1601" s="38" t="s">
        <v>1949</v>
      </c>
      <c r="Q1601" s="39"/>
      <c r="R1601" s="40"/>
    </row>
    <row r="1602" spans="1:18" ht="35.700000000000003" customHeight="1">
      <c r="A1602" s="22" t="s">
        <v>1950</v>
      </c>
      <c r="B1602" s="24"/>
      <c r="C1602" s="19" t="s">
        <v>1951</v>
      </c>
      <c r="D1602" s="20"/>
      <c r="E1602" s="20"/>
      <c r="F1602" s="20"/>
      <c r="G1602" s="21"/>
      <c r="H1602" s="22" t="s">
        <v>565</v>
      </c>
      <c r="I1602" s="24"/>
      <c r="J1602" s="35">
        <v>13</v>
      </c>
      <c r="K1602" s="36"/>
      <c r="L1602" s="37"/>
      <c r="M1602" s="7"/>
      <c r="N1602" s="25" t="str">
        <f>IF(COUNT(J1602,M1602)=2,ROUND(J1602*M1602,0),"-
-")</f>
        <v>-
-</v>
      </c>
      <c r="O1602" s="26"/>
      <c r="P1602" s="38" t="s">
        <v>1952</v>
      </c>
      <c r="Q1602" s="39"/>
      <c r="R1602" s="40"/>
    </row>
    <row r="1603" spans="1:18" ht="35.700000000000003" customHeight="1">
      <c r="A1603" s="22" t="s">
        <v>1953</v>
      </c>
      <c r="B1603" s="24"/>
      <c r="C1603" s="19" t="s">
        <v>1954</v>
      </c>
      <c r="D1603" s="20"/>
      <c r="E1603" s="20"/>
      <c r="F1603" s="20"/>
      <c r="G1603" s="21"/>
      <c r="H1603" s="22" t="s">
        <v>565</v>
      </c>
      <c r="I1603" s="24"/>
      <c r="J1603" s="35">
        <v>1</v>
      </c>
      <c r="K1603" s="36"/>
      <c r="L1603" s="37"/>
      <c r="M1603" s="7"/>
      <c r="N1603" s="25" t="str">
        <f>IF(COUNT(J1603,M1603)=2,ROUND(J1603*M1603,0),"-
-")</f>
        <v>-
-</v>
      </c>
      <c r="O1603" s="26"/>
      <c r="P1603" s="38" t="s">
        <v>1955</v>
      </c>
      <c r="Q1603" s="39"/>
      <c r="R1603" s="40"/>
    </row>
    <row r="1604" spans="1:18" ht="17.850000000000001" customHeight="1">
      <c r="A1604" s="22" t="s">
        <v>1956</v>
      </c>
      <c r="B1604" s="24"/>
      <c r="C1604" s="19" t="s">
        <v>1957</v>
      </c>
      <c r="D1604" s="20"/>
      <c r="E1604" s="20"/>
      <c r="F1604" s="20"/>
      <c r="G1604" s="21"/>
      <c r="H1604" s="22" t="s">
        <v>609</v>
      </c>
      <c r="I1604" s="24"/>
      <c r="J1604" s="35">
        <v>14</v>
      </c>
      <c r="K1604" s="36"/>
      <c r="L1604" s="37"/>
      <c r="M1604" s="7"/>
      <c r="N1604" s="25" t="str">
        <f>IF(COUNT(J1604,M1604)=2,ROUND(J1604*M1604,0),"-")</f>
        <v>-</v>
      </c>
      <c r="O1604" s="26"/>
      <c r="P1604" s="38" t="s">
        <v>1958</v>
      </c>
      <c r="Q1604" s="39"/>
      <c r="R1604" s="40"/>
    </row>
    <row r="1605" spans="1:18" ht="17.850000000000001" customHeight="1">
      <c r="A1605" s="22" t="s">
        <v>1959</v>
      </c>
      <c r="B1605" s="24"/>
      <c r="C1605" s="19" t="s">
        <v>1960</v>
      </c>
      <c r="D1605" s="20"/>
      <c r="E1605" s="20"/>
      <c r="F1605" s="20"/>
      <c r="G1605" s="21"/>
      <c r="H1605" s="22" t="s">
        <v>138</v>
      </c>
      <c r="I1605" s="24"/>
      <c r="J1605" s="35">
        <v>2500</v>
      </c>
      <c r="K1605" s="36"/>
      <c r="L1605" s="37"/>
      <c r="M1605" s="7"/>
      <c r="N1605" s="25" t="str">
        <f>IF(COUNT(J1605,M1605)=2,ROUND(J1605*M1605,0),"-")</f>
        <v>-</v>
      </c>
      <c r="O1605" s="26"/>
      <c r="P1605" s="38" t="s">
        <v>1961</v>
      </c>
      <c r="Q1605" s="39"/>
      <c r="R1605" s="40"/>
    </row>
    <row r="1606" spans="1:18" ht="35.700000000000003" customHeight="1">
      <c r="A1606" s="22" t="s">
        <v>1962</v>
      </c>
      <c r="B1606" s="24"/>
      <c r="C1606" s="19" t="s">
        <v>1963</v>
      </c>
      <c r="D1606" s="20"/>
      <c r="E1606" s="20"/>
      <c r="F1606" s="20"/>
      <c r="G1606" s="21"/>
      <c r="H1606" s="22" t="s">
        <v>65</v>
      </c>
      <c r="I1606" s="24"/>
      <c r="J1606" s="35">
        <v>1</v>
      </c>
      <c r="K1606" s="36"/>
      <c r="L1606" s="37"/>
      <c r="M1606" s="7"/>
      <c r="N1606" s="25" t="str">
        <f>IF(COUNT(J1606,M1606)=2,ROUND(J1606*M1606,0),"-
-")</f>
        <v>-
-</v>
      </c>
      <c r="O1606" s="26"/>
      <c r="P1606" s="38" t="s">
        <v>1964</v>
      </c>
      <c r="Q1606" s="39"/>
      <c r="R1606" s="40"/>
    </row>
    <row r="1607" spans="1:18" ht="17.850000000000001" customHeight="1">
      <c r="A1607" s="22" t="s">
        <v>1965</v>
      </c>
      <c r="B1607" s="24"/>
      <c r="C1607" s="19" t="s">
        <v>1966</v>
      </c>
      <c r="D1607" s="20"/>
      <c r="E1607" s="20"/>
      <c r="F1607" s="20"/>
      <c r="G1607" s="21"/>
      <c r="H1607" s="22"/>
      <c r="I1607" s="24"/>
      <c r="J1607" s="35">
        <v>1</v>
      </c>
      <c r="K1607" s="36"/>
      <c r="L1607" s="37"/>
      <c r="M1607" s="6" t="str">
        <f>IF(COUNT(N1607,J1607)=2,IF(J1607=0,"-",N1607/J1607),"-")</f>
        <v>-</v>
      </c>
      <c r="N1607" s="25" t="str">
        <f>IF(COUNT(N1608,N1609,N1610,N1611,N1612)=5,SUM(N1608,N1609,N1610,N1611,N1612),"-")</f>
        <v>-</v>
      </c>
      <c r="O1607" s="26"/>
      <c r="P1607" s="19"/>
      <c r="Q1607" s="20"/>
      <c r="R1607" s="21"/>
    </row>
    <row r="1608" spans="1:18" ht="35.700000000000003" customHeight="1">
      <c r="A1608" s="22" t="s">
        <v>1967</v>
      </c>
      <c r="B1608" s="24"/>
      <c r="C1608" s="19" t="s">
        <v>1968</v>
      </c>
      <c r="D1608" s="20"/>
      <c r="E1608" s="20"/>
      <c r="F1608" s="20"/>
      <c r="G1608" s="21"/>
      <c r="H1608" s="22" t="s">
        <v>138</v>
      </c>
      <c r="I1608" s="24"/>
      <c r="J1608" s="35">
        <v>1060</v>
      </c>
      <c r="K1608" s="36"/>
      <c r="L1608" s="37"/>
      <c r="M1608" s="7"/>
      <c r="N1608" s="25" t="str">
        <f t="shared" ref="N1608:N1613" si="27">IF(COUNT(J1608,M1608)=2,ROUND(J1608*M1608,0),"-
-")</f>
        <v>-
-</v>
      </c>
      <c r="O1608" s="26"/>
      <c r="P1608" s="38" t="s">
        <v>1969</v>
      </c>
      <c r="Q1608" s="39"/>
      <c r="R1608" s="40"/>
    </row>
    <row r="1609" spans="1:18" ht="35.700000000000003" customHeight="1">
      <c r="A1609" s="22" t="s">
        <v>1970</v>
      </c>
      <c r="B1609" s="24"/>
      <c r="C1609" s="19" t="s">
        <v>1971</v>
      </c>
      <c r="D1609" s="20"/>
      <c r="E1609" s="20"/>
      <c r="F1609" s="20"/>
      <c r="G1609" s="21"/>
      <c r="H1609" s="22" t="s">
        <v>138</v>
      </c>
      <c r="I1609" s="24"/>
      <c r="J1609" s="35">
        <v>770</v>
      </c>
      <c r="K1609" s="36"/>
      <c r="L1609" s="37"/>
      <c r="M1609" s="7"/>
      <c r="N1609" s="25" t="str">
        <f t="shared" si="27"/>
        <v>-
-</v>
      </c>
      <c r="O1609" s="26"/>
      <c r="P1609" s="38" t="s">
        <v>1972</v>
      </c>
      <c r="Q1609" s="39"/>
      <c r="R1609" s="40"/>
    </row>
    <row r="1610" spans="1:18" ht="35.700000000000003" customHeight="1">
      <c r="A1610" s="22" t="s">
        <v>1973</v>
      </c>
      <c r="B1610" s="24"/>
      <c r="C1610" s="19" t="s">
        <v>1974</v>
      </c>
      <c r="D1610" s="20"/>
      <c r="E1610" s="20"/>
      <c r="F1610" s="20"/>
      <c r="G1610" s="21"/>
      <c r="H1610" s="22" t="s">
        <v>138</v>
      </c>
      <c r="I1610" s="24"/>
      <c r="J1610" s="35">
        <v>580</v>
      </c>
      <c r="K1610" s="36"/>
      <c r="L1610" s="37"/>
      <c r="M1610" s="7"/>
      <c r="N1610" s="25" t="str">
        <f t="shared" si="27"/>
        <v>-
-</v>
      </c>
      <c r="O1610" s="26"/>
      <c r="P1610" s="38" t="s">
        <v>1975</v>
      </c>
      <c r="Q1610" s="39"/>
      <c r="R1610" s="40"/>
    </row>
    <row r="1611" spans="1:18" ht="35.700000000000003" customHeight="1">
      <c r="A1611" s="22" t="s">
        <v>1976</v>
      </c>
      <c r="B1611" s="24"/>
      <c r="C1611" s="19" t="s">
        <v>1977</v>
      </c>
      <c r="D1611" s="20"/>
      <c r="E1611" s="20"/>
      <c r="F1611" s="20"/>
      <c r="G1611" s="21"/>
      <c r="H1611" s="22" t="s">
        <v>138</v>
      </c>
      <c r="I1611" s="24"/>
      <c r="J1611" s="35">
        <v>50</v>
      </c>
      <c r="K1611" s="36"/>
      <c r="L1611" s="37"/>
      <c r="M1611" s="7"/>
      <c r="N1611" s="25" t="str">
        <f t="shared" si="27"/>
        <v>-
-</v>
      </c>
      <c r="O1611" s="26"/>
      <c r="P1611" s="38" t="s">
        <v>1978</v>
      </c>
      <c r="Q1611" s="39"/>
      <c r="R1611" s="40"/>
    </row>
    <row r="1612" spans="1:18" ht="35.700000000000003" customHeight="1">
      <c r="A1612" s="22" t="s">
        <v>1979</v>
      </c>
      <c r="B1612" s="24"/>
      <c r="C1612" s="19" t="s">
        <v>1980</v>
      </c>
      <c r="D1612" s="20"/>
      <c r="E1612" s="20"/>
      <c r="F1612" s="20"/>
      <c r="G1612" s="21"/>
      <c r="H1612" s="22" t="s">
        <v>138</v>
      </c>
      <c r="I1612" s="24"/>
      <c r="J1612" s="35">
        <v>50</v>
      </c>
      <c r="K1612" s="36"/>
      <c r="L1612" s="37"/>
      <c r="M1612" s="7"/>
      <c r="N1612" s="25" t="str">
        <f t="shared" si="27"/>
        <v>-
-</v>
      </c>
      <c r="O1612" s="26"/>
      <c r="P1612" s="38" t="s">
        <v>1981</v>
      </c>
      <c r="Q1612" s="39"/>
      <c r="R1612" s="40"/>
    </row>
    <row r="1613" spans="1:18" ht="35.700000000000003" customHeight="1">
      <c r="A1613" s="22" t="s">
        <v>1982</v>
      </c>
      <c r="B1613" s="24"/>
      <c r="C1613" s="19" t="s">
        <v>1983</v>
      </c>
      <c r="D1613" s="20"/>
      <c r="E1613" s="20"/>
      <c r="F1613" s="20"/>
      <c r="G1613" s="21"/>
      <c r="H1613" s="22" t="s">
        <v>65</v>
      </c>
      <c r="I1613" s="24"/>
      <c r="J1613" s="35">
        <v>1</v>
      </c>
      <c r="K1613" s="36"/>
      <c r="L1613" s="37"/>
      <c r="M1613" s="7"/>
      <c r="N1613" s="25" t="str">
        <f t="shared" si="27"/>
        <v>-
-</v>
      </c>
      <c r="O1613" s="26"/>
      <c r="P1613" s="38" t="s">
        <v>1984</v>
      </c>
      <c r="Q1613" s="39"/>
      <c r="R1613" s="40"/>
    </row>
    <row r="1614" spans="1:18" ht="17.850000000000001" customHeight="1">
      <c r="A1614" s="22" t="s">
        <v>1985</v>
      </c>
      <c r="B1614" s="24"/>
      <c r="C1614" s="19" t="s">
        <v>1986</v>
      </c>
      <c r="D1614" s="20"/>
      <c r="E1614" s="20"/>
      <c r="F1614" s="20"/>
      <c r="G1614" s="21"/>
      <c r="H1614" s="22" t="s">
        <v>65</v>
      </c>
      <c r="I1614" s="24"/>
      <c r="J1614" s="35">
        <v>1</v>
      </c>
      <c r="K1614" s="36"/>
      <c r="L1614" s="37"/>
      <c r="M1614" s="7"/>
      <c r="N1614" s="25" t="str">
        <f>IF(COUNT(J1614,M1614)=2,ROUND(J1614*M1614,0),"-")</f>
        <v>-</v>
      </c>
      <c r="O1614" s="26"/>
      <c r="P1614" s="38" t="s">
        <v>1987</v>
      </c>
      <c r="Q1614" s="39"/>
      <c r="R1614" s="40"/>
    </row>
    <row r="1615" spans="1:18" ht="35.700000000000003" customHeight="1">
      <c r="A1615" s="22" t="s">
        <v>1988</v>
      </c>
      <c r="B1615" s="24"/>
      <c r="C1615" s="19" t="s">
        <v>1989</v>
      </c>
      <c r="D1615" s="20"/>
      <c r="E1615" s="20"/>
      <c r="F1615" s="20"/>
      <c r="G1615" s="21"/>
      <c r="H1615" s="22" t="s">
        <v>65</v>
      </c>
      <c r="I1615" s="24"/>
      <c r="J1615" s="35">
        <v>1</v>
      </c>
      <c r="K1615" s="36"/>
      <c r="L1615" s="37"/>
      <c r="M1615" s="7"/>
      <c r="N1615" s="25" t="str">
        <f>IF(COUNT(J1615,M1615)=2,ROUND(J1615*M1615,0),"-
-")</f>
        <v>-
-</v>
      </c>
      <c r="O1615" s="26"/>
      <c r="P1615" s="38" t="s">
        <v>1990</v>
      </c>
      <c r="Q1615" s="39"/>
      <c r="R1615" s="40"/>
    </row>
    <row r="1616" spans="1:18" ht="35.700000000000003" customHeight="1">
      <c r="A1616" s="22" t="s">
        <v>1991</v>
      </c>
      <c r="B1616" s="24"/>
      <c r="C1616" s="19" t="s">
        <v>1992</v>
      </c>
      <c r="D1616" s="20"/>
      <c r="E1616" s="20"/>
      <c r="F1616" s="20"/>
      <c r="G1616" s="21"/>
      <c r="H1616" s="22" t="s">
        <v>65</v>
      </c>
      <c r="I1616" s="24"/>
      <c r="J1616" s="35">
        <v>1</v>
      </c>
      <c r="K1616" s="36"/>
      <c r="L1616" s="37"/>
      <c r="M1616" s="7"/>
      <c r="N1616" s="25" t="str">
        <f>IF(COUNT(J1616,M1616)=2,ROUND(J1616*M1616,0),"-
-")</f>
        <v>-
-</v>
      </c>
      <c r="O1616" s="26"/>
      <c r="P1616" s="38" t="s">
        <v>1993</v>
      </c>
      <c r="Q1616" s="39"/>
      <c r="R1616" s="40"/>
    </row>
    <row r="1617" spans="1:18" ht="35.700000000000003" customHeight="1">
      <c r="A1617" s="22" t="s">
        <v>1994</v>
      </c>
      <c r="B1617" s="24"/>
      <c r="C1617" s="19" t="s">
        <v>1995</v>
      </c>
      <c r="D1617" s="20"/>
      <c r="E1617" s="20"/>
      <c r="F1617" s="20"/>
      <c r="G1617" s="21"/>
      <c r="H1617" s="22" t="s">
        <v>65</v>
      </c>
      <c r="I1617" s="24"/>
      <c r="J1617" s="35">
        <v>1</v>
      </c>
      <c r="K1617" s="36"/>
      <c r="L1617" s="37"/>
      <c r="M1617" s="7"/>
      <c r="N1617" s="25" t="str">
        <f>IF(COUNT(J1617,M1617)=2,ROUND(J1617*M1617,0),"-
-")</f>
        <v>-
-</v>
      </c>
      <c r="O1617" s="26"/>
      <c r="P1617" s="38" t="s">
        <v>1996</v>
      </c>
      <c r="Q1617" s="39"/>
      <c r="R1617" s="40"/>
    </row>
    <row r="1618" spans="1:18" ht="54.75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 spans="1:18" ht="10.5" customHeight="1">
      <c r="A1619" s="1"/>
      <c r="B1619" s="41" t="s">
        <v>42</v>
      </c>
      <c r="C1619" s="41"/>
      <c r="D1619" s="1"/>
      <c r="E1619" s="8" t="s">
        <v>43</v>
      </c>
      <c r="F1619" s="1"/>
      <c r="G1619" s="41" t="s">
        <v>44</v>
      </c>
      <c r="H1619" s="41"/>
      <c r="I1619" s="1"/>
      <c r="J1619" s="1"/>
      <c r="K1619" s="8" t="s">
        <v>43</v>
      </c>
      <c r="L1619" s="1"/>
      <c r="M1619" s="1"/>
      <c r="N1619" s="1"/>
      <c r="O1619" s="1"/>
      <c r="P1619" s="1"/>
      <c r="Q1619" s="1"/>
      <c r="R1619" s="1"/>
    </row>
    <row r="1620" spans="1:18" ht="21.45" customHeight="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 spans="1:18" ht="26.1" customHeight="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18" ht="17.25" customHeight="1">
      <c r="A1622" s="29" t="s">
        <v>0</v>
      </c>
      <c r="B1622" s="29"/>
      <c r="C1622" s="29"/>
      <c r="D1622" s="29"/>
      <c r="E1622" s="29"/>
      <c r="F1622" s="29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</row>
    <row r="1623" spans="1:18" ht="4.8" customHeight="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18" ht="17.25" customHeight="1">
      <c r="A1624" s="29" t="s">
        <v>45</v>
      </c>
      <c r="B1624" s="29"/>
      <c r="C1624" s="29"/>
      <c r="D1624" s="29"/>
      <c r="E1624" s="29"/>
      <c r="F1624" s="29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</row>
    <row r="1625" spans="1:18" ht="2.8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 spans="1:18" ht="11.4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30" t="s">
        <v>2</v>
      </c>
      <c r="P1626" s="30"/>
      <c r="Q1626" s="30"/>
      <c r="R1626" s="30"/>
    </row>
    <row r="1627" spans="1:18" ht="6.75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 spans="1:18" ht="10.5" customHeight="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41" t="s">
        <v>1997</v>
      </c>
      <c r="P1628" s="41"/>
      <c r="Q1628" s="41"/>
      <c r="R1628" s="1"/>
    </row>
    <row r="1629" spans="1:18" ht="2.4" customHeight="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 spans="1:18" ht="27.6" customHeight="1">
      <c r="A1630" s="16" t="s">
        <v>4</v>
      </c>
      <c r="B1630" s="18"/>
      <c r="C1630" s="19" t="s">
        <v>47</v>
      </c>
      <c r="D1630" s="20"/>
      <c r="E1630" s="20"/>
      <c r="F1630" s="20"/>
      <c r="G1630" s="20"/>
      <c r="H1630" s="20"/>
      <c r="I1630" s="20"/>
      <c r="J1630" s="20"/>
      <c r="K1630" s="20"/>
      <c r="L1630" s="21"/>
      <c r="M1630" s="4" t="s">
        <v>6</v>
      </c>
      <c r="N1630" s="32"/>
      <c r="O1630" s="33"/>
      <c r="P1630" s="33"/>
      <c r="Q1630" s="33"/>
      <c r="R1630" s="34"/>
    </row>
    <row r="1631" spans="1:18" ht="27.6" customHeight="1">
      <c r="A1631" s="16" t="s">
        <v>7</v>
      </c>
      <c r="B1631" s="18"/>
      <c r="C1631" s="19" t="s">
        <v>8</v>
      </c>
      <c r="D1631" s="20"/>
      <c r="E1631" s="20"/>
      <c r="F1631" s="20"/>
      <c r="G1631" s="20"/>
      <c r="H1631" s="20"/>
      <c r="I1631" s="20"/>
      <c r="J1631" s="20"/>
      <c r="K1631" s="20"/>
      <c r="L1631" s="21"/>
      <c r="M1631" s="4" t="s">
        <v>9</v>
      </c>
      <c r="N1631" s="19" t="s">
        <v>10</v>
      </c>
      <c r="O1631" s="20"/>
      <c r="P1631" s="20"/>
      <c r="Q1631" s="20"/>
      <c r="R1631" s="21"/>
    </row>
    <row r="1632" spans="1:18" ht="22.2" customHeight="1">
      <c r="A1632" s="22" t="s">
        <v>11</v>
      </c>
      <c r="B1632" s="24"/>
      <c r="C1632" s="22" t="s">
        <v>48</v>
      </c>
      <c r="D1632" s="23"/>
      <c r="E1632" s="23"/>
      <c r="F1632" s="23"/>
      <c r="G1632" s="24"/>
      <c r="H1632" s="22" t="s">
        <v>49</v>
      </c>
      <c r="I1632" s="24"/>
      <c r="J1632" s="22" t="s">
        <v>50</v>
      </c>
      <c r="K1632" s="23"/>
      <c r="L1632" s="24"/>
      <c r="M1632" s="5" t="s">
        <v>51</v>
      </c>
      <c r="N1632" s="22" t="s">
        <v>52</v>
      </c>
      <c r="O1632" s="24"/>
      <c r="P1632" s="22" t="s">
        <v>53</v>
      </c>
      <c r="Q1632" s="23"/>
      <c r="R1632" s="24"/>
    </row>
    <row r="1633" spans="1:18" ht="35.700000000000003" customHeight="1">
      <c r="A1633" s="22" t="s">
        <v>1998</v>
      </c>
      <c r="B1633" s="24"/>
      <c r="C1633" s="19" t="s">
        <v>1999</v>
      </c>
      <c r="D1633" s="20"/>
      <c r="E1633" s="20"/>
      <c r="F1633" s="20"/>
      <c r="G1633" s="21"/>
      <c r="H1633" s="22" t="s">
        <v>65</v>
      </c>
      <c r="I1633" s="24"/>
      <c r="J1633" s="35">
        <v>1</v>
      </c>
      <c r="K1633" s="36"/>
      <c r="L1633" s="37"/>
      <c r="M1633" s="7"/>
      <c r="N1633" s="25" t="str">
        <f>IF(COUNT(J1633,M1633)=2,ROUND(J1633*M1633,0),"-
-")</f>
        <v>-
-</v>
      </c>
      <c r="O1633" s="26"/>
      <c r="P1633" s="38" t="s">
        <v>2000</v>
      </c>
      <c r="Q1633" s="39"/>
      <c r="R1633" s="40"/>
    </row>
    <row r="1634" spans="1:18" ht="17.850000000000001" customHeight="1">
      <c r="A1634" s="22" t="s">
        <v>2001</v>
      </c>
      <c r="B1634" s="24"/>
      <c r="C1634" s="19" t="s">
        <v>2002</v>
      </c>
      <c r="D1634" s="20"/>
      <c r="E1634" s="20"/>
      <c r="F1634" s="20"/>
      <c r="G1634" s="21"/>
      <c r="H1634" s="22"/>
      <c r="I1634" s="24"/>
      <c r="J1634" s="35">
        <v>1</v>
      </c>
      <c r="K1634" s="36"/>
      <c r="L1634" s="37"/>
      <c r="M1634" s="6" t="str">
        <f>IF(COUNT(N1634,J1634)=2,IF(J1634=0,"-",N1634/J1634),"-")</f>
        <v>-</v>
      </c>
      <c r="N1634" s="25" t="str">
        <f>IF(COUNT(N1635,N1636,N1637,N1638,N1639,N1640)=6,SUM(N1635,N1636,N1637,N1638,N1639,N1640),"-")</f>
        <v>-</v>
      </c>
      <c r="O1634" s="26"/>
      <c r="P1634" s="19"/>
      <c r="Q1634" s="20"/>
      <c r="R1634" s="21"/>
    </row>
    <row r="1635" spans="1:18" ht="35.700000000000003" customHeight="1">
      <c r="A1635" s="22" t="s">
        <v>2003</v>
      </c>
      <c r="B1635" s="24"/>
      <c r="C1635" s="19" t="s">
        <v>2004</v>
      </c>
      <c r="D1635" s="20"/>
      <c r="E1635" s="20"/>
      <c r="F1635" s="20"/>
      <c r="G1635" s="21"/>
      <c r="H1635" s="22" t="s">
        <v>65</v>
      </c>
      <c r="I1635" s="24"/>
      <c r="J1635" s="35">
        <v>1</v>
      </c>
      <c r="K1635" s="36"/>
      <c r="L1635" s="37"/>
      <c r="M1635" s="7"/>
      <c r="N1635" s="25" t="str">
        <f>IF(COUNT(J1635,M1635)=2,ROUND(J1635*M1635,0),"-
-")</f>
        <v>-
-</v>
      </c>
      <c r="O1635" s="26"/>
      <c r="P1635" s="38" t="s">
        <v>2005</v>
      </c>
      <c r="Q1635" s="39"/>
      <c r="R1635" s="40"/>
    </row>
    <row r="1636" spans="1:18" ht="35.700000000000003" customHeight="1">
      <c r="A1636" s="22" t="s">
        <v>2006</v>
      </c>
      <c r="B1636" s="24"/>
      <c r="C1636" s="19" t="s">
        <v>1439</v>
      </c>
      <c r="D1636" s="20"/>
      <c r="E1636" s="20"/>
      <c r="F1636" s="20"/>
      <c r="G1636" s="21"/>
      <c r="H1636" s="22" t="s">
        <v>138</v>
      </c>
      <c r="I1636" s="24"/>
      <c r="J1636" s="35">
        <v>290</v>
      </c>
      <c r="K1636" s="36"/>
      <c r="L1636" s="37"/>
      <c r="M1636" s="7"/>
      <c r="N1636" s="25" t="str">
        <f>IF(COUNT(J1636,M1636)=2,ROUND(J1636*M1636,0),"-
-")</f>
        <v>-
-</v>
      </c>
      <c r="O1636" s="26"/>
      <c r="P1636" s="38" t="s">
        <v>1440</v>
      </c>
      <c r="Q1636" s="39"/>
      <c r="R1636" s="40"/>
    </row>
    <row r="1637" spans="1:18" ht="35.700000000000003" customHeight="1">
      <c r="A1637" s="22" t="s">
        <v>2007</v>
      </c>
      <c r="B1637" s="24"/>
      <c r="C1637" s="19" t="s">
        <v>1963</v>
      </c>
      <c r="D1637" s="20"/>
      <c r="E1637" s="20"/>
      <c r="F1637" s="20"/>
      <c r="G1637" s="21"/>
      <c r="H1637" s="22" t="s">
        <v>65</v>
      </c>
      <c r="I1637" s="24"/>
      <c r="J1637" s="35">
        <v>1</v>
      </c>
      <c r="K1637" s="36"/>
      <c r="L1637" s="37"/>
      <c r="M1637" s="7"/>
      <c r="N1637" s="25" t="str">
        <f>IF(COUNT(J1637,M1637)=2,ROUND(J1637*M1637,0),"-
-")</f>
        <v>-
-</v>
      </c>
      <c r="O1637" s="26"/>
      <c r="P1637" s="38" t="s">
        <v>1964</v>
      </c>
      <c r="Q1637" s="39"/>
      <c r="R1637" s="40"/>
    </row>
    <row r="1638" spans="1:18" ht="35.700000000000003" customHeight="1">
      <c r="A1638" s="22" t="s">
        <v>2008</v>
      </c>
      <c r="B1638" s="24"/>
      <c r="C1638" s="19" t="s">
        <v>2009</v>
      </c>
      <c r="D1638" s="20"/>
      <c r="E1638" s="20"/>
      <c r="F1638" s="20"/>
      <c r="G1638" s="21"/>
      <c r="H1638" s="22" t="s">
        <v>138</v>
      </c>
      <c r="I1638" s="24"/>
      <c r="J1638" s="35">
        <v>290</v>
      </c>
      <c r="K1638" s="36"/>
      <c r="L1638" s="37"/>
      <c r="M1638" s="7"/>
      <c r="N1638" s="25" t="str">
        <f>IF(COUNT(J1638,M1638)=2,ROUND(J1638*M1638,0),"-
-")</f>
        <v>-
-</v>
      </c>
      <c r="O1638" s="26"/>
      <c r="P1638" s="38" t="s">
        <v>2010</v>
      </c>
      <c r="Q1638" s="39"/>
      <c r="R1638" s="40"/>
    </row>
    <row r="1639" spans="1:18" ht="17.850000000000001" customHeight="1">
      <c r="A1639" s="22" t="s">
        <v>2011</v>
      </c>
      <c r="B1639" s="24"/>
      <c r="C1639" s="19" t="s">
        <v>2012</v>
      </c>
      <c r="D1639" s="20"/>
      <c r="E1639" s="20"/>
      <c r="F1639" s="20"/>
      <c r="G1639" s="21"/>
      <c r="H1639" s="22" t="s">
        <v>65</v>
      </c>
      <c r="I1639" s="24"/>
      <c r="J1639" s="35">
        <v>1</v>
      </c>
      <c r="K1639" s="36"/>
      <c r="L1639" s="37"/>
      <c r="M1639" s="7"/>
      <c r="N1639" s="25" t="str">
        <f>IF(COUNT(J1639,M1639)=2,ROUND(J1639*M1639,0),"-")</f>
        <v>-</v>
      </c>
      <c r="O1639" s="26"/>
      <c r="P1639" s="38" t="s">
        <v>2013</v>
      </c>
      <c r="Q1639" s="39"/>
      <c r="R1639" s="40"/>
    </row>
    <row r="1640" spans="1:18" ht="17.850000000000001" customHeight="1">
      <c r="A1640" s="22" t="s">
        <v>2014</v>
      </c>
      <c r="B1640" s="24"/>
      <c r="C1640" s="19" t="s">
        <v>2015</v>
      </c>
      <c r="D1640" s="20"/>
      <c r="E1640" s="20"/>
      <c r="F1640" s="20"/>
      <c r="G1640" s="21"/>
      <c r="H1640" s="22" t="s">
        <v>65</v>
      </c>
      <c r="I1640" s="24"/>
      <c r="J1640" s="35">
        <v>1</v>
      </c>
      <c r="K1640" s="36"/>
      <c r="L1640" s="37"/>
      <c r="M1640" s="7"/>
      <c r="N1640" s="25" t="str">
        <f>IF(COUNT(J1640,M1640)=2,ROUND(J1640*M1640,0),"-")</f>
        <v>-</v>
      </c>
      <c r="O1640" s="26"/>
      <c r="P1640" s="38" t="s">
        <v>2016</v>
      </c>
      <c r="Q1640" s="39"/>
      <c r="R1640" s="40"/>
    </row>
    <row r="1641" spans="1:18" ht="17.850000000000001" customHeight="1">
      <c r="A1641" s="22" t="s">
        <v>2017</v>
      </c>
      <c r="B1641" s="24"/>
      <c r="C1641" s="19" t="s">
        <v>2018</v>
      </c>
      <c r="D1641" s="20"/>
      <c r="E1641" s="20"/>
      <c r="F1641" s="20"/>
      <c r="G1641" s="21"/>
      <c r="H1641" s="22"/>
      <c r="I1641" s="24"/>
      <c r="J1641" s="35">
        <v>1</v>
      </c>
      <c r="K1641" s="36"/>
      <c r="L1641" s="37"/>
      <c r="M1641" s="6" t="str">
        <f>IF(COUNT(N1641,J1641)=2,IF(J1641=0,"-",N1641/J1641),"-")</f>
        <v>-</v>
      </c>
      <c r="N1641" s="25" t="str">
        <f>IF(COUNT(N1642,N1643,N1644,N1645,N1646,N1647)=6,SUM(N1642,N1643,N1644,N1645,N1646,N1647),"-")</f>
        <v>-</v>
      </c>
      <c r="O1641" s="26"/>
      <c r="P1641" s="19"/>
      <c r="Q1641" s="20"/>
      <c r="R1641" s="21"/>
    </row>
    <row r="1642" spans="1:18" ht="125.1" customHeight="1">
      <c r="A1642" s="22" t="s">
        <v>2019</v>
      </c>
      <c r="B1642" s="24"/>
      <c r="C1642" s="19" t="s">
        <v>2020</v>
      </c>
      <c r="D1642" s="20"/>
      <c r="E1642" s="20"/>
      <c r="F1642" s="20"/>
      <c r="G1642" s="21"/>
      <c r="H1642" s="22" t="s">
        <v>122</v>
      </c>
      <c r="I1642" s="24"/>
      <c r="J1642" s="35">
        <v>2</v>
      </c>
      <c r="K1642" s="36"/>
      <c r="L1642" s="37"/>
      <c r="M1642" s="7"/>
      <c r="N1642" s="25" t="str">
        <f>IF(COUNT(J1642,M1642)=2,ROUND(J1642*M1642,0),"-
-
-
-
-
-
-")</f>
        <v>-
-
-
-
-
-
-</v>
      </c>
      <c r="O1642" s="26"/>
      <c r="P1642" s="38" t="s">
        <v>2021</v>
      </c>
      <c r="Q1642" s="39"/>
      <c r="R1642" s="40"/>
    </row>
    <row r="1643" spans="1:18" ht="35.700000000000003" customHeight="1">
      <c r="A1643" s="22" t="s">
        <v>2022</v>
      </c>
      <c r="B1643" s="24"/>
      <c r="C1643" s="19" t="s">
        <v>2023</v>
      </c>
      <c r="D1643" s="20"/>
      <c r="E1643" s="20"/>
      <c r="F1643" s="20"/>
      <c r="G1643" s="21"/>
      <c r="H1643" s="22" t="s">
        <v>122</v>
      </c>
      <c r="I1643" s="24"/>
      <c r="J1643" s="35">
        <v>2</v>
      </c>
      <c r="K1643" s="36"/>
      <c r="L1643" s="37"/>
      <c r="M1643" s="7"/>
      <c r="N1643" s="25" t="str">
        <f>IF(COUNT(J1643,M1643)=2,ROUND(J1643*M1643,0),"-
-")</f>
        <v>-
-</v>
      </c>
      <c r="O1643" s="26"/>
      <c r="P1643" s="38" t="s">
        <v>2024</v>
      </c>
      <c r="Q1643" s="39"/>
      <c r="R1643" s="40"/>
    </row>
    <row r="1644" spans="1:18" ht="17.850000000000001" customHeight="1">
      <c r="A1644" s="22" t="s">
        <v>2025</v>
      </c>
      <c r="B1644" s="24"/>
      <c r="C1644" s="19" t="s">
        <v>2026</v>
      </c>
      <c r="D1644" s="20"/>
      <c r="E1644" s="20"/>
      <c r="F1644" s="20"/>
      <c r="G1644" s="21"/>
      <c r="H1644" s="22" t="s">
        <v>138</v>
      </c>
      <c r="I1644" s="24"/>
      <c r="J1644" s="35">
        <v>12</v>
      </c>
      <c r="K1644" s="36"/>
      <c r="L1644" s="37"/>
      <c r="M1644" s="7"/>
      <c r="N1644" s="25" t="str">
        <f>IF(COUNT(J1644,M1644)=2,ROUND(J1644*M1644,0),"-")</f>
        <v>-</v>
      </c>
      <c r="O1644" s="26"/>
      <c r="P1644" s="38" t="s">
        <v>2027</v>
      </c>
      <c r="Q1644" s="39"/>
      <c r="R1644" s="40"/>
    </row>
    <row r="1645" spans="1:18" ht="35.700000000000003" customHeight="1">
      <c r="A1645" s="22" t="s">
        <v>2028</v>
      </c>
      <c r="B1645" s="24"/>
      <c r="C1645" s="19" t="s">
        <v>2029</v>
      </c>
      <c r="D1645" s="20"/>
      <c r="E1645" s="20"/>
      <c r="F1645" s="20"/>
      <c r="G1645" s="21"/>
      <c r="H1645" s="22" t="s">
        <v>65</v>
      </c>
      <c r="I1645" s="24"/>
      <c r="J1645" s="35">
        <v>1</v>
      </c>
      <c r="K1645" s="36"/>
      <c r="L1645" s="37"/>
      <c r="M1645" s="7"/>
      <c r="N1645" s="25" t="str">
        <f>IF(COUNT(J1645,M1645)=2,ROUND(J1645*M1645,0),"-
-")</f>
        <v>-
-</v>
      </c>
      <c r="O1645" s="26"/>
      <c r="P1645" s="38" t="s">
        <v>2030</v>
      </c>
      <c r="Q1645" s="39"/>
      <c r="R1645" s="40"/>
    </row>
    <row r="1646" spans="1:18" ht="35.700000000000003" customHeight="1">
      <c r="A1646" s="22" t="s">
        <v>2031</v>
      </c>
      <c r="B1646" s="24"/>
      <c r="C1646" s="19" t="s">
        <v>2032</v>
      </c>
      <c r="D1646" s="20"/>
      <c r="E1646" s="20"/>
      <c r="F1646" s="20"/>
      <c r="G1646" s="21"/>
      <c r="H1646" s="22" t="s">
        <v>122</v>
      </c>
      <c r="I1646" s="24"/>
      <c r="J1646" s="35">
        <v>1</v>
      </c>
      <c r="K1646" s="36"/>
      <c r="L1646" s="37"/>
      <c r="M1646" s="7"/>
      <c r="N1646" s="25" t="str">
        <f>IF(COUNT(J1646,M1646)=2,ROUND(J1646*M1646,0),"-
-")</f>
        <v>-
-</v>
      </c>
      <c r="O1646" s="26"/>
      <c r="P1646" s="38" t="s">
        <v>2033</v>
      </c>
      <c r="Q1646" s="39"/>
      <c r="R1646" s="40"/>
    </row>
    <row r="1647" spans="1:18" ht="35.700000000000003" customHeight="1">
      <c r="A1647" s="22" t="s">
        <v>2034</v>
      </c>
      <c r="B1647" s="24"/>
      <c r="C1647" s="19" t="s">
        <v>2035</v>
      </c>
      <c r="D1647" s="20"/>
      <c r="E1647" s="20"/>
      <c r="F1647" s="20"/>
      <c r="G1647" s="21"/>
      <c r="H1647" s="22" t="s">
        <v>122</v>
      </c>
      <c r="I1647" s="24"/>
      <c r="J1647" s="35">
        <v>1</v>
      </c>
      <c r="K1647" s="36"/>
      <c r="L1647" s="37"/>
      <c r="M1647" s="7"/>
      <c r="N1647" s="25" t="str">
        <f>IF(COUNT(J1647,M1647)=2,ROUND(J1647*M1647,0),"-
-")</f>
        <v>-
-</v>
      </c>
      <c r="O1647" s="26"/>
      <c r="P1647" s="38" t="s">
        <v>2036</v>
      </c>
      <c r="Q1647" s="39"/>
      <c r="R1647" s="40"/>
    </row>
    <row r="1648" spans="1:18" ht="54.75" customHeight="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18" ht="10.5" customHeight="1">
      <c r="A1649" s="1"/>
      <c r="B1649" s="41" t="s">
        <v>42</v>
      </c>
      <c r="C1649" s="41"/>
      <c r="D1649" s="1"/>
      <c r="E1649" s="8" t="s">
        <v>43</v>
      </c>
      <c r="F1649" s="1"/>
      <c r="G1649" s="41" t="s">
        <v>44</v>
      </c>
      <c r="H1649" s="41"/>
      <c r="I1649" s="1"/>
      <c r="J1649" s="1"/>
      <c r="K1649" s="8" t="s">
        <v>43</v>
      </c>
      <c r="L1649" s="1"/>
      <c r="M1649" s="1"/>
      <c r="N1649" s="1"/>
      <c r="O1649" s="1"/>
      <c r="P1649" s="1"/>
      <c r="Q1649" s="1"/>
      <c r="R1649" s="1"/>
    </row>
    <row r="1650" spans="1:18" ht="21.45" customHeight="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 spans="1:18" ht="26.1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 spans="1:18" ht="17.25" customHeight="1">
      <c r="A1652" s="29" t="s">
        <v>0</v>
      </c>
      <c r="B1652" s="29"/>
      <c r="C1652" s="29"/>
      <c r="D1652" s="29"/>
      <c r="E1652" s="29"/>
      <c r="F1652" s="29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</row>
    <row r="1653" spans="1:18" ht="4.8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 spans="1:18" ht="17.25" customHeight="1">
      <c r="A1654" s="29" t="s">
        <v>45</v>
      </c>
      <c r="B1654" s="29"/>
      <c r="C1654" s="29"/>
      <c r="D1654" s="29"/>
      <c r="E1654" s="29"/>
      <c r="F1654" s="29"/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29"/>
    </row>
    <row r="1655" spans="1:18" ht="2.85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 spans="1:18" ht="11.4" customHeight="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30" t="s">
        <v>2</v>
      </c>
      <c r="P1656" s="30"/>
      <c r="Q1656" s="30"/>
      <c r="R1656" s="30"/>
    </row>
    <row r="1657" spans="1:18" ht="6.75" customHeight="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spans="1:18" ht="10.5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41" t="s">
        <v>2037</v>
      </c>
      <c r="P1658" s="41"/>
      <c r="Q1658" s="41"/>
      <c r="R1658" s="1"/>
    </row>
    <row r="1659" spans="1:18" ht="2.4" customHeight="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spans="1:18" ht="27.6" customHeight="1">
      <c r="A1660" s="16" t="s">
        <v>4</v>
      </c>
      <c r="B1660" s="18"/>
      <c r="C1660" s="19" t="s">
        <v>47</v>
      </c>
      <c r="D1660" s="20"/>
      <c r="E1660" s="20"/>
      <c r="F1660" s="20"/>
      <c r="G1660" s="20"/>
      <c r="H1660" s="20"/>
      <c r="I1660" s="20"/>
      <c r="J1660" s="20"/>
      <c r="K1660" s="20"/>
      <c r="L1660" s="21"/>
      <c r="M1660" s="4" t="s">
        <v>6</v>
      </c>
      <c r="N1660" s="32"/>
      <c r="O1660" s="33"/>
      <c r="P1660" s="33"/>
      <c r="Q1660" s="33"/>
      <c r="R1660" s="34"/>
    </row>
    <row r="1661" spans="1:18" ht="27.6" customHeight="1">
      <c r="A1661" s="16" t="s">
        <v>7</v>
      </c>
      <c r="B1661" s="18"/>
      <c r="C1661" s="19" t="s">
        <v>8</v>
      </c>
      <c r="D1661" s="20"/>
      <c r="E1661" s="20"/>
      <c r="F1661" s="20"/>
      <c r="G1661" s="20"/>
      <c r="H1661" s="20"/>
      <c r="I1661" s="20"/>
      <c r="J1661" s="20"/>
      <c r="K1661" s="20"/>
      <c r="L1661" s="21"/>
      <c r="M1661" s="4" t="s">
        <v>9</v>
      </c>
      <c r="N1661" s="19" t="s">
        <v>10</v>
      </c>
      <c r="O1661" s="20"/>
      <c r="P1661" s="20"/>
      <c r="Q1661" s="20"/>
      <c r="R1661" s="21"/>
    </row>
    <row r="1662" spans="1:18" ht="22.2" customHeight="1">
      <c r="A1662" s="22" t="s">
        <v>11</v>
      </c>
      <c r="B1662" s="24"/>
      <c r="C1662" s="22" t="s">
        <v>48</v>
      </c>
      <c r="D1662" s="23"/>
      <c r="E1662" s="23"/>
      <c r="F1662" s="23"/>
      <c r="G1662" s="24"/>
      <c r="H1662" s="22" t="s">
        <v>49</v>
      </c>
      <c r="I1662" s="24"/>
      <c r="J1662" s="22" t="s">
        <v>50</v>
      </c>
      <c r="K1662" s="23"/>
      <c r="L1662" s="24"/>
      <c r="M1662" s="5" t="s">
        <v>51</v>
      </c>
      <c r="N1662" s="22" t="s">
        <v>52</v>
      </c>
      <c r="O1662" s="24"/>
      <c r="P1662" s="22" t="s">
        <v>53</v>
      </c>
      <c r="Q1662" s="23"/>
      <c r="R1662" s="24"/>
    </row>
    <row r="1663" spans="1:18" ht="17.7" customHeight="1">
      <c r="A1663" s="22" t="s">
        <v>2038</v>
      </c>
      <c r="B1663" s="24"/>
      <c r="C1663" s="19" t="s">
        <v>2039</v>
      </c>
      <c r="D1663" s="20"/>
      <c r="E1663" s="20"/>
      <c r="F1663" s="20"/>
      <c r="G1663" s="21"/>
      <c r="H1663" s="22"/>
      <c r="I1663" s="24"/>
      <c r="J1663" s="35">
        <v>1</v>
      </c>
      <c r="K1663" s="36"/>
      <c r="L1663" s="37"/>
      <c r="M1663" s="6" t="str">
        <f>IF(COUNT(N1663,J1663)=2,IF(J1663=0,"-",N1663/J1663),"-")</f>
        <v>-</v>
      </c>
      <c r="N1663" s="25" t="str">
        <f>IF(COUNT(N1664,N1665,N1666,N1667)=4,SUM(N1664,N1665,N1666,N1667),"-")</f>
        <v>-</v>
      </c>
      <c r="O1663" s="26"/>
      <c r="P1663" s="19"/>
      <c r="Q1663" s="20"/>
      <c r="R1663" s="21"/>
    </row>
    <row r="1664" spans="1:18" ht="35.700000000000003" customHeight="1">
      <c r="A1664" s="22" t="s">
        <v>2040</v>
      </c>
      <c r="B1664" s="24"/>
      <c r="C1664" s="19" t="s">
        <v>2041</v>
      </c>
      <c r="D1664" s="20"/>
      <c r="E1664" s="20"/>
      <c r="F1664" s="20"/>
      <c r="G1664" s="21"/>
      <c r="H1664" s="22" t="s">
        <v>138</v>
      </c>
      <c r="I1664" s="24"/>
      <c r="J1664" s="35">
        <v>55</v>
      </c>
      <c r="K1664" s="36"/>
      <c r="L1664" s="37"/>
      <c r="M1664" s="7"/>
      <c r="N1664" s="25" t="str">
        <f>IF(COUNT(J1664,M1664)=2,ROUND(J1664*M1664,0),"-
-")</f>
        <v>-
-</v>
      </c>
      <c r="O1664" s="26"/>
      <c r="P1664" s="38" t="s">
        <v>2042</v>
      </c>
      <c r="Q1664" s="39"/>
      <c r="R1664" s="40"/>
    </row>
    <row r="1665" spans="1:18" ht="35.700000000000003" customHeight="1">
      <c r="A1665" s="22" t="s">
        <v>2043</v>
      </c>
      <c r="B1665" s="24"/>
      <c r="C1665" s="19" t="s">
        <v>2044</v>
      </c>
      <c r="D1665" s="20"/>
      <c r="E1665" s="20"/>
      <c r="F1665" s="20"/>
      <c r="G1665" s="21"/>
      <c r="H1665" s="22" t="s">
        <v>122</v>
      </c>
      <c r="I1665" s="24"/>
      <c r="J1665" s="35">
        <v>22</v>
      </c>
      <c r="K1665" s="36"/>
      <c r="L1665" s="37"/>
      <c r="M1665" s="7"/>
      <c r="N1665" s="25" t="str">
        <f>IF(COUNT(J1665,M1665)=2,ROUND(J1665*M1665,0),"-
-")</f>
        <v>-
-</v>
      </c>
      <c r="O1665" s="26"/>
      <c r="P1665" s="38" t="s">
        <v>2045</v>
      </c>
      <c r="Q1665" s="39"/>
      <c r="R1665" s="40"/>
    </row>
    <row r="1666" spans="1:18" ht="35.700000000000003" customHeight="1">
      <c r="A1666" s="22" t="s">
        <v>2046</v>
      </c>
      <c r="B1666" s="24"/>
      <c r="C1666" s="19" t="s">
        <v>2047</v>
      </c>
      <c r="D1666" s="20"/>
      <c r="E1666" s="20"/>
      <c r="F1666" s="20"/>
      <c r="G1666" s="21"/>
      <c r="H1666" s="22" t="s">
        <v>65</v>
      </c>
      <c r="I1666" s="24"/>
      <c r="J1666" s="35">
        <v>1</v>
      </c>
      <c r="K1666" s="36"/>
      <c r="L1666" s="37"/>
      <c r="M1666" s="7"/>
      <c r="N1666" s="25" t="str">
        <f>IF(COUNT(J1666,M1666)=2,ROUND(J1666*M1666,0),"-
-")</f>
        <v>-
-</v>
      </c>
      <c r="O1666" s="26"/>
      <c r="P1666" s="38" t="s">
        <v>2048</v>
      </c>
      <c r="Q1666" s="39"/>
      <c r="R1666" s="40"/>
    </row>
    <row r="1667" spans="1:18" ht="17.850000000000001" customHeight="1">
      <c r="A1667" s="22" t="s">
        <v>2049</v>
      </c>
      <c r="B1667" s="24"/>
      <c r="C1667" s="19" t="s">
        <v>2015</v>
      </c>
      <c r="D1667" s="20"/>
      <c r="E1667" s="20"/>
      <c r="F1667" s="20"/>
      <c r="G1667" s="21"/>
      <c r="H1667" s="22" t="s">
        <v>65</v>
      </c>
      <c r="I1667" s="24"/>
      <c r="J1667" s="35">
        <v>1</v>
      </c>
      <c r="K1667" s="36"/>
      <c r="L1667" s="37"/>
      <c r="M1667" s="7"/>
      <c r="N1667" s="25" t="str">
        <f>IF(COUNT(J1667,M1667)=2,ROUND(J1667*M1667,0),"-")</f>
        <v>-</v>
      </c>
      <c r="O1667" s="26"/>
      <c r="P1667" s="38" t="s">
        <v>2016</v>
      </c>
      <c r="Q1667" s="39"/>
      <c r="R1667" s="40"/>
    </row>
    <row r="1668" spans="1:18" ht="17.850000000000001" customHeight="1">
      <c r="A1668" s="22" t="s">
        <v>2050</v>
      </c>
      <c r="B1668" s="24"/>
      <c r="C1668" s="19" t="s">
        <v>2051</v>
      </c>
      <c r="D1668" s="20"/>
      <c r="E1668" s="20"/>
      <c r="F1668" s="20"/>
      <c r="G1668" s="21"/>
      <c r="H1668" s="22" t="s">
        <v>65</v>
      </c>
      <c r="I1668" s="24"/>
      <c r="J1668" s="35">
        <v>1</v>
      </c>
      <c r="K1668" s="36"/>
      <c r="L1668" s="37"/>
      <c r="M1668" s="7"/>
      <c r="N1668" s="25" t="str">
        <f>IF(COUNT(J1668,M1668)=2,ROUND(J1668*M1668,0),"-")</f>
        <v>-</v>
      </c>
      <c r="O1668" s="26"/>
      <c r="P1668" s="19"/>
      <c r="Q1668" s="20"/>
      <c r="R1668" s="21"/>
    </row>
    <row r="1669" spans="1:18" ht="17.850000000000001" customHeight="1">
      <c r="A1669" s="22" t="s">
        <v>2052</v>
      </c>
      <c r="B1669" s="24"/>
      <c r="C1669" s="19" t="s">
        <v>2053</v>
      </c>
      <c r="D1669" s="20"/>
      <c r="E1669" s="20"/>
      <c r="F1669" s="20"/>
      <c r="G1669" s="21"/>
      <c r="H1669" s="22" t="s">
        <v>65</v>
      </c>
      <c r="I1669" s="24"/>
      <c r="J1669" s="35">
        <v>1</v>
      </c>
      <c r="K1669" s="36"/>
      <c r="L1669" s="37"/>
      <c r="M1669" s="7"/>
      <c r="N1669" s="25" t="str">
        <f>IF(COUNT(J1669,M1669)=2,ROUND(J1669*M1669,0),"-")</f>
        <v>-</v>
      </c>
      <c r="O1669" s="26"/>
      <c r="P1669" s="19"/>
      <c r="Q1669" s="20"/>
      <c r="R1669" s="21"/>
    </row>
    <row r="1670" spans="1:18" ht="89.4" customHeight="1">
      <c r="A1670" s="22" t="s">
        <v>2054</v>
      </c>
      <c r="B1670" s="24"/>
      <c r="C1670" s="19" t="s">
        <v>2055</v>
      </c>
      <c r="D1670" s="20"/>
      <c r="E1670" s="20"/>
      <c r="F1670" s="20"/>
      <c r="G1670" s="21"/>
      <c r="H1670" s="22" t="s">
        <v>65</v>
      </c>
      <c r="I1670" s="24"/>
      <c r="J1670" s="35">
        <v>1</v>
      </c>
      <c r="K1670" s="36"/>
      <c r="L1670" s="37"/>
      <c r="M1670" s="7"/>
      <c r="N1670" s="25" t="str">
        <f>IF(COUNT(J1670,M1670)=2,ROUND(J1670*M1670,0),"-
-
-
-
-")</f>
        <v>-
-
-
-
-</v>
      </c>
      <c r="O1670" s="26"/>
      <c r="P1670" s="38" t="s">
        <v>2056</v>
      </c>
      <c r="Q1670" s="39"/>
      <c r="R1670" s="40"/>
    </row>
    <row r="1671" spans="1:18" ht="125.1" customHeight="1">
      <c r="A1671" s="22" t="s">
        <v>2057</v>
      </c>
      <c r="B1671" s="24"/>
      <c r="C1671" s="19" t="s">
        <v>2058</v>
      </c>
      <c r="D1671" s="20"/>
      <c r="E1671" s="20"/>
      <c r="F1671" s="20"/>
      <c r="G1671" s="21"/>
      <c r="H1671" s="22" t="s">
        <v>65</v>
      </c>
      <c r="I1671" s="24"/>
      <c r="J1671" s="35">
        <v>1</v>
      </c>
      <c r="K1671" s="36"/>
      <c r="L1671" s="37"/>
      <c r="M1671" s="7"/>
      <c r="N1671" s="25" t="str">
        <f>IF(COUNT(J1671,M1671)=2,ROUND(J1671*M1671,0),"-
-
-
-
-
-
-")</f>
        <v>-
-
-
-
-
-
-</v>
      </c>
      <c r="O1671" s="26"/>
      <c r="P1671" s="38" t="s">
        <v>2059</v>
      </c>
      <c r="Q1671" s="39"/>
      <c r="R1671" s="40"/>
    </row>
    <row r="1672" spans="1:18" ht="71.55" customHeight="1">
      <c r="A1672" s="22" t="s">
        <v>2060</v>
      </c>
      <c r="B1672" s="24"/>
      <c r="C1672" s="19" t="s">
        <v>2061</v>
      </c>
      <c r="D1672" s="20"/>
      <c r="E1672" s="20"/>
      <c r="F1672" s="20"/>
      <c r="G1672" s="21"/>
      <c r="H1672" s="22" t="s">
        <v>65</v>
      </c>
      <c r="I1672" s="24"/>
      <c r="J1672" s="35">
        <v>1</v>
      </c>
      <c r="K1672" s="36"/>
      <c r="L1672" s="37"/>
      <c r="M1672" s="7"/>
      <c r="N1672" s="25" t="str">
        <f>IF(COUNT(J1672,M1672)=2,ROUND(J1672*M1672,0),"-
-
-
-")</f>
        <v>-
-
-
-</v>
      </c>
      <c r="O1672" s="26"/>
      <c r="P1672" s="38" t="s">
        <v>2062</v>
      </c>
      <c r="Q1672" s="39"/>
      <c r="R1672" s="40"/>
    </row>
    <row r="1673" spans="1:18" ht="17.850000000000001" customHeight="1">
      <c r="A1673" s="22" t="s">
        <v>21</v>
      </c>
      <c r="B1673" s="24"/>
      <c r="C1673" s="19" t="s">
        <v>22</v>
      </c>
      <c r="D1673" s="20"/>
      <c r="E1673" s="20"/>
      <c r="F1673" s="20"/>
      <c r="G1673" s="21"/>
      <c r="H1673" s="22"/>
      <c r="I1673" s="24"/>
      <c r="J1673" s="35">
        <v>1</v>
      </c>
      <c r="K1673" s="36"/>
      <c r="L1673" s="37"/>
      <c r="M1673" s="6" t="str">
        <f>IF(COUNT(N1673,J1673)=2,IF(J1673=0,"-",N1673/J1673),"-")</f>
        <v>-</v>
      </c>
      <c r="N1673" s="25" t="str">
        <f>IF(COUNT(N1674,N1693,N1852,N2061,N2230,N2485,N2572,N2573,N2574,N2575,N2576,N2577,N2578,N2579)=14,SUM(N1674,N1693,N1852,N2061,N2230,N2485,N2572,N2573,N2574,N2575,N2576,N2577,N2578,N2579),"-")</f>
        <v>-</v>
      </c>
      <c r="O1673" s="26"/>
      <c r="P1673" s="19"/>
      <c r="Q1673" s="20"/>
      <c r="R1673" s="21"/>
    </row>
    <row r="1674" spans="1:18" ht="17.850000000000001" customHeight="1">
      <c r="A1674" s="22" t="s">
        <v>2063</v>
      </c>
      <c r="B1674" s="24"/>
      <c r="C1674" s="19" t="s">
        <v>55</v>
      </c>
      <c r="D1674" s="20"/>
      <c r="E1674" s="20"/>
      <c r="F1674" s="20"/>
      <c r="G1674" s="21"/>
      <c r="H1674" s="22"/>
      <c r="I1674" s="24"/>
      <c r="J1674" s="35">
        <v>1</v>
      </c>
      <c r="K1674" s="36"/>
      <c r="L1674" s="37"/>
      <c r="M1674" s="6" t="str">
        <f>IF(COUNT(N1674,J1674)=2,IF(J1674=0,"-",N1674/J1674),"-")</f>
        <v>-</v>
      </c>
      <c r="N1674" s="25" t="str">
        <f>IF(COUNT(N1675,N1691,N1692)=3,SUM(N1675,N1691,N1692),"-")</f>
        <v>-</v>
      </c>
      <c r="O1674" s="26"/>
      <c r="P1674" s="19"/>
      <c r="Q1674" s="20"/>
      <c r="R1674" s="21"/>
    </row>
    <row r="1675" spans="1:18" ht="35.700000000000003" customHeight="1">
      <c r="A1675" s="22" t="s">
        <v>2064</v>
      </c>
      <c r="B1675" s="24"/>
      <c r="C1675" s="19" t="s">
        <v>2065</v>
      </c>
      <c r="D1675" s="20"/>
      <c r="E1675" s="20"/>
      <c r="F1675" s="20"/>
      <c r="G1675" s="21"/>
      <c r="H1675" s="22" t="s">
        <v>65</v>
      </c>
      <c r="I1675" s="24"/>
      <c r="J1675" s="35">
        <v>1</v>
      </c>
      <c r="K1675" s="36"/>
      <c r="L1675" s="37"/>
      <c r="M1675" s="7"/>
      <c r="N1675" s="25" t="str">
        <f>IF(COUNT(J1675,M1675)=2,ROUND(J1675*M1675,0),"-
-")</f>
        <v>-
-</v>
      </c>
      <c r="O1675" s="26"/>
      <c r="P1675" s="38" t="s">
        <v>2066</v>
      </c>
      <c r="Q1675" s="39"/>
      <c r="R1675" s="40"/>
    </row>
    <row r="1676" spans="1:18" ht="54.75" customHeight="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18" ht="10.5" customHeight="1">
      <c r="A1677" s="1"/>
      <c r="B1677" s="41" t="s">
        <v>42</v>
      </c>
      <c r="C1677" s="41"/>
      <c r="D1677" s="1"/>
      <c r="E1677" s="8" t="s">
        <v>43</v>
      </c>
      <c r="F1677" s="1"/>
      <c r="G1677" s="41" t="s">
        <v>44</v>
      </c>
      <c r="H1677" s="41"/>
      <c r="I1677" s="1"/>
      <c r="J1677" s="1"/>
      <c r="K1677" s="8" t="s">
        <v>43</v>
      </c>
      <c r="L1677" s="1"/>
      <c r="M1677" s="1"/>
      <c r="N1677" s="1"/>
      <c r="O1677" s="1"/>
      <c r="P1677" s="1"/>
      <c r="Q1677" s="1"/>
      <c r="R1677" s="1"/>
    </row>
    <row r="1678" spans="1:18" ht="21.4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18" ht="26.1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spans="1:18" ht="17.25" customHeight="1">
      <c r="A1680" s="29" t="s">
        <v>0</v>
      </c>
      <c r="B1680" s="29"/>
      <c r="C1680" s="29"/>
      <c r="D1680" s="29"/>
      <c r="E1680" s="29"/>
      <c r="F1680" s="29"/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</row>
    <row r="1681" spans="1:18" ht="4.8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 spans="1:18" ht="17.25" customHeight="1">
      <c r="A1682" s="29" t="s">
        <v>45</v>
      </c>
      <c r="B1682" s="29"/>
      <c r="C1682" s="29"/>
      <c r="D1682" s="29"/>
      <c r="E1682" s="29"/>
      <c r="F1682" s="29"/>
      <c r="G1682" s="29"/>
      <c r="H1682" s="29"/>
      <c r="I1682" s="29"/>
      <c r="J1682" s="29"/>
      <c r="K1682" s="29"/>
      <c r="L1682" s="29"/>
      <c r="M1682" s="29"/>
      <c r="N1682" s="29"/>
      <c r="O1682" s="29"/>
      <c r="P1682" s="29"/>
      <c r="Q1682" s="29"/>
      <c r="R1682" s="29"/>
    </row>
    <row r="1683" spans="1:18" ht="2.85" customHeight="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 spans="1:18" ht="11.4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30" t="s">
        <v>2</v>
      </c>
      <c r="P1684" s="30"/>
      <c r="Q1684" s="30"/>
      <c r="R1684" s="30"/>
    </row>
    <row r="1685" spans="1:18" ht="6.75" customHeight="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 spans="1:18" ht="10.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41" t="s">
        <v>2067</v>
      </c>
      <c r="P1686" s="41"/>
      <c r="Q1686" s="41"/>
      <c r="R1686" s="1"/>
    </row>
    <row r="1687" spans="1:18" ht="2.4" customHeight="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 spans="1:18" ht="27.6" customHeight="1">
      <c r="A1688" s="16" t="s">
        <v>4</v>
      </c>
      <c r="B1688" s="18"/>
      <c r="C1688" s="19" t="s">
        <v>47</v>
      </c>
      <c r="D1688" s="20"/>
      <c r="E1688" s="20"/>
      <c r="F1688" s="20"/>
      <c r="G1688" s="20"/>
      <c r="H1688" s="20"/>
      <c r="I1688" s="20"/>
      <c r="J1688" s="20"/>
      <c r="K1688" s="20"/>
      <c r="L1688" s="21"/>
      <c r="M1688" s="4" t="s">
        <v>6</v>
      </c>
      <c r="N1688" s="32"/>
      <c r="O1688" s="33"/>
      <c r="P1688" s="33"/>
      <c r="Q1688" s="33"/>
      <c r="R1688" s="34"/>
    </row>
    <row r="1689" spans="1:18" ht="27.6" customHeight="1">
      <c r="A1689" s="16" t="s">
        <v>7</v>
      </c>
      <c r="B1689" s="18"/>
      <c r="C1689" s="19" t="s">
        <v>8</v>
      </c>
      <c r="D1689" s="20"/>
      <c r="E1689" s="20"/>
      <c r="F1689" s="20"/>
      <c r="G1689" s="20"/>
      <c r="H1689" s="20"/>
      <c r="I1689" s="20"/>
      <c r="J1689" s="20"/>
      <c r="K1689" s="20"/>
      <c r="L1689" s="21"/>
      <c r="M1689" s="4" t="s">
        <v>9</v>
      </c>
      <c r="N1689" s="19" t="s">
        <v>10</v>
      </c>
      <c r="O1689" s="20"/>
      <c r="P1689" s="20"/>
      <c r="Q1689" s="20"/>
      <c r="R1689" s="21"/>
    </row>
    <row r="1690" spans="1:18" ht="22.2" customHeight="1">
      <c r="A1690" s="22" t="s">
        <v>11</v>
      </c>
      <c r="B1690" s="24"/>
      <c r="C1690" s="22" t="s">
        <v>48</v>
      </c>
      <c r="D1690" s="23"/>
      <c r="E1690" s="23"/>
      <c r="F1690" s="23"/>
      <c r="G1690" s="24"/>
      <c r="H1690" s="22" t="s">
        <v>49</v>
      </c>
      <c r="I1690" s="24"/>
      <c r="J1690" s="22" t="s">
        <v>50</v>
      </c>
      <c r="K1690" s="23"/>
      <c r="L1690" s="24"/>
      <c r="M1690" s="5" t="s">
        <v>51</v>
      </c>
      <c r="N1690" s="22" t="s">
        <v>52</v>
      </c>
      <c r="O1690" s="24"/>
      <c r="P1690" s="22" t="s">
        <v>53</v>
      </c>
      <c r="Q1690" s="23"/>
      <c r="R1690" s="24"/>
    </row>
    <row r="1691" spans="1:18" ht="35.700000000000003" customHeight="1">
      <c r="A1691" s="22" t="s">
        <v>2068</v>
      </c>
      <c r="B1691" s="24"/>
      <c r="C1691" s="19" t="s">
        <v>2069</v>
      </c>
      <c r="D1691" s="20"/>
      <c r="E1691" s="20"/>
      <c r="F1691" s="20"/>
      <c r="G1691" s="21"/>
      <c r="H1691" s="22" t="s">
        <v>65</v>
      </c>
      <c r="I1691" s="24"/>
      <c r="J1691" s="35">
        <v>1</v>
      </c>
      <c r="K1691" s="36"/>
      <c r="L1691" s="37"/>
      <c r="M1691" s="7"/>
      <c r="N1691" s="25" t="str">
        <f>IF(COUNT(J1691,M1691)=2,ROUND(J1691*M1691,0),"-
-")</f>
        <v>-
-</v>
      </c>
      <c r="O1691" s="26"/>
      <c r="P1691" s="38" t="s">
        <v>2070</v>
      </c>
      <c r="Q1691" s="39"/>
      <c r="R1691" s="40"/>
    </row>
    <row r="1692" spans="1:18" ht="35.700000000000003" customHeight="1">
      <c r="A1692" s="22" t="s">
        <v>2071</v>
      </c>
      <c r="B1692" s="24"/>
      <c r="C1692" s="19" t="s">
        <v>2072</v>
      </c>
      <c r="D1692" s="20"/>
      <c r="E1692" s="20"/>
      <c r="F1692" s="20"/>
      <c r="G1692" s="21"/>
      <c r="H1692" s="22" t="s">
        <v>65</v>
      </c>
      <c r="I1692" s="24"/>
      <c r="J1692" s="35">
        <v>1</v>
      </c>
      <c r="K1692" s="36"/>
      <c r="L1692" s="37"/>
      <c r="M1692" s="7"/>
      <c r="N1692" s="25" t="str">
        <f>IF(COUNT(J1692,M1692)=2,ROUND(J1692*M1692,0),"-
-")</f>
        <v>-
-</v>
      </c>
      <c r="O1692" s="26"/>
      <c r="P1692" s="38" t="s">
        <v>2073</v>
      </c>
      <c r="Q1692" s="39"/>
      <c r="R1692" s="40"/>
    </row>
    <row r="1693" spans="1:18" ht="17.850000000000001" customHeight="1">
      <c r="A1693" s="22" t="s">
        <v>2074</v>
      </c>
      <c r="B1693" s="24"/>
      <c r="C1693" s="19" t="s">
        <v>2075</v>
      </c>
      <c r="D1693" s="20"/>
      <c r="E1693" s="20"/>
      <c r="F1693" s="20"/>
      <c r="G1693" s="21"/>
      <c r="H1693" s="22"/>
      <c r="I1693" s="24"/>
      <c r="J1693" s="35">
        <v>1</v>
      </c>
      <c r="K1693" s="36"/>
      <c r="L1693" s="37"/>
      <c r="M1693" s="6" t="str">
        <f>IF(COUNT(N1693,J1693)=2,IF(J1693=0,"-",N1693/J1693),"-")</f>
        <v>-</v>
      </c>
      <c r="N1693" s="25" t="str">
        <f>IF(COUNT(N1694,N1704,N1726,N1730,N1756,N1784,N1793,N1816,N1819,N1843,N1847)=11,SUM(N1694,N1704,N1726,N1730,N1756,N1784,N1793,N1816,N1819,N1843,N1847),"-")</f>
        <v>-</v>
      </c>
      <c r="O1693" s="26"/>
      <c r="P1693" s="19"/>
      <c r="Q1693" s="20"/>
      <c r="R1693" s="21"/>
    </row>
    <row r="1694" spans="1:18" ht="35.700000000000003" customHeight="1">
      <c r="A1694" s="22" t="s">
        <v>2076</v>
      </c>
      <c r="B1694" s="24"/>
      <c r="C1694" s="19" t="s">
        <v>2077</v>
      </c>
      <c r="D1694" s="20"/>
      <c r="E1694" s="20"/>
      <c r="F1694" s="20"/>
      <c r="G1694" s="21"/>
      <c r="H1694" s="22"/>
      <c r="I1694" s="24"/>
      <c r="J1694" s="35">
        <v>1</v>
      </c>
      <c r="K1694" s="36"/>
      <c r="L1694" s="37"/>
      <c r="M1694" s="6" t="str">
        <f>IF(COUNT(N1694,J1694)=2,IF(J1694=0,"-",N1694/J1694),"-")</f>
        <v>-</v>
      </c>
      <c r="N1694" s="25" t="str">
        <f>IF(COUNT(N1695,N1696,N1697,N1698,N1699,N1700,N1701,N1702,N1703)=9,SUM(N1695,N1696,N1697,N1698,N1699,N1700,N1701,N1702,N1703),"-")</f>
        <v>-</v>
      </c>
      <c r="O1694" s="26"/>
      <c r="P1694" s="19"/>
      <c r="Q1694" s="20"/>
      <c r="R1694" s="21"/>
    </row>
    <row r="1695" spans="1:18" ht="35.700000000000003" customHeight="1">
      <c r="A1695" s="22" t="s">
        <v>2078</v>
      </c>
      <c r="B1695" s="24"/>
      <c r="C1695" s="19" t="s">
        <v>2079</v>
      </c>
      <c r="D1695" s="20"/>
      <c r="E1695" s="20"/>
      <c r="F1695" s="20"/>
      <c r="G1695" s="21"/>
      <c r="H1695" s="22" t="s">
        <v>122</v>
      </c>
      <c r="I1695" s="24"/>
      <c r="J1695" s="35">
        <v>1</v>
      </c>
      <c r="K1695" s="36"/>
      <c r="L1695" s="37"/>
      <c r="M1695" s="7"/>
      <c r="N1695" s="25" t="str">
        <f t="shared" ref="N1695:N1703" si="28">IF(COUNT(J1695,M1695)=2,ROUND(J1695*M1695,0),"-
-")</f>
        <v>-
-</v>
      </c>
      <c r="O1695" s="26"/>
      <c r="P1695" s="38" t="s">
        <v>2080</v>
      </c>
      <c r="Q1695" s="39"/>
      <c r="R1695" s="40"/>
    </row>
    <row r="1696" spans="1:18" ht="35.700000000000003" customHeight="1">
      <c r="A1696" s="22" t="s">
        <v>2081</v>
      </c>
      <c r="B1696" s="24"/>
      <c r="C1696" s="19" t="s">
        <v>2082</v>
      </c>
      <c r="D1696" s="20"/>
      <c r="E1696" s="20"/>
      <c r="F1696" s="20"/>
      <c r="G1696" s="21"/>
      <c r="H1696" s="22" t="s">
        <v>122</v>
      </c>
      <c r="I1696" s="24"/>
      <c r="J1696" s="35">
        <v>1</v>
      </c>
      <c r="K1696" s="36"/>
      <c r="L1696" s="37"/>
      <c r="M1696" s="7"/>
      <c r="N1696" s="25" t="str">
        <f t="shared" si="28"/>
        <v>-
-</v>
      </c>
      <c r="O1696" s="26"/>
      <c r="P1696" s="38" t="s">
        <v>2083</v>
      </c>
      <c r="Q1696" s="39"/>
      <c r="R1696" s="40"/>
    </row>
    <row r="1697" spans="1:18" ht="35.700000000000003" customHeight="1">
      <c r="A1697" s="22" t="s">
        <v>2084</v>
      </c>
      <c r="B1697" s="24"/>
      <c r="C1697" s="19" t="s">
        <v>2085</v>
      </c>
      <c r="D1697" s="20"/>
      <c r="E1697" s="20"/>
      <c r="F1697" s="20"/>
      <c r="G1697" s="21"/>
      <c r="H1697" s="22" t="s">
        <v>122</v>
      </c>
      <c r="I1697" s="24"/>
      <c r="J1697" s="32"/>
      <c r="K1697" s="33"/>
      <c r="L1697" s="34"/>
      <c r="M1697" s="7"/>
      <c r="N1697" s="25" t="str">
        <f t="shared" si="28"/>
        <v>-
-</v>
      </c>
      <c r="O1697" s="26"/>
      <c r="P1697" s="38" t="s">
        <v>2086</v>
      </c>
      <c r="Q1697" s="39"/>
      <c r="R1697" s="40"/>
    </row>
    <row r="1698" spans="1:18" ht="35.700000000000003" customHeight="1">
      <c r="A1698" s="22" t="s">
        <v>2087</v>
      </c>
      <c r="B1698" s="24"/>
      <c r="C1698" s="19" t="s">
        <v>2088</v>
      </c>
      <c r="D1698" s="20"/>
      <c r="E1698" s="20"/>
      <c r="F1698" s="20"/>
      <c r="G1698" s="21"/>
      <c r="H1698" s="22" t="s">
        <v>65</v>
      </c>
      <c r="I1698" s="24"/>
      <c r="J1698" s="35">
        <v>1</v>
      </c>
      <c r="K1698" s="36"/>
      <c r="L1698" s="37"/>
      <c r="M1698" s="7"/>
      <c r="N1698" s="25" t="str">
        <f t="shared" si="28"/>
        <v>-
-</v>
      </c>
      <c r="O1698" s="26"/>
      <c r="P1698" s="38" t="s">
        <v>2089</v>
      </c>
      <c r="Q1698" s="39"/>
      <c r="R1698" s="40"/>
    </row>
    <row r="1699" spans="1:18" ht="35.700000000000003" customHeight="1">
      <c r="A1699" s="22" t="s">
        <v>2090</v>
      </c>
      <c r="B1699" s="24"/>
      <c r="C1699" s="19" t="s">
        <v>2091</v>
      </c>
      <c r="D1699" s="20"/>
      <c r="E1699" s="20"/>
      <c r="F1699" s="20"/>
      <c r="G1699" s="21"/>
      <c r="H1699" s="22" t="s">
        <v>65</v>
      </c>
      <c r="I1699" s="24"/>
      <c r="J1699" s="35">
        <v>1</v>
      </c>
      <c r="K1699" s="36"/>
      <c r="L1699" s="37"/>
      <c r="M1699" s="7"/>
      <c r="N1699" s="25" t="str">
        <f t="shared" si="28"/>
        <v>-
-</v>
      </c>
      <c r="O1699" s="26"/>
      <c r="P1699" s="38" t="s">
        <v>2092</v>
      </c>
      <c r="Q1699" s="39"/>
      <c r="R1699" s="40"/>
    </row>
    <row r="1700" spans="1:18" ht="35.700000000000003" customHeight="1">
      <c r="A1700" s="22" t="s">
        <v>2093</v>
      </c>
      <c r="B1700" s="24"/>
      <c r="C1700" s="19" t="s">
        <v>2094</v>
      </c>
      <c r="D1700" s="20"/>
      <c r="E1700" s="20"/>
      <c r="F1700" s="20"/>
      <c r="G1700" s="21"/>
      <c r="H1700" s="22" t="s">
        <v>65</v>
      </c>
      <c r="I1700" s="24"/>
      <c r="J1700" s="35">
        <v>1</v>
      </c>
      <c r="K1700" s="36"/>
      <c r="L1700" s="37"/>
      <c r="M1700" s="7"/>
      <c r="N1700" s="25" t="str">
        <f t="shared" si="28"/>
        <v>-
-</v>
      </c>
      <c r="O1700" s="26"/>
      <c r="P1700" s="38" t="s">
        <v>2095</v>
      </c>
      <c r="Q1700" s="39"/>
      <c r="R1700" s="40"/>
    </row>
    <row r="1701" spans="1:18" ht="35.700000000000003" customHeight="1">
      <c r="A1701" s="22" t="s">
        <v>2096</v>
      </c>
      <c r="B1701" s="24"/>
      <c r="C1701" s="19" t="s">
        <v>2097</v>
      </c>
      <c r="D1701" s="20"/>
      <c r="E1701" s="20"/>
      <c r="F1701" s="20"/>
      <c r="G1701" s="21"/>
      <c r="H1701" s="22" t="s">
        <v>65</v>
      </c>
      <c r="I1701" s="24"/>
      <c r="J1701" s="35">
        <v>1</v>
      </c>
      <c r="K1701" s="36"/>
      <c r="L1701" s="37"/>
      <c r="M1701" s="7"/>
      <c r="N1701" s="25" t="str">
        <f t="shared" si="28"/>
        <v>-
-</v>
      </c>
      <c r="O1701" s="26"/>
      <c r="P1701" s="38" t="s">
        <v>2098</v>
      </c>
      <c r="Q1701" s="39"/>
      <c r="R1701" s="40"/>
    </row>
    <row r="1702" spans="1:18" ht="35.700000000000003" customHeight="1">
      <c r="A1702" s="22" t="s">
        <v>2099</v>
      </c>
      <c r="B1702" s="24"/>
      <c r="C1702" s="19" t="s">
        <v>2100</v>
      </c>
      <c r="D1702" s="20"/>
      <c r="E1702" s="20"/>
      <c r="F1702" s="20"/>
      <c r="G1702" s="21"/>
      <c r="H1702" s="22" t="s">
        <v>65</v>
      </c>
      <c r="I1702" s="24"/>
      <c r="J1702" s="35">
        <v>1</v>
      </c>
      <c r="K1702" s="36"/>
      <c r="L1702" s="37"/>
      <c r="M1702" s="7"/>
      <c r="N1702" s="25" t="str">
        <f t="shared" si="28"/>
        <v>-
-</v>
      </c>
      <c r="O1702" s="26"/>
      <c r="P1702" s="38" t="s">
        <v>2101</v>
      </c>
      <c r="Q1702" s="39"/>
      <c r="R1702" s="40"/>
    </row>
    <row r="1703" spans="1:18" ht="35.700000000000003" customHeight="1">
      <c r="A1703" s="22" t="s">
        <v>2102</v>
      </c>
      <c r="B1703" s="24"/>
      <c r="C1703" s="19" t="s">
        <v>2103</v>
      </c>
      <c r="D1703" s="20"/>
      <c r="E1703" s="20"/>
      <c r="F1703" s="20"/>
      <c r="G1703" s="21"/>
      <c r="H1703" s="22" t="s">
        <v>65</v>
      </c>
      <c r="I1703" s="24"/>
      <c r="J1703" s="35">
        <v>1</v>
      </c>
      <c r="K1703" s="36"/>
      <c r="L1703" s="37"/>
      <c r="M1703" s="7"/>
      <c r="N1703" s="25" t="str">
        <f t="shared" si="28"/>
        <v>-
-</v>
      </c>
      <c r="O1703" s="26"/>
      <c r="P1703" s="38" t="s">
        <v>2104</v>
      </c>
      <c r="Q1703" s="39"/>
      <c r="R1703" s="40"/>
    </row>
    <row r="1704" spans="1:18" ht="17.850000000000001" customHeight="1">
      <c r="A1704" s="22" t="s">
        <v>2105</v>
      </c>
      <c r="B1704" s="24"/>
      <c r="C1704" s="19" t="s">
        <v>2106</v>
      </c>
      <c r="D1704" s="20"/>
      <c r="E1704" s="20"/>
      <c r="F1704" s="20"/>
      <c r="G1704" s="21"/>
      <c r="H1704" s="22"/>
      <c r="I1704" s="24"/>
      <c r="J1704" s="35">
        <v>1</v>
      </c>
      <c r="K1704" s="36"/>
      <c r="L1704" s="37"/>
      <c r="M1704" s="6" t="str">
        <f>IF(COUNT(N1704,J1704)=2,IF(J1704=0,"-",N1704/J1704),"-")</f>
        <v>-</v>
      </c>
      <c r="N1704" s="25" t="str">
        <f>IF(COUNT(N1705,N1706,N1722,N1723,N1724,N1725)=6,SUM(N1705,N1706,N1722,N1723,N1724,N1725),"-")</f>
        <v>-</v>
      </c>
      <c r="O1704" s="26"/>
      <c r="P1704" s="19"/>
      <c r="Q1704" s="20"/>
      <c r="R1704" s="21"/>
    </row>
    <row r="1705" spans="1:18" ht="35.700000000000003" customHeight="1">
      <c r="A1705" s="22" t="s">
        <v>2107</v>
      </c>
      <c r="B1705" s="24"/>
      <c r="C1705" s="19" t="s">
        <v>2108</v>
      </c>
      <c r="D1705" s="20"/>
      <c r="E1705" s="20"/>
      <c r="F1705" s="20"/>
      <c r="G1705" s="21"/>
      <c r="H1705" s="22" t="s">
        <v>122</v>
      </c>
      <c r="I1705" s="24"/>
      <c r="J1705" s="35">
        <v>2</v>
      </c>
      <c r="K1705" s="36"/>
      <c r="L1705" s="37"/>
      <c r="M1705" s="7"/>
      <c r="N1705" s="25" t="str">
        <f>IF(COUNT(J1705,M1705)=2,ROUND(J1705*M1705,0),"-
-")</f>
        <v>-
-</v>
      </c>
      <c r="O1705" s="26"/>
      <c r="P1705" s="38" t="s">
        <v>2109</v>
      </c>
      <c r="Q1705" s="39"/>
      <c r="R1705" s="40"/>
    </row>
    <row r="1706" spans="1:18" ht="35.700000000000003" customHeight="1">
      <c r="A1706" s="22" t="s">
        <v>2110</v>
      </c>
      <c r="B1706" s="24"/>
      <c r="C1706" s="19" t="s">
        <v>2111</v>
      </c>
      <c r="D1706" s="20"/>
      <c r="E1706" s="20"/>
      <c r="F1706" s="20"/>
      <c r="G1706" s="21"/>
      <c r="H1706" s="22" t="s">
        <v>122</v>
      </c>
      <c r="I1706" s="24"/>
      <c r="J1706" s="35">
        <v>1</v>
      </c>
      <c r="K1706" s="36"/>
      <c r="L1706" s="37"/>
      <c r="M1706" s="7"/>
      <c r="N1706" s="25" t="str">
        <f>IF(COUNT(J1706,M1706)=2,ROUND(J1706*M1706,0),"-
-")</f>
        <v>-
-</v>
      </c>
      <c r="O1706" s="26"/>
      <c r="P1706" s="38" t="s">
        <v>2112</v>
      </c>
      <c r="Q1706" s="39"/>
      <c r="R1706" s="40"/>
    </row>
    <row r="1707" spans="1:18" ht="54.75" customHeight="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</row>
    <row r="1708" spans="1:18" ht="10.5" customHeight="1">
      <c r="A1708" s="1"/>
      <c r="B1708" s="41" t="s">
        <v>42</v>
      </c>
      <c r="C1708" s="41"/>
      <c r="D1708" s="1"/>
      <c r="E1708" s="8" t="s">
        <v>43</v>
      </c>
      <c r="F1708" s="1"/>
      <c r="G1708" s="41" t="s">
        <v>44</v>
      </c>
      <c r="H1708" s="41"/>
      <c r="I1708" s="1"/>
      <c r="J1708" s="1"/>
      <c r="K1708" s="8" t="s">
        <v>43</v>
      </c>
      <c r="L1708" s="1"/>
      <c r="M1708" s="1"/>
      <c r="N1708" s="1"/>
      <c r="O1708" s="1"/>
      <c r="P1708" s="1"/>
      <c r="Q1708" s="1"/>
      <c r="R1708" s="1"/>
    </row>
    <row r="1709" spans="1:18" ht="21.45" customHeight="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</row>
    <row r="1710" spans="1:18" ht="26.1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</row>
    <row r="1711" spans="1:18" ht="17.25" customHeight="1">
      <c r="A1711" s="29" t="s">
        <v>0</v>
      </c>
      <c r="B1711" s="29"/>
      <c r="C1711" s="29"/>
      <c r="D1711" s="29"/>
      <c r="E1711" s="29"/>
      <c r="F1711" s="29"/>
      <c r="G1711" s="29"/>
      <c r="H1711" s="29"/>
      <c r="I1711" s="29"/>
      <c r="J1711" s="29"/>
      <c r="K1711" s="29"/>
      <c r="L1711" s="29"/>
      <c r="M1711" s="29"/>
      <c r="N1711" s="29"/>
      <c r="O1711" s="29"/>
      <c r="P1711" s="29"/>
      <c r="Q1711" s="29"/>
      <c r="R1711" s="29"/>
    </row>
    <row r="1712" spans="1:18" ht="4.8" customHeight="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 spans="1:18" ht="17.25" customHeight="1">
      <c r="A1713" s="29" t="s">
        <v>45</v>
      </c>
      <c r="B1713" s="29"/>
      <c r="C1713" s="29"/>
      <c r="D1713" s="29"/>
      <c r="E1713" s="29"/>
      <c r="F1713" s="29"/>
      <c r="G1713" s="29"/>
      <c r="H1713" s="29"/>
      <c r="I1713" s="29"/>
      <c r="J1713" s="29"/>
      <c r="K1713" s="29"/>
      <c r="L1713" s="29"/>
      <c r="M1713" s="29"/>
      <c r="N1713" s="29"/>
      <c r="O1713" s="29"/>
      <c r="P1713" s="29"/>
      <c r="Q1713" s="29"/>
      <c r="R1713" s="29"/>
    </row>
    <row r="1714" spans="1:18" ht="2.8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</row>
    <row r="1715" spans="1:18" ht="11.4" customHeight="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30" t="s">
        <v>2</v>
      </c>
      <c r="P1715" s="30"/>
      <c r="Q1715" s="30"/>
      <c r="R1715" s="30"/>
    </row>
    <row r="1716" spans="1:18" ht="6.75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</row>
    <row r="1717" spans="1:18" ht="10.5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41" t="s">
        <v>2113</v>
      </c>
      <c r="P1717" s="41"/>
      <c r="Q1717" s="41"/>
      <c r="R1717" s="1"/>
    </row>
    <row r="1718" spans="1:18" ht="2.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</row>
    <row r="1719" spans="1:18" ht="27.6" customHeight="1">
      <c r="A1719" s="16" t="s">
        <v>4</v>
      </c>
      <c r="B1719" s="18"/>
      <c r="C1719" s="19" t="s">
        <v>47</v>
      </c>
      <c r="D1719" s="20"/>
      <c r="E1719" s="20"/>
      <c r="F1719" s="20"/>
      <c r="G1719" s="20"/>
      <c r="H1719" s="20"/>
      <c r="I1719" s="20"/>
      <c r="J1719" s="20"/>
      <c r="K1719" s="20"/>
      <c r="L1719" s="21"/>
      <c r="M1719" s="4" t="s">
        <v>6</v>
      </c>
      <c r="N1719" s="32"/>
      <c r="O1719" s="33"/>
      <c r="P1719" s="33"/>
      <c r="Q1719" s="33"/>
      <c r="R1719" s="34"/>
    </row>
    <row r="1720" spans="1:18" ht="27.6" customHeight="1">
      <c r="A1720" s="16" t="s">
        <v>7</v>
      </c>
      <c r="B1720" s="18"/>
      <c r="C1720" s="19" t="s">
        <v>8</v>
      </c>
      <c r="D1720" s="20"/>
      <c r="E1720" s="20"/>
      <c r="F1720" s="20"/>
      <c r="G1720" s="20"/>
      <c r="H1720" s="20"/>
      <c r="I1720" s="20"/>
      <c r="J1720" s="20"/>
      <c r="K1720" s="20"/>
      <c r="L1720" s="21"/>
      <c r="M1720" s="4" t="s">
        <v>9</v>
      </c>
      <c r="N1720" s="19" t="s">
        <v>10</v>
      </c>
      <c r="O1720" s="20"/>
      <c r="P1720" s="20"/>
      <c r="Q1720" s="20"/>
      <c r="R1720" s="21"/>
    </row>
    <row r="1721" spans="1:18" ht="22.2" customHeight="1">
      <c r="A1721" s="22" t="s">
        <v>11</v>
      </c>
      <c r="B1721" s="24"/>
      <c r="C1721" s="22" t="s">
        <v>48</v>
      </c>
      <c r="D1721" s="23"/>
      <c r="E1721" s="23"/>
      <c r="F1721" s="23"/>
      <c r="G1721" s="24"/>
      <c r="H1721" s="22" t="s">
        <v>49</v>
      </c>
      <c r="I1721" s="24"/>
      <c r="J1721" s="22" t="s">
        <v>50</v>
      </c>
      <c r="K1721" s="23"/>
      <c r="L1721" s="24"/>
      <c r="M1721" s="5" t="s">
        <v>51</v>
      </c>
      <c r="N1721" s="22" t="s">
        <v>52</v>
      </c>
      <c r="O1721" s="24"/>
      <c r="P1721" s="22" t="s">
        <v>53</v>
      </c>
      <c r="Q1721" s="23"/>
      <c r="R1721" s="24"/>
    </row>
    <row r="1722" spans="1:18" ht="35.700000000000003" customHeight="1">
      <c r="A1722" s="22" t="s">
        <v>2114</v>
      </c>
      <c r="B1722" s="24"/>
      <c r="C1722" s="19" t="s">
        <v>2115</v>
      </c>
      <c r="D1722" s="20"/>
      <c r="E1722" s="20"/>
      <c r="F1722" s="20"/>
      <c r="G1722" s="21"/>
      <c r="H1722" s="22" t="s">
        <v>65</v>
      </c>
      <c r="I1722" s="24"/>
      <c r="J1722" s="35">
        <v>1</v>
      </c>
      <c r="K1722" s="36"/>
      <c r="L1722" s="37"/>
      <c r="M1722" s="7"/>
      <c r="N1722" s="25" t="str">
        <f>IF(COUNT(J1722,M1722)=2,ROUND(J1722*M1722,0),"-
-")</f>
        <v>-
-</v>
      </c>
      <c r="O1722" s="26"/>
      <c r="P1722" s="38" t="s">
        <v>2116</v>
      </c>
      <c r="Q1722" s="39"/>
      <c r="R1722" s="40"/>
    </row>
    <row r="1723" spans="1:18" ht="35.700000000000003" customHeight="1">
      <c r="A1723" s="22" t="s">
        <v>2117</v>
      </c>
      <c r="B1723" s="24"/>
      <c r="C1723" s="19" t="s">
        <v>2118</v>
      </c>
      <c r="D1723" s="20"/>
      <c r="E1723" s="20"/>
      <c r="F1723" s="20"/>
      <c r="G1723" s="21"/>
      <c r="H1723" s="22" t="s">
        <v>65</v>
      </c>
      <c r="I1723" s="24"/>
      <c r="J1723" s="35">
        <v>1</v>
      </c>
      <c r="K1723" s="36"/>
      <c r="L1723" s="37"/>
      <c r="M1723" s="7"/>
      <c r="N1723" s="25" t="str">
        <f>IF(COUNT(J1723,M1723)=2,ROUND(J1723*M1723,0),"-
-")</f>
        <v>-
-</v>
      </c>
      <c r="O1723" s="26"/>
      <c r="P1723" s="38" t="s">
        <v>2119</v>
      </c>
      <c r="Q1723" s="39"/>
      <c r="R1723" s="40"/>
    </row>
    <row r="1724" spans="1:18" ht="35.700000000000003" customHeight="1">
      <c r="A1724" s="22" t="s">
        <v>2120</v>
      </c>
      <c r="B1724" s="24"/>
      <c r="C1724" s="19" t="s">
        <v>2121</v>
      </c>
      <c r="D1724" s="20"/>
      <c r="E1724" s="20"/>
      <c r="F1724" s="20"/>
      <c r="G1724" s="21"/>
      <c r="H1724" s="22" t="s">
        <v>65</v>
      </c>
      <c r="I1724" s="24"/>
      <c r="J1724" s="35">
        <v>1</v>
      </c>
      <c r="K1724" s="36"/>
      <c r="L1724" s="37"/>
      <c r="M1724" s="7"/>
      <c r="N1724" s="25" t="str">
        <f>IF(COUNT(J1724,M1724)=2,ROUND(J1724*M1724,0),"-
-")</f>
        <v>-
-</v>
      </c>
      <c r="O1724" s="26"/>
      <c r="P1724" s="38" t="s">
        <v>2122</v>
      </c>
      <c r="Q1724" s="39"/>
      <c r="R1724" s="40"/>
    </row>
    <row r="1725" spans="1:18" ht="35.700000000000003" customHeight="1">
      <c r="A1725" s="22" t="s">
        <v>2123</v>
      </c>
      <c r="B1725" s="24"/>
      <c r="C1725" s="19" t="s">
        <v>2124</v>
      </c>
      <c r="D1725" s="20"/>
      <c r="E1725" s="20"/>
      <c r="F1725" s="20"/>
      <c r="G1725" s="21"/>
      <c r="H1725" s="22" t="s">
        <v>65</v>
      </c>
      <c r="I1725" s="24"/>
      <c r="J1725" s="35">
        <v>1</v>
      </c>
      <c r="K1725" s="36"/>
      <c r="L1725" s="37"/>
      <c r="M1725" s="7"/>
      <c r="N1725" s="25" t="str">
        <f>IF(COUNT(J1725,M1725)=2,ROUND(J1725*M1725,0),"-
-")</f>
        <v>-
-</v>
      </c>
      <c r="O1725" s="26"/>
      <c r="P1725" s="38" t="s">
        <v>2125</v>
      </c>
      <c r="Q1725" s="39"/>
      <c r="R1725" s="40"/>
    </row>
    <row r="1726" spans="1:18" ht="17.850000000000001" customHeight="1">
      <c r="A1726" s="22" t="s">
        <v>2126</v>
      </c>
      <c r="B1726" s="24"/>
      <c r="C1726" s="19" t="s">
        <v>2127</v>
      </c>
      <c r="D1726" s="20"/>
      <c r="E1726" s="20"/>
      <c r="F1726" s="20"/>
      <c r="G1726" s="21"/>
      <c r="H1726" s="22"/>
      <c r="I1726" s="24"/>
      <c r="J1726" s="35">
        <v>1</v>
      </c>
      <c r="K1726" s="36"/>
      <c r="L1726" s="37"/>
      <c r="M1726" s="6" t="str">
        <f>IF(COUNT(N1726,J1726)=2,IF(J1726=0,"-",N1726/J1726),"-")</f>
        <v>-</v>
      </c>
      <c r="N1726" s="25" t="str">
        <f>IF(COUNT(N1727,N1728,N1729)=3,SUM(N1727,N1728,N1729),"-")</f>
        <v>-</v>
      </c>
      <c r="O1726" s="26"/>
      <c r="P1726" s="19"/>
      <c r="Q1726" s="20"/>
      <c r="R1726" s="21"/>
    </row>
    <row r="1727" spans="1:18" ht="35.700000000000003" customHeight="1">
      <c r="A1727" s="22" t="s">
        <v>2128</v>
      </c>
      <c r="B1727" s="24"/>
      <c r="C1727" s="19" t="s">
        <v>2129</v>
      </c>
      <c r="D1727" s="20"/>
      <c r="E1727" s="20"/>
      <c r="F1727" s="20"/>
      <c r="G1727" s="21"/>
      <c r="H1727" s="22" t="s">
        <v>122</v>
      </c>
      <c r="I1727" s="24"/>
      <c r="J1727" s="35">
        <v>1</v>
      </c>
      <c r="K1727" s="36"/>
      <c r="L1727" s="37"/>
      <c r="M1727" s="7"/>
      <c r="N1727" s="25" t="str">
        <f>IF(COUNT(J1727,M1727)=2,ROUND(J1727*M1727,0),"-
-")</f>
        <v>-
-</v>
      </c>
      <c r="O1727" s="26"/>
      <c r="P1727" s="38" t="s">
        <v>2130</v>
      </c>
      <c r="Q1727" s="39"/>
      <c r="R1727" s="40"/>
    </row>
    <row r="1728" spans="1:18" ht="35.700000000000003" customHeight="1">
      <c r="A1728" s="22" t="s">
        <v>2131</v>
      </c>
      <c r="B1728" s="24"/>
      <c r="C1728" s="19" t="s">
        <v>2132</v>
      </c>
      <c r="D1728" s="20"/>
      <c r="E1728" s="20"/>
      <c r="F1728" s="20"/>
      <c r="G1728" s="21"/>
      <c r="H1728" s="22" t="s">
        <v>65</v>
      </c>
      <c r="I1728" s="24"/>
      <c r="J1728" s="35">
        <v>1</v>
      </c>
      <c r="K1728" s="36"/>
      <c r="L1728" s="37"/>
      <c r="M1728" s="7"/>
      <c r="N1728" s="25" t="str">
        <f>IF(COUNT(J1728,M1728)=2,ROUND(J1728*M1728,0),"-
-")</f>
        <v>-
-</v>
      </c>
      <c r="O1728" s="26"/>
      <c r="P1728" s="38" t="s">
        <v>2133</v>
      </c>
      <c r="Q1728" s="39"/>
      <c r="R1728" s="40"/>
    </row>
    <row r="1729" spans="1:18" ht="35.700000000000003" customHeight="1">
      <c r="A1729" s="22" t="s">
        <v>2134</v>
      </c>
      <c r="B1729" s="24"/>
      <c r="C1729" s="19" t="s">
        <v>2135</v>
      </c>
      <c r="D1729" s="20"/>
      <c r="E1729" s="20"/>
      <c r="F1729" s="20"/>
      <c r="G1729" s="21"/>
      <c r="H1729" s="22" t="s">
        <v>65</v>
      </c>
      <c r="I1729" s="24"/>
      <c r="J1729" s="35">
        <v>1</v>
      </c>
      <c r="K1729" s="36"/>
      <c r="L1729" s="37"/>
      <c r="M1729" s="7"/>
      <c r="N1729" s="25" t="str">
        <f>IF(COUNT(J1729,M1729)=2,ROUND(J1729*M1729,0),"-
-")</f>
        <v>-
-</v>
      </c>
      <c r="O1729" s="26"/>
      <c r="P1729" s="38" t="s">
        <v>2136</v>
      </c>
      <c r="Q1729" s="39"/>
      <c r="R1729" s="40"/>
    </row>
    <row r="1730" spans="1:18" ht="35.700000000000003" customHeight="1">
      <c r="A1730" s="22" t="s">
        <v>2137</v>
      </c>
      <c r="B1730" s="24"/>
      <c r="C1730" s="19" t="s">
        <v>2138</v>
      </c>
      <c r="D1730" s="20"/>
      <c r="E1730" s="20"/>
      <c r="F1730" s="20"/>
      <c r="G1730" s="21"/>
      <c r="H1730" s="22"/>
      <c r="I1730" s="24"/>
      <c r="J1730" s="35">
        <v>1</v>
      </c>
      <c r="K1730" s="36"/>
      <c r="L1730" s="37"/>
      <c r="M1730" s="6" t="str">
        <f>IF(COUNT(N1730,J1730)=2,IF(J1730=0,"-",N1730/J1730),"-")</f>
        <v>-</v>
      </c>
      <c r="N1730" s="25" t="str">
        <f>IF(COUNT(N1731,N1732,N1733,N1734,N1735,N1752,N1753,N1754,N1755)=9,SUM(N1731,N1732,N1733,N1734,N1735,N1752,N1753,N1754,N1755),"-")</f>
        <v>-</v>
      </c>
      <c r="O1730" s="26"/>
      <c r="P1730" s="19"/>
      <c r="Q1730" s="20"/>
      <c r="R1730" s="21"/>
    </row>
    <row r="1731" spans="1:18" ht="53.55" customHeight="1">
      <c r="A1731" s="22" t="s">
        <v>2139</v>
      </c>
      <c r="B1731" s="24"/>
      <c r="C1731" s="19" t="s">
        <v>2140</v>
      </c>
      <c r="D1731" s="20"/>
      <c r="E1731" s="20"/>
      <c r="F1731" s="20"/>
      <c r="G1731" s="21"/>
      <c r="H1731" s="22" t="s">
        <v>122</v>
      </c>
      <c r="I1731" s="24"/>
      <c r="J1731" s="35">
        <v>1</v>
      </c>
      <c r="K1731" s="36"/>
      <c r="L1731" s="37"/>
      <c r="M1731" s="7"/>
      <c r="N1731" s="25" t="str">
        <f>IF(COUNT(J1731,M1731)=2,ROUND(J1731*M1731,0),"-
-
-")</f>
        <v>-
-
-</v>
      </c>
      <c r="O1731" s="26"/>
      <c r="P1731" s="38" t="s">
        <v>2141</v>
      </c>
      <c r="Q1731" s="39"/>
      <c r="R1731" s="40"/>
    </row>
    <row r="1732" spans="1:18" ht="53.55" customHeight="1">
      <c r="A1732" s="22" t="s">
        <v>2142</v>
      </c>
      <c r="B1732" s="24"/>
      <c r="C1732" s="19" t="s">
        <v>2143</v>
      </c>
      <c r="D1732" s="20"/>
      <c r="E1732" s="20"/>
      <c r="F1732" s="20"/>
      <c r="G1732" s="21"/>
      <c r="H1732" s="22" t="s">
        <v>122</v>
      </c>
      <c r="I1732" s="24"/>
      <c r="J1732" s="35">
        <v>1</v>
      </c>
      <c r="K1732" s="36"/>
      <c r="L1732" s="37"/>
      <c r="M1732" s="7"/>
      <c r="N1732" s="25" t="str">
        <f>IF(COUNT(J1732,M1732)=2,ROUND(J1732*M1732,0),"-
-
-")</f>
        <v>-
-
-</v>
      </c>
      <c r="O1732" s="26"/>
      <c r="P1732" s="38" t="s">
        <v>2144</v>
      </c>
      <c r="Q1732" s="39"/>
      <c r="R1732" s="40"/>
    </row>
    <row r="1733" spans="1:18" ht="53.55" customHeight="1">
      <c r="A1733" s="22" t="s">
        <v>2145</v>
      </c>
      <c r="B1733" s="24"/>
      <c r="C1733" s="19" t="s">
        <v>2146</v>
      </c>
      <c r="D1733" s="20"/>
      <c r="E1733" s="20"/>
      <c r="F1733" s="20"/>
      <c r="G1733" s="21"/>
      <c r="H1733" s="22" t="s">
        <v>122</v>
      </c>
      <c r="I1733" s="24"/>
      <c r="J1733" s="35">
        <v>1</v>
      </c>
      <c r="K1733" s="36"/>
      <c r="L1733" s="37"/>
      <c r="M1733" s="7"/>
      <c r="N1733" s="25" t="str">
        <f>IF(COUNT(J1733,M1733)=2,ROUND(J1733*M1733,0),"-
-
-")</f>
        <v>-
-
-</v>
      </c>
      <c r="O1733" s="26"/>
      <c r="P1733" s="38" t="s">
        <v>2147</v>
      </c>
      <c r="Q1733" s="39"/>
      <c r="R1733" s="40"/>
    </row>
    <row r="1734" spans="1:18" ht="53.55" customHeight="1">
      <c r="A1734" s="22" t="s">
        <v>2148</v>
      </c>
      <c r="B1734" s="24"/>
      <c r="C1734" s="19" t="s">
        <v>2149</v>
      </c>
      <c r="D1734" s="20"/>
      <c r="E1734" s="20"/>
      <c r="F1734" s="20"/>
      <c r="G1734" s="21"/>
      <c r="H1734" s="22" t="s">
        <v>122</v>
      </c>
      <c r="I1734" s="24"/>
      <c r="J1734" s="35">
        <v>1</v>
      </c>
      <c r="K1734" s="36"/>
      <c r="L1734" s="37"/>
      <c r="M1734" s="7"/>
      <c r="N1734" s="25" t="str">
        <f>IF(COUNT(J1734,M1734)=2,ROUND(J1734*M1734,0),"-
-
-")</f>
        <v>-
-
-</v>
      </c>
      <c r="O1734" s="26"/>
      <c r="P1734" s="38" t="s">
        <v>2150</v>
      </c>
      <c r="Q1734" s="39"/>
      <c r="R1734" s="40"/>
    </row>
    <row r="1735" spans="1:18" ht="17.850000000000001" customHeight="1">
      <c r="A1735" s="22" t="s">
        <v>2151</v>
      </c>
      <c r="B1735" s="24"/>
      <c r="C1735" s="19" t="s">
        <v>2152</v>
      </c>
      <c r="D1735" s="20"/>
      <c r="E1735" s="20"/>
      <c r="F1735" s="20"/>
      <c r="G1735" s="21"/>
      <c r="H1735" s="22" t="s">
        <v>122</v>
      </c>
      <c r="I1735" s="24"/>
      <c r="J1735" s="35">
        <v>4</v>
      </c>
      <c r="K1735" s="36"/>
      <c r="L1735" s="37"/>
      <c r="M1735" s="7"/>
      <c r="N1735" s="25" t="str">
        <f>IF(COUNT(J1735,M1735)=2,ROUND(J1735*M1735,0),"-")</f>
        <v>-</v>
      </c>
      <c r="O1735" s="26"/>
      <c r="P1735" s="38" t="s">
        <v>2153</v>
      </c>
      <c r="Q1735" s="39"/>
      <c r="R1735" s="40"/>
    </row>
    <row r="1736" spans="1:18" ht="54.7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</row>
    <row r="1737" spans="1:18" ht="10.5" customHeight="1">
      <c r="A1737" s="1"/>
      <c r="B1737" s="41" t="s">
        <v>42</v>
      </c>
      <c r="C1737" s="41"/>
      <c r="D1737" s="1"/>
      <c r="E1737" s="8" t="s">
        <v>43</v>
      </c>
      <c r="F1737" s="1"/>
      <c r="G1737" s="41" t="s">
        <v>44</v>
      </c>
      <c r="H1737" s="41"/>
      <c r="I1737" s="1"/>
      <c r="J1737" s="1"/>
      <c r="K1737" s="8" t="s">
        <v>43</v>
      </c>
      <c r="L1737" s="1"/>
      <c r="M1737" s="1"/>
      <c r="N1737" s="1"/>
      <c r="O1737" s="1"/>
      <c r="P1737" s="1"/>
      <c r="Q1737" s="1"/>
      <c r="R1737" s="1"/>
    </row>
    <row r="1738" spans="1:18" ht="21.4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</row>
    <row r="1739" spans="1:18" ht="26.1" customHeight="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 spans="1:18" ht="17.25" customHeight="1">
      <c r="A1740" s="29" t="s">
        <v>0</v>
      </c>
      <c r="B1740" s="29"/>
      <c r="C1740" s="29"/>
      <c r="D1740" s="29"/>
      <c r="E1740" s="29"/>
      <c r="F1740" s="29"/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</row>
    <row r="1741" spans="1:18" ht="4.8" customHeight="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spans="1:18" ht="17.25" customHeight="1">
      <c r="A1742" s="29" t="s">
        <v>45</v>
      </c>
      <c r="B1742" s="29"/>
      <c r="C1742" s="29"/>
      <c r="D1742" s="29"/>
      <c r="E1742" s="29"/>
      <c r="F1742" s="29"/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29"/>
    </row>
    <row r="1743" spans="1:18" ht="2.8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 spans="1:18" ht="11.4" customHeight="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30" t="s">
        <v>2</v>
      </c>
      <c r="P1744" s="30"/>
      <c r="Q1744" s="30"/>
      <c r="R1744" s="30"/>
    </row>
    <row r="1745" spans="1:18" ht="6.75" customHeight="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 spans="1:18" ht="10.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41" t="s">
        <v>2154</v>
      </c>
      <c r="P1746" s="41"/>
      <c r="Q1746" s="41"/>
      <c r="R1746" s="1"/>
    </row>
    <row r="1747" spans="1:18" ht="2.4" customHeight="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</row>
    <row r="1748" spans="1:18" ht="27.6" customHeight="1">
      <c r="A1748" s="16" t="s">
        <v>4</v>
      </c>
      <c r="B1748" s="18"/>
      <c r="C1748" s="19" t="s">
        <v>47</v>
      </c>
      <c r="D1748" s="20"/>
      <c r="E1748" s="20"/>
      <c r="F1748" s="20"/>
      <c r="G1748" s="20"/>
      <c r="H1748" s="20"/>
      <c r="I1748" s="20"/>
      <c r="J1748" s="20"/>
      <c r="K1748" s="20"/>
      <c r="L1748" s="21"/>
      <c r="M1748" s="4" t="s">
        <v>6</v>
      </c>
      <c r="N1748" s="32"/>
      <c r="O1748" s="33"/>
      <c r="P1748" s="33"/>
      <c r="Q1748" s="33"/>
      <c r="R1748" s="34"/>
    </row>
    <row r="1749" spans="1:18" ht="27.6" customHeight="1">
      <c r="A1749" s="16" t="s">
        <v>7</v>
      </c>
      <c r="B1749" s="18"/>
      <c r="C1749" s="19" t="s">
        <v>8</v>
      </c>
      <c r="D1749" s="20"/>
      <c r="E1749" s="20"/>
      <c r="F1749" s="20"/>
      <c r="G1749" s="20"/>
      <c r="H1749" s="20"/>
      <c r="I1749" s="20"/>
      <c r="J1749" s="20"/>
      <c r="K1749" s="20"/>
      <c r="L1749" s="21"/>
      <c r="M1749" s="4" t="s">
        <v>9</v>
      </c>
      <c r="N1749" s="19" t="s">
        <v>10</v>
      </c>
      <c r="O1749" s="20"/>
      <c r="P1749" s="20"/>
      <c r="Q1749" s="20"/>
      <c r="R1749" s="21"/>
    </row>
    <row r="1750" spans="1:18" ht="22.2" customHeight="1">
      <c r="A1750" s="22" t="s">
        <v>11</v>
      </c>
      <c r="B1750" s="24"/>
      <c r="C1750" s="22" t="s">
        <v>48</v>
      </c>
      <c r="D1750" s="23"/>
      <c r="E1750" s="23"/>
      <c r="F1750" s="23"/>
      <c r="G1750" s="24"/>
      <c r="H1750" s="22" t="s">
        <v>49</v>
      </c>
      <c r="I1750" s="24"/>
      <c r="J1750" s="22" t="s">
        <v>50</v>
      </c>
      <c r="K1750" s="23"/>
      <c r="L1750" s="24"/>
      <c r="M1750" s="5" t="s">
        <v>51</v>
      </c>
      <c r="N1750" s="22" t="s">
        <v>52</v>
      </c>
      <c r="O1750" s="24"/>
      <c r="P1750" s="22" t="s">
        <v>53</v>
      </c>
      <c r="Q1750" s="23"/>
      <c r="R1750" s="24"/>
    </row>
    <row r="1751" spans="1:18" ht="17.7" customHeight="1">
      <c r="A1751" s="22"/>
      <c r="B1751" s="24"/>
      <c r="C1751" s="19" t="s">
        <v>2155</v>
      </c>
      <c r="D1751" s="20"/>
      <c r="E1751" s="20"/>
      <c r="F1751" s="20"/>
      <c r="G1751" s="21"/>
      <c r="H1751" s="22"/>
      <c r="I1751" s="24"/>
      <c r="J1751" s="32"/>
      <c r="K1751" s="33"/>
      <c r="L1751" s="34"/>
      <c r="M1751" s="9"/>
      <c r="N1751" s="42" t="s">
        <v>306</v>
      </c>
      <c r="O1751" s="43"/>
      <c r="P1751" s="38" t="s">
        <v>2156</v>
      </c>
      <c r="Q1751" s="39"/>
      <c r="R1751" s="40"/>
    </row>
    <row r="1752" spans="1:18" ht="35.700000000000003" customHeight="1">
      <c r="A1752" s="22" t="s">
        <v>2157</v>
      </c>
      <c r="B1752" s="24"/>
      <c r="C1752" s="19" t="s">
        <v>2158</v>
      </c>
      <c r="D1752" s="20"/>
      <c r="E1752" s="20"/>
      <c r="F1752" s="20"/>
      <c r="G1752" s="21"/>
      <c r="H1752" s="22" t="s">
        <v>65</v>
      </c>
      <c r="I1752" s="24"/>
      <c r="J1752" s="35">
        <v>1</v>
      </c>
      <c r="K1752" s="36"/>
      <c r="L1752" s="37"/>
      <c r="M1752" s="7"/>
      <c r="N1752" s="25" t="str">
        <f>IF(COUNT(J1752,M1752)=2,ROUND(J1752*M1752,0),"-
-")</f>
        <v>-
-</v>
      </c>
      <c r="O1752" s="26"/>
      <c r="P1752" s="38" t="s">
        <v>2159</v>
      </c>
      <c r="Q1752" s="39"/>
      <c r="R1752" s="40"/>
    </row>
    <row r="1753" spans="1:18" ht="35.700000000000003" customHeight="1">
      <c r="A1753" s="22" t="s">
        <v>2160</v>
      </c>
      <c r="B1753" s="24"/>
      <c r="C1753" s="19" t="s">
        <v>2161</v>
      </c>
      <c r="D1753" s="20"/>
      <c r="E1753" s="20"/>
      <c r="F1753" s="20"/>
      <c r="G1753" s="21"/>
      <c r="H1753" s="22" t="s">
        <v>65</v>
      </c>
      <c r="I1753" s="24"/>
      <c r="J1753" s="35">
        <v>1</v>
      </c>
      <c r="K1753" s="36"/>
      <c r="L1753" s="37"/>
      <c r="M1753" s="7"/>
      <c r="N1753" s="25" t="str">
        <f>IF(COUNT(J1753,M1753)=2,ROUND(J1753*M1753,0),"-
-")</f>
        <v>-
-</v>
      </c>
      <c r="O1753" s="26"/>
      <c r="P1753" s="38" t="s">
        <v>2162</v>
      </c>
      <c r="Q1753" s="39"/>
      <c r="R1753" s="40"/>
    </row>
    <row r="1754" spans="1:18" ht="35.700000000000003" customHeight="1">
      <c r="A1754" s="22" t="s">
        <v>2163</v>
      </c>
      <c r="B1754" s="24"/>
      <c r="C1754" s="19" t="s">
        <v>2164</v>
      </c>
      <c r="D1754" s="20"/>
      <c r="E1754" s="20"/>
      <c r="F1754" s="20"/>
      <c r="G1754" s="21"/>
      <c r="H1754" s="22" t="s">
        <v>65</v>
      </c>
      <c r="I1754" s="24"/>
      <c r="J1754" s="35">
        <v>1</v>
      </c>
      <c r="K1754" s="36"/>
      <c r="L1754" s="37"/>
      <c r="M1754" s="7"/>
      <c r="N1754" s="25" t="str">
        <f>IF(COUNT(J1754,M1754)=2,ROUND(J1754*M1754,0),"-
-")</f>
        <v>-
-</v>
      </c>
      <c r="O1754" s="26"/>
      <c r="P1754" s="38" t="s">
        <v>2165</v>
      </c>
      <c r="Q1754" s="39"/>
      <c r="R1754" s="40"/>
    </row>
    <row r="1755" spans="1:18" ht="35.700000000000003" customHeight="1">
      <c r="A1755" s="22" t="s">
        <v>2166</v>
      </c>
      <c r="B1755" s="24"/>
      <c r="C1755" s="19" t="s">
        <v>2167</v>
      </c>
      <c r="D1755" s="20"/>
      <c r="E1755" s="20"/>
      <c r="F1755" s="20"/>
      <c r="G1755" s="21"/>
      <c r="H1755" s="22" t="s">
        <v>65</v>
      </c>
      <c r="I1755" s="24"/>
      <c r="J1755" s="35">
        <v>1</v>
      </c>
      <c r="K1755" s="36"/>
      <c r="L1755" s="37"/>
      <c r="M1755" s="7"/>
      <c r="N1755" s="25" t="str">
        <f>IF(COUNT(J1755,M1755)=2,ROUND(J1755*M1755,0),"-
-")</f>
        <v>-
-</v>
      </c>
      <c r="O1755" s="26"/>
      <c r="P1755" s="38" t="s">
        <v>2168</v>
      </c>
      <c r="Q1755" s="39"/>
      <c r="R1755" s="40"/>
    </row>
    <row r="1756" spans="1:18" ht="35.700000000000003" customHeight="1">
      <c r="A1756" s="22" t="s">
        <v>2169</v>
      </c>
      <c r="B1756" s="24"/>
      <c r="C1756" s="19" t="s">
        <v>2170</v>
      </c>
      <c r="D1756" s="20"/>
      <c r="E1756" s="20"/>
      <c r="F1756" s="20"/>
      <c r="G1756" s="21"/>
      <c r="H1756" s="22"/>
      <c r="I1756" s="24"/>
      <c r="J1756" s="35">
        <v>1</v>
      </c>
      <c r="K1756" s="36"/>
      <c r="L1756" s="37"/>
      <c r="M1756" s="6" t="str">
        <f>IF(COUNT(N1756,J1756)=2,IF(J1756=0,"-",N1756/J1756),"-")</f>
        <v>-</v>
      </c>
      <c r="N1756" s="25" t="str">
        <f>IF(COUNT(N1757,N1758,N1759,N1760,N1761,N1762,N1763,N1764,N1765,N1766,N1783)=11,SUM(N1757,N1758,N1759,N1760,N1761,N1762,N1763,N1764,N1765,N1766,N1783),"-")</f>
        <v>-</v>
      </c>
      <c r="O1756" s="26"/>
      <c r="P1756" s="19"/>
      <c r="Q1756" s="20"/>
      <c r="R1756" s="21"/>
    </row>
    <row r="1757" spans="1:18" ht="35.700000000000003" customHeight="1">
      <c r="A1757" s="22" t="s">
        <v>2171</v>
      </c>
      <c r="B1757" s="24"/>
      <c r="C1757" s="19" t="s">
        <v>2172</v>
      </c>
      <c r="D1757" s="20"/>
      <c r="E1757" s="20"/>
      <c r="F1757" s="20"/>
      <c r="G1757" s="21"/>
      <c r="H1757" s="22" t="s">
        <v>122</v>
      </c>
      <c r="I1757" s="24"/>
      <c r="J1757" s="35">
        <v>6</v>
      </c>
      <c r="K1757" s="36"/>
      <c r="L1757" s="37"/>
      <c r="M1757" s="7"/>
      <c r="N1757" s="25" t="str">
        <f t="shared" ref="N1757:N1765" si="29">IF(COUNT(J1757,M1757)=2,ROUND(J1757*M1757,0),"-
-")</f>
        <v>-
-</v>
      </c>
      <c r="O1757" s="26"/>
      <c r="P1757" s="38" t="s">
        <v>2173</v>
      </c>
      <c r="Q1757" s="39"/>
      <c r="R1757" s="40"/>
    </row>
    <row r="1758" spans="1:18" ht="35.700000000000003" customHeight="1">
      <c r="A1758" s="22" t="s">
        <v>2174</v>
      </c>
      <c r="B1758" s="24"/>
      <c r="C1758" s="19" t="s">
        <v>2175</v>
      </c>
      <c r="D1758" s="20"/>
      <c r="E1758" s="20"/>
      <c r="F1758" s="20"/>
      <c r="G1758" s="21"/>
      <c r="H1758" s="22" t="s">
        <v>122</v>
      </c>
      <c r="I1758" s="24"/>
      <c r="J1758" s="35">
        <v>1</v>
      </c>
      <c r="K1758" s="36"/>
      <c r="L1758" s="37"/>
      <c r="M1758" s="7"/>
      <c r="N1758" s="25" t="str">
        <f t="shared" si="29"/>
        <v>-
-</v>
      </c>
      <c r="O1758" s="26"/>
      <c r="P1758" s="38" t="s">
        <v>2176</v>
      </c>
      <c r="Q1758" s="39"/>
      <c r="R1758" s="40"/>
    </row>
    <row r="1759" spans="1:18" ht="35.700000000000003" customHeight="1">
      <c r="A1759" s="22" t="s">
        <v>2177</v>
      </c>
      <c r="B1759" s="24"/>
      <c r="C1759" s="19" t="s">
        <v>2178</v>
      </c>
      <c r="D1759" s="20"/>
      <c r="E1759" s="20"/>
      <c r="F1759" s="20"/>
      <c r="G1759" s="21"/>
      <c r="H1759" s="22" t="s">
        <v>122</v>
      </c>
      <c r="I1759" s="24"/>
      <c r="J1759" s="35">
        <v>2</v>
      </c>
      <c r="K1759" s="36"/>
      <c r="L1759" s="37"/>
      <c r="M1759" s="7"/>
      <c r="N1759" s="25" t="str">
        <f t="shared" si="29"/>
        <v>-
-</v>
      </c>
      <c r="O1759" s="26"/>
      <c r="P1759" s="38" t="s">
        <v>2179</v>
      </c>
      <c r="Q1759" s="39"/>
      <c r="R1759" s="40"/>
    </row>
    <row r="1760" spans="1:18" ht="35.700000000000003" customHeight="1">
      <c r="A1760" s="22" t="s">
        <v>2180</v>
      </c>
      <c r="B1760" s="24"/>
      <c r="C1760" s="19" t="s">
        <v>2181</v>
      </c>
      <c r="D1760" s="20"/>
      <c r="E1760" s="20"/>
      <c r="F1760" s="20"/>
      <c r="G1760" s="21"/>
      <c r="H1760" s="22" t="s">
        <v>122</v>
      </c>
      <c r="I1760" s="24"/>
      <c r="J1760" s="35">
        <v>1</v>
      </c>
      <c r="K1760" s="36"/>
      <c r="L1760" s="37"/>
      <c r="M1760" s="7"/>
      <c r="N1760" s="25" t="str">
        <f t="shared" si="29"/>
        <v>-
-</v>
      </c>
      <c r="O1760" s="26"/>
      <c r="P1760" s="38" t="s">
        <v>2182</v>
      </c>
      <c r="Q1760" s="39"/>
      <c r="R1760" s="40"/>
    </row>
    <row r="1761" spans="1:18" ht="35.700000000000003" customHeight="1">
      <c r="A1761" s="22" t="s">
        <v>2183</v>
      </c>
      <c r="B1761" s="24"/>
      <c r="C1761" s="19" t="s">
        <v>2184</v>
      </c>
      <c r="D1761" s="20"/>
      <c r="E1761" s="20"/>
      <c r="F1761" s="20"/>
      <c r="G1761" s="21"/>
      <c r="H1761" s="22" t="s">
        <v>122</v>
      </c>
      <c r="I1761" s="24"/>
      <c r="J1761" s="35">
        <v>23</v>
      </c>
      <c r="K1761" s="36"/>
      <c r="L1761" s="37"/>
      <c r="M1761" s="7"/>
      <c r="N1761" s="25" t="str">
        <f t="shared" si="29"/>
        <v>-
-</v>
      </c>
      <c r="O1761" s="26"/>
      <c r="P1761" s="38" t="s">
        <v>2185</v>
      </c>
      <c r="Q1761" s="39"/>
      <c r="R1761" s="40"/>
    </row>
    <row r="1762" spans="1:18" ht="35.700000000000003" customHeight="1">
      <c r="A1762" s="22" t="s">
        <v>2186</v>
      </c>
      <c r="B1762" s="24"/>
      <c r="C1762" s="19" t="s">
        <v>2187</v>
      </c>
      <c r="D1762" s="20"/>
      <c r="E1762" s="20"/>
      <c r="F1762" s="20"/>
      <c r="G1762" s="21"/>
      <c r="H1762" s="22" t="s">
        <v>122</v>
      </c>
      <c r="I1762" s="24"/>
      <c r="J1762" s="35">
        <v>1</v>
      </c>
      <c r="K1762" s="36"/>
      <c r="L1762" s="37"/>
      <c r="M1762" s="7"/>
      <c r="N1762" s="25" t="str">
        <f t="shared" si="29"/>
        <v>-
-</v>
      </c>
      <c r="O1762" s="26"/>
      <c r="P1762" s="38" t="s">
        <v>2188</v>
      </c>
      <c r="Q1762" s="39"/>
      <c r="R1762" s="40"/>
    </row>
    <row r="1763" spans="1:18" ht="35.700000000000003" customHeight="1">
      <c r="A1763" s="22" t="s">
        <v>2189</v>
      </c>
      <c r="B1763" s="24"/>
      <c r="C1763" s="19" t="s">
        <v>2190</v>
      </c>
      <c r="D1763" s="20"/>
      <c r="E1763" s="20"/>
      <c r="F1763" s="20"/>
      <c r="G1763" s="21"/>
      <c r="H1763" s="22" t="s">
        <v>609</v>
      </c>
      <c r="I1763" s="24"/>
      <c r="J1763" s="35">
        <v>34</v>
      </c>
      <c r="K1763" s="36"/>
      <c r="L1763" s="37"/>
      <c r="M1763" s="7"/>
      <c r="N1763" s="25" t="str">
        <f t="shared" si="29"/>
        <v>-
-</v>
      </c>
      <c r="O1763" s="26"/>
      <c r="P1763" s="38" t="s">
        <v>2191</v>
      </c>
      <c r="Q1763" s="39"/>
      <c r="R1763" s="40"/>
    </row>
    <row r="1764" spans="1:18" ht="35.700000000000003" customHeight="1">
      <c r="A1764" s="22" t="s">
        <v>2192</v>
      </c>
      <c r="B1764" s="24"/>
      <c r="C1764" s="19" t="s">
        <v>2193</v>
      </c>
      <c r="D1764" s="20"/>
      <c r="E1764" s="20"/>
      <c r="F1764" s="20"/>
      <c r="G1764" s="21"/>
      <c r="H1764" s="22" t="s">
        <v>609</v>
      </c>
      <c r="I1764" s="24"/>
      <c r="J1764" s="35">
        <v>34</v>
      </c>
      <c r="K1764" s="36"/>
      <c r="L1764" s="37"/>
      <c r="M1764" s="7"/>
      <c r="N1764" s="25" t="str">
        <f t="shared" si="29"/>
        <v>-
-</v>
      </c>
      <c r="O1764" s="26"/>
      <c r="P1764" s="38" t="s">
        <v>2194</v>
      </c>
      <c r="Q1764" s="39"/>
      <c r="R1764" s="40"/>
    </row>
    <row r="1765" spans="1:18" ht="35.700000000000003" customHeight="1">
      <c r="A1765" s="22" t="s">
        <v>2195</v>
      </c>
      <c r="B1765" s="24"/>
      <c r="C1765" s="19" t="s">
        <v>2196</v>
      </c>
      <c r="D1765" s="20"/>
      <c r="E1765" s="20"/>
      <c r="F1765" s="20"/>
      <c r="G1765" s="21"/>
      <c r="H1765" s="22" t="s">
        <v>65</v>
      </c>
      <c r="I1765" s="24"/>
      <c r="J1765" s="35">
        <v>1</v>
      </c>
      <c r="K1765" s="36"/>
      <c r="L1765" s="37"/>
      <c r="M1765" s="7"/>
      <c r="N1765" s="25" t="str">
        <f t="shared" si="29"/>
        <v>-
-</v>
      </c>
      <c r="O1765" s="26"/>
      <c r="P1765" s="38" t="s">
        <v>2197</v>
      </c>
      <c r="Q1765" s="39"/>
      <c r="R1765" s="40"/>
    </row>
    <row r="1766" spans="1:18" ht="17.850000000000001" customHeight="1">
      <c r="A1766" s="22" t="s">
        <v>2198</v>
      </c>
      <c r="B1766" s="24"/>
      <c r="C1766" s="19" t="s">
        <v>2199</v>
      </c>
      <c r="D1766" s="20"/>
      <c r="E1766" s="20"/>
      <c r="F1766" s="20"/>
      <c r="G1766" s="21"/>
      <c r="H1766" s="22" t="s">
        <v>65</v>
      </c>
      <c r="I1766" s="24"/>
      <c r="J1766" s="35">
        <v>1</v>
      </c>
      <c r="K1766" s="36"/>
      <c r="L1766" s="37"/>
      <c r="M1766" s="7"/>
      <c r="N1766" s="25" t="str">
        <f>IF(COUNT(J1766,M1766)=2,ROUND(J1766*M1766,0),"-")</f>
        <v>-</v>
      </c>
      <c r="O1766" s="26"/>
      <c r="P1766" s="38" t="s">
        <v>2200</v>
      </c>
      <c r="Q1766" s="39"/>
      <c r="R1766" s="40"/>
    </row>
    <row r="1767" spans="1:18" ht="54.7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</row>
    <row r="1768" spans="1:18" ht="10.5" customHeight="1">
      <c r="A1768" s="1"/>
      <c r="B1768" s="41" t="s">
        <v>42</v>
      </c>
      <c r="C1768" s="41"/>
      <c r="D1768" s="1"/>
      <c r="E1768" s="8" t="s">
        <v>43</v>
      </c>
      <c r="F1768" s="1"/>
      <c r="G1768" s="41" t="s">
        <v>44</v>
      </c>
      <c r="H1768" s="41"/>
      <c r="I1768" s="1"/>
      <c r="J1768" s="1"/>
      <c r="K1768" s="8" t="s">
        <v>43</v>
      </c>
      <c r="L1768" s="1"/>
      <c r="M1768" s="1"/>
      <c r="N1768" s="1"/>
      <c r="O1768" s="1"/>
      <c r="P1768" s="1"/>
      <c r="Q1768" s="1"/>
      <c r="R1768" s="1"/>
    </row>
    <row r="1769" spans="1:18" ht="21.45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</row>
    <row r="1770" spans="1:18" ht="26.1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</row>
    <row r="1771" spans="1:18" ht="17.25" customHeight="1">
      <c r="A1771" s="29" t="s">
        <v>0</v>
      </c>
      <c r="B1771" s="29"/>
      <c r="C1771" s="29"/>
      <c r="D1771" s="29"/>
      <c r="E1771" s="29"/>
      <c r="F1771" s="29"/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29"/>
    </row>
    <row r="1772" spans="1:18" ht="4.8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 spans="1:18" ht="17.25" customHeight="1">
      <c r="A1773" s="29" t="s">
        <v>45</v>
      </c>
      <c r="B1773" s="29"/>
      <c r="C1773" s="29"/>
      <c r="D1773" s="29"/>
      <c r="E1773" s="29"/>
      <c r="F1773" s="29"/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29"/>
    </row>
    <row r="1774" spans="1:18" ht="2.8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</row>
    <row r="1775" spans="1:18" ht="11.4" customHeight="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30" t="s">
        <v>2</v>
      </c>
      <c r="P1775" s="30"/>
      <c r="Q1775" s="30"/>
      <c r="R1775" s="30"/>
    </row>
    <row r="1776" spans="1:18" ht="6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</row>
    <row r="1777" spans="1:18" ht="10.5" customHeight="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41" t="s">
        <v>2201</v>
      </c>
      <c r="P1777" s="41"/>
      <c r="Q1777" s="41"/>
      <c r="R1777" s="1"/>
    </row>
    <row r="1778" spans="1:18" ht="2.4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 spans="1:18" ht="27.6" customHeight="1">
      <c r="A1779" s="16" t="s">
        <v>4</v>
      </c>
      <c r="B1779" s="18"/>
      <c r="C1779" s="19" t="s">
        <v>47</v>
      </c>
      <c r="D1779" s="20"/>
      <c r="E1779" s="20"/>
      <c r="F1779" s="20"/>
      <c r="G1779" s="20"/>
      <c r="H1779" s="20"/>
      <c r="I1779" s="20"/>
      <c r="J1779" s="20"/>
      <c r="K1779" s="20"/>
      <c r="L1779" s="21"/>
      <c r="M1779" s="4" t="s">
        <v>6</v>
      </c>
      <c r="N1779" s="32"/>
      <c r="O1779" s="33"/>
      <c r="P1779" s="33"/>
      <c r="Q1779" s="33"/>
      <c r="R1779" s="34"/>
    </row>
    <row r="1780" spans="1:18" ht="27.6" customHeight="1">
      <c r="A1780" s="16" t="s">
        <v>7</v>
      </c>
      <c r="B1780" s="18"/>
      <c r="C1780" s="19" t="s">
        <v>8</v>
      </c>
      <c r="D1780" s="20"/>
      <c r="E1780" s="20"/>
      <c r="F1780" s="20"/>
      <c r="G1780" s="20"/>
      <c r="H1780" s="20"/>
      <c r="I1780" s="20"/>
      <c r="J1780" s="20"/>
      <c r="K1780" s="20"/>
      <c r="L1780" s="21"/>
      <c r="M1780" s="4" t="s">
        <v>9</v>
      </c>
      <c r="N1780" s="19" t="s">
        <v>10</v>
      </c>
      <c r="O1780" s="20"/>
      <c r="P1780" s="20"/>
      <c r="Q1780" s="20"/>
      <c r="R1780" s="21"/>
    </row>
    <row r="1781" spans="1:18" ht="22.2" customHeight="1">
      <c r="A1781" s="22" t="s">
        <v>11</v>
      </c>
      <c r="B1781" s="24"/>
      <c r="C1781" s="22" t="s">
        <v>48</v>
      </c>
      <c r="D1781" s="23"/>
      <c r="E1781" s="23"/>
      <c r="F1781" s="23"/>
      <c r="G1781" s="24"/>
      <c r="H1781" s="22" t="s">
        <v>49</v>
      </c>
      <c r="I1781" s="24"/>
      <c r="J1781" s="22" t="s">
        <v>50</v>
      </c>
      <c r="K1781" s="23"/>
      <c r="L1781" s="24"/>
      <c r="M1781" s="5" t="s">
        <v>51</v>
      </c>
      <c r="N1781" s="22" t="s">
        <v>52</v>
      </c>
      <c r="O1781" s="24"/>
      <c r="P1781" s="22" t="s">
        <v>53</v>
      </c>
      <c r="Q1781" s="23"/>
      <c r="R1781" s="24"/>
    </row>
    <row r="1782" spans="1:18" ht="17.7" customHeight="1">
      <c r="A1782" s="22"/>
      <c r="B1782" s="24"/>
      <c r="C1782" s="19" t="s">
        <v>2202</v>
      </c>
      <c r="D1782" s="20"/>
      <c r="E1782" s="20"/>
      <c r="F1782" s="20"/>
      <c r="G1782" s="21"/>
      <c r="H1782" s="22"/>
      <c r="I1782" s="24"/>
      <c r="J1782" s="32"/>
      <c r="K1782" s="33"/>
      <c r="L1782" s="34"/>
      <c r="M1782" s="9"/>
      <c r="N1782" s="42" t="s">
        <v>306</v>
      </c>
      <c r="O1782" s="43"/>
      <c r="P1782" s="38" t="s">
        <v>2203</v>
      </c>
      <c r="Q1782" s="39"/>
      <c r="R1782" s="40"/>
    </row>
    <row r="1783" spans="1:18" ht="35.700000000000003" customHeight="1">
      <c r="A1783" s="22" t="s">
        <v>2204</v>
      </c>
      <c r="B1783" s="24"/>
      <c r="C1783" s="19" t="s">
        <v>2205</v>
      </c>
      <c r="D1783" s="20"/>
      <c r="E1783" s="20"/>
      <c r="F1783" s="20"/>
      <c r="G1783" s="21"/>
      <c r="H1783" s="22" t="s">
        <v>65</v>
      </c>
      <c r="I1783" s="24"/>
      <c r="J1783" s="35">
        <v>1</v>
      </c>
      <c r="K1783" s="36"/>
      <c r="L1783" s="37"/>
      <c r="M1783" s="7"/>
      <c r="N1783" s="25" t="str">
        <f>IF(COUNT(J1783,M1783)=2,ROUND(J1783*M1783,0),"-
-")</f>
        <v>-
-</v>
      </c>
      <c r="O1783" s="26"/>
      <c r="P1783" s="38" t="s">
        <v>2206</v>
      </c>
      <c r="Q1783" s="39"/>
      <c r="R1783" s="40"/>
    </row>
    <row r="1784" spans="1:18" ht="89.4" customHeight="1">
      <c r="A1784" s="22" t="s">
        <v>2207</v>
      </c>
      <c r="B1784" s="24"/>
      <c r="C1784" s="19" t="s">
        <v>2208</v>
      </c>
      <c r="D1784" s="20"/>
      <c r="E1784" s="20"/>
      <c r="F1784" s="20"/>
      <c r="G1784" s="21"/>
      <c r="H1784" s="22"/>
      <c r="I1784" s="24"/>
      <c r="J1784" s="35">
        <v>1</v>
      </c>
      <c r="K1784" s="36"/>
      <c r="L1784" s="37"/>
      <c r="M1784" s="6" t="str">
        <f>IF(COUNT(N1784,J1784)=2,IF(J1784=0,"-",N1784/J1784),"-")</f>
        <v>-</v>
      </c>
      <c r="N1784" s="25" t="str">
        <f>IF(COUNT(N1785,N1786,N1787,N1788,N1789,N1790,N1791,N1792)=8,SUM(N1785,N1786,N1787,N1788,N1789,N1790,N1791,N1792),"-")</f>
        <v>-</v>
      </c>
      <c r="O1784" s="26"/>
      <c r="P1784" s="19"/>
      <c r="Q1784" s="20"/>
      <c r="R1784" s="21"/>
    </row>
    <row r="1785" spans="1:18" ht="53.55" customHeight="1">
      <c r="A1785" s="22" t="s">
        <v>2209</v>
      </c>
      <c r="B1785" s="24"/>
      <c r="C1785" s="19" t="s">
        <v>2210</v>
      </c>
      <c r="D1785" s="20"/>
      <c r="E1785" s="20"/>
      <c r="F1785" s="20"/>
      <c r="G1785" s="21"/>
      <c r="H1785" s="22" t="s">
        <v>122</v>
      </c>
      <c r="I1785" s="24"/>
      <c r="J1785" s="35">
        <v>1</v>
      </c>
      <c r="K1785" s="36"/>
      <c r="L1785" s="37"/>
      <c r="M1785" s="7"/>
      <c r="N1785" s="25" t="str">
        <f>IF(COUNT(J1785,M1785)=2,ROUND(J1785*M1785,0),"-
-
-")</f>
        <v>-
-
-</v>
      </c>
      <c r="O1785" s="26"/>
      <c r="P1785" s="38" t="s">
        <v>2211</v>
      </c>
      <c r="Q1785" s="39"/>
      <c r="R1785" s="40"/>
    </row>
    <row r="1786" spans="1:18" ht="53.55" customHeight="1">
      <c r="A1786" s="22" t="s">
        <v>2212</v>
      </c>
      <c r="B1786" s="24"/>
      <c r="C1786" s="19" t="s">
        <v>2213</v>
      </c>
      <c r="D1786" s="20"/>
      <c r="E1786" s="20"/>
      <c r="F1786" s="20"/>
      <c r="G1786" s="21"/>
      <c r="H1786" s="22" t="s">
        <v>122</v>
      </c>
      <c r="I1786" s="24"/>
      <c r="J1786" s="35">
        <v>1</v>
      </c>
      <c r="K1786" s="36"/>
      <c r="L1786" s="37"/>
      <c r="M1786" s="7"/>
      <c r="N1786" s="25" t="str">
        <f>IF(COUNT(J1786,M1786)=2,ROUND(J1786*M1786,0),"-
-
-")</f>
        <v>-
-
-</v>
      </c>
      <c r="O1786" s="26"/>
      <c r="P1786" s="38" t="s">
        <v>2214</v>
      </c>
      <c r="Q1786" s="39"/>
      <c r="R1786" s="40"/>
    </row>
    <row r="1787" spans="1:18" ht="53.55" customHeight="1">
      <c r="A1787" s="22" t="s">
        <v>2215</v>
      </c>
      <c r="B1787" s="24"/>
      <c r="C1787" s="19" t="s">
        <v>2216</v>
      </c>
      <c r="D1787" s="20"/>
      <c r="E1787" s="20"/>
      <c r="F1787" s="20"/>
      <c r="G1787" s="21"/>
      <c r="H1787" s="22" t="s">
        <v>122</v>
      </c>
      <c r="I1787" s="24"/>
      <c r="J1787" s="35">
        <v>1</v>
      </c>
      <c r="K1787" s="36"/>
      <c r="L1787" s="37"/>
      <c r="M1787" s="7"/>
      <c r="N1787" s="25" t="str">
        <f>IF(COUNT(J1787,M1787)=2,ROUND(J1787*M1787,0),"-
-
-")</f>
        <v>-
-
-</v>
      </c>
      <c r="O1787" s="26"/>
      <c r="P1787" s="38" t="s">
        <v>2217</v>
      </c>
      <c r="Q1787" s="39"/>
      <c r="R1787" s="40"/>
    </row>
    <row r="1788" spans="1:18" ht="53.55" customHeight="1">
      <c r="A1788" s="22" t="s">
        <v>2218</v>
      </c>
      <c r="B1788" s="24"/>
      <c r="C1788" s="19" t="s">
        <v>2219</v>
      </c>
      <c r="D1788" s="20"/>
      <c r="E1788" s="20"/>
      <c r="F1788" s="20"/>
      <c r="G1788" s="21"/>
      <c r="H1788" s="22" t="s">
        <v>122</v>
      </c>
      <c r="I1788" s="24"/>
      <c r="J1788" s="35">
        <v>1</v>
      </c>
      <c r="K1788" s="36"/>
      <c r="L1788" s="37"/>
      <c r="M1788" s="7"/>
      <c r="N1788" s="25" t="str">
        <f>IF(COUNT(J1788,M1788)=2,ROUND(J1788*M1788,0),"-
-
-")</f>
        <v>-
-
-</v>
      </c>
      <c r="O1788" s="26"/>
      <c r="P1788" s="38" t="s">
        <v>2220</v>
      </c>
      <c r="Q1788" s="39"/>
      <c r="R1788" s="40"/>
    </row>
    <row r="1789" spans="1:18" ht="35.700000000000003" customHeight="1">
      <c r="A1789" s="22" t="s">
        <v>2221</v>
      </c>
      <c r="B1789" s="24"/>
      <c r="C1789" s="19" t="s">
        <v>2222</v>
      </c>
      <c r="D1789" s="20"/>
      <c r="E1789" s="20"/>
      <c r="F1789" s="20"/>
      <c r="G1789" s="21"/>
      <c r="H1789" s="22" t="s">
        <v>65</v>
      </c>
      <c r="I1789" s="24"/>
      <c r="J1789" s="35">
        <v>1</v>
      </c>
      <c r="K1789" s="36"/>
      <c r="L1789" s="37"/>
      <c r="M1789" s="7"/>
      <c r="N1789" s="25" t="str">
        <f>IF(COUNT(J1789,M1789)=2,ROUND(J1789*M1789,0),"-
-")</f>
        <v>-
-</v>
      </c>
      <c r="O1789" s="26"/>
      <c r="P1789" s="38" t="s">
        <v>2223</v>
      </c>
      <c r="Q1789" s="39"/>
      <c r="R1789" s="40"/>
    </row>
    <row r="1790" spans="1:18" ht="35.700000000000003" customHeight="1">
      <c r="A1790" s="22" t="s">
        <v>2224</v>
      </c>
      <c r="B1790" s="24"/>
      <c r="C1790" s="19" t="s">
        <v>2225</v>
      </c>
      <c r="D1790" s="20"/>
      <c r="E1790" s="20"/>
      <c r="F1790" s="20"/>
      <c r="G1790" s="21"/>
      <c r="H1790" s="22" t="s">
        <v>65</v>
      </c>
      <c r="I1790" s="24"/>
      <c r="J1790" s="35">
        <v>1</v>
      </c>
      <c r="K1790" s="36"/>
      <c r="L1790" s="37"/>
      <c r="M1790" s="7"/>
      <c r="N1790" s="25" t="str">
        <f>IF(COUNT(J1790,M1790)=2,ROUND(J1790*M1790,0),"-
-")</f>
        <v>-
-</v>
      </c>
      <c r="O1790" s="26"/>
      <c r="P1790" s="38" t="s">
        <v>2226</v>
      </c>
      <c r="Q1790" s="39"/>
      <c r="R1790" s="40"/>
    </row>
    <row r="1791" spans="1:18" ht="35.700000000000003" customHeight="1">
      <c r="A1791" s="22" t="s">
        <v>2227</v>
      </c>
      <c r="B1791" s="24"/>
      <c r="C1791" s="19" t="s">
        <v>2228</v>
      </c>
      <c r="D1791" s="20"/>
      <c r="E1791" s="20"/>
      <c r="F1791" s="20"/>
      <c r="G1791" s="21"/>
      <c r="H1791" s="22" t="s">
        <v>65</v>
      </c>
      <c r="I1791" s="24"/>
      <c r="J1791" s="35">
        <v>1</v>
      </c>
      <c r="K1791" s="36"/>
      <c r="L1791" s="37"/>
      <c r="M1791" s="7"/>
      <c r="N1791" s="25" t="str">
        <f>IF(COUNT(J1791,M1791)=2,ROUND(J1791*M1791,0),"-
-")</f>
        <v>-
-</v>
      </c>
      <c r="O1791" s="26"/>
      <c r="P1791" s="38" t="s">
        <v>2229</v>
      </c>
      <c r="Q1791" s="39"/>
      <c r="R1791" s="40"/>
    </row>
    <row r="1792" spans="1:18" ht="53.55" customHeight="1">
      <c r="A1792" s="22" t="s">
        <v>2230</v>
      </c>
      <c r="B1792" s="24"/>
      <c r="C1792" s="19" t="s">
        <v>2231</v>
      </c>
      <c r="D1792" s="20"/>
      <c r="E1792" s="20"/>
      <c r="F1792" s="20"/>
      <c r="G1792" s="21"/>
      <c r="H1792" s="22" t="s">
        <v>65</v>
      </c>
      <c r="I1792" s="24"/>
      <c r="J1792" s="35">
        <v>1</v>
      </c>
      <c r="K1792" s="36"/>
      <c r="L1792" s="37"/>
      <c r="M1792" s="7"/>
      <c r="N1792" s="25" t="str">
        <f>IF(COUNT(J1792,M1792)=2,ROUND(J1792*M1792,0),"-
-
-")</f>
        <v>-
-
-</v>
      </c>
      <c r="O1792" s="26"/>
      <c r="P1792" s="38" t="s">
        <v>2232</v>
      </c>
      <c r="Q1792" s="39"/>
      <c r="R1792" s="40"/>
    </row>
    <row r="1793" spans="1:18" ht="17.850000000000001" customHeight="1">
      <c r="A1793" s="22" t="s">
        <v>2233</v>
      </c>
      <c r="B1793" s="24"/>
      <c r="C1793" s="19" t="s">
        <v>2234</v>
      </c>
      <c r="D1793" s="20"/>
      <c r="E1793" s="20"/>
      <c r="F1793" s="20"/>
      <c r="G1793" s="21"/>
      <c r="H1793" s="22"/>
      <c r="I1793" s="24"/>
      <c r="J1793" s="35">
        <v>1</v>
      </c>
      <c r="K1793" s="36"/>
      <c r="L1793" s="37"/>
      <c r="M1793" s="6" t="str">
        <f>IF(COUNT(N1793,J1793)=2,IF(J1793=0,"-",N1793/J1793),"-")</f>
        <v>-</v>
      </c>
      <c r="N1793" s="25" t="str">
        <f>IF(COUNT(N1810,N1811,N1812,N1813,N1814,N1815)=6,SUM(N1810,N1811,N1812,N1813,N1814,N1815),"-")</f>
        <v>-</v>
      </c>
      <c r="O1793" s="26"/>
      <c r="P1793" s="19"/>
      <c r="Q1793" s="20"/>
      <c r="R1793" s="21"/>
    </row>
    <row r="1794" spans="1:18" ht="54.75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 spans="1:18" ht="10.5" customHeight="1">
      <c r="A1795" s="1"/>
      <c r="B1795" s="41" t="s">
        <v>42</v>
      </c>
      <c r="C1795" s="41"/>
      <c r="D1795" s="1"/>
      <c r="E1795" s="8" t="s">
        <v>43</v>
      </c>
      <c r="F1795" s="1"/>
      <c r="G1795" s="41" t="s">
        <v>44</v>
      </c>
      <c r="H1795" s="41"/>
      <c r="I1795" s="1"/>
      <c r="J1795" s="1"/>
      <c r="K1795" s="8" t="s">
        <v>43</v>
      </c>
      <c r="L1795" s="1"/>
      <c r="M1795" s="1"/>
      <c r="N1795" s="1"/>
      <c r="O1795" s="1"/>
      <c r="P1795" s="1"/>
      <c r="Q1795" s="1"/>
      <c r="R1795" s="1"/>
    </row>
    <row r="1796" spans="1:18" ht="21.45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 spans="1:18" ht="26.1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 spans="1:18" ht="17.25" customHeight="1">
      <c r="A1798" s="29" t="s">
        <v>0</v>
      </c>
      <c r="B1798" s="29"/>
      <c r="C1798" s="29"/>
      <c r="D1798" s="29"/>
      <c r="E1798" s="29"/>
      <c r="F1798" s="29"/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29"/>
    </row>
    <row r="1799" spans="1:18" ht="4.8" customHeight="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 spans="1:18" ht="17.25" customHeight="1">
      <c r="A1800" s="29" t="s">
        <v>45</v>
      </c>
      <c r="B1800" s="29"/>
      <c r="C1800" s="29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</row>
    <row r="1801" spans="1:18" ht="2.85" customHeight="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18" ht="11.4" customHeight="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30" t="s">
        <v>2</v>
      </c>
      <c r="P1802" s="30"/>
      <c r="Q1802" s="30"/>
      <c r="R1802" s="30"/>
    </row>
    <row r="1803" spans="1:18" ht="6.75" customHeight="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 spans="1:18" ht="10.5" customHeight="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41" t="s">
        <v>2235</v>
      </c>
      <c r="P1804" s="41"/>
      <c r="Q1804" s="41"/>
      <c r="R1804" s="1"/>
    </row>
    <row r="1805" spans="1:18" ht="2.4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</row>
    <row r="1806" spans="1:18" ht="27.6" customHeight="1">
      <c r="A1806" s="16" t="s">
        <v>4</v>
      </c>
      <c r="B1806" s="18"/>
      <c r="C1806" s="19" t="s">
        <v>47</v>
      </c>
      <c r="D1806" s="20"/>
      <c r="E1806" s="20"/>
      <c r="F1806" s="20"/>
      <c r="G1806" s="20"/>
      <c r="H1806" s="20"/>
      <c r="I1806" s="20"/>
      <c r="J1806" s="20"/>
      <c r="K1806" s="20"/>
      <c r="L1806" s="21"/>
      <c r="M1806" s="4" t="s">
        <v>6</v>
      </c>
      <c r="N1806" s="32"/>
      <c r="O1806" s="33"/>
      <c r="P1806" s="33"/>
      <c r="Q1806" s="33"/>
      <c r="R1806" s="34"/>
    </row>
    <row r="1807" spans="1:18" ht="27.6" customHeight="1">
      <c r="A1807" s="16" t="s">
        <v>7</v>
      </c>
      <c r="B1807" s="18"/>
      <c r="C1807" s="19" t="s">
        <v>8</v>
      </c>
      <c r="D1807" s="20"/>
      <c r="E1807" s="20"/>
      <c r="F1807" s="20"/>
      <c r="G1807" s="20"/>
      <c r="H1807" s="20"/>
      <c r="I1807" s="20"/>
      <c r="J1807" s="20"/>
      <c r="K1807" s="20"/>
      <c r="L1807" s="21"/>
      <c r="M1807" s="4" t="s">
        <v>9</v>
      </c>
      <c r="N1807" s="19" t="s">
        <v>10</v>
      </c>
      <c r="O1807" s="20"/>
      <c r="P1807" s="20"/>
      <c r="Q1807" s="20"/>
      <c r="R1807" s="21"/>
    </row>
    <row r="1808" spans="1:18" ht="22.2" customHeight="1">
      <c r="A1808" s="22" t="s">
        <v>11</v>
      </c>
      <c r="B1808" s="24"/>
      <c r="C1808" s="22" t="s">
        <v>48</v>
      </c>
      <c r="D1808" s="23"/>
      <c r="E1808" s="23"/>
      <c r="F1808" s="23"/>
      <c r="G1808" s="24"/>
      <c r="H1808" s="22" t="s">
        <v>49</v>
      </c>
      <c r="I1808" s="24"/>
      <c r="J1808" s="22" t="s">
        <v>50</v>
      </c>
      <c r="K1808" s="23"/>
      <c r="L1808" s="24"/>
      <c r="M1808" s="5" t="s">
        <v>51</v>
      </c>
      <c r="N1808" s="22" t="s">
        <v>52</v>
      </c>
      <c r="O1808" s="24"/>
      <c r="P1808" s="22" t="s">
        <v>53</v>
      </c>
      <c r="Q1808" s="23"/>
      <c r="R1808" s="24"/>
    </row>
    <row r="1809" spans="1:18" ht="89.25" customHeight="1">
      <c r="A1809" s="22"/>
      <c r="B1809" s="24"/>
      <c r="C1809" s="19" t="s">
        <v>2236</v>
      </c>
      <c r="D1809" s="20"/>
      <c r="E1809" s="20"/>
      <c r="F1809" s="20"/>
      <c r="G1809" s="21"/>
      <c r="H1809" s="22"/>
      <c r="I1809" s="24"/>
      <c r="J1809" s="32"/>
      <c r="K1809" s="33"/>
      <c r="L1809" s="34"/>
      <c r="M1809" s="9"/>
      <c r="N1809" s="27"/>
      <c r="O1809" s="28"/>
      <c r="P1809" s="19"/>
      <c r="Q1809" s="20"/>
      <c r="R1809" s="21"/>
    </row>
    <row r="1810" spans="1:18" ht="35.700000000000003" customHeight="1">
      <c r="A1810" s="22" t="s">
        <v>2237</v>
      </c>
      <c r="B1810" s="24"/>
      <c r="C1810" s="19" t="s">
        <v>2238</v>
      </c>
      <c r="D1810" s="20"/>
      <c r="E1810" s="20"/>
      <c r="F1810" s="20"/>
      <c r="G1810" s="21"/>
      <c r="H1810" s="22" t="s">
        <v>122</v>
      </c>
      <c r="I1810" s="24"/>
      <c r="J1810" s="35">
        <v>12</v>
      </c>
      <c r="K1810" s="36"/>
      <c r="L1810" s="37"/>
      <c r="M1810" s="7"/>
      <c r="N1810" s="25" t="str">
        <f>IF(COUNT(J1810,M1810)=2,ROUND(J1810*M1810,0),"-
-")</f>
        <v>-
-</v>
      </c>
      <c r="O1810" s="26"/>
      <c r="P1810" s="38" t="s">
        <v>2239</v>
      </c>
      <c r="Q1810" s="39"/>
      <c r="R1810" s="40"/>
    </row>
    <row r="1811" spans="1:18" ht="35.700000000000003" customHeight="1">
      <c r="A1811" s="22" t="s">
        <v>2240</v>
      </c>
      <c r="B1811" s="24"/>
      <c r="C1811" s="19" t="s">
        <v>2241</v>
      </c>
      <c r="D1811" s="20"/>
      <c r="E1811" s="20"/>
      <c r="F1811" s="20"/>
      <c r="G1811" s="21"/>
      <c r="H1811" s="22" t="s">
        <v>122</v>
      </c>
      <c r="I1811" s="24"/>
      <c r="J1811" s="35">
        <v>12</v>
      </c>
      <c r="K1811" s="36"/>
      <c r="L1811" s="37"/>
      <c r="M1811" s="7"/>
      <c r="N1811" s="25" t="str">
        <f>IF(COUNT(J1811,M1811)=2,ROUND(J1811*M1811,0),"-
-")</f>
        <v>-
-</v>
      </c>
      <c r="O1811" s="26"/>
      <c r="P1811" s="38" t="s">
        <v>2242</v>
      </c>
      <c r="Q1811" s="39"/>
      <c r="R1811" s="40"/>
    </row>
    <row r="1812" spans="1:18" ht="35.700000000000003" customHeight="1">
      <c r="A1812" s="22" t="s">
        <v>2243</v>
      </c>
      <c r="B1812" s="24"/>
      <c r="C1812" s="19" t="s">
        <v>2244</v>
      </c>
      <c r="D1812" s="20"/>
      <c r="E1812" s="20"/>
      <c r="F1812" s="20"/>
      <c r="G1812" s="21"/>
      <c r="H1812" s="22" t="s">
        <v>122</v>
      </c>
      <c r="I1812" s="24"/>
      <c r="J1812" s="35">
        <v>24</v>
      </c>
      <c r="K1812" s="36"/>
      <c r="L1812" s="37"/>
      <c r="M1812" s="7"/>
      <c r="N1812" s="25" t="str">
        <f>IF(COUNT(J1812,M1812)=2,ROUND(J1812*M1812,0),"-
-")</f>
        <v>-
-</v>
      </c>
      <c r="O1812" s="26"/>
      <c r="P1812" s="38" t="s">
        <v>2245</v>
      </c>
      <c r="Q1812" s="39"/>
      <c r="R1812" s="40"/>
    </row>
    <row r="1813" spans="1:18" ht="35.700000000000003" customHeight="1">
      <c r="A1813" s="22" t="s">
        <v>2246</v>
      </c>
      <c r="B1813" s="24"/>
      <c r="C1813" s="19" t="s">
        <v>2247</v>
      </c>
      <c r="D1813" s="20"/>
      <c r="E1813" s="20"/>
      <c r="F1813" s="20"/>
      <c r="G1813" s="21"/>
      <c r="H1813" s="22" t="s">
        <v>65</v>
      </c>
      <c r="I1813" s="24"/>
      <c r="J1813" s="35">
        <v>1</v>
      </c>
      <c r="K1813" s="36"/>
      <c r="L1813" s="37"/>
      <c r="M1813" s="7"/>
      <c r="N1813" s="25" t="str">
        <f>IF(COUNT(J1813,M1813)=2,ROUND(J1813*M1813,0),"-
-")</f>
        <v>-
-</v>
      </c>
      <c r="O1813" s="26"/>
      <c r="P1813" s="38" t="s">
        <v>2248</v>
      </c>
      <c r="Q1813" s="39"/>
      <c r="R1813" s="40"/>
    </row>
    <row r="1814" spans="1:18" ht="53.55" customHeight="1">
      <c r="A1814" s="22" t="s">
        <v>2249</v>
      </c>
      <c r="B1814" s="24"/>
      <c r="C1814" s="19" t="s">
        <v>2250</v>
      </c>
      <c r="D1814" s="20"/>
      <c r="E1814" s="20"/>
      <c r="F1814" s="20"/>
      <c r="G1814" s="21"/>
      <c r="H1814" s="22" t="s">
        <v>65</v>
      </c>
      <c r="I1814" s="24"/>
      <c r="J1814" s="35">
        <v>1</v>
      </c>
      <c r="K1814" s="36"/>
      <c r="L1814" s="37"/>
      <c r="M1814" s="7"/>
      <c r="N1814" s="25" t="str">
        <f>IF(COUNT(J1814,M1814)=2,ROUND(J1814*M1814,0),"-
-
-")</f>
        <v>-
-
-</v>
      </c>
      <c r="O1814" s="26"/>
      <c r="P1814" s="38" t="s">
        <v>2251</v>
      </c>
      <c r="Q1814" s="39"/>
      <c r="R1814" s="40"/>
    </row>
    <row r="1815" spans="1:18" ht="53.55" customHeight="1">
      <c r="A1815" s="22" t="s">
        <v>2252</v>
      </c>
      <c r="B1815" s="24"/>
      <c r="C1815" s="19" t="s">
        <v>2253</v>
      </c>
      <c r="D1815" s="20"/>
      <c r="E1815" s="20"/>
      <c r="F1815" s="20"/>
      <c r="G1815" s="21"/>
      <c r="H1815" s="22" t="s">
        <v>65</v>
      </c>
      <c r="I1815" s="24"/>
      <c r="J1815" s="35">
        <v>1</v>
      </c>
      <c r="K1815" s="36"/>
      <c r="L1815" s="37"/>
      <c r="M1815" s="7"/>
      <c r="N1815" s="25" t="str">
        <f>IF(COUNT(J1815,M1815)=2,ROUND(J1815*M1815,0),"-
-
-")</f>
        <v>-
-
-</v>
      </c>
      <c r="O1815" s="26"/>
      <c r="P1815" s="38" t="s">
        <v>2254</v>
      </c>
      <c r="Q1815" s="39"/>
      <c r="R1815" s="40"/>
    </row>
    <row r="1816" spans="1:18" ht="17.850000000000001" customHeight="1">
      <c r="A1816" s="22" t="s">
        <v>2255</v>
      </c>
      <c r="B1816" s="24"/>
      <c r="C1816" s="19" t="s">
        <v>2256</v>
      </c>
      <c r="D1816" s="20"/>
      <c r="E1816" s="20"/>
      <c r="F1816" s="20"/>
      <c r="G1816" s="21"/>
      <c r="H1816" s="22"/>
      <c r="I1816" s="24"/>
      <c r="J1816" s="35">
        <v>1</v>
      </c>
      <c r="K1816" s="36"/>
      <c r="L1816" s="37"/>
      <c r="M1816" s="6" t="str">
        <f>IF(COUNT(N1816,J1816)=2,IF(J1816=0,"-",N1816/J1816),"-")</f>
        <v>-</v>
      </c>
      <c r="N1816" s="25" t="str">
        <f>IF(COUNT(N1817,N1818)=2,SUM(N1817,N1818),"-")</f>
        <v>-</v>
      </c>
      <c r="O1816" s="26"/>
      <c r="P1816" s="19"/>
      <c r="Q1816" s="20"/>
      <c r="R1816" s="21"/>
    </row>
    <row r="1817" spans="1:18" ht="35.700000000000003" customHeight="1">
      <c r="A1817" s="22" t="s">
        <v>2257</v>
      </c>
      <c r="B1817" s="24"/>
      <c r="C1817" s="19" t="s">
        <v>2258</v>
      </c>
      <c r="D1817" s="20"/>
      <c r="E1817" s="20"/>
      <c r="F1817" s="20"/>
      <c r="G1817" s="21"/>
      <c r="H1817" s="22" t="s">
        <v>609</v>
      </c>
      <c r="I1817" s="24"/>
      <c r="J1817" s="35">
        <v>5</v>
      </c>
      <c r="K1817" s="36"/>
      <c r="L1817" s="37"/>
      <c r="M1817" s="7"/>
      <c r="N1817" s="25" t="str">
        <f>IF(COUNT(J1817,M1817)=2,ROUND(J1817*M1817,0),"-
-")</f>
        <v>-
-</v>
      </c>
      <c r="O1817" s="26"/>
      <c r="P1817" s="38" t="s">
        <v>2259</v>
      </c>
      <c r="Q1817" s="39"/>
      <c r="R1817" s="40"/>
    </row>
    <row r="1818" spans="1:18" ht="35.700000000000003" customHeight="1">
      <c r="A1818" s="22" t="s">
        <v>2260</v>
      </c>
      <c r="B1818" s="24"/>
      <c r="C1818" s="19" t="s">
        <v>2261</v>
      </c>
      <c r="D1818" s="20"/>
      <c r="E1818" s="20"/>
      <c r="F1818" s="20"/>
      <c r="G1818" s="21"/>
      <c r="H1818" s="22" t="s">
        <v>65</v>
      </c>
      <c r="I1818" s="24"/>
      <c r="J1818" s="35">
        <v>1</v>
      </c>
      <c r="K1818" s="36"/>
      <c r="L1818" s="37"/>
      <c r="M1818" s="7"/>
      <c r="N1818" s="25" t="str">
        <f>IF(COUNT(J1818,M1818)=2,ROUND(J1818*M1818,0),"-
-")</f>
        <v>-
-</v>
      </c>
      <c r="O1818" s="26"/>
      <c r="P1818" s="38" t="s">
        <v>2262</v>
      </c>
      <c r="Q1818" s="39"/>
      <c r="R1818" s="40"/>
    </row>
    <row r="1819" spans="1:18" ht="35.700000000000003" customHeight="1">
      <c r="A1819" s="22" t="s">
        <v>2263</v>
      </c>
      <c r="B1819" s="24"/>
      <c r="C1819" s="19" t="s">
        <v>2264</v>
      </c>
      <c r="D1819" s="20"/>
      <c r="E1819" s="20"/>
      <c r="F1819" s="20"/>
      <c r="G1819" s="21"/>
      <c r="H1819" s="22"/>
      <c r="I1819" s="24"/>
      <c r="J1819" s="35">
        <v>1</v>
      </c>
      <c r="K1819" s="36"/>
      <c r="L1819" s="37"/>
      <c r="M1819" s="6" t="str">
        <f>IF(COUNT(N1819,J1819)=2,IF(J1819=0,"-",N1819/J1819),"-")</f>
        <v>-</v>
      </c>
      <c r="N1819" s="25" t="str">
        <f>IF(COUNT(N1820,N1821,N1837,N1838,N1839,N1840,N1841,N1842)=8,SUM(N1820,N1821,N1837,N1838,N1839,N1840,N1841,N1842),"-")</f>
        <v>-</v>
      </c>
      <c r="O1819" s="26"/>
      <c r="P1819" s="19"/>
      <c r="Q1819" s="20"/>
      <c r="R1819" s="21"/>
    </row>
    <row r="1820" spans="1:18" ht="35.700000000000003" customHeight="1">
      <c r="A1820" s="22" t="s">
        <v>2265</v>
      </c>
      <c r="B1820" s="24"/>
      <c r="C1820" s="19" t="s">
        <v>2266</v>
      </c>
      <c r="D1820" s="20"/>
      <c r="E1820" s="20"/>
      <c r="F1820" s="20"/>
      <c r="G1820" s="21"/>
      <c r="H1820" s="22" t="s">
        <v>122</v>
      </c>
      <c r="I1820" s="24"/>
      <c r="J1820" s="35">
        <v>24</v>
      </c>
      <c r="K1820" s="36"/>
      <c r="L1820" s="37"/>
      <c r="M1820" s="7"/>
      <c r="N1820" s="25" t="str">
        <f>IF(COUNT(J1820,M1820)=2,ROUND(J1820*M1820,0),"-
-")</f>
        <v>-
-</v>
      </c>
      <c r="O1820" s="26"/>
      <c r="P1820" s="38" t="s">
        <v>2267</v>
      </c>
      <c r="Q1820" s="39"/>
      <c r="R1820" s="40"/>
    </row>
    <row r="1821" spans="1:18" ht="35.700000000000003" customHeight="1">
      <c r="A1821" s="22" t="s">
        <v>2268</v>
      </c>
      <c r="B1821" s="24"/>
      <c r="C1821" s="19" t="s">
        <v>2269</v>
      </c>
      <c r="D1821" s="20"/>
      <c r="E1821" s="20"/>
      <c r="F1821" s="20"/>
      <c r="G1821" s="21"/>
      <c r="H1821" s="22" t="s">
        <v>122</v>
      </c>
      <c r="I1821" s="24"/>
      <c r="J1821" s="35">
        <v>14</v>
      </c>
      <c r="K1821" s="36"/>
      <c r="L1821" s="37"/>
      <c r="M1821" s="7"/>
      <c r="N1821" s="25" t="str">
        <f>IF(COUNT(J1821,M1821)=2,ROUND(J1821*M1821,0),"-
-")</f>
        <v>-
-</v>
      </c>
      <c r="O1821" s="26"/>
      <c r="P1821" s="38" t="s">
        <v>2270</v>
      </c>
      <c r="Q1821" s="39"/>
      <c r="R1821" s="40"/>
    </row>
    <row r="1822" spans="1:18" ht="54.75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</row>
    <row r="1823" spans="1:18" ht="10.5" customHeight="1">
      <c r="A1823" s="1"/>
      <c r="B1823" s="41" t="s">
        <v>42</v>
      </c>
      <c r="C1823" s="41"/>
      <c r="D1823" s="1"/>
      <c r="E1823" s="8" t="s">
        <v>43</v>
      </c>
      <c r="F1823" s="1"/>
      <c r="G1823" s="41" t="s">
        <v>44</v>
      </c>
      <c r="H1823" s="41"/>
      <c r="I1823" s="1"/>
      <c r="J1823" s="1"/>
      <c r="K1823" s="8" t="s">
        <v>43</v>
      </c>
      <c r="L1823" s="1"/>
      <c r="M1823" s="1"/>
      <c r="N1823" s="1"/>
      <c r="O1823" s="1"/>
      <c r="P1823" s="1"/>
      <c r="Q1823" s="1"/>
      <c r="R1823" s="1"/>
    </row>
    <row r="1824" spans="1:18" ht="21.4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</row>
    <row r="1825" spans="1:18" ht="26.1" customHeight="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 spans="1:18" ht="17.25" customHeight="1">
      <c r="A1826" s="29" t="s">
        <v>0</v>
      </c>
      <c r="B1826" s="29"/>
      <c r="C1826" s="29"/>
      <c r="D1826" s="29"/>
      <c r="E1826" s="29"/>
      <c r="F1826" s="29"/>
      <c r="G1826" s="29"/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</row>
    <row r="1827" spans="1:18" ht="4.8" customHeight="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</row>
    <row r="1828" spans="1:18" ht="17.25" customHeight="1">
      <c r="A1828" s="29" t="s">
        <v>45</v>
      </c>
      <c r="B1828" s="29"/>
      <c r="C1828" s="29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</row>
    <row r="1829" spans="1:18" ht="2.85" customHeight="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</row>
    <row r="1830" spans="1:18" ht="11.4" customHeight="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30" t="s">
        <v>2</v>
      </c>
      <c r="P1830" s="30"/>
      <c r="Q1830" s="30"/>
      <c r="R1830" s="30"/>
    </row>
    <row r="1831" spans="1:18" ht="6.7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</row>
    <row r="1832" spans="1:18" ht="10.5" customHeight="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41" t="s">
        <v>2271</v>
      </c>
      <c r="P1832" s="41"/>
      <c r="Q1832" s="41"/>
      <c r="R1832" s="1"/>
    </row>
    <row r="1833" spans="1:18" ht="2.4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</row>
    <row r="1834" spans="1:18" ht="27.6" customHeight="1">
      <c r="A1834" s="16" t="s">
        <v>4</v>
      </c>
      <c r="B1834" s="18"/>
      <c r="C1834" s="19" t="s">
        <v>47</v>
      </c>
      <c r="D1834" s="20"/>
      <c r="E1834" s="20"/>
      <c r="F1834" s="20"/>
      <c r="G1834" s="20"/>
      <c r="H1834" s="20"/>
      <c r="I1834" s="20"/>
      <c r="J1834" s="20"/>
      <c r="K1834" s="20"/>
      <c r="L1834" s="21"/>
      <c r="M1834" s="4" t="s">
        <v>6</v>
      </c>
      <c r="N1834" s="32"/>
      <c r="O1834" s="33"/>
      <c r="P1834" s="33"/>
      <c r="Q1834" s="33"/>
      <c r="R1834" s="34"/>
    </row>
    <row r="1835" spans="1:18" ht="27.6" customHeight="1">
      <c r="A1835" s="16" t="s">
        <v>7</v>
      </c>
      <c r="B1835" s="18"/>
      <c r="C1835" s="19" t="s">
        <v>8</v>
      </c>
      <c r="D1835" s="20"/>
      <c r="E1835" s="20"/>
      <c r="F1835" s="20"/>
      <c r="G1835" s="20"/>
      <c r="H1835" s="20"/>
      <c r="I1835" s="20"/>
      <c r="J1835" s="20"/>
      <c r="K1835" s="20"/>
      <c r="L1835" s="21"/>
      <c r="M1835" s="4" t="s">
        <v>9</v>
      </c>
      <c r="N1835" s="19" t="s">
        <v>10</v>
      </c>
      <c r="O1835" s="20"/>
      <c r="P1835" s="20"/>
      <c r="Q1835" s="20"/>
      <c r="R1835" s="21"/>
    </row>
    <row r="1836" spans="1:18" ht="22.2" customHeight="1">
      <c r="A1836" s="22" t="s">
        <v>11</v>
      </c>
      <c r="B1836" s="24"/>
      <c r="C1836" s="22" t="s">
        <v>48</v>
      </c>
      <c r="D1836" s="23"/>
      <c r="E1836" s="23"/>
      <c r="F1836" s="23"/>
      <c r="G1836" s="24"/>
      <c r="H1836" s="22" t="s">
        <v>49</v>
      </c>
      <c r="I1836" s="24"/>
      <c r="J1836" s="22" t="s">
        <v>50</v>
      </c>
      <c r="K1836" s="23"/>
      <c r="L1836" s="24"/>
      <c r="M1836" s="5" t="s">
        <v>51</v>
      </c>
      <c r="N1836" s="22" t="s">
        <v>52</v>
      </c>
      <c r="O1836" s="24"/>
      <c r="P1836" s="22" t="s">
        <v>53</v>
      </c>
      <c r="Q1836" s="23"/>
      <c r="R1836" s="24"/>
    </row>
    <row r="1837" spans="1:18" ht="35.700000000000003" customHeight="1">
      <c r="A1837" s="22" t="s">
        <v>2272</v>
      </c>
      <c r="B1837" s="24"/>
      <c r="C1837" s="19" t="s">
        <v>2273</v>
      </c>
      <c r="D1837" s="20"/>
      <c r="E1837" s="20"/>
      <c r="F1837" s="20"/>
      <c r="G1837" s="21"/>
      <c r="H1837" s="22" t="s">
        <v>122</v>
      </c>
      <c r="I1837" s="24"/>
      <c r="J1837" s="35">
        <v>2</v>
      </c>
      <c r="K1837" s="36"/>
      <c r="L1837" s="37"/>
      <c r="M1837" s="7"/>
      <c r="N1837" s="25" t="str">
        <f t="shared" ref="N1837:N1842" si="30">IF(COUNT(J1837,M1837)=2,ROUND(J1837*M1837,0),"-
-")</f>
        <v>-
-</v>
      </c>
      <c r="O1837" s="26"/>
      <c r="P1837" s="38" t="s">
        <v>2274</v>
      </c>
      <c r="Q1837" s="39"/>
      <c r="R1837" s="40"/>
    </row>
    <row r="1838" spans="1:18" ht="35.700000000000003" customHeight="1">
      <c r="A1838" s="22" t="s">
        <v>2275</v>
      </c>
      <c r="B1838" s="24"/>
      <c r="C1838" s="19" t="s">
        <v>2276</v>
      </c>
      <c r="D1838" s="20"/>
      <c r="E1838" s="20"/>
      <c r="F1838" s="20"/>
      <c r="G1838" s="21"/>
      <c r="H1838" s="22" t="s">
        <v>122</v>
      </c>
      <c r="I1838" s="24"/>
      <c r="J1838" s="35">
        <v>5</v>
      </c>
      <c r="K1838" s="36"/>
      <c r="L1838" s="37"/>
      <c r="M1838" s="7"/>
      <c r="N1838" s="25" t="str">
        <f t="shared" si="30"/>
        <v>-
-</v>
      </c>
      <c r="O1838" s="26"/>
      <c r="P1838" s="38" t="s">
        <v>2277</v>
      </c>
      <c r="Q1838" s="39"/>
      <c r="R1838" s="40"/>
    </row>
    <row r="1839" spans="1:18" ht="35.700000000000003" customHeight="1">
      <c r="A1839" s="22" t="s">
        <v>2278</v>
      </c>
      <c r="B1839" s="24"/>
      <c r="C1839" s="19" t="s">
        <v>2279</v>
      </c>
      <c r="D1839" s="20"/>
      <c r="E1839" s="20"/>
      <c r="F1839" s="20"/>
      <c r="G1839" s="21"/>
      <c r="H1839" s="22" t="s">
        <v>65</v>
      </c>
      <c r="I1839" s="24"/>
      <c r="J1839" s="35">
        <v>1</v>
      </c>
      <c r="K1839" s="36"/>
      <c r="L1839" s="37"/>
      <c r="M1839" s="7"/>
      <c r="N1839" s="25" t="str">
        <f t="shared" si="30"/>
        <v>-
-</v>
      </c>
      <c r="O1839" s="26"/>
      <c r="P1839" s="38" t="s">
        <v>2280</v>
      </c>
      <c r="Q1839" s="39"/>
      <c r="R1839" s="40"/>
    </row>
    <row r="1840" spans="1:18" ht="35.700000000000003" customHeight="1">
      <c r="A1840" s="22" t="s">
        <v>2281</v>
      </c>
      <c r="B1840" s="24"/>
      <c r="C1840" s="19" t="s">
        <v>2282</v>
      </c>
      <c r="D1840" s="20"/>
      <c r="E1840" s="20"/>
      <c r="F1840" s="20"/>
      <c r="G1840" s="21"/>
      <c r="H1840" s="22" t="s">
        <v>65</v>
      </c>
      <c r="I1840" s="24"/>
      <c r="J1840" s="35">
        <v>1</v>
      </c>
      <c r="K1840" s="36"/>
      <c r="L1840" s="37"/>
      <c r="M1840" s="7"/>
      <c r="N1840" s="25" t="str">
        <f t="shared" si="30"/>
        <v>-
-</v>
      </c>
      <c r="O1840" s="26"/>
      <c r="P1840" s="38" t="s">
        <v>2283</v>
      </c>
      <c r="Q1840" s="39"/>
      <c r="R1840" s="40"/>
    </row>
    <row r="1841" spans="1:18" ht="35.700000000000003" customHeight="1">
      <c r="A1841" s="22" t="s">
        <v>2284</v>
      </c>
      <c r="B1841" s="24"/>
      <c r="C1841" s="19" t="s">
        <v>2285</v>
      </c>
      <c r="D1841" s="20"/>
      <c r="E1841" s="20"/>
      <c r="F1841" s="20"/>
      <c r="G1841" s="21"/>
      <c r="H1841" s="22" t="s">
        <v>65</v>
      </c>
      <c r="I1841" s="24"/>
      <c r="J1841" s="35">
        <v>1</v>
      </c>
      <c r="K1841" s="36"/>
      <c r="L1841" s="37"/>
      <c r="M1841" s="7"/>
      <c r="N1841" s="25" t="str">
        <f t="shared" si="30"/>
        <v>-
-</v>
      </c>
      <c r="O1841" s="26"/>
      <c r="P1841" s="38" t="s">
        <v>2286</v>
      </c>
      <c r="Q1841" s="39"/>
      <c r="R1841" s="40"/>
    </row>
    <row r="1842" spans="1:18" ht="35.700000000000003" customHeight="1">
      <c r="A1842" s="22" t="s">
        <v>2287</v>
      </c>
      <c r="B1842" s="24"/>
      <c r="C1842" s="19" t="s">
        <v>2288</v>
      </c>
      <c r="D1842" s="20"/>
      <c r="E1842" s="20"/>
      <c r="F1842" s="20"/>
      <c r="G1842" s="21"/>
      <c r="H1842" s="22" t="s">
        <v>65</v>
      </c>
      <c r="I1842" s="24"/>
      <c r="J1842" s="35">
        <v>1</v>
      </c>
      <c r="K1842" s="36"/>
      <c r="L1842" s="37"/>
      <c r="M1842" s="7"/>
      <c r="N1842" s="25" t="str">
        <f t="shared" si="30"/>
        <v>-
-</v>
      </c>
      <c r="O1842" s="26"/>
      <c r="P1842" s="38" t="s">
        <v>2289</v>
      </c>
      <c r="Q1842" s="39"/>
      <c r="R1842" s="40"/>
    </row>
    <row r="1843" spans="1:18" ht="17.850000000000001" customHeight="1">
      <c r="A1843" s="22" t="s">
        <v>2290</v>
      </c>
      <c r="B1843" s="24"/>
      <c r="C1843" s="19" t="s">
        <v>2291</v>
      </c>
      <c r="D1843" s="20"/>
      <c r="E1843" s="20"/>
      <c r="F1843" s="20"/>
      <c r="G1843" s="21"/>
      <c r="H1843" s="22"/>
      <c r="I1843" s="24"/>
      <c r="J1843" s="35">
        <v>1</v>
      </c>
      <c r="K1843" s="36"/>
      <c r="L1843" s="37"/>
      <c r="M1843" s="6" t="str">
        <f>IF(COUNT(N1843,J1843)=2,IF(J1843=0,"-",N1843/J1843),"-")</f>
        <v>-</v>
      </c>
      <c r="N1843" s="25" t="str">
        <f>IF(COUNT(N1844,N1845,N1846)=3,SUM(N1844,N1845,N1846),"-")</f>
        <v>-</v>
      </c>
      <c r="O1843" s="26"/>
      <c r="P1843" s="19"/>
      <c r="Q1843" s="20"/>
      <c r="R1843" s="21"/>
    </row>
    <row r="1844" spans="1:18" ht="35.700000000000003" customHeight="1">
      <c r="A1844" s="22" t="s">
        <v>2292</v>
      </c>
      <c r="B1844" s="24"/>
      <c r="C1844" s="19" t="s">
        <v>2293</v>
      </c>
      <c r="D1844" s="20"/>
      <c r="E1844" s="20"/>
      <c r="F1844" s="20"/>
      <c r="G1844" s="21"/>
      <c r="H1844" s="22" t="s">
        <v>122</v>
      </c>
      <c r="I1844" s="24"/>
      <c r="J1844" s="35">
        <v>2</v>
      </c>
      <c r="K1844" s="36"/>
      <c r="L1844" s="37"/>
      <c r="M1844" s="7"/>
      <c r="N1844" s="25" t="str">
        <f>IF(COUNT(J1844,M1844)=2,ROUND(J1844*M1844,0),"-
-")</f>
        <v>-
-</v>
      </c>
      <c r="O1844" s="26"/>
      <c r="P1844" s="38" t="s">
        <v>2294</v>
      </c>
      <c r="Q1844" s="39"/>
      <c r="R1844" s="40"/>
    </row>
    <row r="1845" spans="1:18" ht="35.700000000000003" customHeight="1">
      <c r="A1845" s="22" t="s">
        <v>2295</v>
      </c>
      <c r="B1845" s="24"/>
      <c r="C1845" s="19" t="s">
        <v>2296</v>
      </c>
      <c r="D1845" s="20"/>
      <c r="E1845" s="20"/>
      <c r="F1845" s="20"/>
      <c r="G1845" s="21"/>
      <c r="H1845" s="22" t="s">
        <v>65</v>
      </c>
      <c r="I1845" s="24"/>
      <c r="J1845" s="35">
        <v>1</v>
      </c>
      <c r="K1845" s="36"/>
      <c r="L1845" s="37"/>
      <c r="M1845" s="7"/>
      <c r="N1845" s="25" t="str">
        <f>IF(COUNT(J1845,M1845)=2,ROUND(J1845*M1845,0),"-
-")</f>
        <v>-
-</v>
      </c>
      <c r="O1845" s="26"/>
      <c r="P1845" s="38" t="s">
        <v>2297</v>
      </c>
      <c r="Q1845" s="39"/>
      <c r="R1845" s="40"/>
    </row>
    <row r="1846" spans="1:18" ht="35.700000000000003" customHeight="1">
      <c r="A1846" s="22" t="s">
        <v>2298</v>
      </c>
      <c r="B1846" s="24"/>
      <c r="C1846" s="19" t="s">
        <v>2299</v>
      </c>
      <c r="D1846" s="20"/>
      <c r="E1846" s="20"/>
      <c r="F1846" s="20"/>
      <c r="G1846" s="21"/>
      <c r="H1846" s="22" t="s">
        <v>65</v>
      </c>
      <c r="I1846" s="24"/>
      <c r="J1846" s="35">
        <v>1</v>
      </c>
      <c r="K1846" s="36"/>
      <c r="L1846" s="37"/>
      <c r="M1846" s="7"/>
      <c r="N1846" s="25" t="str">
        <f>IF(COUNT(J1846,M1846)=2,ROUND(J1846*M1846,0),"-
-")</f>
        <v>-
-</v>
      </c>
      <c r="O1846" s="26"/>
      <c r="P1846" s="38" t="s">
        <v>2300</v>
      </c>
      <c r="Q1846" s="39"/>
      <c r="R1846" s="40"/>
    </row>
    <row r="1847" spans="1:18" ht="35.700000000000003" customHeight="1">
      <c r="A1847" s="22" t="s">
        <v>2301</v>
      </c>
      <c r="B1847" s="24"/>
      <c r="C1847" s="19" t="s">
        <v>2302</v>
      </c>
      <c r="D1847" s="20"/>
      <c r="E1847" s="20"/>
      <c r="F1847" s="20"/>
      <c r="G1847" s="21"/>
      <c r="H1847" s="22"/>
      <c r="I1847" s="24"/>
      <c r="J1847" s="35">
        <v>1</v>
      </c>
      <c r="K1847" s="36"/>
      <c r="L1847" s="37"/>
      <c r="M1847" s="6" t="str">
        <f>IF(COUNT(N1847,J1847)=2,IF(J1847=0,"-",N1847/J1847),"-")</f>
        <v>-</v>
      </c>
      <c r="N1847" s="25" t="str">
        <f>IF(COUNT(N1848,N1849,N1850,N1851)=4,SUM(N1848,N1849,N1850,N1851),"-")</f>
        <v>-</v>
      </c>
      <c r="O1847" s="26"/>
      <c r="P1847" s="19"/>
      <c r="Q1847" s="20"/>
      <c r="R1847" s="21"/>
    </row>
    <row r="1848" spans="1:18" ht="35.700000000000003" customHeight="1">
      <c r="A1848" s="22" t="s">
        <v>2303</v>
      </c>
      <c r="B1848" s="24"/>
      <c r="C1848" s="19" t="s">
        <v>2304</v>
      </c>
      <c r="D1848" s="20"/>
      <c r="E1848" s="20"/>
      <c r="F1848" s="20"/>
      <c r="G1848" s="21"/>
      <c r="H1848" s="22" t="s">
        <v>1062</v>
      </c>
      <c r="I1848" s="24"/>
      <c r="J1848" s="35">
        <v>2</v>
      </c>
      <c r="K1848" s="36"/>
      <c r="L1848" s="37"/>
      <c r="M1848" s="7"/>
      <c r="N1848" s="25" t="str">
        <f>IF(COUNT(J1848,M1848)=2,ROUND(J1848*M1848,0),"-
-")</f>
        <v>-
-</v>
      </c>
      <c r="O1848" s="26"/>
      <c r="P1848" s="38" t="s">
        <v>2305</v>
      </c>
      <c r="Q1848" s="39"/>
      <c r="R1848" s="40"/>
    </row>
    <row r="1849" spans="1:18" ht="35.700000000000003" customHeight="1">
      <c r="A1849" s="22" t="s">
        <v>2306</v>
      </c>
      <c r="B1849" s="24"/>
      <c r="C1849" s="19" t="s">
        <v>2307</v>
      </c>
      <c r="D1849" s="20"/>
      <c r="E1849" s="20"/>
      <c r="F1849" s="20"/>
      <c r="G1849" s="21"/>
      <c r="H1849" s="22" t="s">
        <v>65</v>
      </c>
      <c r="I1849" s="24"/>
      <c r="J1849" s="35">
        <v>1</v>
      </c>
      <c r="K1849" s="36"/>
      <c r="L1849" s="37"/>
      <c r="M1849" s="7"/>
      <c r="N1849" s="25" t="str">
        <f>IF(COUNT(J1849,M1849)=2,ROUND(J1849*M1849,0),"-
-")</f>
        <v>-
-</v>
      </c>
      <c r="O1849" s="26"/>
      <c r="P1849" s="38" t="s">
        <v>2308</v>
      </c>
      <c r="Q1849" s="39"/>
      <c r="R1849" s="40"/>
    </row>
    <row r="1850" spans="1:18" ht="35.700000000000003" customHeight="1">
      <c r="A1850" s="22" t="s">
        <v>2309</v>
      </c>
      <c r="B1850" s="24"/>
      <c r="C1850" s="19" t="s">
        <v>2310</v>
      </c>
      <c r="D1850" s="20"/>
      <c r="E1850" s="20"/>
      <c r="F1850" s="20"/>
      <c r="G1850" s="21"/>
      <c r="H1850" s="22" t="s">
        <v>65</v>
      </c>
      <c r="I1850" s="24"/>
      <c r="J1850" s="35">
        <v>1</v>
      </c>
      <c r="K1850" s="36"/>
      <c r="L1850" s="37"/>
      <c r="M1850" s="7"/>
      <c r="N1850" s="25" t="str">
        <f>IF(COUNT(J1850,M1850)=2,ROUND(J1850*M1850,0),"-
-")</f>
        <v>-
-</v>
      </c>
      <c r="O1850" s="26"/>
      <c r="P1850" s="38" t="s">
        <v>2311</v>
      </c>
      <c r="Q1850" s="39"/>
      <c r="R1850" s="40"/>
    </row>
    <row r="1851" spans="1:18" ht="35.700000000000003" customHeight="1">
      <c r="A1851" s="22" t="s">
        <v>2312</v>
      </c>
      <c r="B1851" s="24"/>
      <c r="C1851" s="19" t="s">
        <v>2313</v>
      </c>
      <c r="D1851" s="20"/>
      <c r="E1851" s="20"/>
      <c r="F1851" s="20"/>
      <c r="G1851" s="21"/>
      <c r="H1851" s="22" t="s">
        <v>65</v>
      </c>
      <c r="I1851" s="24"/>
      <c r="J1851" s="35">
        <v>1</v>
      </c>
      <c r="K1851" s="36"/>
      <c r="L1851" s="37"/>
      <c r="M1851" s="7"/>
      <c r="N1851" s="25" t="str">
        <f>IF(COUNT(J1851,M1851)=2,ROUND(J1851*M1851,0),"-
-")</f>
        <v>-
-</v>
      </c>
      <c r="O1851" s="26"/>
      <c r="P1851" s="38" t="s">
        <v>2314</v>
      </c>
      <c r="Q1851" s="39"/>
      <c r="R1851" s="40"/>
    </row>
    <row r="1852" spans="1:18" ht="17.850000000000001" customHeight="1">
      <c r="A1852" s="22" t="s">
        <v>2315</v>
      </c>
      <c r="B1852" s="24"/>
      <c r="C1852" s="19" t="s">
        <v>2316</v>
      </c>
      <c r="D1852" s="20"/>
      <c r="E1852" s="20"/>
      <c r="F1852" s="20"/>
      <c r="G1852" s="21"/>
      <c r="H1852" s="22"/>
      <c r="I1852" s="24"/>
      <c r="J1852" s="35">
        <v>1</v>
      </c>
      <c r="K1852" s="36"/>
      <c r="L1852" s="37"/>
      <c r="M1852" s="6" t="str">
        <f>IF(COUNT(N1852,J1852)=2,IF(J1852=0,"-",N1852/J1852),"-")</f>
        <v>-</v>
      </c>
      <c r="N1852" s="25" t="str">
        <f>IF(COUNT(N1868,N1872,N1877,N1878,N1882,N1902,N1914,N1937,N1965,N1971,N1974,N1977,N1980,N1998,N2000,N2011,N2033,N2035,N2038,N2039,N2040,N2043,N2044)=23,SUM(N1868,N1872,N1877,N1878,N1882,N1902,N1914,N1937,N1965,N1971,N1974,N1977,N1980,N1998,N2000,N2011,N2033,N2035,N2038,N2039,N2040,N2043,N2044),"-")</f>
        <v>-</v>
      </c>
      <c r="O1852" s="26"/>
      <c r="P1852" s="19"/>
      <c r="Q1852" s="20"/>
      <c r="R1852" s="21"/>
    </row>
    <row r="1853" spans="1:18" ht="54.75" customHeight="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</row>
    <row r="1854" spans="1:18" ht="10.5" customHeight="1">
      <c r="A1854" s="1"/>
      <c r="B1854" s="41" t="s">
        <v>42</v>
      </c>
      <c r="C1854" s="41"/>
      <c r="D1854" s="1"/>
      <c r="E1854" s="8" t="s">
        <v>43</v>
      </c>
      <c r="F1854" s="1"/>
      <c r="G1854" s="41" t="s">
        <v>44</v>
      </c>
      <c r="H1854" s="41"/>
      <c r="I1854" s="1"/>
      <c r="J1854" s="1"/>
      <c r="K1854" s="8" t="s">
        <v>43</v>
      </c>
      <c r="L1854" s="1"/>
      <c r="M1854" s="1"/>
      <c r="N1854" s="1"/>
      <c r="O1854" s="1"/>
      <c r="P1854" s="1"/>
      <c r="Q1854" s="1"/>
      <c r="R1854" s="1"/>
    </row>
    <row r="1855" spans="1:18" ht="21.45" customHeight="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</row>
    <row r="1856" spans="1:18" ht="26.1" customHeight="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</row>
    <row r="1857" spans="1:18" ht="17.25" customHeight="1">
      <c r="A1857" s="29" t="s">
        <v>0</v>
      </c>
      <c r="B1857" s="29"/>
      <c r="C1857" s="29"/>
      <c r="D1857" s="29"/>
      <c r="E1857" s="29"/>
      <c r="F1857" s="29"/>
      <c r="G1857" s="29"/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29"/>
    </row>
    <row r="1858" spans="1:18" ht="4.8" customHeight="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</row>
    <row r="1859" spans="1:18" ht="17.25" customHeight="1">
      <c r="A1859" s="29" t="s">
        <v>45</v>
      </c>
      <c r="B1859" s="29"/>
      <c r="C1859" s="29"/>
      <c r="D1859" s="29"/>
      <c r="E1859" s="29"/>
      <c r="F1859" s="29"/>
      <c r="G1859" s="29"/>
      <c r="H1859" s="29"/>
      <c r="I1859" s="29"/>
      <c r="J1859" s="29"/>
      <c r="K1859" s="29"/>
      <c r="L1859" s="29"/>
      <c r="M1859" s="29"/>
      <c r="N1859" s="29"/>
      <c r="O1859" s="29"/>
      <c r="P1859" s="29"/>
      <c r="Q1859" s="29"/>
      <c r="R1859" s="29"/>
    </row>
    <row r="1860" spans="1:18" ht="2.85" customHeight="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</row>
    <row r="1861" spans="1:18" ht="11.4" customHeight="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30" t="s">
        <v>2</v>
      </c>
      <c r="P1861" s="30"/>
      <c r="Q1861" s="30"/>
      <c r="R1861" s="30"/>
    </row>
    <row r="1862" spans="1:18" ht="6.75" customHeight="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</row>
    <row r="1863" spans="1:18" ht="10.5" customHeight="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41" t="s">
        <v>2317</v>
      </c>
      <c r="P1863" s="41"/>
      <c r="Q1863" s="41"/>
      <c r="R1863" s="1"/>
    </row>
    <row r="1864" spans="1:18" ht="2.4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</row>
    <row r="1865" spans="1:18" ht="27.6" customHeight="1">
      <c r="A1865" s="16" t="s">
        <v>4</v>
      </c>
      <c r="B1865" s="18"/>
      <c r="C1865" s="19" t="s">
        <v>47</v>
      </c>
      <c r="D1865" s="20"/>
      <c r="E1865" s="20"/>
      <c r="F1865" s="20"/>
      <c r="G1865" s="20"/>
      <c r="H1865" s="20"/>
      <c r="I1865" s="20"/>
      <c r="J1865" s="20"/>
      <c r="K1865" s="20"/>
      <c r="L1865" s="21"/>
      <c r="M1865" s="4" t="s">
        <v>6</v>
      </c>
      <c r="N1865" s="32"/>
      <c r="O1865" s="33"/>
      <c r="P1865" s="33"/>
      <c r="Q1865" s="33"/>
      <c r="R1865" s="34"/>
    </row>
    <row r="1866" spans="1:18" ht="27.6" customHeight="1">
      <c r="A1866" s="16" t="s">
        <v>7</v>
      </c>
      <c r="B1866" s="18"/>
      <c r="C1866" s="19" t="s">
        <v>8</v>
      </c>
      <c r="D1866" s="20"/>
      <c r="E1866" s="20"/>
      <c r="F1866" s="20"/>
      <c r="G1866" s="20"/>
      <c r="H1866" s="20"/>
      <c r="I1866" s="20"/>
      <c r="J1866" s="20"/>
      <c r="K1866" s="20"/>
      <c r="L1866" s="21"/>
      <c r="M1866" s="4" t="s">
        <v>9</v>
      </c>
      <c r="N1866" s="19" t="s">
        <v>10</v>
      </c>
      <c r="O1866" s="20"/>
      <c r="P1866" s="20"/>
      <c r="Q1866" s="20"/>
      <c r="R1866" s="21"/>
    </row>
    <row r="1867" spans="1:18" ht="22.2" customHeight="1">
      <c r="A1867" s="22" t="s">
        <v>11</v>
      </c>
      <c r="B1867" s="24"/>
      <c r="C1867" s="22" t="s">
        <v>48</v>
      </c>
      <c r="D1867" s="23"/>
      <c r="E1867" s="23"/>
      <c r="F1867" s="23"/>
      <c r="G1867" s="24"/>
      <c r="H1867" s="22" t="s">
        <v>49</v>
      </c>
      <c r="I1867" s="24"/>
      <c r="J1867" s="22" t="s">
        <v>50</v>
      </c>
      <c r="K1867" s="23"/>
      <c r="L1867" s="24"/>
      <c r="M1867" s="5" t="s">
        <v>51</v>
      </c>
      <c r="N1867" s="22" t="s">
        <v>52</v>
      </c>
      <c r="O1867" s="24"/>
      <c r="P1867" s="22" t="s">
        <v>53</v>
      </c>
      <c r="Q1867" s="23"/>
      <c r="R1867" s="24"/>
    </row>
    <row r="1868" spans="1:18" ht="17.7" customHeight="1">
      <c r="A1868" s="22" t="s">
        <v>2318</v>
      </c>
      <c r="B1868" s="24"/>
      <c r="C1868" s="19" t="s">
        <v>2319</v>
      </c>
      <c r="D1868" s="20"/>
      <c r="E1868" s="20"/>
      <c r="F1868" s="20"/>
      <c r="G1868" s="21"/>
      <c r="H1868" s="22"/>
      <c r="I1868" s="24"/>
      <c r="J1868" s="35">
        <v>1</v>
      </c>
      <c r="K1868" s="36"/>
      <c r="L1868" s="37"/>
      <c r="M1868" s="6" t="str">
        <f>IF(COUNT(N1868,J1868)=2,IF(J1868=0,"-",N1868/J1868),"-")</f>
        <v>-</v>
      </c>
      <c r="N1868" s="25" t="str">
        <f>IF(COUNT(N1869,N1870,N1871)=3,SUM(N1869,N1870,N1871),"-")</f>
        <v>-</v>
      </c>
      <c r="O1868" s="26"/>
      <c r="P1868" s="19"/>
      <c r="Q1868" s="20"/>
      <c r="R1868" s="21"/>
    </row>
    <row r="1869" spans="1:18" ht="17.850000000000001" customHeight="1">
      <c r="A1869" s="22" t="s">
        <v>2320</v>
      </c>
      <c r="B1869" s="24"/>
      <c r="C1869" s="19" t="s">
        <v>2321</v>
      </c>
      <c r="D1869" s="20"/>
      <c r="E1869" s="20"/>
      <c r="F1869" s="20"/>
      <c r="G1869" s="21"/>
      <c r="H1869" s="22" t="s">
        <v>58</v>
      </c>
      <c r="I1869" s="24"/>
      <c r="J1869" s="35">
        <v>80</v>
      </c>
      <c r="K1869" s="36"/>
      <c r="L1869" s="37"/>
      <c r="M1869" s="7"/>
      <c r="N1869" s="25" t="str">
        <f>IF(COUNT(J1869,M1869)=2,ROUND(J1869*M1869,0),"-")</f>
        <v>-</v>
      </c>
      <c r="O1869" s="26"/>
      <c r="P1869" s="38" t="s">
        <v>2322</v>
      </c>
      <c r="Q1869" s="39"/>
      <c r="R1869" s="40"/>
    </row>
    <row r="1870" spans="1:18" ht="35.700000000000003" customHeight="1">
      <c r="A1870" s="22" t="s">
        <v>2323</v>
      </c>
      <c r="B1870" s="24"/>
      <c r="C1870" s="19" t="s">
        <v>2324</v>
      </c>
      <c r="D1870" s="20"/>
      <c r="E1870" s="20"/>
      <c r="F1870" s="20"/>
      <c r="G1870" s="21"/>
      <c r="H1870" s="22" t="s">
        <v>65</v>
      </c>
      <c r="I1870" s="24"/>
      <c r="J1870" s="35">
        <v>1</v>
      </c>
      <c r="K1870" s="36"/>
      <c r="L1870" s="37"/>
      <c r="M1870" s="7"/>
      <c r="N1870" s="25" t="str">
        <f>IF(COUNT(J1870,M1870)=2,ROUND(J1870*M1870,0),"-
-")</f>
        <v>-
-</v>
      </c>
      <c r="O1870" s="26"/>
      <c r="P1870" s="38" t="s">
        <v>2325</v>
      </c>
      <c r="Q1870" s="39"/>
      <c r="R1870" s="40"/>
    </row>
    <row r="1871" spans="1:18" ht="35.700000000000003" customHeight="1">
      <c r="A1871" s="22" t="s">
        <v>2326</v>
      </c>
      <c r="B1871" s="24"/>
      <c r="C1871" s="19" t="s">
        <v>2327</v>
      </c>
      <c r="D1871" s="20"/>
      <c r="E1871" s="20"/>
      <c r="F1871" s="20"/>
      <c r="G1871" s="21"/>
      <c r="H1871" s="22" t="s">
        <v>65</v>
      </c>
      <c r="I1871" s="24"/>
      <c r="J1871" s="35">
        <v>1</v>
      </c>
      <c r="K1871" s="36"/>
      <c r="L1871" s="37"/>
      <c r="M1871" s="7"/>
      <c r="N1871" s="25" t="str">
        <f>IF(COUNT(J1871,M1871)=2,ROUND(J1871*M1871,0),"-
-")</f>
        <v>-
-</v>
      </c>
      <c r="O1871" s="26"/>
      <c r="P1871" s="38" t="s">
        <v>2328</v>
      </c>
      <c r="Q1871" s="39"/>
      <c r="R1871" s="40"/>
    </row>
    <row r="1872" spans="1:18" ht="17.850000000000001" customHeight="1">
      <c r="A1872" s="22" t="s">
        <v>2329</v>
      </c>
      <c r="B1872" s="24"/>
      <c r="C1872" s="19" t="s">
        <v>2330</v>
      </c>
      <c r="D1872" s="20"/>
      <c r="E1872" s="20"/>
      <c r="F1872" s="20"/>
      <c r="G1872" s="21"/>
      <c r="H1872" s="22"/>
      <c r="I1872" s="24"/>
      <c r="J1872" s="35">
        <v>1</v>
      </c>
      <c r="K1872" s="36"/>
      <c r="L1872" s="37"/>
      <c r="M1872" s="6" t="str">
        <f>IF(COUNT(N1872,J1872)=2,IF(J1872=0,"-",N1872/J1872),"-")</f>
        <v>-</v>
      </c>
      <c r="N1872" s="25" t="str">
        <f>IF(COUNT(N1873,N1874,N1875,N1876)=4,SUM(N1873,N1874,N1875,N1876),"-")</f>
        <v>-</v>
      </c>
      <c r="O1872" s="26"/>
      <c r="P1872" s="19"/>
      <c r="Q1872" s="20"/>
      <c r="R1872" s="21"/>
    </row>
    <row r="1873" spans="1:18" ht="35.700000000000003" customHeight="1">
      <c r="A1873" s="22" t="s">
        <v>2331</v>
      </c>
      <c r="B1873" s="24"/>
      <c r="C1873" s="19" t="s">
        <v>2332</v>
      </c>
      <c r="D1873" s="20"/>
      <c r="E1873" s="20"/>
      <c r="F1873" s="20"/>
      <c r="G1873" s="21"/>
      <c r="H1873" s="22" t="s">
        <v>58</v>
      </c>
      <c r="I1873" s="24"/>
      <c r="J1873" s="35">
        <v>41</v>
      </c>
      <c r="K1873" s="36"/>
      <c r="L1873" s="37"/>
      <c r="M1873" s="7"/>
      <c r="N1873" s="25" t="str">
        <f>IF(COUNT(J1873,M1873)=2,ROUND(J1873*M1873,0),"-
-")</f>
        <v>-
-</v>
      </c>
      <c r="O1873" s="26"/>
      <c r="P1873" s="38" t="s">
        <v>2333</v>
      </c>
      <c r="Q1873" s="39"/>
      <c r="R1873" s="40"/>
    </row>
    <row r="1874" spans="1:18" ht="35.700000000000003" customHeight="1">
      <c r="A1874" s="22" t="s">
        <v>2334</v>
      </c>
      <c r="B1874" s="24"/>
      <c r="C1874" s="19" t="s">
        <v>2324</v>
      </c>
      <c r="D1874" s="20"/>
      <c r="E1874" s="20"/>
      <c r="F1874" s="20"/>
      <c r="G1874" s="21"/>
      <c r="H1874" s="22" t="s">
        <v>65</v>
      </c>
      <c r="I1874" s="24"/>
      <c r="J1874" s="35">
        <v>1</v>
      </c>
      <c r="K1874" s="36"/>
      <c r="L1874" s="37"/>
      <c r="M1874" s="7"/>
      <c r="N1874" s="25" t="str">
        <f>IF(COUNT(J1874,M1874)=2,ROUND(J1874*M1874,0),"-
-")</f>
        <v>-
-</v>
      </c>
      <c r="O1874" s="26"/>
      <c r="P1874" s="38" t="s">
        <v>2325</v>
      </c>
      <c r="Q1874" s="39"/>
      <c r="R1874" s="40"/>
    </row>
    <row r="1875" spans="1:18" ht="35.700000000000003" customHeight="1">
      <c r="A1875" s="22" t="s">
        <v>2335</v>
      </c>
      <c r="B1875" s="24"/>
      <c r="C1875" s="19" t="s">
        <v>2327</v>
      </c>
      <c r="D1875" s="20"/>
      <c r="E1875" s="20"/>
      <c r="F1875" s="20"/>
      <c r="G1875" s="21"/>
      <c r="H1875" s="22" t="s">
        <v>65</v>
      </c>
      <c r="I1875" s="24"/>
      <c r="J1875" s="35">
        <v>1</v>
      </c>
      <c r="K1875" s="36"/>
      <c r="L1875" s="37"/>
      <c r="M1875" s="7"/>
      <c r="N1875" s="25" t="str">
        <f>IF(COUNT(J1875,M1875)=2,ROUND(J1875*M1875,0),"-
-")</f>
        <v>-
-</v>
      </c>
      <c r="O1875" s="26"/>
      <c r="P1875" s="38" t="s">
        <v>2328</v>
      </c>
      <c r="Q1875" s="39"/>
      <c r="R1875" s="40"/>
    </row>
    <row r="1876" spans="1:18" ht="35.700000000000003" customHeight="1">
      <c r="A1876" s="22" t="s">
        <v>2336</v>
      </c>
      <c r="B1876" s="24"/>
      <c r="C1876" s="19" t="s">
        <v>2337</v>
      </c>
      <c r="D1876" s="20"/>
      <c r="E1876" s="20"/>
      <c r="F1876" s="20"/>
      <c r="G1876" s="21"/>
      <c r="H1876" s="22" t="s">
        <v>65</v>
      </c>
      <c r="I1876" s="24"/>
      <c r="J1876" s="35">
        <v>1</v>
      </c>
      <c r="K1876" s="36"/>
      <c r="L1876" s="37"/>
      <c r="M1876" s="7"/>
      <c r="N1876" s="25" t="str">
        <f>IF(COUNT(J1876,M1876)=2,ROUND(J1876*M1876,0),"-
-")</f>
        <v>-
-</v>
      </c>
      <c r="O1876" s="26"/>
      <c r="P1876" s="38" t="s">
        <v>2338</v>
      </c>
      <c r="Q1876" s="39"/>
      <c r="R1876" s="40"/>
    </row>
    <row r="1877" spans="1:18" ht="35.700000000000003" customHeight="1">
      <c r="A1877" s="22" t="s">
        <v>2339</v>
      </c>
      <c r="B1877" s="24"/>
      <c r="C1877" s="19" t="s">
        <v>2340</v>
      </c>
      <c r="D1877" s="20"/>
      <c r="E1877" s="20"/>
      <c r="F1877" s="20"/>
      <c r="G1877" s="21"/>
      <c r="H1877" s="22" t="s">
        <v>65</v>
      </c>
      <c r="I1877" s="24"/>
      <c r="J1877" s="35">
        <v>1</v>
      </c>
      <c r="K1877" s="36"/>
      <c r="L1877" s="37"/>
      <c r="M1877" s="7"/>
      <c r="N1877" s="25" t="str">
        <f>IF(COUNT(J1877,M1877)=2,ROUND(J1877*M1877,0),"-
-")</f>
        <v>-
-</v>
      </c>
      <c r="O1877" s="26"/>
      <c r="P1877" s="19"/>
      <c r="Q1877" s="20"/>
      <c r="R1877" s="21"/>
    </row>
    <row r="1878" spans="1:18" ht="17.850000000000001" customHeight="1">
      <c r="A1878" s="22" t="s">
        <v>2341</v>
      </c>
      <c r="B1878" s="24"/>
      <c r="C1878" s="19" t="s">
        <v>2342</v>
      </c>
      <c r="D1878" s="20"/>
      <c r="E1878" s="20"/>
      <c r="F1878" s="20"/>
      <c r="G1878" s="21"/>
      <c r="H1878" s="22"/>
      <c r="I1878" s="24"/>
      <c r="J1878" s="35">
        <v>1</v>
      </c>
      <c r="K1878" s="36"/>
      <c r="L1878" s="37"/>
      <c r="M1878" s="6" t="str">
        <f>IF(COUNT(N1878,J1878)=2,IF(J1878=0,"-",N1878/J1878),"-")</f>
        <v>-</v>
      </c>
      <c r="N1878" s="25" t="str">
        <f>IF(COUNT(N1879,N1880,N1881)=3,SUM(N1879,N1880,N1881),"-")</f>
        <v>-</v>
      </c>
      <c r="O1878" s="26"/>
      <c r="P1878" s="19"/>
      <c r="Q1878" s="20"/>
      <c r="R1878" s="21"/>
    </row>
    <row r="1879" spans="1:18" ht="35.700000000000003" customHeight="1">
      <c r="A1879" s="22" t="s">
        <v>2343</v>
      </c>
      <c r="B1879" s="24"/>
      <c r="C1879" s="19" t="s">
        <v>2344</v>
      </c>
      <c r="D1879" s="20"/>
      <c r="E1879" s="20"/>
      <c r="F1879" s="20"/>
      <c r="G1879" s="21"/>
      <c r="H1879" s="22" t="s">
        <v>58</v>
      </c>
      <c r="I1879" s="24"/>
      <c r="J1879" s="35">
        <v>97</v>
      </c>
      <c r="K1879" s="36"/>
      <c r="L1879" s="37"/>
      <c r="M1879" s="7"/>
      <c r="N1879" s="25" t="str">
        <f>IF(COUNT(J1879,M1879)=2,ROUND(J1879*M1879,0),"-
-")</f>
        <v>-
-</v>
      </c>
      <c r="O1879" s="26"/>
      <c r="P1879" s="38" t="s">
        <v>2345</v>
      </c>
      <c r="Q1879" s="39"/>
      <c r="R1879" s="40"/>
    </row>
    <row r="1880" spans="1:18" ht="35.700000000000003" customHeight="1">
      <c r="A1880" s="22" t="s">
        <v>2346</v>
      </c>
      <c r="B1880" s="24"/>
      <c r="C1880" s="19" t="s">
        <v>2347</v>
      </c>
      <c r="D1880" s="20"/>
      <c r="E1880" s="20"/>
      <c r="F1880" s="20"/>
      <c r="G1880" s="21"/>
      <c r="H1880" s="22" t="s">
        <v>65</v>
      </c>
      <c r="I1880" s="24"/>
      <c r="J1880" s="35">
        <v>1</v>
      </c>
      <c r="K1880" s="36"/>
      <c r="L1880" s="37"/>
      <c r="M1880" s="7"/>
      <c r="N1880" s="25" t="str">
        <f>IF(COUNT(J1880,M1880)=2,ROUND(J1880*M1880,0),"-
-")</f>
        <v>-
-</v>
      </c>
      <c r="O1880" s="26"/>
      <c r="P1880" s="38" t="s">
        <v>2348</v>
      </c>
      <c r="Q1880" s="39"/>
      <c r="R1880" s="40"/>
    </row>
    <row r="1881" spans="1:18" ht="35.700000000000003" customHeight="1">
      <c r="A1881" s="22" t="s">
        <v>2349</v>
      </c>
      <c r="B1881" s="24"/>
      <c r="C1881" s="19" t="s">
        <v>2350</v>
      </c>
      <c r="D1881" s="20"/>
      <c r="E1881" s="20"/>
      <c r="F1881" s="20"/>
      <c r="G1881" s="21"/>
      <c r="H1881" s="22" t="s">
        <v>65</v>
      </c>
      <c r="I1881" s="24"/>
      <c r="J1881" s="35">
        <v>1</v>
      </c>
      <c r="K1881" s="36"/>
      <c r="L1881" s="37"/>
      <c r="M1881" s="7"/>
      <c r="N1881" s="25" t="str">
        <f>IF(COUNT(J1881,M1881)=2,ROUND(J1881*M1881,0),"-
-")</f>
        <v>-
-</v>
      </c>
      <c r="O1881" s="26"/>
      <c r="P1881" s="38" t="s">
        <v>2351</v>
      </c>
      <c r="Q1881" s="39"/>
      <c r="R1881" s="40"/>
    </row>
    <row r="1882" spans="1:18" ht="17.850000000000001" customHeight="1">
      <c r="A1882" s="22" t="s">
        <v>2352</v>
      </c>
      <c r="B1882" s="24"/>
      <c r="C1882" s="19" t="s">
        <v>2353</v>
      </c>
      <c r="D1882" s="20"/>
      <c r="E1882" s="20"/>
      <c r="F1882" s="20"/>
      <c r="G1882" s="21"/>
      <c r="H1882" s="22"/>
      <c r="I1882" s="24"/>
      <c r="J1882" s="35">
        <v>1</v>
      </c>
      <c r="K1882" s="36"/>
      <c r="L1882" s="37"/>
      <c r="M1882" s="6" t="str">
        <f>IF(COUNT(N1882,J1882)=2,IF(J1882=0,"-",N1882/J1882),"-")</f>
        <v>-</v>
      </c>
      <c r="N1882" s="25" t="str">
        <f>IF(COUNT(N1883,N1884,N1885)=3,SUM(N1883,N1884,N1885),"-")</f>
        <v>-</v>
      </c>
      <c r="O1882" s="26"/>
      <c r="P1882" s="19"/>
      <c r="Q1882" s="20"/>
      <c r="R1882" s="21"/>
    </row>
    <row r="1883" spans="1:18" ht="35.700000000000003" customHeight="1">
      <c r="A1883" s="22" t="s">
        <v>2354</v>
      </c>
      <c r="B1883" s="24"/>
      <c r="C1883" s="19" t="s">
        <v>2355</v>
      </c>
      <c r="D1883" s="20"/>
      <c r="E1883" s="20"/>
      <c r="F1883" s="20"/>
      <c r="G1883" s="21"/>
      <c r="H1883" s="22" t="s">
        <v>609</v>
      </c>
      <c r="I1883" s="24"/>
      <c r="J1883" s="35">
        <v>68</v>
      </c>
      <c r="K1883" s="36"/>
      <c r="L1883" s="37"/>
      <c r="M1883" s="7"/>
      <c r="N1883" s="25" t="str">
        <f>IF(COUNT(J1883,M1883)=2,ROUND(J1883*M1883,0),"-
-")</f>
        <v>-
-</v>
      </c>
      <c r="O1883" s="26"/>
      <c r="P1883" s="38" t="s">
        <v>2356</v>
      </c>
      <c r="Q1883" s="39"/>
      <c r="R1883" s="40"/>
    </row>
    <row r="1884" spans="1:18" ht="35.700000000000003" customHeight="1">
      <c r="A1884" s="22" t="s">
        <v>2357</v>
      </c>
      <c r="B1884" s="24"/>
      <c r="C1884" s="19" t="s">
        <v>2358</v>
      </c>
      <c r="D1884" s="20"/>
      <c r="E1884" s="20"/>
      <c r="F1884" s="20"/>
      <c r="G1884" s="21"/>
      <c r="H1884" s="22" t="s">
        <v>65</v>
      </c>
      <c r="I1884" s="24"/>
      <c r="J1884" s="35">
        <v>1</v>
      </c>
      <c r="K1884" s="36"/>
      <c r="L1884" s="37"/>
      <c r="M1884" s="7"/>
      <c r="N1884" s="25" t="str">
        <f>IF(COUNT(J1884,M1884)=2,ROUND(J1884*M1884,0),"-
-")</f>
        <v>-
-</v>
      </c>
      <c r="O1884" s="26"/>
      <c r="P1884" s="38" t="s">
        <v>2359</v>
      </c>
      <c r="Q1884" s="39"/>
      <c r="R1884" s="40"/>
    </row>
    <row r="1885" spans="1:18" ht="17.850000000000001" customHeight="1">
      <c r="A1885" s="22" t="s">
        <v>2360</v>
      </c>
      <c r="B1885" s="24"/>
      <c r="C1885" s="19" t="s">
        <v>2361</v>
      </c>
      <c r="D1885" s="20"/>
      <c r="E1885" s="20"/>
      <c r="F1885" s="20"/>
      <c r="G1885" s="21"/>
      <c r="H1885" s="22" t="s">
        <v>65</v>
      </c>
      <c r="I1885" s="24"/>
      <c r="J1885" s="35">
        <v>1</v>
      </c>
      <c r="K1885" s="36"/>
      <c r="L1885" s="37"/>
      <c r="M1885" s="7"/>
      <c r="N1885" s="25" t="str">
        <f>IF(COUNT(J1885,M1885)=2,ROUND(J1885*M1885,0),"-")</f>
        <v>-</v>
      </c>
      <c r="O1885" s="26"/>
      <c r="P1885" s="38" t="s">
        <v>2362</v>
      </c>
      <c r="Q1885" s="39"/>
      <c r="R1885" s="40"/>
    </row>
    <row r="1886" spans="1:18" ht="54.75" customHeight="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</row>
    <row r="1887" spans="1:18" ht="10.5" customHeight="1">
      <c r="A1887" s="1"/>
      <c r="B1887" s="41" t="s">
        <v>42</v>
      </c>
      <c r="C1887" s="41"/>
      <c r="D1887" s="1"/>
      <c r="E1887" s="8" t="s">
        <v>43</v>
      </c>
      <c r="F1887" s="1"/>
      <c r="G1887" s="41" t="s">
        <v>44</v>
      </c>
      <c r="H1887" s="41"/>
      <c r="I1887" s="1"/>
      <c r="J1887" s="1"/>
      <c r="K1887" s="8" t="s">
        <v>43</v>
      </c>
      <c r="L1887" s="1"/>
      <c r="M1887" s="1"/>
      <c r="N1887" s="1"/>
      <c r="O1887" s="1"/>
      <c r="P1887" s="1"/>
      <c r="Q1887" s="1"/>
      <c r="R1887" s="1"/>
    </row>
    <row r="1888" spans="1:18" ht="21.45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</row>
    <row r="1889" spans="1:18" ht="26.1" customHeight="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</row>
    <row r="1890" spans="1:18" ht="17.25" customHeight="1">
      <c r="A1890" s="29" t="s">
        <v>0</v>
      </c>
      <c r="B1890" s="29"/>
      <c r="C1890" s="29"/>
      <c r="D1890" s="29"/>
      <c r="E1890" s="29"/>
      <c r="F1890" s="29"/>
      <c r="G1890" s="29"/>
      <c r="H1890" s="29"/>
      <c r="I1890" s="29"/>
      <c r="J1890" s="29"/>
      <c r="K1890" s="29"/>
      <c r="L1890" s="29"/>
      <c r="M1890" s="29"/>
      <c r="N1890" s="29"/>
      <c r="O1890" s="29"/>
      <c r="P1890" s="29"/>
      <c r="Q1890" s="29"/>
      <c r="R1890" s="29"/>
    </row>
    <row r="1891" spans="1:18" ht="4.8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</row>
    <row r="1892" spans="1:18" ht="17.25" customHeight="1">
      <c r="A1892" s="29" t="s">
        <v>45</v>
      </c>
      <c r="B1892" s="29"/>
      <c r="C1892" s="29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</row>
    <row r="1893" spans="1:18" ht="2.85" customHeight="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</row>
    <row r="1894" spans="1:18" ht="11.4" customHeight="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30" t="s">
        <v>2</v>
      </c>
      <c r="P1894" s="30"/>
      <c r="Q1894" s="30"/>
      <c r="R1894" s="30"/>
    </row>
    <row r="1895" spans="1:18" ht="6.75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</row>
    <row r="1896" spans="1:18" ht="10.5" customHeight="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41" t="s">
        <v>2363</v>
      </c>
      <c r="P1896" s="41"/>
      <c r="Q1896" s="41"/>
      <c r="R1896" s="1"/>
    </row>
    <row r="1897" spans="1:18" ht="2.4" customHeight="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</row>
    <row r="1898" spans="1:18" ht="27.6" customHeight="1">
      <c r="A1898" s="16" t="s">
        <v>4</v>
      </c>
      <c r="B1898" s="18"/>
      <c r="C1898" s="19" t="s">
        <v>47</v>
      </c>
      <c r="D1898" s="20"/>
      <c r="E1898" s="20"/>
      <c r="F1898" s="20"/>
      <c r="G1898" s="20"/>
      <c r="H1898" s="20"/>
      <c r="I1898" s="20"/>
      <c r="J1898" s="20"/>
      <c r="K1898" s="20"/>
      <c r="L1898" s="21"/>
      <c r="M1898" s="4" t="s">
        <v>6</v>
      </c>
      <c r="N1898" s="32"/>
      <c r="O1898" s="33"/>
      <c r="P1898" s="33"/>
      <c r="Q1898" s="33"/>
      <c r="R1898" s="34"/>
    </row>
    <row r="1899" spans="1:18" ht="27.6" customHeight="1">
      <c r="A1899" s="16" t="s">
        <v>7</v>
      </c>
      <c r="B1899" s="18"/>
      <c r="C1899" s="19" t="s">
        <v>8</v>
      </c>
      <c r="D1899" s="20"/>
      <c r="E1899" s="20"/>
      <c r="F1899" s="20"/>
      <c r="G1899" s="20"/>
      <c r="H1899" s="20"/>
      <c r="I1899" s="20"/>
      <c r="J1899" s="20"/>
      <c r="K1899" s="20"/>
      <c r="L1899" s="21"/>
      <c r="M1899" s="4" t="s">
        <v>9</v>
      </c>
      <c r="N1899" s="19" t="s">
        <v>10</v>
      </c>
      <c r="O1899" s="20"/>
      <c r="P1899" s="20"/>
      <c r="Q1899" s="20"/>
      <c r="R1899" s="21"/>
    </row>
    <row r="1900" spans="1:18" ht="22.2" customHeight="1">
      <c r="A1900" s="22" t="s">
        <v>11</v>
      </c>
      <c r="B1900" s="24"/>
      <c r="C1900" s="22" t="s">
        <v>48</v>
      </c>
      <c r="D1900" s="23"/>
      <c r="E1900" s="23"/>
      <c r="F1900" s="23"/>
      <c r="G1900" s="24"/>
      <c r="H1900" s="22" t="s">
        <v>49</v>
      </c>
      <c r="I1900" s="24"/>
      <c r="J1900" s="22" t="s">
        <v>50</v>
      </c>
      <c r="K1900" s="23"/>
      <c r="L1900" s="24"/>
      <c r="M1900" s="5" t="s">
        <v>51</v>
      </c>
      <c r="N1900" s="22" t="s">
        <v>52</v>
      </c>
      <c r="O1900" s="24"/>
      <c r="P1900" s="22" t="s">
        <v>53</v>
      </c>
      <c r="Q1900" s="23"/>
      <c r="R1900" s="24"/>
    </row>
    <row r="1901" spans="1:18" ht="17.7" customHeight="1">
      <c r="A1901" s="22"/>
      <c r="B1901" s="24"/>
      <c r="C1901" s="19"/>
      <c r="D1901" s="20"/>
      <c r="E1901" s="20"/>
      <c r="F1901" s="20"/>
      <c r="G1901" s="21"/>
      <c r="H1901" s="22"/>
      <c r="I1901" s="24"/>
      <c r="J1901" s="32"/>
      <c r="K1901" s="33"/>
      <c r="L1901" s="34"/>
      <c r="M1901" s="9"/>
      <c r="N1901" s="42" t="s">
        <v>306</v>
      </c>
      <c r="O1901" s="43"/>
      <c r="P1901" s="38" t="s">
        <v>2364</v>
      </c>
      <c r="Q1901" s="39"/>
      <c r="R1901" s="40"/>
    </row>
    <row r="1902" spans="1:18" ht="17.850000000000001" customHeight="1">
      <c r="A1902" s="22" t="s">
        <v>2365</v>
      </c>
      <c r="B1902" s="24"/>
      <c r="C1902" s="19" t="s">
        <v>2366</v>
      </c>
      <c r="D1902" s="20"/>
      <c r="E1902" s="20"/>
      <c r="F1902" s="20"/>
      <c r="G1902" s="21"/>
      <c r="H1902" s="22"/>
      <c r="I1902" s="24"/>
      <c r="J1902" s="35">
        <v>1</v>
      </c>
      <c r="K1902" s="36"/>
      <c r="L1902" s="37"/>
      <c r="M1902" s="6" t="str">
        <f>IF(COUNT(N1902,J1902)=2,IF(J1902=0,"-",N1902/J1902),"-")</f>
        <v>-</v>
      </c>
      <c r="N1902" s="25" t="str">
        <f>IF(COUNT(N1903,N1904,N1905,N1906,N1907,N1908,N1909,N1910,N1911,N1912,N1913)=11,SUM(N1903,N1904,N1905,N1906,N1907,N1908,N1909,N1910,N1911,N1912,N1913),"-")</f>
        <v>-</v>
      </c>
      <c r="O1902" s="26"/>
      <c r="P1902" s="19"/>
      <c r="Q1902" s="20"/>
      <c r="R1902" s="21"/>
    </row>
    <row r="1903" spans="1:18" ht="35.700000000000003" customHeight="1">
      <c r="A1903" s="22" t="s">
        <v>2367</v>
      </c>
      <c r="B1903" s="24"/>
      <c r="C1903" s="19" t="s">
        <v>2368</v>
      </c>
      <c r="D1903" s="20"/>
      <c r="E1903" s="20"/>
      <c r="F1903" s="20"/>
      <c r="G1903" s="21"/>
      <c r="H1903" s="22" t="s">
        <v>138</v>
      </c>
      <c r="I1903" s="24"/>
      <c r="J1903" s="35">
        <v>8</v>
      </c>
      <c r="K1903" s="36"/>
      <c r="L1903" s="37"/>
      <c r="M1903" s="7"/>
      <c r="N1903" s="25" t="str">
        <f t="shared" ref="N1903:N1913" si="31">IF(COUNT(J1903,M1903)=2,ROUND(J1903*M1903,0),"-
-")</f>
        <v>-
-</v>
      </c>
      <c r="O1903" s="26"/>
      <c r="P1903" s="38" t="s">
        <v>2369</v>
      </c>
      <c r="Q1903" s="39"/>
      <c r="R1903" s="40"/>
    </row>
    <row r="1904" spans="1:18" ht="35.700000000000003" customHeight="1">
      <c r="A1904" s="22" t="s">
        <v>2370</v>
      </c>
      <c r="B1904" s="24"/>
      <c r="C1904" s="19" t="s">
        <v>2371</v>
      </c>
      <c r="D1904" s="20"/>
      <c r="E1904" s="20"/>
      <c r="F1904" s="20"/>
      <c r="G1904" s="21"/>
      <c r="H1904" s="22" t="s">
        <v>138</v>
      </c>
      <c r="I1904" s="24"/>
      <c r="J1904" s="35">
        <v>4</v>
      </c>
      <c r="K1904" s="36"/>
      <c r="L1904" s="37"/>
      <c r="M1904" s="7"/>
      <c r="N1904" s="25" t="str">
        <f t="shared" si="31"/>
        <v>-
-</v>
      </c>
      <c r="O1904" s="26"/>
      <c r="P1904" s="38" t="s">
        <v>2372</v>
      </c>
      <c r="Q1904" s="39"/>
      <c r="R1904" s="40"/>
    </row>
    <row r="1905" spans="1:18" ht="35.700000000000003" customHeight="1">
      <c r="A1905" s="22" t="s">
        <v>2373</v>
      </c>
      <c r="B1905" s="24"/>
      <c r="C1905" s="19" t="s">
        <v>2374</v>
      </c>
      <c r="D1905" s="20"/>
      <c r="E1905" s="20"/>
      <c r="F1905" s="20"/>
      <c r="G1905" s="21"/>
      <c r="H1905" s="22" t="s">
        <v>138</v>
      </c>
      <c r="I1905" s="24"/>
      <c r="J1905" s="35">
        <v>310</v>
      </c>
      <c r="K1905" s="36"/>
      <c r="L1905" s="37"/>
      <c r="M1905" s="7"/>
      <c r="N1905" s="25" t="str">
        <f t="shared" si="31"/>
        <v>-
-</v>
      </c>
      <c r="O1905" s="26"/>
      <c r="P1905" s="38" t="s">
        <v>2375</v>
      </c>
      <c r="Q1905" s="39"/>
      <c r="R1905" s="40"/>
    </row>
    <row r="1906" spans="1:18" ht="35.700000000000003" customHeight="1">
      <c r="A1906" s="22" t="s">
        <v>2376</v>
      </c>
      <c r="B1906" s="24"/>
      <c r="C1906" s="19" t="s">
        <v>2377</v>
      </c>
      <c r="D1906" s="20"/>
      <c r="E1906" s="20"/>
      <c r="F1906" s="20"/>
      <c r="G1906" s="21"/>
      <c r="H1906" s="22" t="s">
        <v>138</v>
      </c>
      <c r="I1906" s="24"/>
      <c r="J1906" s="35">
        <v>65</v>
      </c>
      <c r="K1906" s="36"/>
      <c r="L1906" s="37"/>
      <c r="M1906" s="7"/>
      <c r="N1906" s="25" t="str">
        <f t="shared" si="31"/>
        <v>-
-</v>
      </c>
      <c r="O1906" s="26"/>
      <c r="P1906" s="38" t="s">
        <v>2378</v>
      </c>
      <c r="Q1906" s="39"/>
      <c r="R1906" s="40"/>
    </row>
    <row r="1907" spans="1:18" ht="35.700000000000003" customHeight="1">
      <c r="A1907" s="22" t="s">
        <v>2379</v>
      </c>
      <c r="B1907" s="24"/>
      <c r="C1907" s="19" t="s">
        <v>2380</v>
      </c>
      <c r="D1907" s="20"/>
      <c r="E1907" s="20"/>
      <c r="F1907" s="20"/>
      <c r="G1907" s="21"/>
      <c r="H1907" s="22" t="s">
        <v>138</v>
      </c>
      <c r="I1907" s="24"/>
      <c r="J1907" s="35">
        <v>25</v>
      </c>
      <c r="K1907" s="36"/>
      <c r="L1907" s="37"/>
      <c r="M1907" s="7"/>
      <c r="N1907" s="25" t="str">
        <f t="shared" si="31"/>
        <v>-
-</v>
      </c>
      <c r="O1907" s="26"/>
      <c r="P1907" s="38" t="s">
        <v>2381</v>
      </c>
      <c r="Q1907" s="39"/>
      <c r="R1907" s="40"/>
    </row>
    <row r="1908" spans="1:18" ht="35.700000000000003" customHeight="1">
      <c r="A1908" s="22" t="s">
        <v>2382</v>
      </c>
      <c r="B1908" s="24"/>
      <c r="C1908" s="19" t="s">
        <v>2383</v>
      </c>
      <c r="D1908" s="20"/>
      <c r="E1908" s="20"/>
      <c r="F1908" s="20"/>
      <c r="G1908" s="21"/>
      <c r="H1908" s="22" t="s">
        <v>138</v>
      </c>
      <c r="I1908" s="24"/>
      <c r="J1908" s="35">
        <v>50</v>
      </c>
      <c r="K1908" s="36"/>
      <c r="L1908" s="37"/>
      <c r="M1908" s="7"/>
      <c r="N1908" s="25" t="str">
        <f t="shared" si="31"/>
        <v>-
-</v>
      </c>
      <c r="O1908" s="26"/>
      <c r="P1908" s="38" t="s">
        <v>2384</v>
      </c>
      <c r="Q1908" s="39"/>
      <c r="R1908" s="40"/>
    </row>
    <row r="1909" spans="1:18" ht="35.700000000000003" customHeight="1">
      <c r="A1909" s="22" t="s">
        <v>2385</v>
      </c>
      <c r="B1909" s="24"/>
      <c r="C1909" s="19" t="s">
        <v>2386</v>
      </c>
      <c r="D1909" s="20"/>
      <c r="E1909" s="20"/>
      <c r="F1909" s="20"/>
      <c r="G1909" s="21"/>
      <c r="H1909" s="22" t="s">
        <v>138</v>
      </c>
      <c r="I1909" s="24"/>
      <c r="J1909" s="35">
        <v>25</v>
      </c>
      <c r="K1909" s="36"/>
      <c r="L1909" s="37"/>
      <c r="M1909" s="7"/>
      <c r="N1909" s="25" t="str">
        <f t="shared" si="31"/>
        <v>-
-</v>
      </c>
      <c r="O1909" s="26"/>
      <c r="P1909" s="38" t="s">
        <v>2387</v>
      </c>
      <c r="Q1909" s="39"/>
      <c r="R1909" s="40"/>
    </row>
    <row r="1910" spans="1:18" ht="35.700000000000003" customHeight="1">
      <c r="A1910" s="22" t="s">
        <v>2388</v>
      </c>
      <c r="B1910" s="24"/>
      <c r="C1910" s="19" t="s">
        <v>2389</v>
      </c>
      <c r="D1910" s="20"/>
      <c r="E1910" s="20"/>
      <c r="F1910" s="20"/>
      <c r="G1910" s="21"/>
      <c r="H1910" s="22" t="s">
        <v>138</v>
      </c>
      <c r="I1910" s="24"/>
      <c r="J1910" s="35">
        <v>56</v>
      </c>
      <c r="K1910" s="36"/>
      <c r="L1910" s="37"/>
      <c r="M1910" s="7"/>
      <c r="N1910" s="25" t="str">
        <f t="shared" si="31"/>
        <v>-
-</v>
      </c>
      <c r="O1910" s="26"/>
      <c r="P1910" s="38" t="s">
        <v>2390</v>
      </c>
      <c r="Q1910" s="39"/>
      <c r="R1910" s="40"/>
    </row>
    <row r="1911" spans="1:18" ht="35.700000000000003" customHeight="1">
      <c r="A1911" s="22" t="s">
        <v>2391</v>
      </c>
      <c r="B1911" s="24"/>
      <c r="C1911" s="19" t="s">
        <v>2392</v>
      </c>
      <c r="D1911" s="20"/>
      <c r="E1911" s="20"/>
      <c r="F1911" s="20"/>
      <c r="G1911" s="21"/>
      <c r="H1911" s="22" t="s">
        <v>138</v>
      </c>
      <c r="I1911" s="24"/>
      <c r="J1911" s="35">
        <v>47</v>
      </c>
      <c r="K1911" s="36"/>
      <c r="L1911" s="37"/>
      <c r="M1911" s="7"/>
      <c r="N1911" s="25" t="str">
        <f t="shared" si="31"/>
        <v>-
-</v>
      </c>
      <c r="O1911" s="26"/>
      <c r="P1911" s="38" t="s">
        <v>2393</v>
      </c>
      <c r="Q1911" s="39"/>
      <c r="R1911" s="40"/>
    </row>
    <row r="1912" spans="1:18" ht="35.700000000000003" customHeight="1">
      <c r="A1912" s="22" t="s">
        <v>2394</v>
      </c>
      <c r="B1912" s="24"/>
      <c r="C1912" s="19" t="s">
        <v>2395</v>
      </c>
      <c r="D1912" s="20"/>
      <c r="E1912" s="20"/>
      <c r="F1912" s="20"/>
      <c r="G1912" s="21"/>
      <c r="H1912" s="22" t="s">
        <v>65</v>
      </c>
      <c r="I1912" s="24"/>
      <c r="J1912" s="35">
        <v>1</v>
      </c>
      <c r="K1912" s="36"/>
      <c r="L1912" s="37"/>
      <c r="M1912" s="7"/>
      <c r="N1912" s="25" t="str">
        <f t="shared" si="31"/>
        <v>-
-</v>
      </c>
      <c r="O1912" s="26"/>
      <c r="P1912" s="38" t="s">
        <v>2396</v>
      </c>
      <c r="Q1912" s="39"/>
      <c r="R1912" s="40"/>
    </row>
    <row r="1913" spans="1:18" ht="35.700000000000003" customHeight="1">
      <c r="A1913" s="22" t="s">
        <v>2397</v>
      </c>
      <c r="B1913" s="24"/>
      <c r="C1913" s="19" t="s">
        <v>2398</v>
      </c>
      <c r="D1913" s="20"/>
      <c r="E1913" s="20"/>
      <c r="F1913" s="20"/>
      <c r="G1913" s="21"/>
      <c r="H1913" s="22" t="s">
        <v>65</v>
      </c>
      <c r="I1913" s="24"/>
      <c r="J1913" s="35">
        <v>1</v>
      </c>
      <c r="K1913" s="36"/>
      <c r="L1913" s="37"/>
      <c r="M1913" s="7"/>
      <c r="N1913" s="25" t="str">
        <f t="shared" si="31"/>
        <v>-
-</v>
      </c>
      <c r="O1913" s="26"/>
      <c r="P1913" s="38" t="s">
        <v>2399</v>
      </c>
      <c r="Q1913" s="39"/>
      <c r="R1913" s="40"/>
    </row>
    <row r="1914" spans="1:18" ht="17.850000000000001" customHeight="1">
      <c r="A1914" s="22" t="s">
        <v>2400</v>
      </c>
      <c r="B1914" s="24"/>
      <c r="C1914" s="19" t="s">
        <v>2401</v>
      </c>
      <c r="D1914" s="20"/>
      <c r="E1914" s="20"/>
      <c r="F1914" s="20"/>
      <c r="G1914" s="21"/>
      <c r="H1914" s="22"/>
      <c r="I1914" s="24"/>
      <c r="J1914" s="35">
        <v>1</v>
      </c>
      <c r="K1914" s="36"/>
      <c r="L1914" s="37"/>
      <c r="M1914" s="6" t="str">
        <f>IF(COUNT(N1914,J1914)=2,IF(J1914=0,"-",N1914/J1914),"-")</f>
        <v>-</v>
      </c>
      <c r="N1914" s="25" t="str">
        <f>IF(COUNT(N1915,N1916,N1917,N1934,N1935,N1936)=6,SUM(N1915,N1916,N1917,N1934,N1935,N1936),"-")</f>
        <v>-</v>
      </c>
      <c r="O1914" s="26"/>
      <c r="P1914" s="19"/>
      <c r="Q1914" s="20"/>
      <c r="R1914" s="21"/>
    </row>
    <row r="1915" spans="1:18" ht="35.700000000000003" customHeight="1">
      <c r="A1915" s="22" t="s">
        <v>2402</v>
      </c>
      <c r="B1915" s="24"/>
      <c r="C1915" s="19" t="s">
        <v>2403</v>
      </c>
      <c r="D1915" s="20"/>
      <c r="E1915" s="20"/>
      <c r="F1915" s="20"/>
      <c r="G1915" s="21"/>
      <c r="H1915" s="22" t="s">
        <v>138</v>
      </c>
      <c r="I1915" s="24"/>
      <c r="J1915" s="35">
        <v>30</v>
      </c>
      <c r="K1915" s="36"/>
      <c r="L1915" s="37"/>
      <c r="M1915" s="7"/>
      <c r="N1915" s="25" t="str">
        <f>IF(COUNT(J1915,M1915)=2,ROUND(J1915*M1915,0),"-
-")</f>
        <v>-
-</v>
      </c>
      <c r="O1915" s="26"/>
      <c r="P1915" s="38" t="s">
        <v>2404</v>
      </c>
      <c r="Q1915" s="39"/>
      <c r="R1915" s="40"/>
    </row>
    <row r="1916" spans="1:18" ht="35.700000000000003" customHeight="1">
      <c r="A1916" s="22" t="s">
        <v>2405</v>
      </c>
      <c r="B1916" s="24"/>
      <c r="C1916" s="19" t="s">
        <v>2389</v>
      </c>
      <c r="D1916" s="20"/>
      <c r="E1916" s="20"/>
      <c r="F1916" s="20"/>
      <c r="G1916" s="21"/>
      <c r="H1916" s="22" t="s">
        <v>138</v>
      </c>
      <c r="I1916" s="24"/>
      <c r="J1916" s="35">
        <v>51</v>
      </c>
      <c r="K1916" s="36"/>
      <c r="L1916" s="37"/>
      <c r="M1916" s="7"/>
      <c r="N1916" s="25" t="str">
        <f>IF(COUNT(J1916,M1916)=2,ROUND(J1916*M1916,0),"-
-")</f>
        <v>-
-</v>
      </c>
      <c r="O1916" s="26"/>
      <c r="P1916" s="38" t="s">
        <v>2390</v>
      </c>
      <c r="Q1916" s="39"/>
      <c r="R1916" s="40"/>
    </row>
    <row r="1917" spans="1:18" ht="17.850000000000001" customHeight="1">
      <c r="A1917" s="22" t="s">
        <v>2406</v>
      </c>
      <c r="B1917" s="24"/>
      <c r="C1917" s="19" t="s">
        <v>2392</v>
      </c>
      <c r="D1917" s="20"/>
      <c r="E1917" s="20"/>
      <c r="F1917" s="20"/>
      <c r="G1917" s="21"/>
      <c r="H1917" s="22" t="s">
        <v>138</v>
      </c>
      <c r="I1917" s="24"/>
      <c r="J1917" s="35">
        <v>63</v>
      </c>
      <c r="K1917" s="36"/>
      <c r="L1917" s="37"/>
      <c r="M1917" s="7"/>
      <c r="N1917" s="25" t="str">
        <f>IF(COUNT(J1917,M1917)=2,ROUND(J1917*M1917,0),"-")</f>
        <v>-</v>
      </c>
      <c r="O1917" s="26"/>
      <c r="P1917" s="38" t="s">
        <v>2407</v>
      </c>
      <c r="Q1917" s="39"/>
      <c r="R1917" s="40"/>
    </row>
    <row r="1918" spans="1:18" ht="54.75" customHeight="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</row>
    <row r="1919" spans="1:18" ht="10.5" customHeight="1">
      <c r="A1919" s="1"/>
      <c r="B1919" s="41" t="s">
        <v>42</v>
      </c>
      <c r="C1919" s="41"/>
      <c r="D1919" s="1"/>
      <c r="E1919" s="8" t="s">
        <v>43</v>
      </c>
      <c r="F1919" s="1"/>
      <c r="G1919" s="41" t="s">
        <v>44</v>
      </c>
      <c r="H1919" s="41"/>
      <c r="I1919" s="1"/>
      <c r="J1919" s="1"/>
      <c r="K1919" s="8" t="s">
        <v>43</v>
      </c>
      <c r="L1919" s="1"/>
      <c r="M1919" s="1"/>
      <c r="N1919" s="1"/>
      <c r="O1919" s="1"/>
      <c r="P1919" s="1"/>
      <c r="Q1919" s="1"/>
      <c r="R1919" s="1"/>
    </row>
    <row r="1920" spans="1:18" ht="21.4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</row>
    <row r="1921" spans="1:18" ht="26.1" customHeight="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</row>
    <row r="1922" spans="1:18" ht="17.25" customHeight="1">
      <c r="A1922" s="29" t="s">
        <v>0</v>
      </c>
      <c r="B1922" s="29"/>
      <c r="C1922" s="29"/>
      <c r="D1922" s="29"/>
      <c r="E1922" s="29"/>
      <c r="F1922" s="29"/>
      <c r="G1922" s="29"/>
      <c r="H1922" s="29"/>
      <c r="I1922" s="29"/>
      <c r="J1922" s="29"/>
      <c r="K1922" s="29"/>
      <c r="L1922" s="29"/>
      <c r="M1922" s="29"/>
      <c r="N1922" s="29"/>
      <c r="O1922" s="29"/>
      <c r="P1922" s="29"/>
      <c r="Q1922" s="29"/>
      <c r="R1922" s="29"/>
    </row>
    <row r="1923" spans="1:18" ht="4.8" customHeight="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</row>
    <row r="1924" spans="1:18" ht="17.25" customHeight="1">
      <c r="A1924" s="29" t="s">
        <v>45</v>
      </c>
      <c r="B1924" s="29"/>
      <c r="C1924" s="29"/>
      <c r="D1924" s="29"/>
      <c r="E1924" s="29"/>
      <c r="F1924" s="29"/>
      <c r="G1924" s="29"/>
      <c r="H1924" s="29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</row>
    <row r="1925" spans="1:18" ht="2.85" customHeight="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</row>
    <row r="1926" spans="1:18" ht="11.4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30" t="s">
        <v>2</v>
      </c>
      <c r="P1926" s="30"/>
      <c r="Q1926" s="30"/>
      <c r="R1926" s="30"/>
    </row>
    <row r="1927" spans="1:18" ht="6.75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</row>
    <row r="1928" spans="1:18" ht="10.5" customHeight="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41" t="s">
        <v>2408</v>
      </c>
      <c r="P1928" s="41"/>
      <c r="Q1928" s="41"/>
      <c r="R1928" s="1"/>
    </row>
    <row r="1929" spans="1:18" ht="2.4" customHeight="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</row>
    <row r="1930" spans="1:18" ht="27.6" customHeight="1">
      <c r="A1930" s="16" t="s">
        <v>4</v>
      </c>
      <c r="B1930" s="18"/>
      <c r="C1930" s="19" t="s">
        <v>47</v>
      </c>
      <c r="D1930" s="20"/>
      <c r="E1930" s="20"/>
      <c r="F1930" s="20"/>
      <c r="G1930" s="20"/>
      <c r="H1930" s="20"/>
      <c r="I1930" s="20"/>
      <c r="J1930" s="20"/>
      <c r="K1930" s="20"/>
      <c r="L1930" s="21"/>
      <c r="M1930" s="4" t="s">
        <v>6</v>
      </c>
      <c r="N1930" s="32"/>
      <c r="O1930" s="33"/>
      <c r="P1930" s="33"/>
      <c r="Q1930" s="33"/>
      <c r="R1930" s="34"/>
    </row>
    <row r="1931" spans="1:18" ht="27.6" customHeight="1">
      <c r="A1931" s="16" t="s">
        <v>7</v>
      </c>
      <c r="B1931" s="18"/>
      <c r="C1931" s="19" t="s">
        <v>8</v>
      </c>
      <c r="D1931" s="20"/>
      <c r="E1931" s="20"/>
      <c r="F1931" s="20"/>
      <c r="G1931" s="20"/>
      <c r="H1931" s="20"/>
      <c r="I1931" s="20"/>
      <c r="J1931" s="20"/>
      <c r="K1931" s="20"/>
      <c r="L1931" s="21"/>
      <c r="M1931" s="4" t="s">
        <v>9</v>
      </c>
      <c r="N1931" s="19" t="s">
        <v>10</v>
      </c>
      <c r="O1931" s="20"/>
      <c r="P1931" s="20"/>
      <c r="Q1931" s="20"/>
      <c r="R1931" s="21"/>
    </row>
    <row r="1932" spans="1:18" ht="22.2" customHeight="1">
      <c r="A1932" s="22" t="s">
        <v>11</v>
      </c>
      <c r="B1932" s="24"/>
      <c r="C1932" s="22" t="s">
        <v>48</v>
      </c>
      <c r="D1932" s="23"/>
      <c r="E1932" s="23"/>
      <c r="F1932" s="23"/>
      <c r="G1932" s="24"/>
      <c r="H1932" s="22" t="s">
        <v>49</v>
      </c>
      <c r="I1932" s="24"/>
      <c r="J1932" s="22" t="s">
        <v>50</v>
      </c>
      <c r="K1932" s="23"/>
      <c r="L1932" s="24"/>
      <c r="M1932" s="5" t="s">
        <v>51</v>
      </c>
      <c r="N1932" s="22" t="s">
        <v>52</v>
      </c>
      <c r="O1932" s="24"/>
      <c r="P1932" s="22" t="s">
        <v>53</v>
      </c>
      <c r="Q1932" s="23"/>
      <c r="R1932" s="24"/>
    </row>
    <row r="1933" spans="1:18" ht="17.7" customHeight="1">
      <c r="A1933" s="22"/>
      <c r="B1933" s="24"/>
      <c r="C1933" s="19"/>
      <c r="D1933" s="20"/>
      <c r="E1933" s="20"/>
      <c r="F1933" s="20"/>
      <c r="G1933" s="21"/>
      <c r="H1933" s="22"/>
      <c r="I1933" s="24"/>
      <c r="J1933" s="32"/>
      <c r="K1933" s="33"/>
      <c r="L1933" s="34"/>
      <c r="M1933" s="9"/>
      <c r="N1933" s="42" t="s">
        <v>306</v>
      </c>
      <c r="O1933" s="43"/>
      <c r="P1933" s="38" t="s">
        <v>2409</v>
      </c>
      <c r="Q1933" s="39"/>
      <c r="R1933" s="40"/>
    </row>
    <row r="1934" spans="1:18" ht="35.700000000000003" customHeight="1">
      <c r="A1934" s="22" t="s">
        <v>2410</v>
      </c>
      <c r="B1934" s="24"/>
      <c r="C1934" s="19" t="s">
        <v>2411</v>
      </c>
      <c r="D1934" s="20"/>
      <c r="E1934" s="20"/>
      <c r="F1934" s="20"/>
      <c r="G1934" s="21"/>
      <c r="H1934" s="22" t="s">
        <v>138</v>
      </c>
      <c r="I1934" s="24"/>
      <c r="J1934" s="35">
        <v>24</v>
      </c>
      <c r="K1934" s="36"/>
      <c r="L1934" s="37"/>
      <c r="M1934" s="7"/>
      <c r="N1934" s="25" t="str">
        <f>IF(COUNT(J1934,M1934)=2,ROUND(J1934*M1934,0),"-
-")</f>
        <v>-
-</v>
      </c>
      <c r="O1934" s="26"/>
      <c r="P1934" s="38" t="s">
        <v>2412</v>
      </c>
      <c r="Q1934" s="39"/>
      <c r="R1934" s="40"/>
    </row>
    <row r="1935" spans="1:18" ht="35.700000000000003" customHeight="1">
      <c r="A1935" s="22" t="s">
        <v>2413</v>
      </c>
      <c r="B1935" s="24"/>
      <c r="C1935" s="19" t="s">
        <v>2414</v>
      </c>
      <c r="D1935" s="20"/>
      <c r="E1935" s="20"/>
      <c r="F1935" s="20"/>
      <c r="G1935" s="21"/>
      <c r="H1935" s="22" t="s">
        <v>65</v>
      </c>
      <c r="I1935" s="24"/>
      <c r="J1935" s="35">
        <v>1</v>
      </c>
      <c r="K1935" s="36"/>
      <c r="L1935" s="37"/>
      <c r="M1935" s="7"/>
      <c r="N1935" s="25" t="str">
        <f>IF(COUNT(J1935,M1935)=2,ROUND(J1935*M1935,0),"-
-")</f>
        <v>-
-</v>
      </c>
      <c r="O1935" s="26"/>
      <c r="P1935" s="38" t="s">
        <v>2415</v>
      </c>
      <c r="Q1935" s="39"/>
      <c r="R1935" s="40"/>
    </row>
    <row r="1936" spans="1:18" ht="35.700000000000003" customHeight="1">
      <c r="A1936" s="22" t="s">
        <v>2416</v>
      </c>
      <c r="B1936" s="24"/>
      <c r="C1936" s="19" t="s">
        <v>2417</v>
      </c>
      <c r="D1936" s="20"/>
      <c r="E1936" s="20"/>
      <c r="F1936" s="20"/>
      <c r="G1936" s="21"/>
      <c r="H1936" s="22" t="s">
        <v>65</v>
      </c>
      <c r="I1936" s="24"/>
      <c r="J1936" s="35">
        <v>1</v>
      </c>
      <c r="K1936" s="36"/>
      <c r="L1936" s="37"/>
      <c r="M1936" s="7"/>
      <c r="N1936" s="25" t="str">
        <f>IF(COUNT(J1936,M1936)=2,ROUND(J1936*M1936,0),"-
-")</f>
        <v>-
-</v>
      </c>
      <c r="O1936" s="26"/>
      <c r="P1936" s="38" t="s">
        <v>2418</v>
      </c>
      <c r="Q1936" s="39"/>
      <c r="R1936" s="40"/>
    </row>
    <row r="1937" spans="1:18" ht="35.700000000000003" customHeight="1">
      <c r="A1937" s="22" t="s">
        <v>2419</v>
      </c>
      <c r="B1937" s="24"/>
      <c r="C1937" s="19" t="s">
        <v>2420</v>
      </c>
      <c r="D1937" s="20"/>
      <c r="E1937" s="20"/>
      <c r="F1937" s="20"/>
      <c r="G1937" s="21"/>
      <c r="H1937" s="22"/>
      <c r="I1937" s="24"/>
      <c r="J1937" s="35">
        <v>1</v>
      </c>
      <c r="K1937" s="36"/>
      <c r="L1937" s="37"/>
      <c r="M1937" s="6" t="str">
        <f>IF(COUNT(N1937,J1937)=2,IF(J1937=0,"-",N1937/J1937),"-")</f>
        <v>-</v>
      </c>
      <c r="N1937" s="25" t="str">
        <f>IF(COUNT(N1938,N1939,N1940,N1941,N1942,N1943,N1944,N1945,N1946,N1947,N1948)=11,SUM(N1938,N1939,N1940,N1941,N1942,N1943,N1944,N1945,N1946,N1947,N1948),"-")</f>
        <v>-</v>
      </c>
      <c r="O1937" s="26"/>
      <c r="P1937" s="19"/>
      <c r="Q1937" s="20"/>
      <c r="R1937" s="21"/>
    </row>
    <row r="1938" spans="1:18" ht="35.700000000000003" customHeight="1">
      <c r="A1938" s="22" t="s">
        <v>2421</v>
      </c>
      <c r="B1938" s="24"/>
      <c r="C1938" s="19" t="s">
        <v>2422</v>
      </c>
      <c r="D1938" s="20"/>
      <c r="E1938" s="20"/>
      <c r="F1938" s="20"/>
      <c r="G1938" s="21"/>
      <c r="H1938" s="22" t="s">
        <v>138</v>
      </c>
      <c r="I1938" s="24"/>
      <c r="J1938" s="35">
        <v>2</v>
      </c>
      <c r="K1938" s="36"/>
      <c r="L1938" s="37"/>
      <c r="M1938" s="7"/>
      <c r="N1938" s="25" t="str">
        <f t="shared" ref="N1938:N1947" si="32">IF(COUNT(J1938,M1938)=2,ROUND(J1938*M1938,0),"-
-")</f>
        <v>-
-</v>
      </c>
      <c r="O1938" s="26"/>
      <c r="P1938" s="38" t="s">
        <v>2423</v>
      </c>
      <c r="Q1938" s="39"/>
      <c r="R1938" s="40"/>
    </row>
    <row r="1939" spans="1:18" ht="35.700000000000003" customHeight="1">
      <c r="A1939" s="22" t="s">
        <v>2424</v>
      </c>
      <c r="B1939" s="24"/>
      <c r="C1939" s="19" t="s">
        <v>2425</v>
      </c>
      <c r="D1939" s="20"/>
      <c r="E1939" s="20"/>
      <c r="F1939" s="20"/>
      <c r="G1939" s="21"/>
      <c r="H1939" s="22" t="s">
        <v>138</v>
      </c>
      <c r="I1939" s="24"/>
      <c r="J1939" s="35">
        <v>26</v>
      </c>
      <c r="K1939" s="36"/>
      <c r="L1939" s="37"/>
      <c r="M1939" s="7"/>
      <c r="N1939" s="25" t="str">
        <f t="shared" si="32"/>
        <v>-
-</v>
      </c>
      <c r="O1939" s="26"/>
      <c r="P1939" s="38" t="s">
        <v>2426</v>
      </c>
      <c r="Q1939" s="39"/>
      <c r="R1939" s="40"/>
    </row>
    <row r="1940" spans="1:18" ht="35.700000000000003" customHeight="1">
      <c r="A1940" s="22" t="s">
        <v>2427</v>
      </c>
      <c r="B1940" s="24"/>
      <c r="C1940" s="19" t="s">
        <v>2428</v>
      </c>
      <c r="D1940" s="20"/>
      <c r="E1940" s="20"/>
      <c r="F1940" s="20"/>
      <c r="G1940" s="21"/>
      <c r="H1940" s="22" t="s">
        <v>138</v>
      </c>
      <c r="I1940" s="24"/>
      <c r="J1940" s="35">
        <v>56</v>
      </c>
      <c r="K1940" s="36"/>
      <c r="L1940" s="37"/>
      <c r="M1940" s="7"/>
      <c r="N1940" s="25" t="str">
        <f t="shared" si="32"/>
        <v>-
-</v>
      </c>
      <c r="O1940" s="26"/>
      <c r="P1940" s="38" t="s">
        <v>2429</v>
      </c>
      <c r="Q1940" s="39"/>
      <c r="R1940" s="40"/>
    </row>
    <row r="1941" spans="1:18" ht="35.700000000000003" customHeight="1">
      <c r="A1941" s="22" t="s">
        <v>2430</v>
      </c>
      <c r="B1941" s="24"/>
      <c r="C1941" s="19" t="s">
        <v>2380</v>
      </c>
      <c r="D1941" s="20"/>
      <c r="E1941" s="20"/>
      <c r="F1941" s="20"/>
      <c r="G1941" s="21"/>
      <c r="H1941" s="22" t="s">
        <v>138</v>
      </c>
      <c r="I1941" s="24"/>
      <c r="J1941" s="35">
        <v>4</v>
      </c>
      <c r="K1941" s="36"/>
      <c r="L1941" s="37"/>
      <c r="M1941" s="7"/>
      <c r="N1941" s="25" t="str">
        <f t="shared" si="32"/>
        <v>-
-</v>
      </c>
      <c r="O1941" s="26"/>
      <c r="P1941" s="38" t="s">
        <v>2381</v>
      </c>
      <c r="Q1941" s="39"/>
      <c r="R1941" s="40"/>
    </row>
    <row r="1942" spans="1:18" ht="35.700000000000003" customHeight="1">
      <c r="A1942" s="22" t="s">
        <v>2431</v>
      </c>
      <c r="B1942" s="24"/>
      <c r="C1942" s="19" t="s">
        <v>2432</v>
      </c>
      <c r="D1942" s="20"/>
      <c r="E1942" s="20"/>
      <c r="F1942" s="20"/>
      <c r="G1942" s="21"/>
      <c r="H1942" s="22" t="s">
        <v>138</v>
      </c>
      <c r="I1942" s="24"/>
      <c r="J1942" s="35">
        <v>4</v>
      </c>
      <c r="K1942" s="36"/>
      <c r="L1942" s="37"/>
      <c r="M1942" s="7"/>
      <c r="N1942" s="25" t="str">
        <f t="shared" si="32"/>
        <v>-
-</v>
      </c>
      <c r="O1942" s="26"/>
      <c r="P1942" s="38" t="s">
        <v>2433</v>
      </c>
      <c r="Q1942" s="39"/>
      <c r="R1942" s="40"/>
    </row>
    <row r="1943" spans="1:18" ht="35.700000000000003" customHeight="1">
      <c r="A1943" s="22" t="s">
        <v>2434</v>
      </c>
      <c r="B1943" s="24"/>
      <c r="C1943" s="19" t="s">
        <v>2383</v>
      </c>
      <c r="D1943" s="20"/>
      <c r="E1943" s="20"/>
      <c r="F1943" s="20"/>
      <c r="G1943" s="21"/>
      <c r="H1943" s="22" t="s">
        <v>138</v>
      </c>
      <c r="I1943" s="24"/>
      <c r="J1943" s="35">
        <v>85</v>
      </c>
      <c r="K1943" s="36"/>
      <c r="L1943" s="37"/>
      <c r="M1943" s="7"/>
      <c r="N1943" s="25" t="str">
        <f t="shared" si="32"/>
        <v>-
-</v>
      </c>
      <c r="O1943" s="26"/>
      <c r="P1943" s="38" t="s">
        <v>2384</v>
      </c>
      <c r="Q1943" s="39"/>
      <c r="R1943" s="40"/>
    </row>
    <row r="1944" spans="1:18" ht="35.700000000000003" customHeight="1">
      <c r="A1944" s="22" t="s">
        <v>2435</v>
      </c>
      <c r="B1944" s="24"/>
      <c r="C1944" s="19" t="s">
        <v>2386</v>
      </c>
      <c r="D1944" s="20"/>
      <c r="E1944" s="20"/>
      <c r="F1944" s="20"/>
      <c r="G1944" s="21"/>
      <c r="H1944" s="22" t="s">
        <v>138</v>
      </c>
      <c r="I1944" s="24"/>
      <c r="J1944" s="35">
        <v>20</v>
      </c>
      <c r="K1944" s="36"/>
      <c r="L1944" s="37"/>
      <c r="M1944" s="7"/>
      <c r="N1944" s="25" t="str">
        <f t="shared" si="32"/>
        <v>-
-</v>
      </c>
      <c r="O1944" s="26"/>
      <c r="P1944" s="38" t="s">
        <v>2387</v>
      </c>
      <c r="Q1944" s="39"/>
      <c r="R1944" s="40"/>
    </row>
    <row r="1945" spans="1:18" ht="35.700000000000003" customHeight="1">
      <c r="A1945" s="22" t="s">
        <v>2436</v>
      </c>
      <c r="B1945" s="24"/>
      <c r="C1945" s="19" t="s">
        <v>2437</v>
      </c>
      <c r="D1945" s="20"/>
      <c r="E1945" s="20"/>
      <c r="F1945" s="20"/>
      <c r="G1945" s="21"/>
      <c r="H1945" s="22" t="s">
        <v>138</v>
      </c>
      <c r="I1945" s="24"/>
      <c r="J1945" s="35">
        <v>40</v>
      </c>
      <c r="K1945" s="36"/>
      <c r="L1945" s="37"/>
      <c r="M1945" s="7"/>
      <c r="N1945" s="25" t="str">
        <f t="shared" si="32"/>
        <v>-
-</v>
      </c>
      <c r="O1945" s="26"/>
      <c r="P1945" s="38" t="s">
        <v>2438</v>
      </c>
      <c r="Q1945" s="39"/>
      <c r="R1945" s="40"/>
    </row>
    <row r="1946" spans="1:18" ht="35.700000000000003" customHeight="1">
      <c r="A1946" s="22" t="s">
        <v>2439</v>
      </c>
      <c r="B1946" s="24"/>
      <c r="C1946" s="19" t="s">
        <v>2440</v>
      </c>
      <c r="D1946" s="20"/>
      <c r="E1946" s="20"/>
      <c r="F1946" s="20"/>
      <c r="G1946" s="21"/>
      <c r="H1946" s="22" t="s">
        <v>138</v>
      </c>
      <c r="I1946" s="24"/>
      <c r="J1946" s="35">
        <v>90</v>
      </c>
      <c r="K1946" s="36"/>
      <c r="L1946" s="37"/>
      <c r="M1946" s="7"/>
      <c r="N1946" s="25" t="str">
        <f t="shared" si="32"/>
        <v>-
-</v>
      </c>
      <c r="O1946" s="26"/>
      <c r="P1946" s="38" t="s">
        <v>2441</v>
      </c>
      <c r="Q1946" s="39"/>
      <c r="R1946" s="40"/>
    </row>
    <row r="1947" spans="1:18" ht="35.700000000000003" customHeight="1">
      <c r="A1947" s="22" t="s">
        <v>2442</v>
      </c>
      <c r="B1947" s="24"/>
      <c r="C1947" s="19" t="s">
        <v>2443</v>
      </c>
      <c r="D1947" s="20"/>
      <c r="E1947" s="20"/>
      <c r="F1947" s="20"/>
      <c r="G1947" s="21"/>
      <c r="H1947" s="22" t="s">
        <v>65</v>
      </c>
      <c r="I1947" s="24"/>
      <c r="J1947" s="35">
        <v>1</v>
      </c>
      <c r="K1947" s="36"/>
      <c r="L1947" s="37"/>
      <c r="M1947" s="7"/>
      <c r="N1947" s="25" t="str">
        <f t="shared" si="32"/>
        <v>-
-</v>
      </c>
      <c r="O1947" s="26"/>
      <c r="P1947" s="38" t="s">
        <v>2444</v>
      </c>
      <c r="Q1947" s="39"/>
      <c r="R1947" s="40"/>
    </row>
    <row r="1948" spans="1:18" ht="17.850000000000001" customHeight="1">
      <c r="A1948" s="22" t="s">
        <v>2445</v>
      </c>
      <c r="B1948" s="24"/>
      <c r="C1948" s="19" t="s">
        <v>2446</v>
      </c>
      <c r="D1948" s="20"/>
      <c r="E1948" s="20"/>
      <c r="F1948" s="20"/>
      <c r="G1948" s="21"/>
      <c r="H1948" s="22" t="s">
        <v>65</v>
      </c>
      <c r="I1948" s="24"/>
      <c r="J1948" s="35">
        <v>1</v>
      </c>
      <c r="K1948" s="36"/>
      <c r="L1948" s="37"/>
      <c r="M1948" s="7"/>
      <c r="N1948" s="25" t="str">
        <f>IF(COUNT(J1948,M1948)=2,ROUND(J1948*M1948,0),"-")</f>
        <v>-</v>
      </c>
      <c r="O1948" s="26"/>
      <c r="P1948" s="38" t="s">
        <v>2447</v>
      </c>
      <c r="Q1948" s="39"/>
      <c r="R1948" s="40"/>
    </row>
    <row r="1949" spans="1:18" ht="54.75" customHeight="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</row>
    <row r="1950" spans="1:18" ht="10.5" customHeight="1">
      <c r="A1950" s="1"/>
      <c r="B1950" s="41" t="s">
        <v>42</v>
      </c>
      <c r="C1950" s="41"/>
      <c r="D1950" s="1"/>
      <c r="E1950" s="8" t="s">
        <v>43</v>
      </c>
      <c r="F1950" s="1"/>
      <c r="G1950" s="41" t="s">
        <v>44</v>
      </c>
      <c r="H1950" s="41"/>
      <c r="I1950" s="1"/>
      <c r="J1950" s="1"/>
      <c r="K1950" s="8" t="s">
        <v>43</v>
      </c>
      <c r="L1950" s="1"/>
      <c r="M1950" s="1"/>
      <c r="N1950" s="1"/>
      <c r="O1950" s="1"/>
      <c r="P1950" s="1"/>
      <c r="Q1950" s="1"/>
      <c r="R1950" s="1"/>
    </row>
    <row r="1951" spans="1:18" ht="21.45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</row>
    <row r="1952" spans="1:18" ht="26.1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</row>
    <row r="1953" spans="1:18" ht="17.25" customHeight="1">
      <c r="A1953" s="29" t="s">
        <v>0</v>
      </c>
      <c r="B1953" s="29"/>
      <c r="C1953" s="29"/>
      <c r="D1953" s="29"/>
      <c r="E1953" s="29"/>
      <c r="F1953" s="29"/>
      <c r="G1953" s="29"/>
      <c r="H1953" s="29"/>
      <c r="I1953" s="29"/>
      <c r="J1953" s="29"/>
      <c r="K1953" s="29"/>
      <c r="L1953" s="29"/>
      <c r="M1953" s="29"/>
      <c r="N1953" s="29"/>
      <c r="O1953" s="29"/>
      <c r="P1953" s="29"/>
      <c r="Q1953" s="29"/>
      <c r="R1953" s="29"/>
    </row>
    <row r="1954" spans="1:18" ht="4.8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</row>
    <row r="1955" spans="1:18" ht="17.25" customHeight="1">
      <c r="A1955" s="29" t="s">
        <v>45</v>
      </c>
      <c r="B1955" s="29"/>
      <c r="C1955" s="29"/>
      <c r="D1955" s="29"/>
      <c r="E1955" s="29"/>
      <c r="F1955" s="29"/>
      <c r="G1955" s="29"/>
      <c r="H1955" s="29"/>
      <c r="I1955" s="29"/>
      <c r="J1955" s="29"/>
      <c r="K1955" s="29"/>
      <c r="L1955" s="29"/>
      <c r="M1955" s="29"/>
      <c r="N1955" s="29"/>
      <c r="O1955" s="29"/>
      <c r="P1955" s="29"/>
      <c r="Q1955" s="29"/>
      <c r="R1955" s="29"/>
    </row>
    <row r="1956" spans="1:18" ht="2.85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</row>
    <row r="1957" spans="1:18" ht="11.4" customHeight="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30" t="s">
        <v>2</v>
      </c>
      <c r="P1957" s="30"/>
      <c r="Q1957" s="30"/>
      <c r="R1957" s="30"/>
    </row>
    <row r="1958" spans="1:18" ht="6.75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</row>
    <row r="1959" spans="1:18" ht="10.5" customHeight="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41" t="s">
        <v>2448</v>
      </c>
      <c r="P1959" s="41"/>
      <c r="Q1959" s="41"/>
      <c r="R1959" s="1"/>
    </row>
    <row r="1960" spans="1:18" ht="2.4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 spans="1:18" ht="27.6" customHeight="1">
      <c r="A1961" s="16" t="s">
        <v>4</v>
      </c>
      <c r="B1961" s="18"/>
      <c r="C1961" s="19" t="s">
        <v>47</v>
      </c>
      <c r="D1961" s="20"/>
      <c r="E1961" s="20"/>
      <c r="F1961" s="20"/>
      <c r="G1961" s="20"/>
      <c r="H1961" s="20"/>
      <c r="I1961" s="20"/>
      <c r="J1961" s="20"/>
      <c r="K1961" s="20"/>
      <c r="L1961" s="21"/>
      <c r="M1961" s="4" t="s">
        <v>6</v>
      </c>
      <c r="N1961" s="32"/>
      <c r="O1961" s="33"/>
      <c r="P1961" s="33"/>
      <c r="Q1961" s="33"/>
      <c r="R1961" s="34"/>
    </row>
    <row r="1962" spans="1:18" ht="27.6" customHeight="1">
      <c r="A1962" s="16" t="s">
        <v>7</v>
      </c>
      <c r="B1962" s="18"/>
      <c r="C1962" s="19" t="s">
        <v>8</v>
      </c>
      <c r="D1962" s="20"/>
      <c r="E1962" s="20"/>
      <c r="F1962" s="20"/>
      <c r="G1962" s="20"/>
      <c r="H1962" s="20"/>
      <c r="I1962" s="20"/>
      <c r="J1962" s="20"/>
      <c r="K1962" s="20"/>
      <c r="L1962" s="21"/>
      <c r="M1962" s="4" t="s">
        <v>9</v>
      </c>
      <c r="N1962" s="19" t="s">
        <v>10</v>
      </c>
      <c r="O1962" s="20"/>
      <c r="P1962" s="20"/>
      <c r="Q1962" s="20"/>
      <c r="R1962" s="21"/>
    </row>
    <row r="1963" spans="1:18" ht="22.2" customHeight="1">
      <c r="A1963" s="22" t="s">
        <v>11</v>
      </c>
      <c r="B1963" s="24"/>
      <c r="C1963" s="22" t="s">
        <v>48</v>
      </c>
      <c r="D1963" s="23"/>
      <c r="E1963" s="23"/>
      <c r="F1963" s="23"/>
      <c r="G1963" s="24"/>
      <c r="H1963" s="22" t="s">
        <v>49</v>
      </c>
      <c r="I1963" s="24"/>
      <c r="J1963" s="22" t="s">
        <v>50</v>
      </c>
      <c r="K1963" s="23"/>
      <c r="L1963" s="24"/>
      <c r="M1963" s="5" t="s">
        <v>51</v>
      </c>
      <c r="N1963" s="22" t="s">
        <v>52</v>
      </c>
      <c r="O1963" s="24"/>
      <c r="P1963" s="22" t="s">
        <v>53</v>
      </c>
      <c r="Q1963" s="23"/>
      <c r="R1963" s="24"/>
    </row>
    <row r="1964" spans="1:18" ht="17.7" customHeight="1">
      <c r="A1964" s="22"/>
      <c r="B1964" s="24"/>
      <c r="C1964" s="19"/>
      <c r="D1964" s="20"/>
      <c r="E1964" s="20"/>
      <c r="F1964" s="20"/>
      <c r="G1964" s="21"/>
      <c r="H1964" s="22"/>
      <c r="I1964" s="24"/>
      <c r="J1964" s="32"/>
      <c r="K1964" s="33"/>
      <c r="L1964" s="34"/>
      <c r="M1964" s="9"/>
      <c r="N1964" s="42" t="s">
        <v>306</v>
      </c>
      <c r="O1964" s="43"/>
      <c r="P1964" s="38" t="s">
        <v>2449</v>
      </c>
      <c r="Q1964" s="39"/>
      <c r="R1964" s="40"/>
    </row>
    <row r="1965" spans="1:18" ht="17.850000000000001" customHeight="1">
      <c r="A1965" s="22" t="s">
        <v>2450</v>
      </c>
      <c r="B1965" s="24"/>
      <c r="C1965" s="19" t="s">
        <v>2451</v>
      </c>
      <c r="D1965" s="20"/>
      <c r="E1965" s="20"/>
      <c r="F1965" s="20"/>
      <c r="G1965" s="21"/>
      <c r="H1965" s="22"/>
      <c r="I1965" s="24"/>
      <c r="J1965" s="35">
        <v>1</v>
      </c>
      <c r="K1965" s="36"/>
      <c r="L1965" s="37"/>
      <c r="M1965" s="6" t="str">
        <f>IF(COUNT(N1965,J1965)=2,IF(J1965=0,"-",N1965/J1965),"-")</f>
        <v>-</v>
      </c>
      <c r="N1965" s="25" t="str">
        <f>IF(COUNT(N1966,N1967,N1968,N1969,N1970)=5,SUM(N1966,N1967,N1968,N1969,N1970),"-")</f>
        <v>-</v>
      </c>
      <c r="O1965" s="26"/>
      <c r="P1965" s="19"/>
      <c r="Q1965" s="20"/>
      <c r="R1965" s="21"/>
    </row>
    <row r="1966" spans="1:18" ht="35.700000000000003" customHeight="1">
      <c r="A1966" s="22" t="s">
        <v>2452</v>
      </c>
      <c r="B1966" s="24"/>
      <c r="C1966" s="19" t="s">
        <v>2428</v>
      </c>
      <c r="D1966" s="20"/>
      <c r="E1966" s="20"/>
      <c r="F1966" s="20"/>
      <c r="G1966" s="21"/>
      <c r="H1966" s="22" t="s">
        <v>138</v>
      </c>
      <c r="I1966" s="24"/>
      <c r="J1966" s="35">
        <v>6</v>
      </c>
      <c r="K1966" s="36"/>
      <c r="L1966" s="37"/>
      <c r="M1966" s="7"/>
      <c r="N1966" s="25" t="str">
        <f>IF(COUNT(J1966,M1966)=2,ROUND(J1966*M1966,0),"-
-")</f>
        <v>-
-</v>
      </c>
      <c r="O1966" s="26"/>
      <c r="P1966" s="38" t="s">
        <v>2453</v>
      </c>
      <c r="Q1966" s="39"/>
      <c r="R1966" s="40"/>
    </row>
    <row r="1967" spans="1:18" ht="35.700000000000003" customHeight="1">
      <c r="A1967" s="22" t="s">
        <v>2454</v>
      </c>
      <c r="B1967" s="24"/>
      <c r="C1967" s="19" t="s">
        <v>2380</v>
      </c>
      <c r="D1967" s="20"/>
      <c r="E1967" s="20"/>
      <c r="F1967" s="20"/>
      <c r="G1967" s="21"/>
      <c r="H1967" s="22" t="s">
        <v>138</v>
      </c>
      <c r="I1967" s="24"/>
      <c r="J1967" s="35">
        <v>69</v>
      </c>
      <c r="K1967" s="36"/>
      <c r="L1967" s="37"/>
      <c r="M1967" s="7"/>
      <c r="N1967" s="25" t="str">
        <f>IF(COUNT(J1967,M1967)=2,ROUND(J1967*M1967,0),"-
-")</f>
        <v>-
-</v>
      </c>
      <c r="O1967" s="26"/>
      <c r="P1967" s="38" t="s">
        <v>2455</v>
      </c>
      <c r="Q1967" s="39"/>
      <c r="R1967" s="40"/>
    </row>
    <row r="1968" spans="1:18" ht="35.700000000000003" customHeight="1">
      <c r="A1968" s="22" t="s">
        <v>2456</v>
      </c>
      <c r="B1968" s="24"/>
      <c r="C1968" s="19" t="s">
        <v>2383</v>
      </c>
      <c r="D1968" s="20"/>
      <c r="E1968" s="20"/>
      <c r="F1968" s="20"/>
      <c r="G1968" s="21"/>
      <c r="H1968" s="22" t="s">
        <v>138</v>
      </c>
      <c r="I1968" s="24"/>
      <c r="J1968" s="35">
        <v>3</v>
      </c>
      <c r="K1968" s="36"/>
      <c r="L1968" s="37"/>
      <c r="M1968" s="7"/>
      <c r="N1968" s="25" t="str">
        <f>IF(COUNT(J1968,M1968)=2,ROUND(J1968*M1968,0),"-
-")</f>
        <v>-
-</v>
      </c>
      <c r="O1968" s="26"/>
      <c r="P1968" s="38" t="s">
        <v>2457</v>
      </c>
      <c r="Q1968" s="39"/>
      <c r="R1968" s="40"/>
    </row>
    <row r="1969" spans="1:18" ht="35.700000000000003" customHeight="1">
      <c r="A1969" s="22" t="s">
        <v>2458</v>
      </c>
      <c r="B1969" s="24"/>
      <c r="C1969" s="19" t="s">
        <v>2459</v>
      </c>
      <c r="D1969" s="20"/>
      <c r="E1969" s="20"/>
      <c r="F1969" s="20"/>
      <c r="G1969" s="21"/>
      <c r="H1969" s="22" t="s">
        <v>65</v>
      </c>
      <c r="I1969" s="24"/>
      <c r="J1969" s="35">
        <v>1</v>
      </c>
      <c r="K1969" s="36"/>
      <c r="L1969" s="37"/>
      <c r="M1969" s="7"/>
      <c r="N1969" s="25" t="str">
        <f>IF(COUNT(J1969,M1969)=2,ROUND(J1969*M1969,0),"-
-")</f>
        <v>-
-</v>
      </c>
      <c r="O1969" s="26"/>
      <c r="P1969" s="38" t="s">
        <v>2460</v>
      </c>
      <c r="Q1969" s="39"/>
      <c r="R1969" s="40"/>
    </row>
    <row r="1970" spans="1:18" ht="35.700000000000003" customHeight="1">
      <c r="A1970" s="22" t="s">
        <v>2461</v>
      </c>
      <c r="B1970" s="24"/>
      <c r="C1970" s="19" t="s">
        <v>2462</v>
      </c>
      <c r="D1970" s="20"/>
      <c r="E1970" s="20"/>
      <c r="F1970" s="20"/>
      <c r="G1970" s="21"/>
      <c r="H1970" s="22" t="s">
        <v>65</v>
      </c>
      <c r="I1970" s="24"/>
      <c r="J1970" s="35">
        <v>1</v>
      </c>
      <c r="K1970" s="36"/>
      <c r="L1970" s="37"/>
      <c r="M1970" s="7"/>
      <c r="N1970" s="25" t="str">
        <f>IF(COUNT(J1970,M1970)=2,ROUND(J1970*M1970,0),"-
-")</f>
        <v>-
-</v>
      </c>
      <c r="O1970" s="26"/>
      <c r="P1970" s="38" t="s">
        <v>2463</v>
      </c>
      <c r="Q1970" s="39"/>
      <c r="R1970" s="40"/>
    </row>
    <row r="1971" spans="1:18" ht="17.850000000000001" customHeight="1">
      <c r="A1971" s="22" t="s">
        <v>2464</v>
      </c>
      <c r="B1971" s="24"/>
      <c r="C1971" s="19" t="s">
        <v>2465</v>
      </c>
      <c r="D1971" s="20"/>
      <c r="E1971" s="20"/>
      <c r="F1971" s="20"/>
      <c r="G1971" s="21"/>
      <c r="H1971" s="22"/>
      <c r="I1971" s="24"/>
      <c r="J1971" s="35">
        <v>1</v>
      </c>
      <c r="K1971" s="36"/>
      <c r="L1971" s="37"/>
      <c r="M1971" s="6" t="str">
        <f>IF(COUNT(N1971,J1971)=2,IF(J1971=0,"-",N1971/J1971),"-")</f>
        <v>-</v>
      </c>
      <c r="N1971" s="25" t="str">
        <f>IF(COUNT(N1972,N1973)=2,SUM(N1972,N1973),"-")</f>
        <v>-</v>
      </c>
      <c r="O1971" s="26"/>
      <c r="P1971" s="19"/>
      <c r="Q1971" s="20"/>
      <c r="R1971" s="21"/>
    </row>
    <row r="1972" spans="1:18" ht="35.700000000000003" customHeight="1">
      <c r="A1972" s="22" t="s">
        <v>2466</v>
      </c>
      <c r="B1972" s="24"/>
      <c r="C1972" s="19" t="s">
        <v>2467</v>
      </c>
      <c r="D1972" s="20"/>
      <c r="E1972" s="20"/>
      <c r="F1972" s="20"/>
      <c r="G1972" s="21"/>
      <c r="H1972" s="22" t="s">
        <v>122</v>
      </c>
      <c r="I1972" s="24"/>
      <c r="J1972" s="35">
        <v>24</v>
      </c>
      <c r="K1972" s="36"/>
      <c r="L1972" s="37"/>
      <c r="M1972" s="7"/>
      <c r="N1972" s="25" t="str">
        <f>IF(COUNT(J1972,M1972)=2,ROUND(J1972*M1972,0),"-
-")</f>
        <v>-
-</v>
      </c>
      <c r="O1972" s="26"/>
      <c r="P1972" s="38" t="s">
        <v>2468</v>
      </c>
      <c r="Q1972" s="39"/>
      <c r="R1972" s="40"/>
    </row>
    <row r="1973" spans="1:18" ht="35.700000000000003" customHeight="1">
      <c r="A1973" s="22" t="s">
        <v>2469</v>
      </c>
      <c r="B1973" s="24"/>
      <c r="C1973" s="19" t="s">
        <v>2470</v>
      </c>
      <c r="D1973" s="20"/>
      <c r="E1973" s="20"/>
      <c r="F1973" s="20"/>
      <c r="G1973" s="21"/>
      <c r="H1973" s="22" t="s">
        <v>122</v>
      </c>
      <c r="I1973" s="24"/>
      <c r="J1973" s="35">
        <v>12</v>
      </c>
      <c r="K1973" s="36"/>
      <c r="L1973" s="37"/>
      <c r="M1973" s="7"/>
      <c r="N1973" s="25" t="str">
        <f>IF(COUNT(J1973,M1973)=2,ROUND(J1973*M1973,0),"-
-")</f>
        <v>-
-</v>
      </c>
      <c r="O1973" s="26"/>
      <c r="P1973" s="38" t="s">
        <v>2471</v>
      </c>
      <c r="Q1973" s="39"/>
      <c r="R1973" s="40"/>
    </row>
    <row r="1974" spans="1:18" ht="17.850000000000001" customHeight="1">
      <c r="A1974" s="22" t="s">
        <v>2472</v>
      </c>
      <c r="B1974" s="24"/>
      <c r="C1974" s="19" t="s">
        <v>2473</v>
      </c>
      <c r="D1974" s="20"/>
      <c r="E1974" s="20"/>
      <c r="F1974" s="20"/>
      <c r="G1974" s="21"/>
      <c r="H1974" s="22"/>
      <c r="I1974" s="24"/>
      <c r="J1974" s="35">
        <v>1</v>
      </c>
      <c r="K1974" s="36"/>
      <c r="L1974" s="37"/>
      <c r="M1974" s="6" t="str">
        <f>IF(COUNT(N1974,J1974)=2,IF(J1974=0,"-",N1974/J1974),"-")</f>
        <v>-</v>
      </c>
      <c r="N1974" s="25" t="str">
        <f>IF(COUNT(N1975,N1976)=2,SUM(N1975,N1976),"-")</f>
        <v>-</v>
      </c>
      <c r="O1974" s="26"/>
      <c r="P1974" s="19"/>
      <c r="Q1974" s="20"/>
      <c r="R1974" s="21"/>
    </row>
    <row r="1975" spans="1:18" ht="35.700000000000003" customHeight="1">
      <c r="A1975" s="22" t="s">
        <v>2474</v>
      </c>
      <c r="B1975" s="24"/>
      <c r="C1975" s="19" t="s">
        <v>2475</v>
      </c>
      <c r="D1975" s="20"/>
      <c r="E1975" s="20"/>
      <c r="F1975" s="20"/>
      <c r="G1975" s="21"/>
      <c r="H1975" s="22" t="s">
        <v>122</v>
      </c>
      <c r="I1975" s="24"/>
      <c r="J1975" s="35">
        <v>4</v>
      </c>
      <c r="K1975" s="36"/>
      <c r="L1975" s="37"/>
      <c r="M1975" s="7"/>
      <c r="N1975" s="25" t="str">
        <f>IF(COUNT(J1975,M1975)=2,ROUND(J1975*M1975,0),"-
-")</f>
        <v>-
-</v>
      </c>
      <c r="O1975" s="26"/>
      <c r="P1975" s="38" t="s">
        <v>2476</v>
      </c>
      <c r="Q1975" s="39"/>
      <c r="R1975" s="40"/>
    </row>
    <row r="1976" spans="1:18" ht="35.700000000000003" customHeight="1">
      <c r="A1976" s="22" t="s">
        <v>2477</v>
      </c>
      <c r="B1976" s="24"/>
      <c r="C1976" s="19" t="s">
        <v>2478</v>
      </c>
      <c r="D1976" s="20"/>
      <c r="E1976" s="20"/>
      <c r="F1976" s="20"/>
      <c r="G1976" s="21"/>
      <c r="H1976" s="22" t="s">
        <v>122</v>
      </c>
      <c r="I1976" s="24"/>
      <c r="J1976" s="35">
        <v>3</v>
      </c>
      <c r="K1976" s="36"/>
      <c r="L1976" s="37"/>
      <c r="M1976" s="7"/>
      <c r="N1976" s="25" t="str">
        <f>IF(COUNT(J1976,M1976)=2,ROUND(J1976*M1976,0),"-
-")</f>
        <v>-
-</v>
      </c>
      <c r="O1976" s="26"/>
      <c r="P1976" s="38" t="s">
        <v>2479</v>
      </c>
      <c r="Q1976" s="39"/>
      <c r="R1976" s="40"/>
    </row>
    <row r="1977" spans="1:18" ht="17.850000000000001" customHeight="1">
      <c r="A1977" s="22" t="s">
        <v>2480</v>
      </c>
      <c r="B1977" s="24"/>
      <c r="C1977" s="19" t="s">
        <v>2481</v>
      </c>
      <c r="D1977" s="20"/>
      <c r="E1977" s="20"/>
      <c r="F1977" s="20"/>
      <c r="G1977" s="21"/>
      <c r="H1977" s="22"/>
      <c r="I1977" s="24"/>
      <c r="J1977" s="35">
        <v>1</v>
      </c>
      <c r="K1977" s="36"/>
      <c r="L1977" s="37"/>
      <c r="M1977" s="6" t="str">
        <f>IF(COUNT(N1977,J1977)=2,IF(J1977=0,"-",N1977/J1977),"-")</f>
        <v>-</v>
      </c>
      <c r="N1977" s="25" t="str">
        <f>IF(COUNT(N1978,N1979)=2,SUM(N1978,N1979),"-")</f>
        <v>-</v>
      </c>
      <c r="O1977" s="26"/>
      <c r="P1977" s="19"/>
      <c r="Q1977" s="20"/>
      <c r="R1977" s="21"/>
    </row>
    <row r="1978" spans="1:18" ht="35.700000000000003" customHeight="1">
      <c r="A1978" s="22" t="s">
        <v>2482</v>
      </c>
      <c r="B1978" s="24"/>
      <c r="C1978" s="19" t="s">
        <v>2483</v>
      </c>
      <c r="D1978" s="20"/>
      <c r="E1978" s="20"/>
      <c r="F1978" s="20"/>
      <c r="G1978" s="21"/>
      <c r="H1978" s="22" t="s">
        <v>122</v>
      </c>
      <c r="I1978" s="24"/>
      <c r="J1978" s="35">
        <v>12</v>
      </c>
      <c r="K1978" s="36"/>
      <c r="L1978" s="37"/>
      <c r="M1978" s="7"/>
      <c r="N1978" s="25" t="str">
        <f>IF(COUNT(J1978,M1978)=2,ROUND(J1978*M1978,0),"-
-")</f>
        <v>-
-</v>
      </c>
      <c r="O1978" s="26"/>
      <c r="P1978" s="38" t="s">
        <v>2484</v>
      </c>
      <c r="Q1978" s="39"/>
      <c r="R1978" s="40"/>
    </row>
    <row r="1979" spans="1:18" ht="35.700000000000003" customHeight="1">
      <c r="A1979" s="22" t="s">
        <v>2485</v>
      </c>
      <c r="B1979" s="24"/>
      <c r="C1979" s="19" t="s">
        <v>2486</v>
      </c>
      <c r="D1979" s="20"/>
      <c r="E1979" s="20"/>
      <c r="F1979" s="20"/>
      <c r="G1979" s="21"/>
      <c r="H1979" s="22" t="s">
        <v>122</v>
      </c>
      <c r="I1979" s="24"/>
      <c r="J1979" s="35">
        <v>12</v>
      </c>
      <c r="K1979" s="36"/>
      <c r="L1979" s="37"/>
      <c r="M1979" s="7"/>
      <c r="N1979" s="25" t="str">
        <f>IF(COUNT(J1979,M1979)=2,ROUND(J1979*M1979,0),"-
-")</f>
        <v>-
-</v>
      </c>
      <c r="O1979" s="26"/>
      <c r="P1979" s="38" t="s">
        <v>2487</v>
      </c>
      <c r="Q1979" s="39"/>
      <c r="R1979" s="40"/>
    </row>
    <row r="1980" spans="1:18" ht="17.850000000000001" customHeight="1">
      <c r="A1980" s="22" t="s">
        <v>2488</v>
      </c>
      <c r="B1980" s="24"/>
      <c r="C1980" s="19" t="s">
        <v>2489</v>
      </c>
      <c r="D1980" s="20"/>
      <c r="E1980" s="20"/>
      <c r="F1980" s="20"/>
      <c r="G1980" s="21"/>
      <c r="H1980" s="22"/>
      <c r="I1980" s="24"/>
      <c r="J1980" s="35">
        <v>1</v>
      </c>
      <c r="K1980" s="36"/>
      <c r="L1980" s="37"/>
      <c r="M1980" s="6" t="str">
        <f>IF(COUNT(N1980,J1980)=2,IF(J1980=0,"-",N1980/J1980),"-")</f>
        <v>-</v>
      </c>
      <c r="N1980" s="25" t="str">
        <f>IF(COUNT(N1981,N1997)=2,SUM(N1981,N1997),"-")</f>
        <v>-</v>
      </c>
      <c r="O1980" s="26"/>
      <c r="P1980" s="19"/>
      <c r="Q1980" s="20"/>
      <c r="R1980" s="21"/>
    </row>
    <row r="1981" spans="1:18" ht="35.700000000000003" customHeight="1">
      <c r="A1981" s="22" t="s">
        <v>2490</v>
      </c>
      <c r="B1981" s="24"/>
      <c r="C1981" s="19" t="s">
        <v>2491</v>
      </c>
      <c r="D1981" s="20"/>
      <c r="E1981" s="20"/>
      <c r="F1981" s="20"/>
      <c r="G1981" s="21"/>
      <c r="H1981" s="22" t="s">
        <v>122</v>
      </c>
      <c r="I1981" s="24"/>
      <c r="J1981" s="35">
        <v>4</v>
      </c>
      <c r="K1981" s="36"/>
      <c r="L1981" s="37"/>
      <c r="M1981" s="7"/>
      <c r="N1981" s="25" t="str">
        <f>IF(COUNT(J1981,M1981)=2,ROUND(J1981*M1981,0),"-
-")</f>
        <v>-
-</v>
      </c>
      <c r="O1981" s="26"/>
      <c r="P1981" s="38" t="s">
        <v>2492</v>
      </c>
      <c r="Q1981" s="39"/>
      <c r="R1981" s="40"/>
    </row>
    <row r="1982" spans="1:18" ht="54.75" customHeight="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</row>
    <row r="1983" spans="1:18" ht="10.5" customHeight="1">
      <c r="A1983" s="1"/>
      <c r="B1983" s="41" t="s">
        <v>42</v>
      </c>
      <c r="C1983" s="41"/>
      <c r="D1983" s="1"/>
      <c r="E1983" s="8" t="s">
        <v>43</v>
      </c>
      <c r="F1983" s="1"/>
      <c r="G1983" s="41" t="s">
        <v>44</v>
      </c>
      <c r="H1983" s="41"/>
      <c r="I1983" s="1"/>
      <c r="J1983" s="1"/>
      <c r="K1983" s="8" t="s">
        <v>43</v>
      </c>
      <c r="L1983" s="1"/>
      <c r="M1983" s="1"/>
      <c r="N1983" s="1"/>
      <c r="O1983" s="1"/>
      <c r="P1983" s="1"/>
      <c r="Q1983" s="1"/>
      <c r="R1983" s="1"/>
    </row>
    <row r="1984" spans="1:18" ht="21.45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</row>
    <row r="1985" spans="1:18" ht="26.1" customHeight="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</row>
    <row r="1986" spans="1:18" ht="17.25" customHeight="1">
      <c r="A1986" s="29" t="s">
        <v>0</v>
      </c>
      <c r="B1986" s="29"/>
      <c r="C1986" s="29"/>
      <c r="D1986" s="29"/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  <c r="O1986" s="29"/>
      <c r="P1986" s="29"/>
      <c r="Q1986" s="29"/>
      <c r="R1986" s="29"/>
    </row>
    <row r="1987" spans="1:18" ht="4.8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</row>
    <row r="1988" spans="1:18" ht="17.25" customHeight="1">
      <c r="A1988" s="29" t="s">
        <v>45</v>
      </c>
      <c r="B1988" s="29"/>
      <c r="C1988" s="29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  <c r="O1988" s="29"/>
      <c r="P1988" s="29"/>
      <c r="Q1988" s="29"/>
      <c r="R1988" s="29"/>
    </row>
    <row r="1989" spans="1:18" ht="2.85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</row>
    <row r="1990" spans="1:18" ht="11.4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30" t="s">
        <v>2</v>
      </c>
      <c r="P1990" s="30"/>
      <c r="Q1990" s="30"/>
      <c r="R1990" s="30"/>
    </row>
    <row r="1991" spans="1:18" ht="6.75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</row>
    <row r="1992" spans="1:18" ht="10.5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41" t="s">
        <v>2493</v>
      </c>
      <c r="P1992" s="41"/>
      <c r="Q1992" s="41"/>
      <c r="R1992" s="1"/>
    </row>
    <row r="1993" spans="1:18" ht="2.4" customHeight="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</row>
    <row r="1994" spans="1:18" ht="27.6" customHeight="1">
      <c r="A1994" s="16" t="s">
        <v>4</v>
      </c>
      <c r="B1994" s="18"/>
      <c r="C1994" s="19" t="s">
        <v>47</v>
      </c>
      <c r="D1994" s="20"/>
      <c r="E1994" s="20"/>
      <c r="F1994" s="20"/>
      <c r="G1994" s="20"/>
      <c r="H1994" s="20"/>
      <c r="I1994" s="20"/>
      <c r="J1994" s="20"/>
      <c r="K1994" s="20"/>
      <c r="L1994" s="21"/>
      <c r="M1994" s="4" t="s">
        <v>6</v>
      </c>
      <c r="N1994" s="32"/>
      <c r="O1994" s="33"/>
      <c r="P1994" s="33"/>
      <c r="Q1994" s="33"/>
      <c r="R1994" s="34"/>
    </row>
    <row r="1995" spans="1:18" ht="27.6" customHeight="1">
      <c r="A1995" s="16" t="s">
        <v>7</v>
      </c>
      <c r="B1995" s="18"/>
      <c r="C1995" s="19" t="s">
        <v>8</v>
      </c>
      <c r="D1995" s="20"/>
      <c r="E1995" s="20"/>
      <c r="F1995" s="20"/>
      <c r="G1995" s="20"/>
      <c r="H1995" s="20"/>
      <c r="I1995" s="20"/>
      <c r="J1995" s="20"/>
      <c r="K1995" s="20"/>
      <c r="L1995" s="21"/>
      <c r="M1995" s="4" t="s">
        <v>9</v>
      </c>
      <c r="N1995" s="19" t="s">
        <v>10</v>
      </c>
      <c r="O1995" s="20"/>
      <c r="P1995" s="20"/>
      <c r="Q1995" s="20"/>
      <c r="R1995" s="21"/>
    </row>
    <row r="1996" spans="1:18" ht="22.2" customHeight="1">
      <c r="A1996" s="22" t="s">
        <v>11</v>
      </c>
      <c r="B1996" s="24"/>
      <c r="C1996" s="22" t="s">
        <v>48</v>
      </c>
      <c r="D1996" s="23"/>
      <c r="E1996" s="23"/>
      <c r="F1996" s="23"/>
      <c r="G1996" s="24"/>
      <c r="H1996" s="22" t="s">
        <v>49</v>
      </c>
      <c r="I1996" s="24"/>
      <c r="J1996" s="22" t="s">
        <v>50</v>
      </c>
      <c r="K1996" s="23"/>
      <c r="L1996" s="24"/>
      <c r="M1996" s="5" t="s">
        <v>51</v>
      </c>
      <c r="N1996" s="22" t="s">
        <v>52</v>
      </c>
      <c r="O1996" s="24"/>
      <c r="P1996" s="22" t="s">
        <v>53</v>
      </c>
      <c r="Q1996" s="23"/>
      <c r="R1996" s="24"/>
    </row>
    <row r="1997" spans="1:18" ht="35.700000000000003" customHeight="1">
      <c r="A1997" s="22" t="s">
        <v>2494</v>
      </c>
      <c r="B1997" s="24"/>
      <c r="C1997" s="19" t="s">
        <v>2495</v>
      </c>
      <c r="D1997" s="20"/>
      <c r="E1997" s="20"/>
      <c r="F1997" s="20"/>
      <c r="G1997" s="21"/>
      <c r="H1997" s="22" t="s">
        <v>122</v>
      </c>
      <c r="I1997" s="24"/>
      <c r="J1997" s="35">
        <v>17</v>
      </c>
      <c r="K1997" s="36"/>
      <c r="L1997" s="37"/>
      <c r="M1997" s="7"/>
      <c r="N1997" s="25" t="str">
        <f>IF(COUNT(J1997,M1997)=2,ROUND(J1997*M1997,0),"-
-")</f>
        <v>-
-</v>
      </c>
      <c r="O1997" s="26"/>
      <c r="P1997" s="38" t="s">
        <v>2496</v>
      </c>
      <c r="Q1997" s="39"/>
      <c r="R1997" s="40"/>
    </row>
    <row r="1998" spans="1:18" ht="17.850000000000001" customHeight="1">
      <c r="A1998" s="22" t="s">
        <v>2497</v>
      </c>
      <c r="B1998" s="24"/>
      <c r="C1998" s="19" t="s">
        <v>2498</v>
      </c>
      <c r="D1998" s="20"/>
      <c r="E1998" s="20"/>
      <c r="F1998" s="20"/>
      <c r="G1998" s="21"/>
      <c r="H1998" s="22"/>
      <c r="I1998" s="24"/>
      <c r="J1998" s="35">
        <v>1</v>
      </c>
      <c r="K1998" s="36"/>
      <c r="L1998" s="37"/>
      <c r="M1998" s="6" t="str">
        <f>IF(COUNT(N1998,J1998)=2,IF(J1998=0,"-",N1998/J1998),"-")</f>
        <v>-</v>
      </c>
      <c r="N1998" s="25" t="str">
        <f>IF(COUNT(N1999)=1,SUM(N1999),"-")</f>
        <v>-</v>
      </c>
      <c r="O1998" s="26"/>
      <c r="P1998" s="19"/>
      <c r="Q1998" s="20"/>
      <c r="R1998" s="21"/>
    </row>
    <row r="1999" spans="1:18" ht="35.700000000000003" customHeight="1">
      <c r="A1999" s="22" t="s">
        <v>2499</v>
      </c>
      <c r="B1999" s="24"/>
      <c r="C1999" s="19" t="s">
        <v>2500</v>
      </c>
      <c r="D1999" s="20"/>
      <c r="E1999" s="20"/>
      <c r="F1999" s="20"/>
      <c r="G1999" s="21"/>
      <c r="H1999" s="22" t="s">
        <v>122</v>
      </c>
      <c r="I1999" s="24"/>
      <c r="J1999" s="35">
        <v>24</v>
      </c>
      <c r="K1999" s="36"/>
      <c r="L1999" s="37"/>
      <c r="M1999" s="7"/>
      <c r="N1999" s="25" t="str">
        <f>IF(COUNT(J1999,M1999)=2,ROUND(J1999*M1999,0),"-
-")</f>
        <v>-
-</v>
      </c>
      <c r="O1999" s="26"/>
      <c r="P1999" s="38" t="s">
        <v>2501</v>
      </c>
      <c r="Q1999" s="39"/>
      <c r="R1999" s="40"/>
    </row>
    <row r="2000" spans="1:18" ht="17.850000000000001" customHeight="1">
      <c r="A2000" s="22" t="s">
        <v>2502</v>
      </c>
      <c r="B2000" s="24"/>
      <c r="C2000" s="19" t="s">
        <v>2503</v>
      </c>
      <c r="D2000" s="20"/>
      <c r="E2000" s="20"/>
      <c r="F2000" s="20"/>
      <c r="G2000" s="21"/>
      <c r="H2000" s="22"/>
      <c r="I2000" s="24"/>
      <c r="J2000" s="35">
        <v>1</v>
      </c>
      <c r="K2000" s="36"/>
      <c r="L2000" s="37"/>
      <c r="M2000" s="6" t="str">
        <f>IF(COUNT(N2000,J2000)=2,IF(J2000=0,"-",N2000/J2000),"-")</f>
        <v>-</v>
      </c>
      <c r="N2000" s="25" t="str">
        <f>IF(COUNT(N2001,N2002,N2003,N2004,N2005,N2006,N2007,N2008,N2009,N2010)=10,SUM(N2001,N2002,N2003,N2004,N2005,N2006,N2007,N2008,N2009,N2010),"-")</f>
        <v>-</v>
      </c>
      <c r="O2000" s="26"/>
      <c r="P2000" s="19"/>
      <c r="Q2000" s="20"/>
      <c r="R2000" s="21"/>
    </row>
    <row r="2001" spans="1:18" ht="35.700000000000003" customHeight="1">
      <c r="A2001" s="22" t="s">
        <v>2504</v>
      </c>
      <c r="B2001" s="24"/>
      <c r="C2001" s="19" t="s">
        <v>2505</v>
      </c>
      <c r="D2001" s="20"/>
      <c r="E2001" s="20"/>
      <c r="F2001" s="20"/>
      <c r="G2001" s="21"/>
      <c r="H2001" s="22" t="s">
        <v>122</v>
      </c>
      <c r="I2001" s="24"/>
      <c r="J2001" s="35">
        <v>1</v>
      </c>
      <c r="K2001" s="36"/>
      <c r="L2001" s="37"/>
      <c r="M2001" s="7"/>
      <c r="N2001" s="25" t="str">
        <f t="shared" ref="N2001:N2010" si="33">IF(COUNT(J2001,M2001)=2,ROUND(J2001*M2001,0),"-
-")</f>
        <v>-
-</v>
      </c>
      <c r="O2001" s="26"/>
      <c r="P2001" s="38" t="s">
        <v>2506</v>
      </c>
      <c r="Q2001" s="39"/>
      <c r="R2001" s="40"/>
    </row>
    <row r="2002" spans="1:18" ht="35.700000000000003" customHeight="1">
      <c r="A2002" s="22" t="s">
        <v>2507</v>
      </c>
      <c r="B2002" s="24"/>
      <c r="C2002" s="19" t="s">
        <v>2508</v>
      </c>
      <c r="D2002" s="20"/>
      <c r="E2002" s="20"/>
      <c r="F2002" s="20"/>
      <c r="G2002" s="21"/>
      <c r="H2002" s="22" t="s">
        <v>122</v>
      </c>
      <c r="I2002" s="24"/>
      <c r="J2002" s="35">
        <v>4</v>
      </c>
      <c r="K2002" s="36"/>
      <c r="L2002" s="37"/>
      <c r="M2002" s="7"/>
      <c r="N2002" s="25" t="str">
        <f t="shared" si="33"/>
        <v>-
-</v>
      </c>
      <c r="O2002" s="26"/>
      <c r="P2002" s="38" t="s">
        <v>2509</v>
      </c>
      <c r="Q2002" s="39"/>
      <c r="R2002" s="40"/>
    </row>
    <row r="2003" spans="1:18" ht="35.700000000000003" customHeight="1">
      <c r="A2003" s="22" t="s">
        <v>2510</v>
      </c>
      <c r="B2003" s="24"/>
      <c r="C2003" s="19" t="s">
        <v>2511</v>
      </c>
      <c r="D2003" s="20"/>
      <c r="E2003" s="20"/>
      <c r="F2003" s="20"/>
      <c r="G2003" s="21"/>
      <c r="H2003" s="22" t="s">
        <v>122</v>
      </c>
      <c r="I2003" s="24"/>
      <c r="J2003" s="35">
        <v>12</v>
      </c>
      <c r="K2003" s="36"/>
      <c r="L2003" s="37"/>
      <c r="M2003" s="7"/>
      <c r="N2003" s="25" t="str">
        <f t="shared" si="33"/>
        <v>-
-</v>
      </c>
      <c r="O2003" s="26"/>
      <c r="P2003" s="38" t="s">
        <v>2512</v>
      </c>
      <c r="Q2003" s="39"/>
      <c r="R2003" s="40"/>
    </row>
    <row r="2004" spans="1:18" ht="35.700000000000003" customHeight="1">
      <c r="A2004" s="22" t="s">
        <v>2513</v>
      </c>
      <c r="B2004" s="24"/>
      <c r="C2004" s="19" t="s">
        <v>2514</v>
      </c>
      <c r="D2004" s="20"/>
      <c r="E2004" s="20"/>
      <c r="F2004" s="20"/>
      <c r="G2004" s="21"/>
      <c r="H2004" s="22" t="s">
        <v>122</v>
      </c>
      <c r="I2004" s="24"/>
      <c r="J2004" s="35">
        <v>5</v>
      </c>
      <c r="K2004" s="36"/>
      <c r="L2004" s="37"/>
      <c r="M2004" s="7"/>
      <c r="N2004" s="25" t="str">
        <f t="shared" si="33"/>
        <v>-
-</v>
      </c>
      <c r="O2004" s="26"/>
      <c r="P2004" s="38" t="s">
        <v>2515</v>
      </c>
      <c r="Q2004" s="39"/>
      <c r="R2004" s="40"/>
    </row>
    <row r="2005" spans="1:18" ht="35.700000000000003" customHeight="1">
      <c r="A2005" s="22" t="s">
        <v>2516</v>
      </c>
      <c r="B2005" s="24"/>
      <c r="C2005" s="19" t="s">
        <v>2517</v>
      </c>
      <c r="D2005" s="20"/>
      <c r="E2005" s="20"/>
      <c r="F2005" s="20"/>
      <c r="G2005" s="21"/>
      <c r="H2005" s="22" t="s">
        <v>122</v>
      </c>
      <c r="I2005" s="24"/>
      <c r="J2005" s="35">
        <v>12</v>
      </c>
      <c r="K2005" s="36"/>
      <c r="L2005" s="37"/>
      <c r="M2005" s="7"/>
      <c r="N2005" s="25" t="str">
        <f t="shared" si="33"/>
        <v>-
-</v>
      </c>
      <c r="O2005" s="26"/>
      <c r="P2005" s="38" t="s">
        <v>2518</v>
      </c>
      <c r="Q2005" s="39"/>
      <c r="R2005" s="40"/>
    </row>
    <row r="2006" spans="1:18" ht="35.700000000000003" customHeight="1">
      <c r="A2006" s="22" t="s">
        <v>2519</v>
      </c>
      <c r="B2006" s="24"/>
      <c r="C2006" s="19" t="s">
        <v>2520</v>
      </c>
      <c r="D2006" s="20"/>
      <c r="E2006" s="20"/>
      <c r="F2006" s="20"/>
      <c r="G2006" s="21"/>
      <c r="H2006" s="22" t="s">
        <v>122</v>
      </c>
      <c r="I2006" s="24"/>
      <c r="J2006" s="35">
        <v>12</v>
      </c>
      <c r="K2006" s="36"/>
      <c r="L2006" s="37"/>
      <c r="M2006" s="7"/>
      <c r="N2006" s="25" t="str">
        <f t="shared" si="33"/>
        <v>-
-</v>
      </c>
      <c r="O2006" s="26"/>
      <c r="P2006" s="38" t="s">
        <v>2521</v>
      </c>
      <c r="Q2006" s="39"/>
      <c r="R2006" s="40"/>
    </row>
    <row r="2007" spans="1:18" ht="35.700000000000003" customHeight="1">
      <c r="A2007" s="22" t="s">
        <v>2522</v>
      </c>
      <c r="B2007" s="24"/>
      <c r="C2007" s="19" t="s">
        <v>2523</v>
      </c>
      <c r="D2007" s="20"/>
      <c r="E2007" s="20"/>
      <c r="F2007" s="20"/>
      <c r="G2007" s="21"/>
      <c r="H2007" s="22" t="s">
        <v>122</v>
      </c>
      <c r="I2007" s="24"/>
      <c r="J2007" s="35">
        <v>1</v>
      </c>
      <c r="K2007" s="36"/>
      <c r="L2007" s="37"/>
      <c r="M2007" s="7"/>
      <c r="N2007" s="25" t="str">
        <f t="shared" si="33"/>
        <v>-
-</v>
      </c>
      <c r="O2007" s="26"/>
      <c r="P2007" s="38" t="s">
        <v>2524</v>
      </c>
      <c r="Q2007" s="39"/>
      <c r="R2007" s="40"/>
    </row>
    <row r="2008" spans="1:18" ht="35.700000000000003" customHeight="1">
      <c r="A2008" s="22" t="s">
        <v>2525</v>
      </c>
      <c r="B2008" s="24"/>
      <c r="C2008" s="19" t="s">
        <v>2526</v>
      </c>
      <c r="D2008" s="20"/>
      <c r="E2008" s="20"/>
      <c r="F2008" s="20"/>
      <c r="G2008" s="21"/>
      <c r="H2008" s="22" t="s">
        <v>122</v>
      </c>
      <c r="I2008" s="24"/>
      <c r="J2008" s="35">
        <v>1</v>
      </c>
      <c r="K2008" s="36"/>
      <c r="L2008" s="37"/>
      <c r="M2008" s="7"/>
      <c r="N2008" s="25" t="str">
        <f t="shared" si="33"/>
        <v>-
-</v>
      </c>
      <c r="O2008" s="26"/>
      <c r="P2008" s="38" t="s">
        <v>2527</v>
      </c>
      <c r="Q2008" s="39"/>
      <c r="R2008" s="40"/>
    </row>
    <row r="2009" spans="1:18" ht="35.700000000000003" customHeight="1">
      <c r="A2009" s="22" t="s">
        <v>2528</v>
      </c>
      <c r="B2009" s="24"/>
      <c r="C2009" s="19" t="s">
        <v>2529</v>
      </c>
      <c r="D2009" s="20"/>
      <c r="E2009" s="20"/>
      <c r="F2009" s="20"/>
      <c r="G2009" s="21"/>
      <c r="H2009" s="22" t="s">
        <v>122</v>
      </c>
      <c r="I2009" s="24"/>
      <c r="J2009" s="35">
        <v>1</v>
      </c>
      <c r="K2009" s="36"/>
      <c r="L2009" s="37"/>
      <c r="M2009" s="7"/>
      <c r="N2009" s="25" t="str">
        <f t="shared" si="33"/>
        <v>-
-</v>
      </c>
      <c r="O2009" s="26"/>
      <c r="P2009" s="38" t="s">
        <v>2530</v>
      </c>
      <c r="Q2009" s="39"/>
      <c r="R2009" s="40"/>
    </row>
    <row r="2010" spans="1:18" ht="35.700000000000003" customHeight="1">
      <c r="A2010" s="22" t="s">
        <v>2531</v>
      </c>
      <c r="B2010" s="24"/>
      <c r="C2010" s="19" t="s">
        <v>2532</v>
      </c>
      <c r="D2010" s="20"/>
      <c r="E2010" s="20"/>
      <c r="F2010" s="20"/>
      <c r="G2010" s="21"/>
      <c r="H2010" s="22" t="s">
        <v>122</v>
      </c>
      <c r="I2010" s="24"/>
      <c r="J2010" s="35">
        <v>1</v>
      </c>
      <c r="K2010" s="36"/>
      <c r="L2010" s="37"/>
      <c r="M2010" s="7"/>
      <c r="N2010" s="25" t="str">
        <f t="shared" si="33"/>
        <v>-
-</v>
      </c>
      <c r="O2010" s="26"/>
      <c r="P2010" s="38" t="s">
        <v>2533</v>
      </c>
      <c r="Q2010" s="39"/>
      <c r="R2010" s="40"/>
    </row>
    <row r="2011" spans="1:18" ht="17.850000000000001" customHeight="1">
      <c r="A2011" s="22" t="s">
        <v>2534</v>
      </c>
      <c r="B2011" s="24"/>
      <c r="C2011" s="19" t="s">
        <v>2535</v>
      </c>
      <c r="D2011" s="20"/>
      <c r="E2011" s="20"/>
      <c r="F2011" s="20"/>
      <c r="G2011" s="21"/>
      <c r="H2011" s="22"/>
      <c r="I2011" s="24"/>
      <c r="J2011" s="35">
        <v>1</v>
      </c>
      <c r="K2011" s="36"/>
      <c r="L2011" s="37"/>
      <c r="M2011" s="6" t="str">
        <f>IF(COUNT(N2011,J2011)=2,IF(J2011=0,"-",N2011/J2011),"-")</f>
        <v>-</v>
      </c>
      <c r="N2011" s="25" t="str">
        <f>IF(COUNT(N2012,N2013,N2030,N2031,N2032)=5,SUM(N2012,N2013,N2030,N2031,N2032),"-")</f>
        <v>-</v>
      </c>
      <c r="O2011" s="26"/>
      <c r="P2011" s="19"/>
      <c r="Q2011" s="20"/>
      <c r="R2011" s="21"/>
    </row>
    <row r="2012" spans="1:18" ht="35.700000000000003" customHeight="1">
      <c r="A2012" s="22" t="s">
        <v>2536</v>
      </c>
      <c r="B2012" s="24"/>
      <c r="C2012" s="19" t="s">
        <v>2514</v>
      </c>
      <c r="D2012" s="20"/>
      <c r="E2012" s="20"/>
      <c r="F2012" s="20"/>
      <c r="G2012" s="21"/>
      <c r="H2012" s="22" t="s">
        <v>122</v>
      </c>
      <c r="I2012" s="24"/>
      <c r="J2012" s="35">
        <v>17</v>
      </c>
      <c r="K2012" s="36"/>
      <c r="L2012" s="37"/>
      <c r="M2012" s="7"/>
      <c r="N2012" s="25" t="str">
        <f>IF(COUNT(J2012,M2012)=2,ROUND(J2012*M2012,0),"-
-")</f>
        <v>-
-</v>
      </c>
      <c r="O2012" s="26"/>
      <c r="P2012" s="38" t="s">
        <v>2515</v>
      </c>
      <c r="Q2012" s="39"/>
      <c r="R2012" s="40"/>
    </row>
    <row r="2013" spans="1:18" ht="17.850000000000001" customHeight="1">
      <c r="A2013" s="22" t="s">
        <v>2537</v>
      </c>
      <c r="B2013" s="24"/>
      <c r="C2013" s="19" t="s">
        <v>2517</v>
      </c>
      <c r="D2013" s="20"/>
      <c r="E2013" s="20"/>
      <c r="F2013" s="20"/>
      <c r="G2013" s="21"/>
      <c r="H2013" s="22" t="s">
        <v>122</v>
      </c>
      <c r="I2013" s="24"/>
      <c r="J2013" s="35">
        <v>13</v>
      </c>
      <c r="K2013" s="36"/>
      <c r="L2013" s="37"/>
      <c r="M2013" s="7"/>
      <c r="N2013" s="25" t="str">
        <f>IF(COUNT(J2013,M2013)=2,ROUND(J2013*M2013,0),"-")</f>
        <v>-</v>
      </c>
      <c r="O2013" s="26"/>
      <c r="P2013" s="38" t="s">
        <v>2538</v>
      </c>
      <c r="Q2013" s="39"/>
      <c r="R2013" s="40"/>
    </row>
    <row r="2014" spans="1:18" ht="54.75" customHeight="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</row>
    <row r="2015" spans="1:18" ht="10.5" customHeight="1">
      <c r="A2015" s="1"/>
      <c r="B2015" s="41" t="s">
        <v>42</v>
      </c>
      <c r="C2015" s="41"/>
      <c r="D2015" s="1"/>
      <c r="E2015" s="8" t="s">
        <v>43</v>
      </c>
      <c r="F2015" s="1"/>
      <c r="G2015" s="41" t="s">
        <v>44</v>
      </c>
      <c r="H2015" s="41"/>
      <c r="I2015" s="1"/>
      <c r="J2015" s="1"/>
      <c r="K2015" s="8" t="s">
        <v>43</v>
      </c>
      <c r="L2015" s="1"/>
      <c r="M2015" s="1"/>
      <c r="N2015" s="1"/>
      <c r="O2015" s="1"/>
      <c r="P2015" s="1"/>
      <c r="Q2015" s="1"/>
      <c r="R2015" s="1"/>
    </row>
    <row r="2016" spans="1:18" ht="21.45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</row>
    <row r="2017" spans="1:18" ht="26.1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</row>
    <row r="2018" spans="1:18" ht="17.25" customHeight="1">
      <c r="A2018" s="29" t="s">
        <v>0</v>
      </c>
      <c r="B2018" s="29"/>
      <c r="C2018" s="29"/>
      <c r="D2018" s="29"/>
      <c r="E2018" s="29"/>
      <c r="F2018" s="29"/>
      <c r="G2018" s="29"/>
      <c r="H2018" s="29"/>
      <c r="I2018" s="29"/>
      <c r="J2018" s="29"/>
      <c r="K2018" s="29"/>
      <c r="L2018" s="29"/>
      <c r="M2018" s="29"/>
      <c r="N2018" s="29"/>
      <c r="O2018" s="29"/>
      <c r="P2018" s="29"/>
      <c r="Q2018" s="29"/>
      <c r="R2018" s="29"/>
    </row>
    <row r="2019" spans="1:18" ht="4.8" customHeight="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</row>
    <row r="2020" spans="1:18" ht="17.25" customHeight="1">
      <c r="A2020" s="29" t="s">
        <v>45</v>
      </c>
      <c r="B2020" s="29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</row>
    <row r="2021" spans="1:18" ht="2.85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</row>
    <row r="2022" spans="1:18" ht="11.4" customHeight="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30" t="s">
        <v>2</v>
      </c>
      <c r="P2022" s="30"/>
      <c r="Q2022" s="30"/>
      <c r="R2022" s="30"/>
    </row>
    <row r="2023" spans="1:18" ht="6.75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 spans="1:18" ht="10.5" customHeight="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41" t="s">
        <v>2539</v>
      </c>
      <c r="P2024" s="41"/>
      <c r="Q2024" s="41"/>
      <c r="R2024" s="1"/>
    </row>
    <row r="2025" spans="1:18" ht="2.4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</row>
    <row r="2026" spans="1:18" ht="27.6" customHeight="1">
      <c r="A2026" s="16" t="s">
        <v>4</v>
      </c>
      <c r="B2026" s="18"/>
      <c r="C2026" s="19" t="s">
        <v>47</v>
      </c>
      <c r="D2026" s="20"/>
      <c r="E2026" s="20"/>
      <c r="F2026" s="20"/>
      <c r="G2026" s="20"/>
      <c r="H2026" s="20"/>
      <c r="I2026" s="20"/>
      <c r="J2026" s="20"/>
      <c r="K2026" s="20"/>
      <c r="L2026" s="21"/>
      <c r="M2026" s="4" t="s">
        <v>6</v>
      </c>
      <c r="N2026" s="32"/>
      <c r="O2026" s="33"/>
      <c r="P2026" s="33"/>
      <c r="Q2026" s="33"/>
      <c r="R2026" s="34"/>
    </row>
    <row r="2027" spans="1:18" ht="27.6" customHeight="1">
      <c r="A2027" s="16" t="s">
        <v>7</v>
      </c>
      <c r="B2027" s="18"/>
      <c r="C2027" s="19" t="s">
        <v>8</v>
      </c>
      <c r="D2027" s="20"/>
      <c r="E2027" s="20"/>
      <c r="F2027" s="20"/>
      <c r="G2027" s="20"/>
      <c r="H2027" s="20"/>
      <c r="I2027" s="20"/>
      <c r="J2027" s="20"/>
      <c r="K2027" s="20"/>
      <c r="L2027" s="21"/>
      <c r="M2027" s="4" t="s">
        <v>9</v>
      </c>
      <c r="N2027" s="19" t="s">
        <v>10</v>
      </c>
      <c r="O2027" s="20"/>
      <c r="P2027" s="20"/>
      <c r="Q2027" s="20"/>
      <c r="R2027" s="21"/>
    </row>
    <row r="2028" spans="1:18" ht="22.2" customHeight="1">
      <c r="A2028" s="22" t="s">
        <v>11</v>
      </c>
      <c r="B2028" s="24"/>
      <c r="C2028" s="22" t="s">
        <v>48</v>
      </c>
      <c r="D2028" s="23"/>
      <c r="E2028" s="23"/>
      <c r="F2028" s="23"/>
      <c r="G2028" s="24"/>
      <c r="H2028" s="22" t="s">
        <v>49</v>
      </c>
      <c r="I2028" s="24"/>
      <c r="J2028" s="22" t="s">
        <v>50</v>
      </c>
      <c r="K2028" s="23"/>
      <c r="L2028" s="24"/>
      <c r="M2028" s="5" t="s">
        <v>51</v>
      </c>
      <c r="N2028" s="22" t="s">
        <v>52</v>
      </c>
      <c r="O2028" s="24"/>
      <c r="P2028" s="22" t="s">
        <v>53</v>
      </c>
      <c r="Q2028" s="23"/>
      <c r="R2028" s="24"/>
    </row>
    <row r="2029" spans="1:18" ht="17.7" customHeight="1">
      <c r="A2029" s="22"/>
      <c r="B2029" s="24"/>
      <c r="C2029" s="19"/>
      <c r="D2029" s="20"/>
      <c r="E2029" s="20"/>
      <c r="F2029" s="20"/>
      <c r="G2029" s="21"/>
      <c r="H2029" s="22"/>
      <c r="I2029" s="24"/>
      <c r="J2029" s="32"/>
      <c r="K2029" s="33"/>
      <c r="L2029" s="34"/>
      <c r="M2029" s="9"/>
      <c r="N2029" s="42" t="s">
        <v>306</v>
      </c>
      <c r="O2029" s="43"/>
      <c r="P2029" s="38" t="s">
        <v>1910</v>
      </c>
      <c r="Q2029" s="39"/>
      <c r="R2029" s="40"/>
    </row>
    <row r="2030" spans="1:18" ht="35.700000000000003" customHeight="1">
      <c r="A2030" s="22" t="s">
        <v>2540</v>
      </c>
      <c r="B2030" s="24"/>
      <c r="C2030" s="19" t="s">
        <v>2520</v>
      </c>
      <c r="D2030" s="20"/>
      <c r="E2030" s="20"/>
      <c r="F2030" s="20"/>
      <c r="G2030" s="21"/>
      <c r="H2030" s="22" t="s">
        <v>122</v>
      </c>
      <c r="I2030" s="24"/>
      <c r="J2030" s="35">
        <v>12</v>
      </c>
      <c r="K2030" s="36"/>
      <c r="L2030" s="37"/>
      <c r="M2030" s="7"/>
      <c r="N2030" s="25" t="str">
        <f>IF(COUNT(J2030,M2030)=2,ROUND(J2030*M2030,0),"-
-")</f>
        <v>-
-</v>
      </c>
      <c r="O2030" s="26"/>
      <c r="P2030" s="38" t="s">
        <v>2541</v>
      </c>
      <c r="Q2030" s="39"/>
      <c r="R2030" s="40"/>
    </row>
    <row r="2031" spans="1:18" ht="35.700000000000003" customHeight="1">
      <c r="A2031" s="22" t="s">
        <v>2542</v>
      </c>
      <c r="B2031" s="24"/>
      <c r="C2031" s="19" t="s">
        <v>2543</v>
      </c>
      <c r="D2031" s="20"/>
      <c r="E2031" s="20"/>
      <c r="F2031" s="20"/>
      <c r="G2031" s="21"/>
      <c r="H2031" s="22" t="s">
        <v>122</v>
      </c>
      <c r="I2031" s="24"/>
      <c r="J2031" s="35">
        <v>4</v>
      </c>
      <c r="K2031" s="36"/>
      <c r="L2031" s="37"/>
      <c r="M2031" s="7"/>
      <c r="N2031" s="25" t="str">
        <f>IF(COUNT(J2031,M2031)=2,ROUND(J2031*M2031,0),"-
-")</f>
        <v>-
-</v>
      </c>
      <c r="O2031" s="26"/>
      <c r="P2031" s="38" t="s">
        <v>2544</v>
      </c>
      <c r="Q2031" s="39"/>
      <c r="R2031" s="40"/>
    </row>
    <row r="2032" spans="1:18" ht="35.700000000000003" customHeight="1">
      <c r="A2032" s="22" t="s">
        <v>2545</v>
      </c>
      <c r="B2032" s="24"/>
      <c r="C2032" s="19" t="s">
        <v>2546</v>
      </c>
      <c r="D2032" s="20"/>
      <c r="E2032" s="20"/>
      <c r="F2032" s="20"/>
      <c r="G2032" s="21"/>
      <c r="H2032" s="22" t="s">
        <v>122</v>
      </c>
      <c r="I2032" s="24"/>
      <c r="J2032" s="35">
        <v>4</v>
      </c>
      <c r="K2032" s="36"/>
      <c r="L2032" s="37"/>
      <c r="M2032" s="7"/>
      <c r="N2032" s="25" t="str">
        <f>IF(COUNT(J2032,M2032)=2,ROUND(J2032*M2032,0),"-
-")</f>
        <v>-
-</v>
      </c>
      <c r="O2032" s="26"/>
      <c r="P2032" s="38" t="s">
        <v>2547</v>
      </c>
      <c r="Q2032" s="39"/>
      <c r="R2032" s="40"/>
    </row>
    <row r="2033" spans="1:18" ht="17.850000000000001" customHeight="1">
      <c r="A2033" s="22" t="s">
        <v>2548</v>
      </c>
      <c r="B2033" s="24"/>
      <c r="C2033" s="19" t="s">
        <v>2549</v>
      </c>
      <c r="D2033" s="20"/>
      <c r="E2033" s="20"/>
      <c r="F2033" s="20"/>
      <c r="G2033" s="21"/>
      <c r="H2033" s="22"/>
      <c r="I2033" s="24"/>
      <c r="J2033" s="35">
        <v>1</v>
      </c>
      <c r="K2033" s="36"/>
      <c r="L2033" s="37"/>
      <c r="M2033" s="6" t="str">
        <f>IF(COUNT(N2033,J2033)=2,IF(J2033=0,"-",N2033/J2033),"-")</f>
        <v>-</v>
      </c>
      <c r="N2033" s="25" t="str">
        <f>IF(COUNT(N2034)=1,SUM(N2034),"-")</f>
        <v>-</v>
      </c>
      <c r="O2033" s="26"/>
      <c r="P2033" s="19"/>
      <c r="Q2033" s="20"/>
      <c r="R2033" s="21"/>
    </row>
    <row r="2034" spans="1:18" ht="35.700000000000003" customHeight="1">
      <c r="A2034" s="22" t="s">
        <v>2550</v>
      </c>
      <c r="B2034" s="24"/>
      <c r="C2034" s="19" t="s">
        <v>2551</v>
      </c>
      <c r="D2034" s="20"/>
      <c r="E2034" s="20"/>
      <c r="F2034" s="20"/>
      <c r="G2034" s="21"/>
      <c r="H2034" s="22" t="s">
        <v>122</v>
      </c>
      <c r="I2034" s="24"/>
      <c r="J2034" s="35">
        <v>6</v>
      </c>
      <c r="K2034" s="36"/>
      <c r="L2034" s="37"/>
      <c r="M2034" s="7"/>
      <c r="N2034" s="25" t="str">
        <f>IF(COUNT(J2034,M2034)=2,ROUND(J2034*M2034,0),"-
-")</f>
        <v>-
-</v>
      </c>
      <c r="O2034" s="26"/>
      <c r="P2034" s="38" t="s">
        <v>2552</v>
      </c>
      <c r="Q2034" s="39"/>
      <c r="R2034" s="40"/>
    </row>
    <row r="2035" spans="1:18" ht="17.850000000000001" customHeight="1">
      <c r="A2035" s="22" t="s">
        <v>2553</v>
      </c>
      <c r="B2035" s="24"/>
      <c r="C2035" s="19" t="s">
        <v>2554</v>
      </c>
      <c r="D2035" s="20"/>
      <c r="E2035" s="20"/>
      <c r="F2035" s="20"/>
      <c r="G2035" s="21"/>
      <c r="H2035" s="22"/>
      <c r="I2035" s="24"/>
      <c r="J2035" s="35">
        <v>1</v>
      </c>
      <c r="K2035" s="36"/>
      <c r="L2035" s="37"/>
      <c r="M2035" s="6" t="str">
        <f>IF(COUNT(N2035,J2035)=2,IF(J2035=0,"-",N2035/J2035),"-")</f>
        <v>-</v>
      </c>
      <c r="N2035" s="25" t="str">
        <f>IF(COUNT(N2036,N2037)=2,SUM(N2036,N2037),"-")</f>
        <v>-</v>
      </c>
      <c r="O2035" s="26"/>
      <c r="P2035" s="19"/>
      <c r="Q2035" s="20"/>
      <c r="R2035" s="21"/>
    </row>
    <row r="2036" spans="1:18" ht="35.700000000000003" customHeight="1">
      <c r="A2036" s="22" t="s">
        <v>2555</v>
      </c>
      <c r="B2036" s="24"/>
      <c r="C2036" s="19" t="s">
        <v>2556</v>
      </c>
      <c r="D2036" s="20"/>
      <c r="E2036" s="20"/>
      <c r="F2036" s="20"/>
      <c r="G2036" s="21"/>
      <c r="H2036" s="22" t="s">
        <v>122</v>
      </c>
      <c r="I2036" s="24"/>
      <c r="J2036" s="35">
        <v>12</v>
      </c>
      <c r="K2036" s="36"/>
      <c r="L2036" s="37"/>
      <c r="M2036" s="7"/>
      <c r="N2036" s="25" t="str">
        <f>IF(COUNT(J2036,M2036)=2,ROUND(J2036*M2036,0),"-
-")</f>
        <v>-
-</v>
      </c>
      <c r="O2036" s="26"/>
      <c r="P2036" s="38" t="s">
        <v>2557</v>
      </c>
      <c r="Q2036" s="39"/>
      <c r="R2036" s="40"/>
    </row>
    <row r="2037" spans="1:18" ht="35.700000000000003" customHeight="1">
      <c r="A2037" s="22" t="s">
        <v>2558</v>
      </c>
      <c r="B2037" s="24"/>
      <c r="C2037" s="19" t="s">
        <v>2551</v>
      </c>
      <c r="D2037" s="20"/>
      <c r="E2037" s="20"/>
      <c r="F2037" s="20"/>
      <c r="G2037" s="21"/>
      <c r="H2037" s="22" t="s">
        <v>122</v>
      </c>
      <c r="I2037" s="24"/>
      <c r="J2037" s="35">
        <v>12</v>
      </c>
      <c r="K2037" s="36"/>
      <c r="L2037" s="37"/>
      <c r="M2037" s="7"/>
      <c r="N2037" s="25" t="str">
        <f>IF(COUNT(J2037,M2037)=2,ROUND(J2037*M2037,0),"-
-")</f>
        <v>-
-</v>
      </c>
      <c r="O2037" s="26"/>
      <c r="P2037" s="38" t="s">
        <v>2552</v>
      </c>
      <c r="Q2037" s="39"/>
      <c r="R2037" s="40"/>
    </row>
    <row r="2038" spans="1:18" ht="35.700000000000003" customHeight="1">
      <c r="A2038" s="22" t="s">
        <v>2559</v>
      </c>
      <c r="B2038" s="24"/>
      <c r="C2038" s="19" t="s">
        <v>2560</v>
      </c>
      <c r="D2038" s="20"/>
      <c r="E2038" s="20"/>
      <c r="F2038" s="20"/>
      <c r="G2038" s="21"/>
      <c r="H2038" s="22" t="s">
        <v>122</v>
      </c>
      <c r="I2038" s="24"/>
      <c r="J2038" s="35">
        <v>1</v>
      </c>
      <c r="K2038" s="36"/>
      <c r="L2038" s="37"/>
      <c r="M2038" s="7"/>
      <c r="N2038" s="25" t="str">
        <f>IF(COUNT(J2038,M2038)=2,ROUND(J2038*M2038,0),"-
-")</f>
        <v>-
-</v>
      </c>
      <c r="O2038" s="26"/>
      <c r="P2038" s="19"/>
      <c r="Q2038" s="20"/>
      <c r="R2038" s="21"/>
    </row>
    <row r="2039" spans="1:18" ht="17.850000000000001" customHeight="1">
      <c r="A2039" s="22" t="s">
        <v>2561</v>
      </c>
      <c r="B2039" s="24"/>
      <c r="C2039" s="19" t="s">
        <v>2562</v>
      </c>
      <c r="D2039" s="20"/>
      <c r="E2039" s="20"/>
      <c r="F2039" s="20"/>
      <c r="G2039" s="21"/>
      <c r="H2039" s="22" t="s">
        <v>122</v>
      </c>
      <c r="I2039" s="24"/>
      <c r="J2039" s="35">
        <v>2</v>
      </c>
      <c r="K2039" s="36"/>
      <c r="L2039" s="37"/>
      <c r="M2039" s="7"/>
      <c r="N2039" s="25" t="str">
        <f>IF(COUNT(J2039,M2039)=2,ROUND(J2039*M2039,0),"-")</f>
        <v>-</v>
      </c>
      <c r="O2039" s="26"/>
      <c r="P2039" s="19"/>
      <c r="Q2039" s="20"/>
      <c r="R2039" s="21"/>
    </row>
    <row r="2040" spans="1:18" ht="35.700000000000003" customHeight="1">
      <c r="A2040" s="22" t="s">
        <v>2563</v>
      </c>
      <c r="B2040" s="24"/>
      <c r="C2040" s="19" t="s">
        <v>2564</v>
      </c>
      <c r="D2040" s="20"/>
      <c r="E2040" s="20"/>
      <c r="F2040" s="20"/>
      <c r="G2040" s="21"/>
      <c r="H2040" s="22"/>
      <c r="I2040" s="24"/>
      <c r="J2040" s="35">
        <v>1</v>
      </c>
      <c r="K2040" s="36"/>
      <c r="L2040" s="37"/>
      <c r="M2040" s="6" t="str">
        <f>IF(COUNT(N2040,J2040)=2,IF(J2040=0,"-",N2040/J2040),"-")</f>
        <v>-</v>
      </c>
      <c r="N2040" s="25" t="str">
        <f>IF(COUNT(N2041,N2042)=2,SUM(N2041,N2042),"-")</f>
        <v>-</v>
      </c>
      <c r="O2040" s="26"/>
      <c r="P2040" s="19"/>
      <c r="Q2040" s="20"/>
      <c r="R2040" s="21"/>
    </row>
    <row r="2041" spans="1:18" ht="35.700000000000003" customHeight="1">
      <c r="A2041" s="22" t="s">
        <v>2565</v>
      </c>
      <c r="B2041" s="24"/>
      <c r="C2041" s="19" t="s">
        <v>2566</v>
      </c>
      <c r="D2041" s="20"/>
      <c r="E2041" s="20"/>
      <c r="F2041" s="20"/>
      <c r="G2041" s="21"/>
      <c r="H2041" s="22" t="s">
        <v>65</v>
      </c>
      <c r="I2041" s="24"/>
      <c r="J2041" s="35">
        <v>1</v>
      </c>
      <c r="K2041" s="36"/>
      <c r="L2041" s="37"/>
      <c r="M2041" s="7"/>
      <c r="N2041" s="25" t="str">
        <f>IF(COUNT(J2041,M2041)=2,ROUND(J2041*M2041,0),"-
-")</f>
        <v>-
-</v>
      </c>
      <c r="O2041" s="26"/>
      <c r="P2041" s="38" t="s">
        <v>2567</v>
      </c>
      <c r="Q2041" s="39"/>
      <c r="R2041" s="40"/>
    </row>
    <row r="2042" spans="1:18" ht="35.700000000000003" customHeight="1">
      <c r="A2042" s="22" t="s">
        <v>2568</v>
      </c>
      <c r="B2042" s="24"/>
      <c r="C2042" s="19" t="s">
        <v>2569</v>
      </c>
      <c r="D2042" s="20"/>
      <c r="E2042" s="20"/>
      <c r="F2042" s="20"/>
      <c r="G2042" s="21"/>
      <c r="H2042" s="22" t="s">
        <v>65</v>
      </c>
      <c r="I2042" s="24"/>
      <c r="J2042" s="35">
        <v>1</v>
      </c>
      <c r="K2042" s="36"/>
      <c r="L2042" s="37"/>
      <c r="M2042" s="7"/>
      <c r="N2042" s="25" t="str">
        <f>IF(COUNT(J2042,M2042)=2,ROUND(J2042*M2042,0),"-
-")</f>
        <v>-
-</v>
      </c>
      <c r="O2042" s="26"/>
      <c r="P2042" s="38" t="s">
        <v>2570</v>
      </c>
      <c r="Q2042" s="39"/>
      <c r="R2042" s="40"/>
    </row>
    <row r="2043" spans="1:18" ht="53.55" customHeight="1">
      <c r="A2043" s="22" t="s">
        <v>2571</v>
      </c>
      <c r="B2043" s="24"/>
      <c r="C2043" s="19" t="s">
        <v>2572</v>
      </c>
      <c r="D2043" s="20"/>
      <c r="E2043" s="20"/>
      <c r="F2043" s="20"/>
      <c r="G2043" s="21"/>
      <c r="H2043" s="22" t="s">
        <v>65</v>
      </c>
      <c r="I2043" s="24"/>
      <c r="J2043" s="35">
        <v>1</v>
      </c>
      <c r="K2043" s="36"/>
      <c r="L2043" s="37"/>
      <c r="M2043" s="7"/>
      <c r="N2043" s="25" t="str">
        <f>IF(COUNT(J2043,M2043)=2,ROUND(J2043*M2043,0),"-
-
-")</f>
        <v>-
-
-</v>
      </c>
      <c r="O2043" s="26"/>
      <c r="P2043" s="19"/>
      <c r="Q2043" s="20"/>
      <c r="R2043" s="21"/>
    </row>
    <row r="2044" spans="1:18" ht="53.7" customHeight="1">
      <c r="A2044" s="22" t="s">
        <v>2573</v>
      </c>
      <c r="B2044" s="24"/>
      <c r="C2044" s="19" t="s">
        <v>2574</v>
      </c>
      <c r="D2044" s="20"/>
      <c r="E2044" s="20"/>
      <c r="F2044" s="20"/>
      <c r="G2044" s="21"/>
      <c r="H2044" s="22" t="s">
        <v>65</v>
      </c>
      <c r="I2044" s="24"/>
      <c r="J2044" s="35">
        <v>1</v>
      </c>
      <c r="K2044" s="36"/>
      <c r="L2044" s="37"/>
      <c r="M2044" s="7"/>
      <c r="N2044" s="25" t="str">
        <f>IF(COUNT(J2044,M2044)=2,ROUND(J2044*M2044,0),"-
-
-")</f>
        <v>-
-
-</v>
      </c>
      <c r="O2044" s="26"/>
      <c r="P2044" s="19"/>
      <c r="Q2044" s="20"/>
      <c r="R2044" s="21"/>
    </row>
    <row r="2045" spans="1:18" ht="54.75" customHeight="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</row>
    <row r="2046" spans="1:18" ht="10.5" customHeight="1">
      <c r="A2046" s="1"/>
      <c r="B2046" s="41" t="s">
        <v>42</v>
      </c>
      <c r="C2046" s="41"/>
      <c r="D2046" s="1"/>
      <c r="E2046" s="8" t="s">
        <v>43</v>
      </c>
      <c r="F2046" s="1"/>
      <c r="G2046" s="41" t="s">
        <v>44</v>
      </c>
      <c r="H2046" s="41"/>
      <c r="I2046" s="1"/>
      <c r="J2046" s="1"/>
      <c r="K2046" s="8" t="s">
        <v>43</v>
      </c>
      <c r="L2046" s="1"/>
      <c r="M2046" s="1"/>
      <c r="N2046" s="1"/>
      <c r="O2046" s="1"/>
      <c r="P2046" s="1"/>
      <c r="Q2046" s="1"/>
      <c r="R2046" s="1"/>
    </row>
    <row r="2047" spans="1:18" ht="21.45" customHeight="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</row>
    <row r="2048" spans="1:18" ht="26.1" customHeight="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</row>
    <row r="2049" spans="1:18" ht="17.25" customHeight="1">
      <c r="A2049" s="29" t="s">
        <v>0</v>
      </c>
      <c r="B2049" s="29"/>
      <c r="C2049" s="29"/>
      <c r="D2049" s="29"/>
      <c r="E2049" s="29"/>
      <c r="F2049" s="29"/>
      <c r="G2049" s="29"/>
      <c r="H2049" s="29"/>
      <c r="I2049" s="29"/>
      <c r="J2049" s="29"/>
      <c r="K2049" s="29"/>
      <c r="L2049" s="29"/>
      <c r="M2049" s="29"/>
      <c r="N2049" s="29"/>
      <c r="O2049" s="29"/>
      <c r="P2049" s="29"/>
      <c r="Q2049" s="29"/>
      <c r="R2049" s="29"/>
    </row>
    <row r="2050" spans="1:18" ht="4.8" customHeight="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</row>
    <row r="2051" spans="1:18" ht="17.25" customHeight="1">
      <c r="A2051" s="29" t="s">
        <v>45</v>
      </c>
      <c r="B2051" s="29"/>
      <c r="C2051" s="29"/>
      <c r="D2051" s="29"/>
      <c r="E2051" s="29"/>
      <c r="F2051" s="29"/>
      <c r="G2051" s="29"/>
      <c r="H2051" s="29"/>
      <c r="I2051" s="29"/>
      <c r="J2051" s="29"/>
      <c r="K2051" s="29"/>
      <c r="L2051" s="29"/>
      <c r="M2051" s="29"/>
      <c r="N2051" s="29"/>
      <c r="O2051" s="29"/>
      <c r="P2051" s="29"/>
      <c r="Q2051" s="29"/>
      <c r="R2051" s="29"/>
    </row>
    <row r="2052" spans="1:18" ht="2.85" customHeight="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</row>
    <row r="2053" spans="1:18" ht="11.4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30" t="s">
        <v>2</v>
      </c>
      <c r="P2053" s="30"/>
      <c r="Q2053" s="30"/>
      <c r="R2053" s="30"/>
    </row>
    <row r="2054" spans="1:18" ht="6.7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</row>
    <row r="2055" spans="1:18" ht="10.5" customHeight="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41" t="s">
        <v>2575</v>
      </c>
      <c r="P2055" s="41"/>
      <c r="Q2055" s="41"/>
      <c r="R2055" s="1"/>
    </row>
    <row r="2056" spans="1:18" ht="2.4" customHeight="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</row>
    <row r="2057" spans="1:18" ht="27.6" customHeight="1">
      <c r="A2057" s="16" t="s">
        <v>4</v>
      </c>
      <c r="B2057" s="18"/>
      <c r="C2057" s="19" t="s">
        <v>47</v>
      </c>
      <c r="D2057" s="20"/>
      <c r="E2057" s="20"/>
      <c r="F2057" s="20"/>
      <c r="G2057" s="20"/>
      <c r="H2057" s="20"/>
      <c r="I2057" s="20"/>
      <c r="J2057" s="20"/>
      <c r="K2057" s="20"/>
      <c r="L2057" s="21"/>
      <c r="M2057" s="4" t="s">
        <v>6</v>
      </c>
      <c r="N2057" s="32"/>
      <c r="O2057" s="33"/>
      <c r="P2057" s="33"/>
      <c r="Q2057" s="33"/>
      <c r="R2057" s="34"/>
    </row>
    <row r="2058" spans="1:18" ht="27.6" customHeight="1">
      <c r="A2058" s="16" t="s">
        <v>7</v>
      </c>
      <c r="B2058" s="18"/>
      <c r="C2058" s="19" t="s">
        <v>8</v>
      </c>
      <c r="D2058" s="20"/>
      <c r="E2058" s="20"/>
      <c r="F2058" s="20"/>
      <c r="G2058" s="20"/>
      <c r="H2058" s="20"/>
      <c r="I2058" s="20"/>
      <c r="J2058" s="20"/>
      <c r="K2058" s="20"/>
      <c r="L2058" s="21"/>
      <c r="M2058" s="4" t="s">
        <v>9</v>
      </c>
      <c r="N2058" s="19" t="s">
        <v>10</v>
      </c>
      <c r="O2058" s="20"/>
      <c r="P2058" s="20"/>
      <c r="Q2058" s="20"/>
      <c r="R2058" s="21"/>
    </row>
    <row r="2059" spans="1:18" ht="22.2" customHeight="1">
      <c r="A2059" s="22" t="s">
        <v>11</v>
      </c>
      <c r="B2059" s="24"/>
      <c r="C2059" s="22" t="s">
        <v>48</v>
      </c>
      <c r="D2059" s="23"/>
      <c r="E2059" s="23"/>
      <c r="F2059" s="23"/>
      <c r="G2059" s="24"/>
      <c r="H2059" s="22" t="s">
        <v>49</v>
      </c>
      <c r="I2059" s="24"/>
      <c r="J2059" s="22" t="s">
        <v>50</v>
      </c>
      <c r="K2059" s="23"/>
      <c r="L2059" s="24"/>
      <c r="M2059" s="5" t="s">
        <v>51</v>
      </c>
      <c r="N2059" s="22" t="s">
        <v>52</v>
      </c>
      <c r="O2059" s="24"/>
      <c r="P2059" s="22" t="s">
        <v>53</v>
      </c>
      <c r="Q2059" s="23"/>
      <c r="R2059" s="24"/>
    </row>
    <row r="2060" spans="1:18" ht="35.549999999999997" customHeight="1">
      <c r="A2060" s="22"/>
      <c r="B2060" s="24"/>
      <c r="C2060" s="19" t="s">
        <v>2576</v>
      </c>
      <c r="D2060" s="20"/>
      <c r="E2060" s="20"/>
      <c r="F2060" s="20"/>
      <c r="G2060" s="21"/>
      <c r="H2060" s="22"/>
      <c r="I2060" s="24"/>
      <c r="J2060" s="32"/>
      <c r="K2060" s="33"/>
      <c r="L2060" s="34"/>
      <c r="M2060" s="9"/>
      <c r="N2060" s="42" t="s">
        <v>163</v>
      </c>
      <c r="O2060" s="43"/>
      <c r="P2060" s="19"/>
      <c r="Q2060" s="20"/>
      <c r="R2060" s="21"/>
    </row>
    <row r="2061" spans="1:18" ht="17.850000000000001" customHeight="1">
      <c r="A2061" s="22" t="s">
        <v>2577</v>
      </c>
      <c r="B2061" s="24"/>
      <c r="C2061" s="19" t="s">
        <v>2578</v>
      </c>
      <c r="D2061" s="20"/>
      <c r="E2061" s="20"/>
      <c r="F2061" s="20"/>
      <c r="G2061" s="21"/>
      <c r="H2061" s="22"/>
      <c r="I2061" s="24"/>
      <c r="J2061" s="35">
        <v>1</v>
      </c>
      <c r="K2061" s="36"/>
      <c r="L2061" s="37"/>
      <c r="M2061" s="6" t="str">
        <f>IF(COUNT(N2061,J2061)=2,IF(J2061=0,"-",N2061/J2061),"-")</f>
        <v>-</v>
      </c>
      <c r="N2061" s="25" t="str">
        <f>IF(COUNT(N2062,N2068,N2071,N2073,N2075,N2093,N2096,N2099,N2103,N2105,N2107,N2108,N2109,N2110,N2111,N2129,N2141,N2164,N2170,N2192,N2198,N2202,N2221,N2224,N2228,N2229)=26,SUM(N2062,N2068,N2071,N2073,N2075,N2093,N2096,N2099,N2103,N2105,N2107,N2108,N2109,N2110,N2111,N2129,N2141,N2164,N2170,N2192,N2198,N2202,N2221,N2224,N2228,N2229),"-")</f>
        <v>-</v>
      </c>
      <c r="O2061" s="26"/>
      <c r="P2061" s="19"/>
      <c r="Q2061" s="20"/>
      <c r="R2061" s="21"/>
    </row>
    <row r="2062" spans="1:18" ht="17.850000000000001" customHeight="1">
      <c r="A2062" s="22" t="s">
        <v>2579</v>
      </c>
      <c r="B2062" s="24"/>
      <c r="C2062" s="19" t="s">
        <v>2580</v>
      </c>
      <c r="D2062" s="20"/>
      <c r="E2062" s="20"/>
      <c r="F2062" s="20"/>
      <c r="G2062" s="21"/>
      <c r="H2062" s="22"/>
      <c r="I2062" s="24"/>
      <c r="J2062" s="35">
        <v>1</v>
      </c>
      <c r="K2062" s="36"/>
      <c r="L2062" s="37"/>
      <c r="M2062" s="6" t="str">
        <f>IF(COUNT(N2062,J2062)=2,IF(J2062=0,"-",N2062/J2062),"-")</f>
        <v>-</v>
      </c>
      <c r="N2062" s="25" t="str">
        <f>IF(COUNT(N2063,N2064,N2065,N2066,N2067)=5,SUM(N2063,N2064,N2065,N2066,N2067),"-")</f>
        <v>-</v>
      </c>
      <c r="O2062" s="26"/>
      <c r="P2062" s="19"/>
      <c r="Q2062" s="20"/>
      <c r="R2062" s="21"/>
    </row>
    <row r="2063" spans="1:18" ht="35.700000000000003" customHeight="1">
      <c r="A2063" s="22" t="s">
        <v>2581</v>
      </c>
      <c r="B2063" s="24"/>
      <c r="C2063" s="19" t="s">
        <v>2582</v>
      </c>
      <c r="D2063" s="20"/>
      <c r="E2063" s="20"/>
      <c r="F2063" s="20"/>
      <c r="G2063" s="21"/>
      <c r="H2063" s="22" t="s">
        <v>122</v>
      </c>
      <c r="I2063" s="24"/>
      <c r="J2063" s="35">
        <v>2</v>
      </c>
      <c r="K2063" s="36"/>
      <c r="L2063" s="37"/>
      <c r="M2063" s="7"/>
      <c r="N2063" s="25" t="str">
        <f>IF(COUNT(J2063,M2063)=2,ROUND(J2063*M2063,0),"-
-")</f>
        <v>-
-</v>
      </c>
      <c r="O2063" s="26"/>
      <c r="P2063" s="38" t="s">
        <v>2583</v>
      </c>
      <c r="Q2063" s="39"/>
      <c r="R2063" s="40"/>
    </row>
    <row r="2064" spans="1:18" ht="35.700000000000003" customHeight="1">
      <c r="A2064" s="22" t="s">
        <v>2584</v>
      </c>
      <c r="B2064" s="24"/>
      <c r="C2064" s="19" t="s">
        <v>2585</v>
      </c>
      <c r="D2064" s="20"/>
      <c r="E2064" s="20"/>
      <c r="F2064" s="20"/>
      <c r="G2064" s="21"/>
      <c r="H2064" s="22" t="s">
        <v>122</v>
      </c>
      <c r="I2064" s="24"/>
      <c r="J2064" s="35">
        <v>17</v>
      </c>
      <c r="K2064" s="36"/>
      <c r="L2064" s="37"/>
      <c r="M2064" s="7"/>
      <c r="N2064" s="25" t="str">
        <f>IF(COUNT(J2064,M2064)=2,ROUND(J2064*M2064,0),"-
-")</f>
        <v>-
-</v>
      </c>
      <c r="O2064" s="26"/>
      <c r="P2064" s="38" t="s">
        <v>2586</v>
      </c>
      <c r="Q2064" s="39"/>
      <c r="R2064" s="40"/>
    </row>
    <row r="2065" spans="1:18" ht="35.700000000000003" customHeight="1">
      <c r="A2065" s="22" t="s">
        <v>2587</v>
      </c>
      <c r="B2065" s="24"/>
      <c r="C2065" s="19" t="s">
        <v>2588</v>
      </c>
      <c r="D2065" s="20"/>
      <c r="E2065" s="20"/>
      <c r="F2065" s="20"/>
      <c r="G2065" s="21"/>
      <c r="H2065" s="22" t="s">
        <v>122</v>
      </c>
      <c r="I2065" s="24"/>
      <c r="J2065" s="35">
        <v>8</v>
      </c>
      <c r="K2065" s="36"/>
      <c r="L2065" s="37"/>
      <c r="M2065" s="7"/>
      <c r="N2065" s="25" t="str">
        <f>IF(COUNT(J2065,M2065)=2,ROUND(J2065*M2065,0),"-
-")</f>
        <v>-
-</v>
      </c>
      <c r="O2065" s="26"/>
      <c r="P2065" s="38" t="s">
        <v>2589</v>
      </c>
      <c r="Q2065" s="39"/>
      <c r="R2065" s="40"/>
    </row>
    <row r="2066" spans="1:18" ht="35.700000000000003" customHeight="1">
      <c r="A2066" s="22" t="s">
        <v>2590</v>
      </c>
      <c r="B2066" s="24"/>
      <c r="C2066" s="19" t="s">
        <v>2591</v>
      </c>
      <c r="D2066" s="20"/>
      <c r="E2066" s="20"/>
      <c r="F2066" s="20"/>
      <c r="G2066" s="21"/>
      <c r="H2066" s="22" t="s">
        <v>122</v>
      </c>
      <c r="I2066" s="24"/>
      <c r="J2066" s="35">
        <v>8</v>
      </c>
      <c r="K2066" s="36"/>
      <c r="L2066" s="37"/>
      <c r="M2066" s="7"/>
      <c r="N2066" s="25" t="str">
        <f>IF(COUNT(J2066,M2066)=2,ROUND(J2066*M2066,0),"-
-")</f>
        <v>-
-</v>
      </c>
      <c r="O2066" s="26"/>
      <c r="P2066" s="38" t="s">
        <v>2592</v>
      </c>
      <c r="Q2066" s="39"/>
      <c r="R2066" s="40"/>
    </row>
    <row r="2067" spans="1:18" ht="35.700000000000003" customHeight="1">
      <c r="A2067" s="22" t="s">
        <v>2593</v>
      </c>
      <c r="B2067" s="24"/>
      <c r="C2067" s="19" t="s">
        <v>2594</v>
      </c>
      <c r="D2067" s="20"/>
      <c r="E2067" s="20"/>
      <c r="F2067" s="20"/>
      <c r="G2067" s="21"/>
      <c r="H2067" s="22" t="s">
        <v>122</v>
      </c>
      <c r="I2067" s="24"/>
      <c r="J2067" s="35">
        <v>10</v>
      </c>
      <c r="K2067" s="36"/>
      <c r="L2067" s="37"/>
      <c r="M2067" s="7"/>
      <c r="N2067" s="25" t="str">
        <f>IF(COUNT(J2067,M2067)=2,ROUND(J2067*M2067,0),"-
-")</f>
        <v>-
-</v>
      </c>
      <c r="O2067" s="26"/>
      <c r="P2067" s="38" t="s">
        <v>2595</v>
      </c>
      <c r="Q2067" s="39"/>
      <c r="R2067" s="40"/>
    </row>
    <row r="2068" spans="1:18" ht="17.850000000000001" customHeight="1">
      <c r="A2068" s="22" t="s">
        <v>2596</v>
      </c>
      <c r="B2068" s="24"/>
      <c r="C2068" s="19" t="s">
        <v>2597</v>
      </c>
      <c r="D2068" s="20"/>
      <c r="E2068" s="20"/>
      <c r="F2068" s="20"/>
      <c r="G2068" s="21"/>
      <c r="H2068" s="22"/>
      <c r="I2068" s="24"/>
      <c r="J2068" s="35">
        <v>1</v>
      </c>
      <c r="K2068" s="36"/>
      <c r="L2068" s="37"/>
      <c r="M2068" s="6" t="str">
        <f>IF(COUNT(N2068,J2068)=2,IF(J2068=0,"-",N2068/J2068),"-")</f>
        <v>-</v>
      </c>
      <c r="N2068" s="25" t="str">
        <f>IF(COUNT(N2069,N2070)=2,SUM(N2069,N2070),"-")</f>
        <v>-</v>
      </c>
      <c r="O2068" s="26"/>
      <c r="P2068" s="19"/>
      <c r="Q2068" s="20"/>
      <c r="R2068" s="21"/>
    </row>
    <row r="2069" spans="1:18" ht="35.700000000000003" customHeight="1">
      <c r="A2069" s="22" t="s">
        <v>2598</v>
      </c>
      <c r="B2069" s="24"/>
      <c r="C2069" s="19" t="s">
        <v>2599</v>
      </c>
      <c r="D2069" s="20"/>
      <c r="E2069" s="20"/>
      <c r="F2069" s="20"/>
      <c r="G2069" s="21"/>
      <c r="H2069" s="22" t="s">
        <v>122</v>
      </c>
      <c r="I2069" s="24"/>
      <c r="J2069" s="35">
        <v>8</v>
      </c>
      <c r="K2069" s="36"/>
      <c r="L2069" s="37"/>
      <c r="M2069" s="7"/>
      <c r="N2069" s="25" t="str">
        <f>IF(COUNT(J2069,M2069)=2,ROUND(J2069*M2069,0),"-
-")</f>
        <v>-
-</v>
      </c>
      <c r="O2069" s="26"/>
      <c r="P2069" s="38" t="s">
        <v>2600</v>
      </c>
      <c r="Q2069" s="39"/>
      <c r="R2069" s="40"/>
    </row>
    <row r="2070" spans="1:18" ht="35.700000000000003" customHeight="1">
      <c r="A2070" s="22" t="s">
        <v>2601</v>
      </c>
      <c r="B2070" s="24"/>
      <c r="C2070" s="19" t="s">
        <v>2602</v>
      </c>
      <c r="D2070" s="20"/>
      <c r="E2070" s="20"/>
      <c r="F2070" s="20"/>
      <c r="G2070" s="21"/>
      <c r="H2070" s="22" t="s">
        <v>122</v>
      </c>
      <c r="I2070" s="24"/>
      <c r="J2070" s="35">
        <v>6</v>
      </c>
      <c r="K2070" s="36"/>
      <c r="L2070" s="37"/>
      <c r="M2070" s="7"/>
      <c r="N2070" s="25" t="str">
        <f>IF(COUNT(J2070,M2070)=2,ROUND(J2070*M2070,0),"-
-")</f>
        <v>-
-</v>
      </c>
      <c r="O2070" s="26"/>
      <c r="P2070" s="38" t="s">
        <v>2603</v>
      </c>
      <c r="Q2070" s="39"/>
      <c r="R2070" s="40"/>
    </row>
    <row r="2071" spans="1:18" ht="17.850000000000001" customHeight="1">
      <c r="A2071" s="22" t="s">
        <v>2604</v>
      </c>
      <c r="B2071" s="24"/>
      <c r="C2071" s="19" t="s">
        <v>2605</v>
      </c>
      <c r="D2071" s="20"/>
      <c r="E2071" s="20"/>
      <c r="F2071" s="20"/>
      <c r="G2071" s="21"/>
      <c r="H2071" s="22"/>
      <c r="I2071" s="24"/>
      <c r="J2071" s="35">
        <v>1</v>
      </c>
      <c r="K2071" s="36"/>
      <c r="L2071" s="37"/>
      <c r="M2071" s="6" t="str">
        <f>IF(COUNT(N2071,J2071)=2,IF(J2071=0,"-",N2071/J2071),"-")</f>
        <v>-</v>
      </c>
      <c r="N2071" s="25" t="str">
        <f>IF(COUNT(N2072)=1,SUM(N2072),"-")</f>
        <v>-</v>
      </c>
      <c r="O2071" s="26"/>
      <c r="P2071" s="19"/>
      <c r="Q2071" s="20"/>
      <c r="R2071" s="21"/>
    </row>
    <row r="2072" spans="1:18" ht="35.700000000000003" customHeight="1">
      <c r="A2072" s="22" t="s">
        <v>2606</v>
      </c>
      <c r="B2072" s="24"/>
      <c r="C2072" s="19" t="s">
        <v>2607</v>
      </c>
      <c r="D2072" s="20"/>
      <c r="E2072" s="20"/>
      <c r="F2072" s="20"/>
      <c r="G2072" s="21"/>
      <c r="H2072" s="22" t="s">
        <v>122</v>
      </c>
      <c r="I2072" s="24"/>
      <c r="J2072" s="35">
        <v>82</v>
      </c>
      <c r="K2072" s="36"/>
      <c r="L2072" s="37"/>
      <c r="M2072" s="7"/>
      <c r="N2072" s="25" t="str">
        <f>IF(COUNT(J2072,M2072)=2,ROUND(J2072*M2072,0),"-
-")</f>
        <v>-
-</v>
      </c>
      <c r="O2072" s="26"/>
      <c r="P2072" s="38" t="s">
        <v>2608</v>
      </c>
      <c r="Q2072" s="39"/>
      <c r="R2072" s="40"/>
    </row>
    <row r="2073" spans="1:18" ht="17.850000000000001" customHeight="1">
      <c r="A2073" s="22" t="s">
        <v>2609</v>
      </c>
      <c r="B2073" s="24"/>
      <c r="C2073" s="19" t="s">
        <v>2610</v>
      </c>
      <c r="D2073" s="20"/>
      <c r="E2073" s="20"/>
      <c r="F2073" s="20"/>
      <c r="G2073" s="21"/>
      <c r="H2073" s="22"/>
      <c r="I2073" s="24"/>
      <c r="J2073" s="35">
        <v>1</v>
      </c>
      <c r="K2073" s="36"/>
      <c r="L2073" s="37"/>
      <c r="M2073" s="6" t="str">
        <f>IF(COUNT(N2073,J2073)=2,IF(J2073=0,"-",N2073/J2073),"-")</f>
        <v>-</v>
      </c>
      <c r="N2073" s="25" t="str">
        <f>IF(COUNT(N2074)=1,SUM(N2074),"-")</f>
        <v>-</v>
      </c>
      <c r="O2073" s="26"/>
      <c r="P2073" s="19"/>
      <c r="Q2073" s="20"/>
      <c r="R2073" s="21"/>
    </row>
    <row r="2074" spans="1:18" ht="35.700000000000003" customHeight="1">
      <c r="A2074" s="22" t="s">
        <v>2611</v>
      </c>
      <c r="B2074" s="24"/>
      <c r="C2074" s="19" t="s">
        <v>2612</v>
      </c>
      <c r="D2074" s="20"/>
      <c r="E2074" s="20"/>
      <c r="F2074" s="20"/>
      <c r="G2074" s="21"/>
      <c r="H2074" s="22" t="s">
        <v>122</v>
      </c>
      <c r="I2074" s="24"/>
      <c r="J2074" s="35">
        <v>68</v>
      </c>
      <c r="K2074" s="36"/>
      <c r="L2074" s="37"/>
      <c r="M2074" s="7"/>
      <c r="N2074" s="25" t="str">
        <f>IF(COUNT(J2074,M2074)=2,ROUND(J2074*M2074,0),"-
-")</f>
        <v>-
-</v>
      </c>
      <c r="O2074" s="26"/>
      <c r="P2074" s="38" t="s">
        <v>2613</v>
      </c>
      <c r="Q2074" s="39"/>
      <c r="R2074" s="40"/>
    </row>
    <row r="2075" spans="1:18" ht="17.850000000000001" customHeight="1">
      <c r="A2075" s="22" t="s">
        <v>2614</v>
      </c>
      <c r="B2075" s="24"/>
      <c r="C2075" s="19" t="s">
        <v>2615</v>
      </c>
      <c r="D2075" s="20"/>
      <c r="E2075" s="20"/>
      <c r="F2075" s="20"/>
      <c r="G2075" s="21"/>
      <c r="H2075" s="22"/>
      <c r="I2075" s="24"/>
      <c r="J2075" s="35">
        <v>1</v>
      </c>
      <c r="K2075" s="36"/>
      <c r="L2075" s="37"/>
      <c r="M2075" s="6" t="str">
        <f>IF(COUNT(N2075,J2075)=2,IF(J2075=0,"-",N2075/J2075),"-")</f>
        <v>-</v>
      </c>
      <c r="N2075" s="25" t="str">
        <f>IF(COUNT(N2076,N2077)=2,SUM(N2076,N2077),"-")</f>
        <v>-</v>
      </c>
      <c r="O2075" s="26"/>
      <c r="P2075" s="19"/>
      <c r="Q2075" s="20"/>
      <c r="R2075" s="21"/>
    </row>
    <row r="2076" spans="1:18" ht="35.700000000000003" customHeight="1">
      <c r="A2076" s="22" t="s">
        <v>2616</v>
      </c>
      <c r="B2076" s="24"/>
      <c r="C2076" s="19" t="s">
        <v>2617</v>
      </c>
      <c r="D2076" s="20"/>
      <c r="E2076" s="20"/>
      <c r="F2076" s="20"/>
      <c r="G2076" s="21"/>
      <c r="H2076" s="22" t="s">
        <v>122</v>
      </c>
      <c r="I2076" s="24"/>
      <c r="J2076" s="35">
        <v>2</v>
      </c>
      <c r="K2076" s="36"/>
      <c r="L2076" s="37"/>
      <c r="M2076" s="7"/>
      <c r="N2076" s="25" t="str">
        <f>IF(COUNT(J2076,M2076)=2,ROUND(J2076*M2076,0),"-
-")</f>
        <v>-
-</v>
      </c>
      <c r="O2076" s="26"/>
      <c r="P2076" s="38" t="s">
        <v>2618</v>
      </c>
      <c r="Q2076" s="39"/>
      <c r="R2076" s="40"/>
    </row>
    <row r="2077" spans="1:18" ht="35.700000000000003" customHeight="1">
      <c r="A2077" s="22" t="s">
        <v>2619</v>
      </c>
      <c r="B2077" s="24"/>
      <c r="C2077" s="19" t="s">
        <v>2620</v>
      </c>
      <c r="D2077" s="20"/>
      <c r="E2077" s="20"/>
      <c r="F2077" s="20"/>
      <c r="G2077" s="21"/>
      <c r="H2077" s="22" t="s">
        <v>122</v>
      </c>
      <c r="I2077" s="24"/>
      <c r="J2077" s="35">
        <v>2</v>
      </c>
      <c r="K2077" s="36"/>
      <c r="L2077" s="37"/>
      <c r="M2077" s="7"/>
      <c r="N2077" s="25" t="str">
        <f>IF(COUNT(J2077,M2077)=2,ROUND(J2077*M2077,0),"-
-")</f>
        <v>-
-</v>
      </c>
      <c r="O2077" s="26"/>
      <c r="P2077" s="38" t="s">
        <v>2621</v>
      </c>
      <c r="Q2077" s="39"/>
      <c r="R2077" s="40"/>
    </row>
    <row r="2078" spans="1:18" ht="54.75" customHeight="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</row>
    <row r="2079" spans="1:18" ht="10.5" customHeight="1">
      <c r="A2079" s="1"/>
      <c r="B2079" s="41" t="s">
        <v>42</v>
      </c>
      <c r="C2079" s="41"/>
      <c r="D2079" s="1"/>
      <c r="E2079" s="8" t="s">
        <v>43</v>
      </c>
      <c r="F2079" s="1"/>
      <c r="G2079" s="41" t="s">
        <v>44</v>
      </c>
      <c r="H2079" s="41"/>
      <c r="I2079" s="1"/>
      <c r="J2079" s="1"/>
      <c r="K2079" s="8" t="s">
        <v>43</v>
      </c>
      <c r="L2079" s="1"/>
      <c r="M2079" s="1"/>
      <c r="N2079" s="1"/>
      <c r="O2079" s="1"/>
      <c r="P2079" s="1"/>
      <c r="Q2079" s="1"/>
      <c r="R2079" s="1"/>
    </row>
    <row r="2080" spans="1:18" ht="21.45" customHeight="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</row>
    <row r="2081" spans="1:18" ht="26.1" customHeight="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</row>
    <row r="2082" spans="1:18" ht="17.25" customHeight="1">
      <c r="A2082" s="29" t="s">
        <v>0</v>
      </c>
      <c r="B2082" s="29"/>
      <c r="C2082" s="29"/>
      <c r="D2082" s="29"/>
      <c r="E2082" s="29"/>
      <c r="F2082" s="29"/>
      <c r="G2082" s="29"/>
      <c r="H2082" s="29"/>
      <c r="I2082" s="29"/>
      <c r="J2082" s="29"/>
      <c r="K2082" s="29"/>
      <c r="L2082" s="29"/>
      <c r="M2082" s="29"/>
      <c r="N2082" s="29"/>
      <c r="O2082" s="29"/>
      <c r="P2082" s="29"/>
      <c r="Q2082" s="29"/>
      <c r="R2082" s="29"/>
    </row>
    <row r="2083" spans="1:18" ht="4.8" customHeight="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</row>
    <row r="2084" spans="1:18" ht="17.25" customHeight="1">
      <c r="A2084" s="29" t="s">
        <v>45</v>
      </c>
      <c r="B2084" s="29"/>
      <c r="C2084" s="29"/>
      <c r="D2084" s="29"/>
      <c r="E2084" s="29"/>
      <c r="F2084" s="29"/>
      <c r="G2084" s="29"/>
      <c r="H2084" s="29"/>
      <c r="I2084" s="29"/>
      <c r="J2084" s="29"/>
      <c r="K2084" s="29"/>
      <c r="L2084" s="29"/>
      <c r="M2084" s="29"/>
      <c r="N2084" s="29"/>
      <c r="O2084" s="29"/>
      <c r="P2084" s="29"/>
      <c r="Q2084" s="29"/>
      <c r="R2084" s="29"/>
    </row>
    <row r="2085" spans="1:18" ht="2.85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</row>
    <row r="2086" spans="1:18" ht="11.4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30" t="s">
        <v>2</v>
      </c>
      <c r="P2086" s="30"/>
      <c r="Q2086" s="30"/>
      <c r="R2086" s="30"/>
    </row>
    <row r="2087" spans="1:18" ht="6.75" customHeight="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</row>
    <row r="2088" spans="1:18" ht="10.5" customHeight="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41" t="s">
        <v>2622</v>
      </c>
      <c r="P2088" s="41"/>
      <c r="Q2088" s="41"/>
      <c r="R2088" s="1"/>
    </row>
    <row r="2089" spans="1:18" ht="2.4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</row>
    <row r="2090" spans="1:18" ht="27.6" customHeight="1">
      <c r="A2090" s="16" t="s">
        <v>4</v>
      </c>
      <c r="B2090" s="18"/>
      <c r="C2090" s="19" t="s">
        <v>47</v>
      </c>
      <c r="D2090" s="20"/>
      <c r="E2090" s="20"/>
      <c r="F2090" s="20"/>
      <c r="G2090" s="20"/>
      <c r="H2090" s="20"/>
      <c r="I2090" s="20"/>
      <c r="J2090" s="20"/>
      <c r="K2090" s="20"/>
      <c r="L2090" s="21"/>
      <c r="M2090" s="4" t="s">
        <v>6</v>
      </c>
      <c r="N2090" s="32"/>
      <c r="O2090" s="33"/>
      <c r="P2090" s="33"/>
      <c r="Q2090" s="33"/>
      <c r="R2090" s="34"/>
    </row>
    <row r="2091" spans="1:18" ht="27.6" customHeight="1">
      <c r="A2091" s="16" t="s">
        <v>7</v>
      </c>
      <c r="B2091" s="18"/>
      <c r="C2091" s="19" t="s">
        <v>8</v>
      </c>
      <c r="D2091" s="20"/>
      <c r="E2091" s="20"/>
      <c r="F2091" s="20"/>
      <c r="G2091" s="20"/>
      <c r="H2091" s="20"/>
      <c r="I2091" s="20"/>
      <c r="J2091" s="20"/>
      <c r="K2091" s="20"/>
      <c r="L2091" s="21"/>
      <c r="M2091" s="4" t="s">
        <v>9</v>
      </c>
      <c r="N2091" s="19" t="s">
        <v>10</v>
      </c>
      <c r="O2091" s="20"/>
      <c r="P2091" s="20"/>
      <c r="Q2091" s="20"/>
      <c r="R2091" s="21"/>
    </row>
    <row r="2092" spans="1:18" ht="22.2" customHeight="1">
      <c r="A2092" s="22" t="s">
        <v>11</v>
      </c>
      <c r="B2092" s="24"/>
      <c r="C2092" s="22" t="s">
        <v>48</v>
      </c>
      <c r="D2092" s="23"/>
      <c r="E2092" s="23"/>
      <c r="F2092" s="23"/>
      <c r="G2092" s="24"/>
      <c r="H2092" s="22" t="s">
        <v>49</v>
      </c>
      <c r="I2092" s="24"/>
      <c r="J2092" s="22" t="s">
        <v>50</v>
      </c>
      <c r="K2092" s="23"/>
      <c r="L2092" s="24"/>
      <c r="M2092" s="5" t="s">
        <v>51</v>
      </c>
      <c r="N2092" s="22" t="s">
        <v>52</v>
      </c>
      <c r="O2092" s="24"/>
      <c r="P2092" s="22" t="s">
        <v>53</v>
      </c>
      <c r="Q2092" s="23"/>
      <c r="R2092" s="24"/>
    </row>
    <row r="2093" spans="1:18" ht="17.7" customHeight="1">
      <c r="A2093" s="22" t="s">
        <v>2623</v>
      </c>
      <c r="B2093" s="24"/>
      <c r="C2093" s="19" t="s">
        <v>2624</v>
      </c>
      <c r="D2093" s="20"/>
      <c r="E2093" s="20"/>
      <c r="F2093" s="20"/>
      <c r="G2093" s="21"/>
      <c r="H2093" s="22"/>
      <c r="I2093" s="24"/>
      <c r="J2093" s="35">
        <v>1</v>
      </c>
      <c r="K2093" s="36"/>
      <c r="L2093" s="37"/>
      <c r="M2093" s="6" t="str">
        <f>IF(COUNT(N2093,J2093)=2,IF(J2093=0,"-",N2093/J2093),"-")</f>
        <v>-</v>
      </c>
      <c r="N2093" s="25" t="str">
        <f>IF(COUNT(N2094,N2095)=2,SUM(N2094,N2095),"-")</f>
        <v>-</v>
      </c>
      <c r="O2093" s="26"/>
      <c r="P2093" s="19"/>
      <c r="Q2093" s="20"/>
      <c r="R2093" s="21"/>
    </row>
    <row r="2094" spans="1:18" ht="35.700000000000003" customHeight="1">
      <c r="A2094" s="22" t="s">
        <v>2625</v>
      </c>
      <c r="B2094" s="24"/>
      <c r="C2094" s="19" t="s">
        <v>2626</v>
      </c>
      <c r="D2094" s="20"/>
      <c r="E2094" s="20"/>
      <c r="F2094" s="20"/>
      <c r="G2094" s="21"/>
      <c r="H2094" s="22" t="s">
        <v>122</v>
      </c>
      <c r="I2094" s="24"/>
      <c r="J2094" s="35">
        <v>2</v>
      </c>
      <c r="K2094" s="36"/>
      <c r="L2094" s="37"/>
      <c r="M2094" s="7"/>
      <c r="N2094" s="25" t="str">
        <f>IF(COUNT(J2094,M2094)=2,ROUND(J2094*M2094,0),"-
-")</f>
        <v>-
-</v>
      </c>
      <c r="O2094" s="26"/>
      <c r="P2094" s="38" t="s">
        <v>2627</v>
      </c>
      <c r="Q2094" s="39"/>
      <c r="R2094" s="40"/>
    </row>
    <row r="2095" spans="1:18" ht="35.700000000000003" customHeight="1">
      <c r="A2095" s="22" t="s">
        <v>2628</v>
      </c>
      <c r="B2095" s="24"/>
      <c r="C2095" s="19" t="s">
        <v>2629</v>
      </c>
      <c r="D2095" s="20"/>
      <c r="E2095" s="20"/>
      <c r="F2095" s="20"/>
      <c r="G2095" s="21"/>
      <c r="H2095" s="22" t="s">
        <v>122</v>
      </c>
      <c r="I2095" s="24"/>
      <c r="J2095" s="35">
        <v>2</v>
      </c>
      <c r="K2095" s="36"/>
      <c r="L2095" s="37"/>
      <c r="M2095" s="7"/>
      <c r="N2095" s="25" t="str">
        <f>IF(COUNT(J2095,M2095)=2,ROUND(J2095*M2095,0),"-
-")</f>
        <v>-
-</v>
      </c>
      <c r="O2095" s="26"/>
      <c r="P2095" s="38" t="s">
        <v>2630</v>
      </c>
      <c r="Q2095" s="39"/>
      <c r="R2095" s="40"/>
    </row>
    <row r="2096" spans="1:18" ht="17.850000000000001" customHeight="1">
      <c r="A2096" s="22" t="s">
        <v>2631</v>
      </c>
      <c r="B2096" s="24"/>
      <c r="C2096" s="19" t="s">
        <v>2632</v>
      </c>
      <c r="D2096" s="20"/>
      <c r="E2096" s="20"/>
      <c r="F2096" s="20"/>
      <c r="G2096" s="21"/>
      <c r="H2096" s="22"/>
      <c r="I2096" s="24"/>
      <c r="J2096" s="35">
        <v>1</v>
      </c>
      <c r="K2096" s="36"/>
      <c r="L2096" s="37"/>
      <c r="M2096" s="6" t="str">
        <f>IF(COUNT(N2096,J2096)=2,IF(J2096=0,"-",N2096/J2096),"-")</f>
        <v>-</v>
      </c>
      <c r="N2096" s="25" t="str">
        <f>IF(COUNT(N2097,N2098)=2,SUM(N2097,N2098),"-")</f>
        <v>-</v>
      </c>
      <c r="O2096" s="26"/>
      <c r="P2096" s="19"/>
      <c r="Q2096" s="20"/>
      <c r="R2096" s="21"/>
    </row>
    <row r="2097" spans="1:18" ht="35.700000000000003" customHeight="1">
      <c r="A2097" s="22" t="s">
        <v>2633</v>
      </c>
      <c r="B2097" s="24"/>
      <c r="C2097" s="19" t="s">
        <v>2634</v>
      </c>
      <c r="D2097" s="20"/>
      <c r="E2097" s="20"/>
      <c r="F2097" s="20"/>
      <c r="G2097" s="21"/>
      <c r="H2097" s="22" t="s">
        <v>122</v>
      </c>
      <c r="I2097" s="24"/>
      <c r="J2097" s="35">
        <v>1</v>
      </c>
      <c r="K2097" s="36"/>
      <c r="L2097" s="37"/>
      <c r="M2097" s="7"/>
      <c r="N2097" s="25" t="str">
        <f>IF(COUNT(J2097,M2097)=2,ROUND(J2097*M2097,0),"-
-")</f>
        <v>-
-</v>
      </c>
      <c r="O2097" s="26"/>
      <c r="P2097" s="38" t="s">
        <v>2635</v>
      </c>
      <c r="Q2097" s="39"/>
      <c r="R2097" s="40"/>
    </row>
    <row r="2098" spans="1:18" ht="35.700000000000003" customHeight="1">
      <c r="A2098" s="22" t="s">
        <v>2636</v>
      </c>
      <c r="B2098" s="24"/>
      <c r="C2098" s="19" t="s">
        <v>2637</v>
      </c>
      <c r="D2098" s="20"/>
      <c r="E2098" s="20"/>
      <c r="F2098" s="20"/>
      <c r="G2098" s="21"/>
      <c r="H2098" s="22" t="s">
        <v>122</v>
      </c>
      <c r="I2098" s="24"/>
      <c r="J2098" s="35">
        <v>2</v>
      </c>
      <c r="K2098" s="36"/>
      <c r="L2098" s="37"/>
      <c r="M2098" s="7"/>
      <c r="N2098" s="25" t="str">
        <f>IF(COUNT(J2098,M2098)=2,ROUND(J2098*M2098,0),"-
-")</f>
        <v>-
-</v>
      </c>
      <c r="O2098" s="26"/>
      <c r="P2098" s="38" t="s">
        <v>2638</v>
      </c>
      <c r="Q2098" s="39"/>
      <c r="R2098" s="40"/>
    </row>
    <row r="2099" spans="1:18" ht="17.850000000000001" customHeight="1">
      <c r="A2099" s="22" t="s">
        <v>2639</v>
      </c>
      <c r="B2099" s="24"/>
      <c r="C2099" s="19" t="s">
        <v>2640</v>
      </c>
      <c r="D2099" s="20"/>
      <c r="E2099" s="20"/>
      <c r="F2099" s="20"/>
      <c r="G2099" s="21"/>
      <c r="H2099" s="22"/>
      <c r="I2099" s="24"/>
      <c r="J2099" s="35">
        <v>1</v>
      </c>
      <c r="K2099" s="36"/>
      <c r="L2099" s="37"/>
      <c r="M2099" s="6" t="str">
        <f>IF(COUNT(N2099,J2099)=2,IF(J2099=0,"-",N2099/J2099),"-")</f>
        <v>-</v>
      </c>
      <c r="N2099" s="25" t="str">
        <f>IF(COUNT(N2100,N2101,N2102)=3,SUM(N2100,N2101,N2102),"-")</f>
        <v>-</v>
      </c>
      <c r="O2099" s="26"/>
      <c r="P2099" s="19"/>
      <c r="Q2099" s="20"/>
      <c r="R2099" s="21"/>
    </row>
    <row r="2100" spans="1:18" ht="35.700000000000003" customHeight="1">
      <c r="A2100" s="22" t="s">
        <v>2641</v>
      </c>
      <c r="B2100" s="24"/>
      <c r="C2100" s="19" t="s">
        <v>2642</v>
      </c>
      <c r="D2100" s="20"/>
      <c r="E2100" s="20"/>
      <c r="F2100" s="20"/>
      <c r="G2100" s="21"/>
      <c r="H2100" s="22" t="s">
        <v>122</v>
      </c>
      <c r="I2100" s="24"/>
      <c r="J2100" s="35">
        <v>4</v>
      </c>
      <c r="K2100" s="36"/>
      <c r="L2100" s="37"/>
      <c r="M2100" s="7"/>
      <c r="N2100" s="25" t="str">
        <f>IF(COUNT(J2100,M2100)=2,ROUND(J2100*M2100,0),"-
-")</f>
        <v>-
-</v>
      </c>
      <c r="O2100" s="26"/>
      <c r="P2100" s="38" t="s">
        <v>2643</v>
      </c>
      <c r="Q2100" s="39"/>
      <c r="R2100" s="40"/>
    </row>
    <row r="2101" spans="1:18" ht="35.700000000000003" customHeight="1">
      <c r="A2101" s="22" t="s">
        <v>2644</v>
      </c>
      <c r="B2101" s="24"/>
      <c r="C2101" s="19" t="s">
        <v>2645</v>
      </c>
      <c r="D2101" s="20"/>
      <c r="E2101" s="20"/>
      <c r="F2101" s="20"/>
      <c r="G2101" s="21"/>
      <c r="H2101" s="22" t="s">
        <v>122</v>
      </c>
      <c r="I2101" s="24"/>
      <c r="J2101" s="35">
        <v>4</v>
      </c>
      <c r="K2101" s="36"/>
      <c r="L2101" s="37"/>
      <c r="M2101" s="7"/>
      <c r="N2101" s="25" t="str">
        <f>IF(COUNT(J2101,M2101)=2,ROUND(J2101*M2101,0),"-
-")</f>
        <v>-
-</v>
      </c>
      <c r="O2101" s="26"/>
      <c r="P2101" s="38" t="s">
        <v>2646</v>
      </c>
      <c r="Q2101" s="39"/>
      <c r="R2101" s="40"/>
    </row>
    <row r="2102" spans="1:18" ht="35.700000000000003" customHeight="1">
      <c r="A2102" s="22" t="s">
        <v>2647</v>
      </c>
      <c r="B2102" s="24"/>
      <c r="C2102" s="19" t="s">
        <v>2648</v>
      </c>
      <c r="D2102" s="20"/>
      <c r="E2102" s="20"/>
      <c r="F2102" s="20"/>
      <c r="G2102" s="21"/>
      <c r="H2102" s="22" t="s">
        <v>122</v>
      </c>
      <c r="I2102" s="24"/>
      <c r="J2102" s="35">
        <v>4</v>
      </c>
      <c r="K2102" s="36"/>
      <c r="L2102" s="37"/>
      <c r="M2102" s="7"/>
      <c r="N2102" s="25" t="str">
        <f>IF(COUNT(J2102,M2102)=2,ROUND(J2102*M2102,0),"-
-")</f>
        <v>-
-</v>
      </c>
      <c r="O2102" s="26"/>
      <c r="P2102" s="38" t="s">
        <v>2649</v>
      </c>
      <c r="Q2102" s="39"/>
      <c r="R2102" s="40"/>
    </row>
    <row r="2103" spans="1:18" ht="17.850000000000001" customHeight="1">
      <c r="A2103" s="22" t="s">
        <v>2650</v>
      </c>
      <c r="B2103" s="24"/>
      <c r="C2103" s="19" t="s">
        <v>2651</v>
      </c>
      <c r="D2103" s="20"/>
      <c r="E2103" s="20"/>
      <c r="F2103" s="20"/>
      <c r="G2103" s="21"/>
      <c r="H2103" s="22"/>
      <c r="I2103" s="24"/>
      <c r="J2103" s="35">
        <v>1</v>
      </c>
      <c r="K2103" s="36"/>
      <c r="L2103" s="37"/>
      <c r="M2103" s="6" t="str">
        <f>IF(COUNT(N2103,J2103)=2,IF(J2103=0,"-",N2103/J2103),"-")</f>
        <v>-</v>
      </c>
      <c r="N2103" s="25" t="str">
        <f>IF(COUNT(N2104)=1,SUM(N2104),"-")</f>
        <v>-</v>
      </c>
      <c r="O2103" s="26"/>
      <c r="P2103" s="19"/>
      <c r="Q2103" s="20"/>
      <c r="R2103" s="21"/>
    </row>
    <row r="2104" spans="1:18" ht="35.700000000000003" customHeight="1">
      <c r="A2104" s="22" t="s">
        <v>2652</v>
      </c>
      <c r="B2104" s="24"/>
      <c r="C2104" s="19" t="s">
        <v>2653</v>
      </c>
      <c r="D2104" s="20"/>
      <c r="E2104" s="20"/>
      <c r="F2104" s="20"/>
      <c r="G2104" s="21"/>
      <c r="H2104" s="22" t="s">
        <v>122</v>
      </c>
      <c r="I2104" s="24"/>
      <c r="J2104" s="35">
        <v>4</v>
      </c>
      <c r="K2104" s="36"/>
      <c r="L2104" s="37"/>
      <c r="M2104" s="7"/>
      <c r="N2104" s="25" t="str">
        <f>IF(COUNT(J2104,M2104)=2,ROUND(J2104*M2104,0),"-
-")</f>
        <v>-
-</v>
      </c>
      <c r="O2104" s="26"/>
      <c r="P2104" s="38" t="s">
        <v>2654</v>
      </c>
      <c r="Q2104" s="39"/>
      <c r="R2104" s="40"/>
    </row>
    <row r="2105" spans="1:18" ht="17.850000000000001" customHeight="1">
      <c r="A2105" s="22" t="s">
        <v>2655</v>
      </c>
      <c r="B2105" s="24"/>
      <c r="C2105" s="19" t="s">
        <v>2656</v>
      </c>
      <c r="D2105" s="20"/>
      <c r="E2105" s="20"/>
      <c r="F2105" s="20"/>
      <c r="G2105" s="21"/>
      <c r="H2105" s="22"/>
      <c r="I2105" s="24"/>
      <c r="J2105" s="35">
        <v>1</v>
      </c>
      <c r="K2105" s="36"/>
      <c r="L2105" s="37"/>
      <c r="M2105" s="6" t="str">
        <f>IF(COUNT(N2105,J2105)=2,IF(J2105=0,"-",N2105/J2105),"-")</f>
        <v>-</v>
      </c>
      <c r="N2105" s="25" t="str">
        <f>IF(COUNT(N2106)=1,SUM(N2106),"-")</f>
        <v>-</v>
      </c>
      <c r="O2105" s="26"/>
      <c r="P2105" s="19"/>
      <c r="Q2105" s="20"/>
      <c r="R2105" s="21"/>
    </row>
    <row r="2106" spans="1:18" ht="35.700000000000003" customHeight="1">
      <c r="A2106" s="22" t="s">
        <v>2657</v>
      </c>
      <c r="B2106" s="24"/>
      <c r="C2106" s="19" t="s">
        <v>2658</v>
      </c>
      <c r="D2106" s="20"/>
      <c r="E2106" s="20"/>
      <c r="F2106" s="20"/>
      <c r="G2106" s="21"/>
      <c r="H2106" s="22" t="s">
        <v>122</v>
      </c>
      <c r="I2106" s="24"/>
      <c r="J2106" s="35">
        <v>4</v>
      </c>
      <c r="K2106" s="36"/>
      <c r="L2106" s="37"/>
      <c r="M2106" s="7"/>
      <c r="N2106" s="25" t="str">
        <f>IF(COUNT(J2106,M2106)=2,ROUND(J2106*M2106,0),"-
-")</f>
        <v>-
-</v>
      </c>
      <c r="O2106" s="26"/>
      <c r="P2106" s="38" t="s">
        <v>2659</v>
      </c>
      <c r="Q2106" s="39"/>
      <c r="R2106" s="40"/>
    </row>
    <row r="2107" spans="1:18" ht="17.850000000000001" customHeight="1">
      <c r="A2107" s="22" t="s">
        <v>2660</v>
      </c>
      <c r="B2107" s="24"/>
      <c r="C2107" s="19" t="s">
        <v>2661</v>
      </c>
      <c r="D2107" s="20"/>
      <c r="E2107" s="20"/>
      <c r="F2107" s="20"/>
      <c r="G2107" s="21"/>
      <c r="H2107" s="22" t="s">
        <v>122</v>
      </c>
      <c r="I2107" s="24"/>
      <c r="J2107" s="35">
        <v>16</v>
      </c>
      <c r="K2107" s="36"/>
      <c r="L2107" s="37"/>
      <c r="M2107" s="7"/>
      <c r="N2107" s="25" t="str">
        <f>IF(COUNT(J2107,M2107)=2,ROUND(J2107*M2107,0),"-")</f>
        <v>-</v>
      </c>
      <c r="O2107" s="26"/>
      <c r="P2107" s="19"/>
      <c r="Q2107" s="20"/>
      <c r="R2107" s="21"/>
    </row>
    <row r="2108" spans="1:18" ht="17.850000000000001" customHeight="1">
      <c r="A2108" s="22" t="s">
        <v>2662</v>
      </c>
      <c r="B2108" s="24"/>
      <c r="C2108" s="19" t="s">
        <v>2663</v>
      </c>
      <c r="D2108" s="20"/>
      <c r="E2108" s="20"/>
      <c r="F2108" s="20"/>
      <c r="G2108" s="21"/>
      <c r="H2108" s="22" t="s">
        <v>122</v>
      </c>
      <c r="I2108" s="24"/>
      <c r="J2108" s="35">
        <v>16</v>
      </c>
      <c r="K2108" s="36"/>
      <c r="L2108" s="37"/>
      <c r="M2108" s="7"/>
      <c r="N2108" s="25" t="str">
        <f>IF(COUNT(J2108,M2108)=2,ROUND(J2108*M2108,0),"-")</f>
        <v>-</v>
      </c>
      <c r="O2108" s="26"/>
      <c r="P2108" s="19"/>
      <c r="Q2108" s="20"/>
      <c r="R2108" s="21"/>
    </row>
    <row r="2109" spans="1:18" ht="17.850000000000001" customHeight="1">
      <c r="A2109" s="22" t="s">
        <v>2664</v>
      </c>
      <c r="B2109" s="24"/>
      <c r="C2109" s="19" t="s">
        <v>2665</v>
      </c>
      <c r="D2109" s="20"/>
      <c r="E2109" s="20"/>
      <c r="F2109" s="20"/>
      <c r="G2109" s="21"/>
      <c r="H2109" s="22" t="s">
        <v>122</v>
      </c>
      <c r="I2109" s="24"/>
      <c r="J2109" s="35">
        <v>12</v>
      </c>
      <c r="K2109" s="36"/>
      <c r="L2109" s="37"/>
      <c r="M2109" s="7"/>
      <c r="N2109" s="25" t="str">
        <f>IF(COUNT(J2109,M2109)=2,ROUND(J2109*M2109,0),"-")</f>
        <v>-</v>
      </c>
      <c r="O2109" s="26"/>
      <c r="P2109" s="19"/>
      <c r="Q2109" s="20"/>
      <c r="R2109" s="21"/>
    </row>
    <row r="2110" spans="1:18" ht="17.850000000000001" customHeight="1">
      <c r="A2110" s="22" t="s">
        <v>2666</v>
      </c>
      <c r="B2110" s="24"/>
      <c r="C2110" s="19" t="s">
        <v>2667</v>
      </c>
      <c r="D2110" s="20"/>
      <c r="E2110" s="20"/>
      <c r="F2110" s="20"/>
      <c r="G2110" s="21"/>
      <c r="H2110" s="22" t="s">
        <v>65</v>
      </c>
      <c r="I2110" s="24"/>
      <c r="J2110" s="35">
        <v>1</v>
      </c>
      <c r="K2110" s="36"/>
      <c r="L2110" s="37"/>
      <c r="M2110" s="7"/>
      <c r="N2110" s="25" t="str">
        <f>IF(COUNT(J2110,M2110)=2,ROUND(J2110*M2110,0),"-")</f>
        <v>-</v>
      </c>
      <c r="O2110" s="26"/>
      <c r="P2110" s="19"/>
      <c r="Q2110" s="20"/>
      <c r="R2110" s="21"/>
    </row>
    <row r="2111" spans="1:18" ht="17.850000000000001" customHeight="1">
      <c r="A2111" s="22" t="s">
        <v>2668</v>
      </c>
      <c r="B2111" s="24"/>
      <c r="C2111" s="19" t="s">
        <v>2669</v>
      </c>
      <c r="D2111" s="20"/>
      <c r="E2111" s="20"/>
      <c r="F2111" s="20"/>
      <c r="G2111" s="21"/>
      <c r="H2111" s="22" t="s">
        <v>122</v>
      </c>
      <c r="I2111" s="24"/>
      <c r="J2111" s="35">
        <v>1</v>
      </c>
      <c r="K2111" s="36"/>
      <c r="L2111" s="37"/>
      <c r="M2111" s="6" t="str">
        <f>IF(COUNT(N2111,J2111)=2,IF(J2111=0,"-",N2111/J2111),"-")</f>
        <v>-</v>
      </c>
      <c r="N2111" s="25" t="str">
        <f>IF(COUNT(N2112,N2128)=2,SUM(N2112,N2128),"-")</f>
        <v>-</v>
      </c>
      <c r="O2111" s="26"/>
      <c r="P2111" s="19"/>
      <c r="Q2111" s="20"/>
      <c r="R2111" s="21"/>
    </row>
    <row r="2112" spans="1:18" ht="35.700000000000003" customHeight="1">
      <c r="A2112" s="22" t="s">
        <v>2670</v>
      </c>
      <c r="B2112" s="24"/>
      <c r="C2112" s="19" t="s">
        <v>2671</v>
      </c>
      <c r="D2112" s="20"/>
      <c r="E2112" s="20"/>
      <c r="F2112" s="20"/>
      <c r="G2112" s="21"/>
      <c r="H2112" s="22" t="s">
        <v>65</v>
      </c>
      <c r="I2112" s="24"/>
      <c r="J2112" s="35">
        <v>1</v>
      </c>
      <c r="K2112" s="36"/>
      <c r="L2112" s="37"/>
      <c r="M2112" s="7"/>
      <c r="N2112" s="25" t="str">
        <f>IF(COUNT(J2112,M2112)=2,ROUND(J2112*M2112,0),"-
-")</f>
        <v>-
-</v>
      </c>
      <c r="O2112" s="26"/>
      <c r="P2112" s="38" t="s">
        <v>2672</v>
      </c>
      <c r="Q2112" s="39"/>
      <c r="R2112" s="40"/>
    </row>
    <row r="2113" spans="1:18" ht="54.75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</row>
    <row r="2114" spans="1:18" ht="10.5" customHeight="1">
      <c r="A2114" s="1"/>
      <c r="B2114" s="41" t="s">
        <v>42</v>
      </c>
      <c r="C2114" s="41"/>
      <c r="D2114" s="1"/>
      <c r="E2114" s="8" t="s">
        <v>43</v>
      </c>
      <c r="F2114" s="1"/>
      <c r="G2114" s="41" t="s">
        <v>44</v>
      </c>
      <c r="H2114" s="41"/>
      <c r="I2114" s="1"/>
      <c r="J2114" s="1"/>
      <c r="K2114" s="8" t="s">
        <v>43</v>
      </c>
      <c r="L2114" s="1"/>
      <c r="M2114" s="1"/>
      <c r="N2114" s="1"/>
      <c r="O2114" s="1"/>
      <c r="P2114" s="1"/>
      <c r="Q2114" s="1"/>
      <c r="R2114" s="1"/>
    </row>
    <row r="2115" spans="1:18" ht="21.45" customHeight="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</row>
    <row r="2116" spans="1:18" ht="26.1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</row>
    <row r="2117" spans="1:18" ht="17.25" customHeight="1">
      <c r="A2117" s="29" t="s">
        <v>0</v>
      </c>
      <c r="B2117" s="29"/>
      <c r="C2117" s="29"/>
      <c r="D2117" s="29"/>
      <c r="E2117" s="29"/>
      <c r="F2117" s="29"/>
      <c r="G2117" s="29"/>
      <c r="H2117" s="29"/>
      <c r="I2117" s="29"/>
      <c r="J2117" s="29"/>
      <c r="K2117" s="29"/>
      <c r="L2117" s="29"/>
      <c r="M2117" s="29"/>
      <c r="N2117" s="29"/>
      <c r="O2117" s="29"/>
      <c r="P2117" s="29"/>
      <c r="Q2117" s="29"/>
      <c r="R2117" s="29"/>
    </row>
    <row r="2118" spans="1:18" ht="4.8" customHeight="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</row>
    <row r="2119" spans="1:18" ht="17.25" customHeight="1">
      <c r="A2119" s="29" t="s">
        <v>45</v>
      </c>
      <c r="B2119" s="29"/>
      <c r="C2119" s="29"/>
      <c r="D2119" s="29"/>
      <c r="E2119" s="29"/>
      <c r="F2119" s="29"/>
      <c r="G2119" s="29"/>
      <c r="H2119" s="29"/>
      <c r="I2119" s="29"/>
      <c r="J2119" s="29"/>
      <c r="K2119" s="29"/>
      <c r="L2119" s="29"/>
      <c r="M2119" s="29"/>
      <c r="N2119" s="29"/>
      <c r="O2119" s="29"/>
      <c r="P2119" s="29"/>
      <c r="Q2119" s="29"/>
      <c r="R2119" s="29"/>
    </row>
    <row r="2120" spans="1:18" ht="2.85" customHeight="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</row>
    <row r="2121" spans="1:18" ht="11.4" customHeight="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30" t="s">
        <v>2</v>
      </c>
      <c r="P2121" s="30"/>
      <c r="Q2121" s="30"/>
      <c r="R2121" s="30"/>
    </row>
    <row r="2122" spans="1:18" ht="6.75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</row>
    <row r="2123" spans="1:18" ht="10.5" customHeight="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41" t="s">
        <v>2673</v>
      </c>
      <c r="P2123" s="41"/>
      <c r="Q2123" s="41"/>
      <c r="R2123" s="1"/>
    </row>
    <row r="2124" spans="1:18" ht="2.4" customHeight="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</row>
    <row r="2125" spans="1:18" ht="27.6" customHeight="1">
      <c r="A2125" s="16" t="s">
        <v>4</v>
      </c>
      <c r="B2125" s="18"/>
      <c r="C2125" s="19" t="s">
        <v>47</v>
      </c>
      <c r="D2125" s="20"/>
      <c r="E2125" s="20"/>
      <c r="F2125" s="20"/>
      <c r="G2125" s="20"/>
      <c r="H2125" s="20"/>
      <c r="I2125" s="20"/>
      <c r="J2125" s="20"/>
      <c r="K2125" s="20"/>
      <c r="L2125" s="21"/>
      <c r="M2125" s="4" t="s">
        <v>6</v>
      </c>
      <c r="N2125" s="32"/>
      <c r="O2125" s="33"/>
      <c r="P2125" s="33"/>
      <c r="Q2125" s="33"/>
      <c r="R2125" s="34"/>
    </row>
    <row r="2126" spans="1:18" ht="27.6" customHeight="1">
      <c r="A2126" s="16" t="s">
        <v>7</v>
      </c>
      <c r="B2126" s="18"/>
      <c r="C2126" s="19" t="s">
        <v>8</v>
      </c>
      <c r="D2126" s="20"/>
      <c r="E2126" s="20"/>
      <c r="F2126" s="20"/>
      <c r="G2126" s="20"/>
      <c r="H2126" s="20"/>
      <c r="I2126" s="20"/>
      <c r="J2126" s="20"/>
      <c r="K2126" s="20"/>
      <c r="L2126" s="21"/>
      <c r="M2126" s="4" t="s">
        <v>9</v>
      </c>
      <c r="N2126" s="19" t="s">
        <v>10</v>
      </c>
      <c r="O2126" s="20"/>
      <c r="P2126" s="20"/>
      <c r="Q2126" s="20"/>
      <c r="R2126" s="21"/>
    </row>
    <row r="2127" spans="1:18" ht="22.2" customHeight="1">
      <c r="A2127" s="22" t="s">
        <v>11</v>
      </c>
      <c r="B2127" s="24"/>
      <c r="C2127" s="22" t="s">
        <v>48</v>
      </c>
      <c r="D2127" s="23"/>
      <c r="E2127" s="23"/>
      <c r="F2127" s="23"/>
      <c r="G2127" s="24"/>
      <c r="H2127" s="22" t="s">
        <v>49</v>
      </c>
      <c r="I2127" s="24"/>
      <c r="J2127" s="22" t="s">
        <v>50</v>
      </c>
      <c r="K2127" s="23"/>
      <c r="L2127" s="24"/>
      <c r="M2127" s="5" t="s">
        <v>51</v>
      </c>
      <c r="N2127" s="22" t="s">
        <v>52</v>
      </c>
      <c r="O2127" s="24"/>
      <c r="P2127" s="22" t="s">
        <v>53</v>
      </c>
      <c r="Q2127" s="23"/>
      <c r="R2127" s="24"/>
    </row>
    <row r="2128" spans="1:18" ht="35.700000000000003" customHeight="1">
      <c r="A2128" s="22" t="s">
        <v>2674</v>
      </c>
      <c r="B2128" s="24"/>
      <c r="C2128" s="19" t="s">
        <v>2675</v>
      </c>
      <c r="D2128" s="20"/>
      <c r="E2128" s="20"/>
      <c r="F2128" s="20"/>
      <c r="G2128" s="21"/>
      <c r="H2128" s="22" t="s">
        <v>65</v>
      </c>
      <c r="I2128" s="24"/>
      <c r="J2128" s="35">
        <v>1</v>
      </c>
      <c r="K2128" s="36"/>
      <c r="L2128" s="37"/>
      <c r="M2128" s="7"/>
      <c r="N2128" s="25" t="str">
        <f>IF(COUNT(J2128,M2128)=2,ROUND(J2128*M2128,0),"-
-")</f>
        <v>-
-</v>
      </c>
      <c r="O2128" s="26"/>
      <c r="P2128" s="38" t="s">
        <v>2676</v>
      </c>
      <c r="Q2128" s="39"/>
      <c r="R2128" s="40"/>
    </row>
    <row r="2129" spans="1:18" ht="17.850000000000001" customHeight="1">
      <c r="A2129" s="22" t="s">
        <v>2677</v>
      </c>
      <c r="B2129" s="24"/>
      <c r="C2129" s="19" t="s">
        <v>2678</v>
      </c>
      <c r="D2129" s="20"/>
      <c r="E2129" s="20"/>
      <c r="F2129" s="20"/>
      <c r="G2129" s="21"/>
      <c r="H2129" s="22"/>
      <c r="I2129" s="24"/>
      <c r="J2129" s="35">
        <v>1</v>
      </c>
      <c r="K2129" s="36"/>
      <c r="L2129" s="37"/>
      <c r="M2129" s="6" t="str">
        <f>IF(COUNT(N2129,J2129)=2,IF(J2129=0,"-",N2129/J2129),"-")</f>
        <v>-</v>
      </c>
      <c r="N2129" s="25" t="str">
        <f>IF(COUNT(N2130,N2131,N2132,N2133,N2134,N2135,N2136,N2137,N2138,N2139,N2140)=11,SUM(N2130,N2131,N2132,N2133,N2134,N2135,N2136,N2137,N2138,N2139,N2140),"-")</f>
        <v>-</v>
      </c>
      <c r="O2129" s="26"/>
      <c r="P2129" s="19"/>
      <c r="Q2129" s="20"/>
      <c r="R2129" s="21"/>
    </row>
    <row r="2130" spans="1:18" ht="35.700000000000003" customHeight="1">
      <c r="A2130" s="22" t="s">
        <v>2679</v>
      </c>
      <c r="B2130" s="24"/>
      <c r="C2130" s="19" t="s">
        <v>2680</v>
      </c>
      <c r="D2130" s="20"/>
      <c r="E2130" s="20"/>
      <c r="F2130" s="20"/>
      <c r="G2130" s="21"/>
      <c r="H2130" s="22" t="s">
        <v>138</v>
      </c>
      <c r="I2130" s="24"/>
      <c r="J2130" s="35">
        <v>4</v>
      </c>
      <c r="K2130" s="36"/>
      <c r="L2130" s="37"/>
      <c r="M2130" s="7"/>
      <c r="N2130" s="25" t="str">
        <f t="shared" ref="N2130:N2140" si="34">IF(COUNT(J2130,M2130)=2,ROUND(J2130*M2130,0),"-
-")</f>
        <v>-
-</v>
      </c>
      <c r="O2130" s="26"/>
      <c r="P2130" s="38" t="s">
        <v>2681</v>
      </c>
      <c r="Q2130" s="39"/>
      <c r="R2130" s="40"/>
    </row>
    <row r="2131" spans="1:18" ht="35.700000000000003" customHeight="1">
      <c r="A2131" s="22" t="s">
        <v>2682</v>
      </c>
      <c r="B2131" s="24"/>
      <c r="C2131" s="19" t="s">
        <v>2683</v>
      </c>
      <c r="D2131" s="20"/>
      <c r="E2131" s="20"/>
      <c r="F2131" s="20"/>
      <c r="G2131" s="21"/>
      <c r="H2131" s="22" t="s">
        <v>138</v>
      </c>
      <c r="I2131" s="24"/>
      <c r="J2131" s="35">
        <v>69</v>
      </c>
      <c r="K2131" s="36"/>
      <c r="L2131" s="37"/>
      <c r="M2131" s="7"/>
      <c r="N2131" s="25" t="str">
        <f t="shared" si="34"/>
        <v>-
-</v>
      </c>
      <c r="O2131" s="26"/>
      <c r="P2131" s="38" t="s">
        <v>2684</v>
      </c>
      <c r="Q2131" s="39"/>
      <c r="R2131" s="40"/>
    </row>
    <row r="2132" spans="1:18" ht="35.700000000000003" customHeight="1">
      <c r="A2132" s="22" t="s">
        <v>2685</v>
      </c>
      <c r="B2132" s="24"/>
      <c r="C2132" s="19" t="s">
        <v>2686</v>
      </c>
      <c r="D2132" s="20"/>
      <c r="E2132" s="20"/>
      <c r="F2132" s="20"/>
      <c r="G2132" s="21"/>
      <c r="H2132" s="22" t="s">
        <v>138</v>
      </c>
      <c r="I2132" s="24"/>
      <c r="J2132" s="35">
        <v>75</v>
      </c>
      <c r="K2132" s="36"/>
      <c r="L2132" s="37"/>
      <c r="M2132" s="7"/>
      <c r="N2132" s="25" t="str">
        <f t="shared" si="34"/>
        <v>-
-</v>
      </c>
      <c r="O2132" s="26"/>
      <c r="P2132" s="38" t="s">
        <v>2687</v>
      </c>
      <c r="Q2132" s="39"/>
      <c r="R2132" s="40"/>
    </row>
    <row r="2133" spans="1:18" ht="35.700000000000003" customHeight="1">
      <c r="A2133" s="22" t="s">
        <v>2688</v>
      </c>
      <c r="B2133" s="24"/>
      <c r="C2133" s="19" t="s">
        <v>2689</v>
      </c>
      <c r="D2133" s="20"/>
      <c r="E2133" s="20"/>
      <c r="F2133" s="20"/>
      <c r="G2133" s="21"/>
      <c r="H2133" s="22" t="s">
        <v>138</v>
      </c>
      <c r="I2133" s="24"/>
      <c r="J2133" s="35">
        <v>93</v>
      </c>
      <c r="K2133" s="36"/>
      <c r="L2133" s="37"/>
      <c r="M2133" s="7"/>
      <c r="N2133" s="25" t="str">
        <f t="shared" si="34"/>
        <v>-
-</v>
      </c>
      <c r="O2133" s="26"/>
      <c r="P2133" s="38" t="s">
        <v>2690</v>
      </c>
      <c r="Q2133" s="39"/>
      <c r="R2133" s="40"/>
    </row>
    <row r="2134" spans="1:18" ht="35.700000000000003" customHeight="1">
      <c r="A2134" s="22" t="s">
        <v>2691</v>
      </c>
      <c r="B2134" s="24"/>
      <c r="C2134" s="19" t="s">
        <v>2692</v>
      </c>
      <c r="D2134" s="20"/>
      <c r="E2134" s="20"/>
      <c r="F2134" s="20"/>
      <c r="G2134" s="21"/>
      <c r="H2134" s="22" t="s">
        <v>138</v>
      </c>
      <c r="I2134" s="24"/>
      <c r="J2134" s="35">
        <v>17</v>
      </c>
      <c r="K2134" s="36"/>
      <c r="L2134" s="37"/>
      <c r="M2134" s="7"/>
      <c r="N2134" s="25" t="str">
        <f t="shared" si="34"/>
        <v>-
-</v>
      </c>
      <c r="O2134" s="26"/>
      <c r="P2134" s="38" t="s">
        <v>2693</v>
      </c>
      <c r="Q2134" s="39"/>
      <c r="R2134" s="40"/>
    </row>
    <row r="2135" spans="1:18" ht="35.700000000000003" customHeight="1">
      <c r="A2135" s="22" t="s">
        <v>2694</v>
      </c>
      <c r="B2135" s="24"/>
      <c r="C2135" s="19" t="s">
        <v>2695</v>
      </c>
      <c r="D2135" s="20"/>
      <c r="E2135" s="20"/>
      <c r="F2135" s="20"/>
      <c r="G2135" s="21"/>
      <c r="H2135" s="22" t="s">
        <v>138</v>
      </c>
      <c r="I2135" s="24"/>
      <c r="J2135" s="35">
        <v>70</v>
      </c>
      <c r="K2135" s="36"/>
      <c r="L2135" s="37"/>
      <c r="M2135" s="7"/>
      <c r="N2135" s="25" t="str">
        <f t="shared" si="34"/>
        <v>-
-</v>
      </c>
      <c r="O2135" s="26"/>
      <c r="P2135" s="38" t="s">
        <v>2696</v>
      </c>
      <c r="Q2135" s="39"/>
      <c r="R2135" s="40"/>
    </row>
    <row r="2136" spans="1:18" ht="35.700000000000003" customHeight="1">
      <c r="A2136" s="22" t="s">
        <v>2697</v>
      </c>
      <c r="B2136" s="24"/>
      <c r="C2136" s="19" t="s">
        <v>2698</v>
      </c>
      <c r="D2136" s="20"/>
      <c r="E2136" s="20"/>
      <c r="F2136" s="20"/>
      <c r="G2136" s="21"/>
      <c r="H2136" s="22" t="s">
        <v>138</v>
      </c>
      <c r="I2136" s="24"/>
      <c r="J2136" s="35">
        <v>16</v>
      </c>
      <c r="K2136" s="36"/>
      <c r="L2136" s="37"/>
      <c r="M2136" s="7"/>
      <c r="N2136" s="25" t="str">
        <f t="shared" si="34"/>
        <v>-
-</v>
      </c>
      <c r="O2136" s="26"/>
      <c r="P2136" s="38" t="s">
        <v>2699</v>
      </c>
      <c r="Q2136" s="39"/>
      <c r="R2136" s="40"/>
    </row>
    <row r="2137" spans="1:18" ht="35.700000000000003" customHeight="1">
      <c r="A2137" s="22" t="s">
        <v>2700</v>
      </c>
      <c r="B2137" s="24"/>
      <c r="C2137" s="19" t="s">
        <v>2701</v>
      </c>
      <c r="D2137" s="20"/>
      <c r="E2137" s="20"/>
      <c r="F2137" s="20"/>
      <c r="G2137" s="21"/>
      <c r="H2137" s="22" t="s">
        <v>138</v>
      </c>
      <c r="I2137" s="24"/>
      <c r="J2137" s="35">
        <v>110</v>
      </c>
      <c r="K2137" s="36"/>
      <c r="L2137" s="37"/>
      <c r="M2137" s="7"/>
      <c r="N2137" s="25" t="str">
        <f t="shared" si="34"/>
        <v>-
-</v>
      </c>
      <c r="O2137" s="26"/>
      <c r="P2137" s="38" t="s">
        <v>2702</v>
      </c>
      <c r="Q2137" s="39"/>
      <c r="R2137" s="40"/>
    </row>
    <row r="2138" spans="1:18" ht="35.700000000000003" customHeight="1">
      <c r="A2138" s="22" t="s">
        <v>2703</v>
      </c>
      <c r="B2138" s="24"/>
      <c r="C2138" s="19" t="s">
        <v>2704</v>
      </c>
      <c r="D2138" s="20"/>
      <c r="E2138" s="20"/>
      <c r="F2138" s="20"/>
      <c r="G2138" s="21"/>
      <c r="H2138" s="22" t="s">
        <v>65</v>
      </c>
      <c r="I2138" s="24"/>
      <c r="J2138" s="35">
        <v>1</v>
      </c>
      <c r="K2138" s="36"/>
      <c r="L2138" s="37"/>
      <c r="M2138" s="7"/>
      <c r="N2138" s="25" t="str">
        <f t="shared" si="34"/>
        <v>-
-</v>
      </c>
      <c r="O2138" s="26"/>
      <c r="P2138" s="38" t="s">
        <v>2705</v>
      </c>
      <c r="Q2138" s="39"/>
      <c r="R2138" s="40"/>
    </row>
    <row r="2139" spans="1:18" ht="35.700000000000003" customHeight="1">
      <c r="A2139" s="22" t="s">
        <v>2706</v>
      </c>
      <c r="B2139" s="24"/>
      <c r="C2139" s="19" t="s">
        <v>2707</v>
      </c>
      <c r="D2139" s="20"/>
      <c r="E2139" s="20"/>
      <c r="F2139" s="20"/>
      <c r="G2139" s="21"/>
      <c r="H2139" s="22" t="s">
        <v>65</v>
      </c>
      <c r="I2139" s="24"/>
      <c r="J2139" s="35">
        <v>1</v>
      </c>
      <c r="K2139" s="36"/>
      <c r="L2139" s="37"/>
      <c r="M2139" s="7"/>
      <c r="N2139" s="25" t="str">
        <f t="shared" si="34"/>
        <v>-
-</v>
      </c>
      <c r="O2139" s="26"/>
      <c r="P2139" s="38" t="s">
        <v>2708</v>
      </c>
      <c r="Q2139" s="39"/>
      <c r="R2139" s="40"/>
    </row>
    <row r="2140" spans="1:18" ht="35.700000000000003" customHeight="1">
      <c r="A2140" s="22" t="s">
        <v>2709</v>
      </c>
      <c r="B2140" s="24"/>
      <c r="C2140" s="19" t="s">
        <v>2710</v>
      </c>
      <c r="D2140" s="20"/>
      <c r="E2140" s="20"/>
      <c r="F2140" s="20"/>
      <c r="G2140" s="21"/>
      <c r="H2140" s="22" t="s">
        <v>65</v>
      </c>
      <c r="I2140" s="24"/>
      <c r="J2140" s="35">
        <v>1</v>
      </c>
      <c r="K2140" s="36"/>
      <c r="L2140" s="37"/>
      <c r="M2140" s="7"/>
      <c r="N2140" s="25" t="str">
        <f t="shared" si="34"/>
        <v>-
-</v>
      </c>
      <c r="O2140" s="26"/>
      <c r="P2140" s="38" t="s">
        <v>2711</v>
      </c>
      <c r="Q2140" s="39"/>
      <c r="R2140" s="40"/>
    </row>
    <row r="2141" spans="1:18" ht="17.850000000000001" customHeight="1">
      <c r="A2141" s="22" t="s">
        <v>2712</v>
      </c>
      <c r="B2141" s="24"/>
      <c r="C2141" s="19" t="s">
        <v>2713</v>
      </c>
      <c r="D2141" s="20"/>
      <c r="E2141" s="20"/>
      <c r="F2141" s="20"/>
      <c r="G2141" s="21"/>
      <c r="H2141" s="22"/>
      <c r="I2141" s="24"/>
      <c r="J2141" s="35">
        <v>1</v>
      </c>
      <c r="K2141" s="36"/>
      <c r="L2141" s="37"/>
      <c r="M2141" s="6" t="str">
        <f>IF(COUNT(N2141,J2141)=2,IF(J2141=0,"-",N2141/J2141),"-")</f>
        <v>-</v>
      </c>
      <c r="N2141" s="25" t="str">
        <f>IF(COUNT(N2142,N2143,N2159,N2160,N2161,N2162,N2163)=7,SUM(N2142,N2143,N2159,N2160,N2161,N2162,N2163),"-")</f>
        <v>-</v>
      </c>
      <c r="O2141" s="26"/>
      <c r="P2141" s="19"/>
      <c r="Q2141" s="20"/>
      <c r="R2141" s="21"/>
    </row>
    <row r="2142" spans="1:18" ht="35.700000000000003" customHeight="1">
      <c r="A2142" s="22" t="s">
        <v>2714</v>
      </c>
      <c r="B2142" s="24"/>
      <c r="C2142" s="19" t="s">
        <v>2715</v>
      </c>
      <c r="D2142" s="20"/>
      <c r="E2142" s="20"/>
      <c r="F2142" s="20"/>
      <c r="G2142" s="21"/>
      <c r="H2142" s="22" t="s">
        <v>138</v>
      </c>
      <c r="I2142" s="24"/>
      <c r="J2142" s="35">
        <v>10</v>
      </c>
      <c r="K2142" s="36"/>
      <c r="L2142" s="37"/>
      <c r="M2142" s="7"/>
      <c r="N2142" s="25" t="str">
        <f>IF(COUNT(J2142,M2142)=2,ROUND(J2142*M2142,0),"-
-")</f>
        <v>-
-</v>
      </c>
      <c r="O2142" s="26"/>
      <c r="P2142" s="38" t="s">
        <v>2716</v>
      </c>
      <c r="Q2142" s="39"/>
      <c r="R2142" s="40"/>
    </row>
    <row r="2143" spans="1:18" ht="35.700000000000003" customHeight="1">
      <c r="A2143" s="22" t="s">
        <v>2717</v>
      </c>
      <c r="B2143" s="24"/>
      <c r="C2143" s="19" t="s">
        <v>2718</v>
      </c>
      <c r="D2143" s="20"/>
      <c r="E2143" s="20"/>
      <c r="F2143" s="20"/>
      <c r="G2143" s="21"/>
      <c r="H2143" s="22" t="s">
        <v>138</v>
      </c>
      <c r="I2143" s="24"/>
      <c r="J2143" s="35">
        <v>51</v>
      </c>
      <c r="K2143" s="36"/>
      <c r="L2143" s="37"/>
      <c r="M2143" s="7"/>
      <c r="N2143" s="25" t="str">
        <f>IF(COUNT(J2143,M2143)=2,ROUND(J2143*M2143,0),"-
-")</f>
        <v>-
-</v>
      </c>
      <c r="O2143" s="26"/>
      <c r="P2143" s="38" t="s">
        <v>2719</v>
      </c>
      <c r="Q2143" s="39"/>
      <c r="R2143" s="40"/>
    </row>
    <row r="2144" spans="1:18" ht="54.75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</row>
    <row r="2145" spans="1:18" ht="10.5" customHeight="1">
      <c r="A2145" s="1"/>
      <c r="B2145" s="41" t="s">
        <v>42</v>
      </c>
      <c r="C2145" s="41"/>
      <c r="D2145" s="1"/>
      <c r="E2145" s="8" t="s">
        <v>43</v>
      </c>
      <c r="F2145" s="1"/>
      <c r="G2145" s="41" t="s">
        <v>44</v>
      </c>
      <c r="H2145" s="41"/>
      <c r="I2145" s="1"/>
      <c r="J2145" s="1"/>
      <c r="K2145" s="8" t="s">
        <v>43</v>
      </c>
      <c r="L2145" s="1"/>
      <c r="M2145" s="1"/>
      <c r="N2145" s="1"/>
      <c r="O2145" s="1"/>
      <c r="P2145" s="1"/>
      <c r="Q2145" s="1"/>
      <c r="R2145" s="1"/>
    </row>
    <row r="2146" spans="1:18" ht="21.45" customHeight="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</row>
    <row r="2147" spans="1:18" ht="26.1" customHeight="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</row>
    <row r="2148" spans="1:18" ht="17.25" customHeight="1">
      <c r="A2148" s="29" t="s">
        <v>0</v>
      </c>
      <c r="B2148" s="29"/>
      <c r="C2148" s="29"/>
      <c r="D2148" s="29"/>
      <c r="E2148" s="29"/>
      <c r="F2148" s="29"/>
      <c r="G2148" s="29"/>
      <c r="H2148" s="29"/>
      <c r="I2148" s="29"/>
      <c r="J2148" s="29"/>
      <c r="K2148" s="29"/>
      <c r="L2148" s="29"/>
      <c r="M2148" s="29"/>
      <c r="N2148" s="29"/>
      <c r="O2148" s="29"/>
      <c r="P2148" s="29"/>
      <c r="Q2148" s="29"/>
      <c r="R2148" s="29"/>
    </row>
    <row r="2149" spans="1:18" ht="4.8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</row>
    <row r="2150" spans="1:18" ht="17.25" customHeight="1">
      <c r="A2150" s="29" t="s">
        <v>45</v>
      </c>
      <c r="B2150" s="29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29"/>
      <c r="N2150" s="29"/>
      <c r="O2150" s="29"/>
      <c r="P2150" s="29"/>
      <c r="Q2150" s="29"/>
      <c r="R2150" s="29"/>
    </row>
    <row r="2151" spans="1:18" ht="2.85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</row>
    <row r="2152" spans="1:18" ht="11.4" customHeight="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30" t="s">
        <v>2</v>
      </c>
      <c r="P2152" s="30"/>
      <c r="Q2152" s="30"/>
      <c r="R2152" s="30"/>
    </row>
    <row r="2153" spans="1:18" ht="6.75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</row>
    <row r="2154" spans="1:18" ht="10.5" customHeight="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41" t="s">
        <v>2720</v>
      </c>
      <c r="P2154" s="41"/>
      <c r="Q2154" s="41"/>
      <c r="R2154" s="1"/>
    </row>
    <row r="2155" spans="1:18" ht="2.4" customHeight="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</row>
    <row r="2156" spans="1:18" ht="27.6" customHeight="1">
      <c r="A2156" s="16" t="s">
        <v>4</v>
      </c>
      <c r="B2156" s="18"/>
      <c r="C2156" s="19" t="s">
        <v>47</v>
      </c>
      <c r="D2156" s="20"/>
      <c r="E2156" s="20"/>
      <c r="F2156" s="20"/>
      <c r="G2156" s="20"/>
      <c r="H2156" s="20"/>
      <c r="I2156" s="20"/>
      <c r="J2156" s="20"/>
      <c r="K2156" s="20"/>
      <c r="L2156" s="21"/>
      <c r="M2156" s="4" t="s">
        <v>6</v>
      </c>
      <c r="N2156" s="32"/>
      <c r="O2156" s="33"/>
      <c r="P2156" s="33"/>
      <c r="Q2156" s="33"/>
      <c r="R2156" s="34"/>
    </row>
    <row r="2157" spans="1:18" ht="27.6" customHeight="1">
      <c r="A2157" s="16" t="s">
        <v>7</v>
      </c>
      <c r="B2157" s="18"/>
      <c r="C2157" s="19" t="s">
        <v>8</v>
      </c>
      <c r="D2157" s="20"/>
      <c r="E2157" s="20"/>
      <c r="F2157" s="20"/>
      <c r="G2157" s="20"/>
      <c r="H2157" s="20"/>
      <c r="I2157" s="20"/>
      <c r="J2157" s="20"/>
      <c r="K2157" s="20"/>
      <c r="L2157" s="21"/>
      <c r="M2157" s="4" t="s">
        <v>9</v>
      </c>
      <c r="N2157" s="19" t="s">
        <v>10</v>
      </c>
      <c r="O2157" s="20"/>
      <c r="P2157" s="20"/>
      <c r="Q2157" s="20"/>
      <c r="R2157" s="21"/>
    </row>
    <row r="2158" spans="1:18" ht="22.2" customHeight="1">
      <c r="A2158" s="22" t="s">
        <v>11</v>
      </c>
      <c r="B2158" s="24"/>
      <c r="C2158" s="22" t="s">
        <v>48</v>
      </c>
      <c r="D2158" s="23"/>
      <c r="E2158" s="23"/>
      <c r="F2158" s="23"/>
      <c r="G2158" s="24"/>
      <c r="H2158" s="22" t="s">
        <v>49</v>
      </c>
      <c r="I2158" s="24"/>
      <c r="J2158" s="22" t="s">
        <v>50</v>
      </c>
      <c r="K2158" s="23"/>
      <c r="L2158" s="24"/>
      <c r="M2158" s="5" t="s">
        <v>51</v>
      </c>
      <c r="N2158" s="22" t="s">
        <v>52</v>
      </c>
      <c r="O2158" s="24"/>
      <c r="P2158" s="22" t="s">
        <v>53</v>
      </c>
      <c r="Q2158" s="23"/>
      <c r="R2158" s="24"/>
    </row>
    <row r="2159" spans="1:18" ht="35.700000000000003" customHeight="1">
      <c r="A2159" s="22" t="s">
        <v>2721</v>
      </c>
      <c r="B2159" s="24"/>
      <c r="C2159" s="19" t="s">
        <v>2722</v>
      </c>
      <c r="D2159" s="20"/>
      <c r="E2159" s="20"/>
      <c r="F2159" s="20"/>
      <c r="G2159" s="21"/>
      <c r="H2159" s="22" t="s">
        <v>138</v>
      </c>
      <c r="I2159" s="24"/>
      <c r="J2159" s="35">
        <v>35</v>
      </c>
      <c r="K2159" s="36"/>
      <c r="L2159" s="37"/>
      <c r="M2159" s="7"/>
      <c r="N2159" s="25" t="str">
        <f>IF(COUNT(J2159,M2159)=2,ROUND(J2159*M2159,0),"-
-")</f>
        <v>-
-</v>
      </c>
      <c r="O2159" s="26"/>
      <c r="P2159" s="38" t="s">
        <v>2723</v>
      </c>
      <c r="Q2159" s="39"/>
      <c r="R2159" s="40"/>
    </row>
    <row r="2160" spans="1:18" ht="35.700000000000003" customHeight="1">
      <c r="A2160" s="22" t="s">
        <v>2724</v>
      </c>
      <c r="B2160" s="24"/>
      <c r="C2160" s="19" t="s">
        <v>2725</v>
      </c>
      <c r="D2160" s="20"/>
      <c r="E2160" s="20"/>
      <c r="F2160" s="20"/>
      <c r="G2160" s="21"/>
      <c r="H2160" s="22" t="s">
        <v>138</v>
      </c>
      <c r="I2160" s="24"/>
      <c r="J2160" s="35">
        <v>17</v>
      </c>
      <c r="K2160" s="36"/>
      <c r="L2160" s="37"/>
      <c r="M2160" s="7"/>
      <c r="N2160" s="25" t="str">
        <f>IF(COUNT(J2160,M2160)=2,ROUND(J2160*M2160,0),"-
-")</f>
        <v>-
-</v>
      </c>
      <c r="O2160" s="26"/>
      <c r="P2160" s="38" t="s">
        <v>2726</v>
      </c>
      <c r="Q2160" s="39"/>
      <c r="R2160" s="40"/>
    </row>
    <row r="2161" spans="1:18" ht="35.700000000000003" customHeight="1">
      <c r="A2161" s="22" t="s">
        <v>2727</v>
      </c>
      <c r="B2161" s="24"/>
      <c r="C2161" s="19" t="s">
        <v>2728</v>
      </c>
      <c r="D2161" s="20"/>
      <c r="E2161" s="20"/>
      <c r="F2161" s="20"/>
      <c r="G2161" s="21"/>
      <c r="H2161" s="22" t="s">
        <v>138</v>
      </c>
      <c r="I2161" s="24"/>
      <c r="J2161" s="35">
        <v>70</v>
      </c>
      <c r="K2161" s="36"/>
      <c r="L2161" s="37"/>
      <c r="M2161" s="7"/>
      <c r="N2161" s="25" t="str">
        <f>IF(COUNT(J2161,M2161)=2,ROUND(J2161*M2161,0),"-
-")</f>
        <v>-
-</v>
      </c>
      <c r="O2161" s="26"/>
      <c r="P2161" s="38" t="s">
        <v>2729</v>
      </c>
      <c r="Q2161" s="39"/>
      <c r="R2161" s="40"/>
    </row>
    <row r="2162" spans="1:18" ht="35.700000000000003" customHeight="1">
      <c r="A2162" s="22" t="s">
        <v>2730</v>
      </c>
      <c r="B2162" s="24"/>
      <c r="C2162" s="19" t="s">
        <v>2731</v>
      </c>
      <c r="D2162" s="20"/>
      <c r="E2162" s="20"/>
      <c r="F2162" s="20"/>
      <c r="G2162" s="21"/>
      <c r="H2162" s="22" t="s">
        <v>138</v>
      </c>
      <c r="I2162" s="24"/>
      <c r="J2162" s="35">
        <v>16</v>
      </c>
      <c r="K2162" s="36"/>
      <c r="L2162" s="37"/>
      <c r="M2162" s="7"/>
      <c r="N2162" s="25" t="str">
        <f>IF(COUNT(J2162,M2162)=2,ROUND(J2162*M2162,0),"-
-")</f>
        <v>-
-</v>
      </c>
      <c r="O2162" s="26"/>
      <c r="P2162" s="38" t="s">
        <v>2732</v>
      </c>
      <c r="Q2162" s="39"/>
      <c r="R2162" s="40"/>
    </row>
    <row r="2163" spans="1:18" ht="35.700000000000003" customHeight="1">
      <c r="A2163" s="22" t="s">
        <v>2733</v>
      </c>
      <c r="B2163" s="24"/>
      <c r="C2163" s="19" t="s">
        <v>2734</v>
      </c>
      <c r="D2163" s="20"/>
      <c r="E2163" s="20"/>
      <c r="F2163" s="20"/>
      <c r="G2163" s="21"/>
      <c r="H2163" s="22" t="s">
        <v>138</v>
      </c>
      <c r="I2163" s="24"/>
      <c r="J2163" s="35">
        <v>110</v>
      </c>
      <c r="K2163" s="36"/>
      <c r="L2163" s="37"/>
      <c r="M2163" s="7"/>
      <c r="N2163" s="25" t="str">
        <f>IF(COUNT(J2163,M2163)=2,ROUND(J2163*M2163,0),"-
-")</f>
        <v>-
-</v>
      </c>
      <c r="O2163" s="26"/>
      <c r="P2163" s="38" t="s">
        <v>2735</v>
      </c>
      <c r="Q2163" s="39"/>
      <c r="R2163" s="40"/>
    </row>
    <row r="2164" spans="1:18" ht="35.700000000000003" customHeight="1">
      <c r="A2164" s="22" t="s">
        <v>2736</v>
      </c>
      <c r="B2164" s="24"/>
      <c r="C2164" s="19" t="s">
        <v>2737</v>
      </c>
      <c r="D2164" s="20"/>
      <c r="E2164" s="20"/>
      <c r="F2164" s="20"/>
      <c r="G2164" s="21"/>
      <c r="H2164" s="22"/>
      <c r="I2164" s="24"/>
      <c r="J2164" s="35">
        <v>1</v>
      </c>
      <c r="K2164" s="36"/>
      <c r="L2164" s="37"/>
      <c r="M2164" s="6" t="str">
        <f>IF(COUNT(N2164,J2164)=2,IF(J2164=0,"-",N2164/J2164),"-")</f>
        <v>-</v>
      </c>
      <c r="N2164" s="25" t="str">
        <f>IF(COUNT(N2165,N2166,N2167,N2168,N2169)=5,SUM(N2165,N2166,N2167,N2168,N2169),"-")</f>
        <v>-</v>
      </c>
      <c r="O2164" s="26"/>
      <c r="P2164" s="19"/>
      <c r="Q2164" s="20"/>
      <c r="R2164" s="21"/>
    </row>
    <row r="2165" spans="1:18" ht="35.700000000000003" customHeight="1">
      <c r="A2165" s="22" t="s">
        <v>2738</v>
      </c>
      <c r="B2165" s="24"/>
      <c r="C2165" s="19" t="s">
        <v>2739</v>
      </c>
      <c r="D2165" s="20"/>
      <c r="E2165" s="20"/>
      <c r="F2165" s="20"/>
      <c r="G2165" s="21"/>
      <c r="H2165" s="22" t="s">
        <v>138</v>
      </c>
      <c r="I2165" s="24"/>
      <c r="J2165" s="35">
        <v>4</v>
      </c>
      <c r="K2165" s="36"/>
      <c r="L2165" s="37"/>
      <c r="M2165" s="7"/>
      <c r="N2165" s="25" t="str">
        <f>IF(COUNT(J2165,M2165)=2,ROUND(J2165*M2165,0),"-
-")</f>
        <v>-
-</v>
      </c>
      <c r="O2165" s="26"/>
      <c r="P2165" s="38" t="s">
        <v>2740</v>
      </c>
      <c r="Q2165" s="39"/>
      <c r="R2165" s="40"/>
    </row>
    <row r="2166" spans="1:18" ht="35.700000000000003" customHeight="1">
      <c r="A2166" s="22" t="s">
        <v>2741</v>
      </c>
      <c r="B2166" s="24"/>
      <c r="C2166" s="19" t="s">
        <v>2715</v>
      </c>
      <c r="D2166" s="20"/>
      <c r="E2166" s="20"/>
      <c r="F2166" s="20"/>
      <c r="G2166" s="21"/>
      <c r="H2166" s="22" t="s">
        <v>138</v>
      </c>
      <c r="I2166" s="24"/>
      <c r="J2166" s="35">
        <v>55</v>
      </c>
      <c r="K2166" s="36"/>
      <c r="L2166" s="37"/>
      <c r="M2166" s="7"/>
      <c r="N2166" s="25" t="str">
        <f>IF(COUNT(J2166,M2166)=2,ROUND(J2166*M2166,0),"-
-")</f>
        <v>-
-</v>
      </c>
      <c r="O2166" s="26"/>
      <c r="P2166" s="38" t="s">
        <v>2716</v>
      </c>
      <c r="Q2166" s="39"/>
      <c r="R2166" s="40"/>
    </row>
    <row r="2167" spans="1:18" ht="35.700000000000003" customHeight="1">
      <c r="A2167" s="22" t="s">
        <v>2742</v>
      </c>
      <c r="B2167" s="24"/>
      <c r="C2167" s="19" t="s">
        <v>2718</v>
      </c>
      <c r="D2167" s="20"/>
      <c r="E2167" s="20"/>
      <c r="F2167" s="20"/>
      <c r="G2167" s="21"/>
      <c r="H2167" s="22" t="s">
        <v>138</v>
      </c>
      <c r="I2167" s="24"/>
      <c r="J2167" s="35">
        <v>24</v>
      </c>
      <c r="K2167" s="36"/>
      <c r="L2167" s="37"/>
      <c r="M2167" s="7"/>
      <c r="N2167" s="25" t="str">
        <f>IF(COUNT(J2167,M2167)=2,ROUND(J2167*M2167,0),"-
-")</f>
        <v>-
-</v>
      </c>
      <c r="O2167" s="26"/>
      <c r="P2167" s="38" t="s">
        <v>2719</v>
      </c>
      <c r="Q2167" s="39"/>
      <c r="R2167" s="40"/>
    </row>
    <row r="2168" spans="1:18" ht="35.700000000000003" customHeight="1">
      <c r="A2168" s="22" t="s">
        <v>2743</v>
      </c>
      <c r="B2168" s="24"/>
      <c r="C2168" s="19" t="s">
        <v>2722</v>
      </c>
      <c r="D2168" s="20"/>
      <c r="E2168" s="20"/>
      <c r="F2168" s="20"/>
      <c r="G2168" s="21"/>
      <c r="H2168" s="22" t="s">
        <v>138</v>
      </c>
      <c r="I2168" s="24"/>
      <c r="J2168" s="35">
        <v>58</v>
      </c>
      <c r="K2168" s="36"/>
      <c r="L2168" s="37"/>
      <c r="M2168" s="7"/>
      <c r="N2168" s="25" t="str">
        <f>IF(COUNT(J2168,M2168)=2,ROUND(J2168*M2168,0),"-
-")</f>
        <v>-
-</v>
      </c>
      <c r="O2168" s="26"/>
      <c r="P2168" s="38" t="s">
        <v>2723</v>
      </c>
      <c r="Q2168" s="39"/>
      <c r="R2168" s="40"/>
    </row>
    <row r="2169" spans="1:18" ht="35.700000000000003" customHeight="1">
      <c r="A2169" s="22" t="s">
        <v>2744</v>
      </c>
      <c r="B2169" s="24"/>
      <c r="C2169" s="19" t="s">
        <v>2745</v>
      </c>
      <c r="D2169" s="20"/>
      <c r="E2169" s="20"/>
      <c r="F2169" s="20"/>
      <c r="G2169" s="21"/>
      <c r="H2169" s="22" t="s">
        <v>65</v>
      </c>
      <c r="I2169" s="24"/>
      <c r="J2169" s="35">
        <v>1</v>
      </c>
      <c r="K2169" s="36"/>
      <c r="L2169" s="37"/>
      <c r="M2169" s="7"/>
      <c r="N2169" s="25" t="str">
        <f>IF(COUNT(J2169,M2169)=2,ROUND(J2169*M2169,0),"-
-")</f>
        <v>-
-</v>
      </c>
      <c r="O2169" s="26"/>
      <c r="P2169" s="38" t="s">
        <v>2746</v>
      </c>
      <c r="Q2169" s="39"/>
      <c r="R2169" s="40"/>
    </row>
    <row r="2170" spans="1:18" ht="35.700000000000003" customHeight="1">
      <c r="A2170" s="22" t="s">
        <v>2747</v>
      </c>
      <c r="B2170" s="24"/>
      <c r="C2170" s="19" t="s">
        <v>2748</v>
      </c>
      <c r="D2170" s="20"/>
      <c r="E2170" s="20"/>
      <c r="F2170" s="20"/>
      <c r="G2170" s="21"/>
      <c r="H2170" s="22"/>
      <c r="I2170" s="24"/>
      <c r="J2170" s="35">
        <v>1</v>
      </c>
      <c r="K2170" s="36"/>
      <c r="L2170" s="37"/>
      <c r="M2170" s="6" t="str">
        <f>IF(COUNT(N2170,J2170)=2,IF(J2170=0,"-",N2170/J2170),"-")</f>
        <v>-</v>
      </c>
      <c r="N2170" s="25" t="str">
        <f>IF(COUNT(N2171,N2172,N2173,N2189,N2190,N2191)=6,SUM(N2171,N2172,N2173,N2189,N2190,N2191),"-")</f>
        <v>-</v>
      </c>
      <c r="O2170" s="26"/>
      <c r="P2170" s="19"/>
      <c r="Q2170" s="20"/>
      <c r="R2170" s="21"/>
    </row>
    <row r="2171" spans="1:18" ht="35.700000000000003" customHeight="1">
      <c r="A2171" s="22" t="s">
        <v>2749</v>
      </c>
      <c r="B2171" s="24"/>
      <c r="C2171" s="19" t="s">
        <v>2750</v>
      </c>
      <c r="D2171" s="20"/>
      <c r="E2171" s="20"/>
      <c r="F2171" s="20"/>
      <c r="G2171" s="21"/>
      <c r="H2171" s="22" t="s">
        <v>138</v>
      </c>
      <c r="I2171" s="24"/>
      <c r="J2171" s="35">
        <v>44</v>
      </c>
      <c r="K2171" s="36"/>
      <c r="L2171" s="37"/>
      <c r="M2171" s="7"/>
      <c r="N2171" s="25" t="str">
        <f>IF(COUNT(J2171,M2171)=2,ROUND(J2171*M2171,0),"-
-")</f>
        <v>-
-</v>
      </c>
      <c r="O2171" s="26"/>
      <c r="P2171" s="38" t="s">
        <v>2751</v>
      </c>
      <c r="Q2171" s="39"/>
      <c r="R2171" s="40"/>
    </row>
    <row r="2172" spans="1:18" ht="35.700000000000003" customHeight="1">
      <c r="A2172" s="22" t="s">
        <v>2752</v>
      </c>
      <c r="B2172" s="24"/>
      <c r="C2172" s="19" t="s">
        <v>2753</v>
      </c>
      <c r="D2172" s="20"/>
      <c r="E2172" s="20"/>
      <c r="F2172" s="20"/>
      <c r="G2172" s="21"/>
      <c r="H2172" s="22" t="s">
        <v>138</v>
      </c>
      <c r="I2172" s="24"/>
      <c r="J2172" s="35">
        <v>33</v>
      </c>
      <c r="K2172" s="36"/>
      <c r="L2172" s="37"/>
      <c r="M2172" s="7"/>
      <c r="N2172" s="25" t="str">
        <f>IF(COUNT(J2172,M2172)=2,ROUND(J2172*M2172,0),"-
-")</f>
        <v>-
-</v>
      </c>
      <c r="O2172" s="26"/>
      <c r="P2172" s="38" t="s">
        <v>2754</v>
      </c>
      <c r="Q2172" s="39"/>
      <c r="R2172" s="40"/>
    </row>
    <row r="2173" spans="1:18" ht="35.700000000000003" customHeight="1">
      <c r="A2173" s="22" t="s">
        <v>2755</v>
      </c>
      <c r="B2173" s="24"/>
      <c r="C2173" s="19" t="s">
        <v>2756</v>
      </c>
      <c r="D2173" s="20"/>
      <c r="E2173" s="20"/>
      <c r="F2173" s="20"/>
      <c r="G2173" s="21"/>
      <c r="H2173" s="22" t="s">
        <v>138</v>
      </c>
      <c r="I2173" s="24"/>
      <c r="J2173" s="35">
        <v>33</v>
      </c>
      <c r="K2173" s="36"/>
      <c r="L2173" s="37"/>
      <c r="M2173" s="7"/>
      <c r="N2173" s="25" t="str">
        <f>IF(COUNT(J2173,M2173)=2,ROUND(J2173*M2173,0),"-
-")</f>
        <v>-
-</v>
      </c>
      <c r="O2173" s="26"/>
      <c r="P2173" s="38" t="s">
        <v>2757</v>
      </c>
      <c r="Q2173" s="39"/>
      <c r="R2173" s="40"/>
    </row>
    <row r="2174" spans="1:18" ht="54.75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</row>
    <row r="2175" spans="1:18" ht="10.5" customHeight="1">
      <c r="A2175" s="1"/>
      <c r="B2175" s="41" t="s">
        <v>42</v>
      </c>
      <c r="C2175" s="41"/>
      <c r="D2175" s="1"/>
      <c r="E2175" s="8" t="s">
        <v>43</v>
      </c>
      <c r="F2175" s="1"/>
      <c r="G2175" s="41" t="s">
        <v>44</v>
      </c>
      <c r="H2175" s="41"/>
      <c r="I2175" s="1"/>
      <c r="J2175" s="1"/>
      <c r="K2175" s="8" t="s">
        <v>43</v>
      </c>
      <c r="L2175" s="1"/>
      <c r="M2175" s="1"/>
      <c r="N2175" s="1"/>
      <c r="O2175" s="1"/>
      <c r="P2175" s="1"/>
      <c r="Q2175" s="1"/>
      <c r="R2175" s="1"/>
    </row>
    <row r="2176" spans="1:18" ht="21.45" customHeight="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</row>
    <row r="2177" spans="1:18" ht="26.1" customHeight="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</row>
    <row r="2178" spans="1:18" ht="17.25" customHeight="1">
      <c r="A2178" s="29" t="s">
        <v>0</v>
      </c>
      <c r="B2178" s="29"/>
      <c r="C2178" s="29"/>
      <c r="D2178" s="29"/>
      <c r="E2178" s="29"/>
      <c r="F2178" s="29"/>
      <c r="G2178" s="29"/>
      <c r="H2178" s="29"/>
      <c r="I2178" s="29"/>
      <c r="J2178" s="29"/>
      <c r="K2178" s="29"/>
      <c r="L2178" s="29"/>
      <c r="M2178" s="29"/>
      <c r="N2178" s="29"/>
      <c r="O2178" s="29"/>
      <c r="P2178" s="29"/>
      <c r="Q2178" s="29"/>
      <c r="R2178" s="29"/>
    </row>
    <row r="2179" spans="1:18" ht="4.8" customHeight="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</row>
    <row r="2180" spans="1:18" ht="17.25" customHeight="1">
      <c r="A2180" s="29" t="s">
        <v>45</v>
      </c>
      <c r="B2180" s="29"/>
      <c r="C2180" s="29"/>
      <c r="D2180" s="29"/>
      <c r="E2180" s="29"/>
      <c r="F2180" s="29"/>
      <c r="G2180" s="29"/>
      <c r="H2180" s="29"/>
      <c r="I2180" s="29"/>
      <c r="J2180" s="29"/>
      <c r="K2180" s="29"/>
      <c r="L2180" s="29"/>
      <c r="M2180" s="29"/>
      <c r="N2180" s="29"/>
      <c r="O2180" s="29"/>
      <c r="P2180" s="29"/>
      <c r="Q2180" s="29"/>
      <c r="R2180" s="29"/>
    </row>
    <row r="2181" spans="1:18" ht="2.85" customHeight="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</row>
    <row r="2182" spans="1:18" ht="11.4" customHeight="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30" t="s">
        <v>2</v>
      </c>
      <c r="P2182" s="30"/>
      <c r="Q2182" s="30"/>
      <c r="R2182" s="30"/>
    </row>
    <row r="2183" spans="1:18" ht="6.75" customHeight="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</row>
    <row r="2184" spans="1:18" ht="10.5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41" t="s">
        <v>2758</v>
      </c>
      <c r="P2184" s="41"/>
      <c r="Q2184" s="41"/>
      <c r="R2184" s="1"/>
    </row>
    <row r="2185" spans="1:18" ht="2.4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</row>
    <row r="2186" spans="1:18" ht="27.6" customHeight="1">
      <c r="A2186" s="16" t="s">
        <v>4</v>
      </c>
      <c r="B2186" s="18"/>
      <c r="C2186" s="19" t="s">
        <v>47</v>
      </c>
      <c r="D2186" s="20"/>
      <c r="E2186" s="20"/>
      <c r="F2186" s="20"/>
      <c r="G2186" s="20"/>
      <c r="H2186" s="20"/>
      <c r="I2186" s="20"/>
      <c r="J2186" s="20"/>
      <c r="K2186" s="20"/>
      <c r="L2186" s="21"/>
      <c r="M2186" s="4" t="s">
        <v>6</v>
      </c>
      <c r="N2186" s="32"/>
      <c r="O2186" s="33"/>
      <c r="P2186" s="33"/>
      <c r="Q2186" s="33"/>
      <c r="R2186" s="34"/>
    </row>
    <row r="2187" spans="1:18" ht="27.6" customHeight="1">
      <c r="A2187" s="16" t="s">
        <v>7</v>
      </c>
      <c r="B2187" s="18"/>
      <c r="C2187" s="19" t="s">
        <v>8</v>
      </c>
      <c r="D2187" s="20"/>
      <c r="E2187" s="20"/>
      <c r="F2187" s="20"/>
      <c r="G2187" s="20"/>
      <c r="H2187" s="20"/>
      <c r="I2187" s="20"/>
      <c r="J2187" s="20"/>
      <c r="K2187" s="20"/>
      <c r="L2187" s="21"/>
      <c r="M2187" s="4" t="s">
        <v>9</v>
      </c>
      <c r="N2187" s="19" t="s">
        <v>10</v>
      </c>
      <c r="O2187" s="20"/>
      <c r="P2187" s="20"/>
      <c r="Q2187" s="20"/>
      <c r="R2187" s="21"/>
    </row>
    <row r="2188" spans="1:18" ht="22.2" customHeight="1">
      <c r="A2188" s="22" t="s">
        <v>11</v>
      </c>
      <c r="B2188" s="24"/>
      <c r="C2188" s="22" t="s">
        <v>48</v>
      </c>
      <c r="D2188" s="23"/>
      <c r="E2188" s="23"/>
      <c r="F2188" s="23"/>
      <c r="G2188" s="24"/>
      <c r="H2188" s="22" t="s">
        <v>49</v>
      </c>
      <c r="I2188" s="24"/>
      <c r="J2188" s="22" t="s">
        <v>50</v>
      </c>
      <c r="K2188" s="23"/>
      <c r="L2188" s="24"/>
      <c r="M2188" s="5" t="s">
        <v>51</v>
      </c>
      <c r="N2188" s="22" t="s">
        <v>52</v>
      </c>
      <c r="O2188" s="24"/>
      <c r="P2188" s="22" t="s">
        <v>53</v>
      </c>
      <c r="Q2188" s="23"/>
      <c r="R2188" s="24"/>
    </row>
    <row r="2189" spans="1:18" ht="35.700000000000003" customHeight="1">
      <c r="A2189" s="22" t="s">
        <v>2759</v>
      </c>
      <c r="B2189" s="24"/>
      <c r="C2189" s="19" t="s">
        <v>2760</v>
      </c>
      <c r="D2189" s="20"/>
      <c r="E2189" s="20"/>
      <c r="F2189" s="20"/>
      <c r="G2189" s="21"/>
      <c r="H2189" s="22" t="s">
        <v>138</v>
      </c>
      <c r="I2189" s="24"/>
      <c r="J2189" s="35">
        <v>91</v>
      </c>
      <c r="K2189" s="36"/>
      <c r="L2189" s="37"/>
      <c r="M2189" s="7"/>
      <c r="N2189" s="25" t="str">
        <f>IF(COUNT(J2189,M2189)=2,ROUND(J2189*M2189,0),"-
-")</f>
        <v>-
-</v>
      </c>
      <c r="O2189" s="26"/>
      <c r="P2189" s="38" t="s">
        <v>2761</v>
      </c>
      <c r="Q2189" s="39"/>
      <c r="R2189" s="40"/>
    </row>
    <row r="2190" spans="1:18" ht="35.700000000000003" customHeight="1">
      <c r="A2190" s="22" t="s">
        <v>2762</v>
      </c>
      <c r="B2190" s="24"/>
      <c r="C2190" s="19" t="s">
        <v>2763</v>
      </c>
      <c r="D2190" s="20"/>
      <c r="E2190" s="20"/>
      <c r="F2190" s="20"/>
      <c r="G2190" s="21"/>
      <c r="H2190" s="22" t="s">
        <v>65</v>
      </c>
      <c r="I2190" s="24"/>
      <c r="J2190" s="35">
        <v>1</v>
      </c>
      <c r="K2190" s="36"/>
      <c r="L2190" s="37"/>
      <c r="M2190" s="7"/>
      <c r="N2190" s="25" t="str">
        <f>IF(COUNT(J2190,M2190)=2,ROUND(J2190*M2190,0),"-
-")</f>
        <v>-
-</v>
      </c>
      <c r="O2190" s="26"/>
      <c r="P2190" s="38" t="s">
        <v>2764</v>
      </c>
      <c r="Q2190" s="39"/>
      <c r="R2190" s="40"/>
    </row>
    <row r="2191" spans="1:18" ht="35.700000000000003" customHeight="1">
      <c r="A2191" s="22" t="s">
        <v>2765</v>
      </c>
      <c r="B2191" s="24"/>
      <c r="C2191" s="19" t="s">
        <v>2766</v>
      </c>
      <c r="D2191" s="20"/>
      <c r="E2191" s="20"/>
      <c r="F2191" s="20"/>
      <c r="G2191" s="21"/>
      <c r="H2191" s="22" t="s">
        <v>65</v>
      </c>
      <c r="I2191" s="24"/>
      <c r="J2191" s="35">
        <v>1</v>
      </c>
      <c r="K2191" s="36"/>
      <c r="L2191" s="37"/>
      <c r="M2191" s="7"/>
      <c r="N2191" s="25" t="str">
        <f>IF(COUNT(J2191,M2191)=2,ROUND(J2191*M2191,0),"-
-")</f>
        <v>-
-</v>
      </c>
      <c r="O2191" s="26"/>
      <c r="P2191" s="38" t="s">
        <v>2767</v>
      </c>
      <c r="Q2191" s="39"/>
      <c r="R2191" s="40"/>
    </row>
    <row r="2192" spans="1:18" ht="17.850000000000001" customHeight="1">
      <c r="A2192" s="22" t="s">
        <v>2768</v>
      </c>
      <c r="B2192" s="24"/>
      <c r="C2192" s="19" t="s">
        <v>2769</v>
      </c>
      <c r="D2192" s="20"/>
      <c r="E2192" s="20"/>
      <c r="F2192" s="20"/>
      <c r="G2192" s="21"/>
      <c r="H2192" s="22"/>
      <c r="I2192" s="24"/>
      <c r="J2192" s="35">
        <v>1</v>
      </c>
      <c r="K2192" s="36"/>
      <c r="L2192" s="37"/>
      <c r="M2192" s="6" t="str">
        <f>IF(COUNT(N2192,J2192)=2,IF(J2192=0,"-",N2192/J2192),"-")</f>
        <v>-</v>
      </c>
      <c r="N2192" s="25" t="str">
        <f>IF(COUNT(N2193,N2194,N2195,N2196,N2197)=5,SUM(N2193,N2194,N2195,N2196,N2197),"-")</f>
        <v>-</v>
      </c>
      <c r="O2192" s="26"/>
      <c r="P2192" s="19"/>
      <c r="Q2192" s="20"/>
      <c r="R2192" s="21"/>
    </row>
    <row r="2193" spans="1:18" ht="35.700000000000003" customHeight="1">
      <c r="A2193" s="22" t="s">
        <v>2770</v>
      </c>
      <c r="B2193" s="24"/>
      <c r="C2193" s="19" t="s">
        <v>2771</v>
      </c>
      <c r="D2193" s="20"/>
      <c r="E2193" s="20"/>
      <c r="F2193" s="20"/>
      <c r="G2193" s="21"/>
      <c r="H2193" s="22" t="s">
        <v>138</v>
      </c>
      <c r="I2193" s="24"/>
      <c r="J2193" s="35">
        <v>26</v>
      </c>
      <c r="K2193" s="36"/>
      <c r="L2193" s="37"/>
      <c r="M2193" s="7"/>
      <c r="N2193" s="25" t="str">
        <f>IF(COUNT(J2193,M2193)=2,ROUND(J2193*M2193,0),"-
-")</f>
        <v>-
-</v>
      </c>
      <c r="O2193" s="26"/>
      <c r="P2193" s="38" t="s">
        <v>2772</v>
      </c>
      <c r="Q2193" s="39"/>
      <c r="R2193" s="40"/>
    </row>
    <row r="2194" spans="1:18" ht="35.700000000000003" customHeight="1">
      <c r="A2194" s="22" t="s">
        <v>2773</v>
      </c>
      <c r="B2194" s="24"/>
      <c r="C2194" s="19" t="s">
        <v>2774</v>
      </c>
      <c r="D2194" s="20"/>
      <c r="E2194" s="20"/>
      <c r="F2194" s="20"/>
      <c r="G2194" s="21"/>
      <c r="H2194" s="22" t="s">
        <v>138</v>
      </c>
      <c r="I2194" s="24"/>
      <c r="J2194" s="35">
        <v>33</v>
      </c>
      <c r="K2194" s="36"/>
      <c r="L2194" s="37"/>
      <c r="M2194" s="7"/>
      <c r="N2194" s="25" t="str">
        <f>IF(COUNT(J2194,M2194)=2,ROUND(J2194*M2194,0),"-
-")</f>
        <v>-
-</v>
      </c>
      <c r="O2194" s="26"/>
      <c r="P2194" s="38" t="s">
        <v>2775</v>
      </c>
      <c r="Q2194" s="39"/>
      <c r="R2194" s="40"/>
    </row>
    <row r="2195" spans="1:18" ht="35.700000000000003" customHeight="1">
      <c r="A2195" s="22" t="s">
        <v>2776</v>
      </c>
      <c r="B2195" s="24"/>
      <c r="C2195" s="19" t="s">
        <v>2777</v>
      </c>
      <c r="D2195" s="20"/>
      <c r="E2195" s="20"/>
      <c r="F2195" s="20"/>
      <c r="G2195" s="21"/>
      <c r="H2195" s="22" t="s">
        <v>138</v>
      </c>
      <c r="I2195" s="24"/>
      <c r="J2195" s="35">
        <v>33</v>
      </c>
      <c r="K2195" s="36"/>
      <c r="L2195" s="37"/>
      <c r="M2195" s="7"/>
      <c r="N2195" s="25" t="str">
        <f>IF(COUNT(J2195,M2195)=2,ROUND(J2195*M2195,0),"-
-")</f>
        <v>-
-</v>
      </c>
      <c r="O2195" s="26"/>
      <c r="P2195" s="38" t="s">
        <v>2778</v>
      </c>
      <c r="Q2195" s="39"/>
      <c r="R2195" s="40"/>
    </row>
    <row r="2196" spans="1:18" ht="35.700000000000003" customHeight="1">
      <c r="A2196" s="22" t="s">
        <v>2779</v>
      </c>
      <c r="B2196" s="24"/>
      <c r="C2196" s="19" t="s">
        <v>2780</v>
      </c>
      <c r="D2196" s="20"/>
      <c r="E2196" s="20"/>
      <c r="F2196" s="20"/>
      <c r="G2196" s="21"/>
      <c r="H2196" s="22" t="s">
        <v>138</v>
      </c>
      <c r="I2196" s="24"/>
      <c r="J2196" s="35">
        <v>86</v>
      </c>
      <c r="K2196" s="36"/>
      <c r="L2196" s="37"/>
      <c r="M2196" s="7"/>
      <c r="N2196" s="25" t="str">
        <f>IF(COUNT(J2196,M2196)=2,ROUND(J2196*M2196,0),"-
-")</f>
        <v>-
-</v>
      </c>
      <c r="O2196" s="26"/>
      <c r="P2196" s="38" t="s">
        <v>2781</v>
      </c>
      <c r="Q2196" s="39"/>
      <c r="R2196" s="40"/>
    </row>
    <row r="2197" spans="1:18" ht="35.700000000000003" customHeight="1">
      <c r="A2197" s="22" t="s">
        <v>2782</v>
      </c>
      <c r="B2197" s="24"/>
      <c r="C2197" s="19" t="s">
        <v>2783</v>
      </c>
      <c r="D2197" s="20"/>
      <c r="E2197" s="20"/>
      <c r="F2197" s="20"/>
      <c r="G2197" s="21"/>
      <c r="H2197" s="22" t="s">
        <v>65</v>
      </c>
      <c r="I2197" s="24"/>
      <c r="J2197" s="35">
        <v>1</v>
      </c>
      <c r="K2197" s="36"/>
      <c r="L2197" s="37"/>
      <c r="M2197" s="7"/>
      <c r="N2197" s="25" t="str">
        <f>IF(COUNT(J2197,M2197)=2,ROUND(J2197*M2197,0),"-
-")</f>
        <v>-
-</v>
      </c>
      <c r="O2197" s="26"/>
      <c r="P2197" s="38" t="s">
        <v>2784</v>
      </c>
      <c r="Q2197" s="39"/>
      <c r="R2197" s="40"/>
    </row>
    <row r="2198" spans="1:18" ht="35.700000000000003" customHeight="1">
      <c r="A2198" s="22" t="s">
        <v>2785</v>
      </c>
      <c r="B2198" s="24"/>
      <c r="C2198" s="19" t="s">
        <v>2786</v>
      </c>
      <c r="D2198" s="20"/>
      <c r="E2198" s="20"/>
      <c r="F2198" s="20"/>
      <c r="G2198" s="21"/>
      <c r="H2198" s="22"/>
      <c r="I2198" s="24"/>
      <c r="J2198" s="35">
        <v>1</v>
      </c>
      <c r="K2198" s="36"/>
      <c r="L2198" s="37"/>
      <c r="M2198" s="6" t="str">
        <f>IF(COUNT(N2198,J2198)=2,IF(J2198=0,"-",N2198/J2198),"-")</f>
        <v>-</v>
      </c>
      <c r="N2198" s="25" t="str">
        <f>IF(COUNT(N2199,N2200,N2201)=3,SUM(N2199,N2200,N2201),"-")</f>
        <v>-</v>
      </c>
      <c r="O2198" s="26"/>
      <c r="P2198" s="19"/>
      <c r="Q2198" s="20"/>
      <c r="R2198" s="21"/>
    </row>
    <row r="2199" spans="1:18" ht="35.700000000000003" customHeight="1">
      <c r="A2199" s="22" t="s">
        <v>2787</v>
      </c>
      <c r="B2199" s="24"/>
      <c r="C2199" s="19" t="s">
        <v>2788</v>
      </c>
      <c r="D2199" s="20"/>
      <c r="E2199" s="20"/>
      <c r="F2199" s="20"/>
      <c r="G2199" s="21"/>
      <c r="H2199" s="22" t="s">
        <v>138</v>
      </c>
      <c r="I2199" s="24"/>
      <c r="J2199" s="35">
        <v>12</v>
      </c>
      <c r="K2199" s="36"/>
      <c r="L2199" s="37"/>
      <c r="M2199" s="7"/>
      <c r="N2199" s="25" t="str">
        <f>IF(COUNT(J2199,M2199)=2,ROUND(J2199*M2199,0),"-
-")</f>
        <v>-
-</v>
      </c>
      <c r="O2199" s="26"/>
      <c r="P2199" s="38" t="s">
        <v>2789</v>
      </c>
      <c r="Q2199" s="39"/>
      <c r="R2199" s="40"/>
    </row>
    <row r="2200" spans="1:18" ht="35.700000000000003" customHeight="1">
      <c r="A2200" s="22" t="s">
        <v>2790</v>
      </c>
      <c r="B2200" s="24"/>
      <c r="C2200" s="19" t="s">
        <v>2791</v>
      </c>
      <c r="D2200" s="20"/>
      <c r="E2200" s="20"/>
      <c r="F2200" s="20"/>
      <c r="G2200" s="21"/>
      <c r="H2200" s="22" t="s">
        <v>138</v>
      </c>
      <c r="I2200" s="24"/>
      <c r="J2200" s="35">
        <v>4</v>
      </c>
      <c r="K2200" s="36"/>
      <c r="L2200" s="37"/>
      <c r="M2200" s="7"/>
      <c r="N2200" s="25" t="str">
        <f>IF(COUNT(J2200,M2200)=2,ROUND(J2200*M2200,0),"-
-")</f>
        <v>-
-</v>
      </c>
      <c r="O2200" s="26"/>
      <c r="P2200" s="38" t="s">
        <v>2792</v>
      </c>
      <c r="Q2200" s="39"/>
      <c r="R2200" s="40"/>
    </row>
    <row r="2201" spans="1:18" ht="35.700000000000003" customHeight="1">
      <c r="A2201" s="22" t="s">
        <v>2793</v>
      </c>
      <c r="B2201" s="24"/>
      <c r="C2201" s="19" t="s">
        <v>2794</v>
      </c>
      <c r="D2201" s="20"/>
      <c r="E2201" s="20"/>
      <c r="F2201" s="20"/>
      <c r="G2201" s="21"/>
      <c r="H2201" s="22" t="s">
        <v>138</v>
      </c>
      <c r="I2201" s="24"/>
      <c r="J2201" s="35">
        <v>4</v>
      </c>
      <c r="K2201" s="36"/>
      <c r="L2201" s="37"/>
      <c r="M2201" s="7"/>
      <c r="N2201" s="25" t="str">
        <f>IF(COUNT(J2201,M2201)=2,ROUND(J2201*M2201,0),"-
-")</f>
        <v>-
-</v>
      </c>
      <c r="O2201" s="26"/>
      <c r="P2201" s="38" t="s">
        <v>2795</v>
      </c>
      <c r="Q2201" s="39"/>
      <c r="R2201" s="40"/>
    </row>
    <row r="2202" spans="1:18" ht="17.850000000000001" customHeight="1">
      <c r="A2202" s="22" t="s">
        <v>2796</v>
      </c>
      <c r="B2202" s="24"/>
      <c r="C2202" s="19" t="s">
        <v>2797</v>
      </c>
      <c r="D2202" s="20"/>
      <c r="E2202" s="20"/>
      <c r="F2202" s="20"/>
      <c r="G2202" s="21"/>
      <c r="H2202" s="22"/>
      <c r="I2202" s="24"/>
      <c r="J2202" s="35">
        <v>1</v>
      </c>
      <c r="K2202" s="36"/>
      <c r="L2202" s="37"/>
      <c r="M2202" s="6" t="str">
        <f>IF(COUNT(N2202,J2202)=2,IF(J2202=0,"-",N2202/J2202),"-")</f>
        <v>-</v>
      </c>
      <c r="N2202" s="25" t="str">
        <f>IF(COUNT(N2203,N2204,N2220)=3,SUM(N2203,N2204,N2220),"-")</f>
        <v>-</v>
      </c>
      <c r="O2202" s="26"/>
      <c r="P2202" s="19"/>
      <c r="Q2202" s="20"/>
      <c r="R2202" s="21"/>
    </row>
    <row r="2203" spans="1:18" ht="35.700000000000003" customHeight="1">
      <c r="A2203" s="22" t="s">
        <v>2798</v>
      </c>
      <c r="B2203" s="24"/>
      <c r="C2203" s="19" t="s">
        <v>2799</v>
      </c>
      <c r="D2203" s="20"/>
      <c r="E2203" s="20"/>
      <c r="F2203" s="20"/>
      <c r="G2203" s="21"/>
      <c r="H2203" s="22" t="s">
        <v>138</v>
      </c>
      <c r="I2203" s="24"/>
      <c r="J2203" s="35">
        <v>30</v>
      </c>
      <c r="K2203" s="36"/>
      <c r="L2203" s="37"/>
      <c r="M2203" s="7"/>
      <c r="N2203" s="25" t="str">
        <f>IF(COUNT(J2203,M2203)=2,ROUND(J2203*M2203,0),"-
-")</f>
        <v>-
-</v>
      </c>
      <c r="O2203" s="26"/>
      <c r="P2203" s="38" t="s">
        <v>2800</v>
      </c>
      <c r="Q2203" s="39"/>
      <c r="R2203" s="40"/>
    </row>
    <row r="2204" spans="1:18" ht="35.700000000000003" customHeight="1">
      <c r="A2204" s="22" t="s">
        <v>2801</v>
      </c>
      <c r="B2204" s="24"/>
      <c r="C2204" s="19" t="s">
        <v>2802</v>
      </c>
      <c r="D2204" s="20"/>
      <c r="E2204" s="20"/>
      <c r="F2204" s="20"/>
      <c r="G2204" s="21"/>
      <c r="H2204" s="22" t="s">
        <v>138</v>
      </c>
      <c r="I2204" s="24"/>
      <c r="J2204" s="35">
        <v>40</v>
      </c>
      <c r="K2204" s="36"/>
      <c r="L2204" s="37"/>
      <c r="M2204" s="7"/>
      <c r="N2204" s="25" t="str">
        <f>IF(COUNT(J2204,M2204)=2,ROUND(J2204*M2204,0),"-
-")</f>
        <v>-
-</v>
      </c>
      <c r="O2204" s="26"/>
      <c r="P2204" s="38" t="s">
        <v>2803</v>
      </c>
      <c r="Q2204" s="39"/>
      <c r="R2204" s="40"/>
    </row>
    <row r="2205" spans="1:18" ht="54.75" customHeight="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</row>
    <row r="2206" spans="1:18" ht="10.5" customHeight="1">
      <c r="A2206" s="1"/>
      <c r="B2206" s="41" t="s">
        <v>42</v>
      </c>
      <c r="C2206" s="41"/>
      <c r="D2206" s="1"/>
      <c r="E2206" s="8" t="s">
        <v>43</v>
      </c>
      <c r="F2206" s="1"/>
      <c r="G2206" s="41" t="s">
        <v>44</v>
      </c>
      <c r="H2206" s="41"/>
      <c r="I2206" s="1"/>
      <c r="J2206" s="1"/>
      <c r="K2206" s="8" t="s">
        <v>43</v>
      </c>
      <c r="L2206" s="1"/>
      <c r="M2206" s="1"/>
      <c r="N2206" s="1"/>
      <c r="O2206" s="1"/>
      <c r="P2206" s="1"/>
      <c r="Q2206" s="1"/>
      <c r="R2206" s="1"/>
    </row>
    <row r="2207" spans="1:18" ht="21.45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</row>
    <row r="2208" spans="1:18" ht="26.1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</row>
    <row r="2209" spans="1:18" ht="17.25" customHeight="1">
      <c r="A2209" s="29" t="s">
        <v>0</v>
      </c>
      <c r="B2209" s="29"/>
      <c r="C2209" s="29"/>
      <c r="D2209" s="29"/>
      <c r="E2209" s="29"/>
      <c r="F2209" s="29"/>
      <c r="G2209" s="29"/>
      <c r="H2209" s="29"/>
      <c r="I2209" s="29"/>
      <c r="J2209" s="29"/>
      <c r="K2209" s="29"/>
      <c r="L2209" s="29"/>
      <c r="M2209" s="29"/>
      <c r="N2209" s="29"/>
      <c r="O2209" s="29"/>
      <c r="P2209" s="29"/>
      <c r="Q2209" s="29"/>
      <c r="R2209" s="29"/>
    </row>
    <row r="2210" spans="1:18" ht="4.8" customHeight="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</row>
    <row r="2211" spans="1:18" ht="17.25" customHeight="1">
      <c r="A2211" s="29" t="s">
        <v>45</v>
      </c>
      <c r="B2211" s="29"/>
      <c r="C2211" s="29"/>
      <c r="D2211" s="29"/>
      <c r="E2211" s="29"/>
      <c r="F2211" s="29"/>
      <c r="G2211" s="29"/>
      <c r="H2211" s="29"/>
      <c r="I2211" s="29"/>
      <c r="J2211" s="29"/>
      <c r="K2211" s="29"/>
      <c r="L2211" s="29"/>
      <c r="M2211" s="29"/>
      <c r="N2211" s="29"/>
      <c r="O2211" s="29"/>
      <c r="P2211" s="29"/>
      <c r="Q2211" s="29"/>
      <c r="R2211" s="29"/>
    </row>
    <row r="2212" spans="1:18" ht="2.85" customHeight="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</row>
    <row r="2213" spans="1:18" ht="11.4" customHeight="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30" t="s">
        <v>2</v>
      </c>
      <c r="P2213" s="30"/>
      <c r="Q2213" s="30"/>
      <c r="R2213" s="30"/>
    </row>
    <row r="2214" spans="1:18" ht="6.75" customHeight="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</row>
    <row r="2215" spans="1:18" ht="10.5" customHeight="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41" t="s">
        <v>2804</v>
      </c>
      <c r="P2215" s="41"/>
      <c r="Q2215" s="41"/>
      <c r="R2215" s="1"/>
    </row>
    <row r="2216" spans="1:18" ht="2.4" customHeight="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</row>
    <row r="2217" spans="1:18" ht="27.6" customHeight="1">
      <c r="A2217" s="16" t="s">
        <v>4</v>
      </c>
      <c r="B2217" s="18"/>
      <c r="C2217" s="19" t="s">
        <v>47</v>
      </c>
      <c r="D2217" s="20"/>
      <c r="E2217" s="20"/>
      <c r="F2217" s="20"/>
      <c r="G2217" s="20"/>
      <c r="H2217" s="20"/>
      <c r="I2217" s="20"/>
      <c r="J2217" s="20"/>
      <c r="K2217" s="20"/>
      <c r="L2217" s="21"/>
      <c r="M2217" s="4" t="s">
        <v>6</v>
      </c>
      <c r="N2217" s="32"/>
      <c r="O2217" s="33"/>
      <c r="P2217" s="33"/>
      <c r="Q2217" s="33"/>
      <c r="R2217" s="34"/>
    </row>
    <row r="2218" spans="1:18" ht="27.6" customHeight="1">
      <c r="A2218" s="16" t="s">
        <v>7</v>
      </c>
      <c r="B2218" s="18"/>
      <c r="C2218" s="19" t="s">
        <v>8</v>
      </c>
      <c r="D2218" s="20"/>
      <c r="E2218" s="20"/>
      <c r="F2218" s="20"/>
      <c r="G2218" s="20"/>
      <c r="H2218" s="20"/>
      <c r="I2218" s="20"/>
      <c r="J2218" s="20"/>
      <c r="K2218" s="20"/>
      <c r="L2218" s="21"/>
      <c r="M2218" s="4" t="s">
        <v>9</v>
      </c>
      <c r="N2218" s="19" t="s">
        <v>10</v>
      </c>
      <c r="O2218" s="20"/>
      <c r="P2218" s="20"/>
      <c r="Q2218" s="20"/>
      <c r="R2218" s="21"/>
    </row>
    <row r="2219" spans="1:18" ht="22.2" customHeight="1">
      <c r="A2219" s="22" t="s">
        <v>11</v>
      </c>
      <c r="B2219" s="24"/>
      <c r="C2219" s="22" t="s">
        <v>48</v>
      </c>
      <c r="D2219" s="23"/>
      <c r="E2219" s="23"/>
      <c r="F2219" s="23"/>
      <c r="G2219" s="24"/>
      <c r="H2219" s="22" t="s">
        <v>49</v>
      </c>
      <c r="I2219" s="24"/>
      <c r="J2219" s="22" t="s">
        <v>50</v>
      </c>
      <c r="K2219" s="23"/>
      <c r="L2219" s="24"/>
      <c r="M2219" s="5" t="s">
        <v>51</v>
      </c>
      <c r="N2219" s="22" t="s">
        <v>52</v>
      </c>
      <c r="O2219" s="24"/>
      <c r="P2219" s="22" t="s">
        <v>53</v>
      </c>
      <c r="Q2219" s="23"/>
      <c r="R2219" s="24"/>
    </row>
    <row r="2220" spans="1:18" ht="35.700000000000003" customHeight="1">
      <c r="A2220" s="22" t="s">
        <v>2805</v>
      </c>
      <c r="B2220" s="24"/>
      <c r="C2220" s="19" t="s">
        <v>2806</v>
      </c>
      <c r="D2220" s="20"/>
      <c r="E2220" s="20"/>
      <c r="F2220" s="20"/>
      <c r="G2220" s="21"/>
      <c r="H2220" s="22" t="s">
        <v>65</v>
      </c>
      <c r="I2220" s="24"/>
      <c r="J2220" s="35">
        <v>1</v>
      </c>
      <c r="K2220" s="36"/>
      <c r="L2220" s="37"/>
      <c r="M2220" s="7"/>
      <c r="N2220" s="25" t="str">
        <f>IF(COUNT(J2220,M2220)=2,ROUND(J2220*M2220,0),"-
-")</f>
        <v>-
-</v>
      </c>
      <c r="O2220" s="26"/>
      <c r="P2220" s="38" t="s">
        <v>2807</v>
      </c>
      <c r="Q2220" s="39"/>
      <c r="R2220" s="40"/>
    </row>
    <row r="2221" spans="1:18" ht="17.850000000000001" customHeight="1">
      <c r="A2221" s="22" t="s">
        <v>2808</v>
      </c>
      <c r="B2221" s="24"/>
      <c r="C2221" s="19" t="s">
        <v>2809</v>
      </c>
      <c r="D2221" s="20"/>
      <c r="E2221" s="20"/>
      <c r="F2221" s="20"/>
      <c r="G2221" s="21"/>
      <c r="H2221" s="22"/>
      <c r="I2221" s="24"/>
      <c r="J2221" s="35">
        <v>1</v>
      </c>
      <c r="K2221" s="36"/>
      <c r="L2221" s="37"/>
      <c r="M2221" s="6" t="str">
        <f>IF(COUNT(N2221,J2221)=2,IF(J2221=0,"-",N2221/J2221),"-")</f>
        <v>-</v>
      </c>
      <c r="N2221" s="25" t="str">
        <f>IF(COUNT(N2222,N2223)=2,SUM(N2222,N2223),"-")</f>
        <v>-</v>
      </c>
      <c r="O2221" s="26"/>
      <c r="P2221" s="19"/>
      <c r="Q2221" s="20"/>
      <c r="R2221" s="21"/>
    </row>
    <row r="2222" spans="1:18" ht="35.700000000000003" customHeight="1">
      <c r="A2222" s="22" t="s">
        <v>2810</v>
      </c>
      <c r="B2222" s="24"/>
      <c r="C2222" s="19" t="s">
        <v>2811</v>
      </c>
      <c r="D2222" s="20"/>
      <c r="E2222" s="20"/>
      <c r="F2222" s="20"/>
      <c r="G2222" s="21"/>
      <c r="H2222" s="22" t="s">
        <v>138</v>
      </c>
      <c r="I2222" s="24"/>
      <c r="J2222" s="35">
        <v>10</v>
      </c>
      <c r="K2222" s="36"/>
      <c r="L2222" s="37"/>
      <c r="M2222" s="7"/>
      <c r="N2222" s="25" t="str">
        <f>IF(COUNT(J2222,M2222)=2,ROUND(J2222*M2222,0),"-
-")</f>
        <v>-
-</v>
      </c>
      <c r="O2222" s="26"/>
      <c r="P2222" s="38" t="s">
        <v>2812</v>
      </c>
      <c r="Q2222" s="39"/>
      <c r="R2222" s="40"/>
    </row>
    <row r="2223" spans="1:18" ht="35.700000000000003" customHeight="1">
      <c r="A2223" s="22" t="s">
        <v>2813</v>
      </c>
      <c r="B2223" s="24"/>
      <c r="C2223" s="19" t="s">
        <v>2814</v>
      </c>
      <c r="D2223" s="20"/>
      <c r="E2223" s="20"/>
      <c r="F2223" s="20"/>
      <c r="G2223" s="21"/>
      <c r="H2223" s="22" t="s">
        <v>65</v>
      </c>
      <c r="I2223" s="24"/>
      <c r="J2223" s="35">
        <v>1</v>
      </c>
      <c r="K2223" s="36"/>
      <c r="L2223" s="37"/>
      <c r="M2223" s="7"/>
      <c r="N2223" s="25" t="str">
        <f>IF(COUNT(J2223,M2223)=2,ROUND(J2223*M2223,0),"-
-")</f>
        <v>-
-</v>
      </c>
      <c r="O2223" s="26"/>
      <c r="P2223" s="38" t="s">
        <v>2815</v>
      </c>
      <c r="Q2223" s="39"/>
      <c r="R2223" s="40"/>
    </row>
    <row r="2224" spans="1:18" ht="17.850000000000001" customHeight="1">
      <c r="A2224" s="22" t="s">
        <v>2816</v>
      </c>
      <c r="B2224" s="24"/>
      <c r="C2224" s="19" t="s">
        <v>2817</v>
      </c>
      <c r="D2224" s="20"/>
      <c r="E2224" s="20"/>
      <c r="F2224" s="20"/>
      <c r="G2224" s="21"/>
      <c r="H2224" s="22"/>
      <c r="I2224" s="24"/>
      <c r="J2224" s="35">
        <v>1</v>
      </c>
      <c r="K2224" s="36"/>
      <c r="L2224" s="37"/>
      <c r="M2224" s="6" t="str">
        <f>IF(COUNT(N2224,J2224)=2,IF(J2224=0,"-",N2224/J2224),"-")</f>
        <v>-</v>
      </c>
      <c r="N2224" s="25" t="str">
        <f>IF(COUNT(N2225,N2226,N2227)=3,SUM(N2225,N2226,N2227),"-")</f>
        <v>-</v>
      </c>
      <c r="O2224" s="26"/>
      <c r="P2224" s="19"/>
      <c r="Q2224" s="20"/>
      <c r="R2224" s="21"/>
    </row>
    <row r="2225" spans="1:18" ht="35.700000000000003" customHeight="1">
      <c r="A2225" s="22" t="s">
        <v>2818</v>
      </c>
      <c r="B2225" s="24"/>
      <c r="C2225" s="19" t="s">
        <v>2819</v>
      </c>
      <c r="D2225" s="20"/>
      <c r="E2225" s="20"/>
      <c r="F2225" s="20"/>
      <c r="G2225" s="21"/>
      <c r="H2225" s="22" t="s">
        <v>65</v>
      </c>
      <c r="I2225" s="24"/>
      <c r="J2225" s="35">
        <v>1</v>
      </c>
      <c r="K2225" s="36"/>
      <c r="L2225" s="37"/>
      <c r="M2225" s="7"/>
      <c r="N2225" s="25" t="str">
        <f>IF(COUNT(J2225,M2225)=2,ROUND(J2225*M2225,0),"-
-")</f>
        <v>-
-</v>
      </c>
      <c r="O2225" s="26"/>
      <c r="P2225" s="38" t="s">
        <v>2820</v>
      </c>
      <c r="Q2225" s="39"/>
      <c r="R2225" s="40"/>
    </row>
    <row r="2226" spans="1:18" ht="35.700000000000003" customHeight="1">
      <c r="A2226" s="22" t="s">
        <v>2821</v>
      </c>
      <c r="B2226" s="24"/>
      <c r="C2226" s="19" t="s">
        <v>2822</v>
      </c>
      <c r="D2226" s="20"/>
      <c r="E2226" s="20"/>
      <c r="F2226" s="20"/>
      <c r="G2226" s="21"/>
      <c r="H2226" s="22" t="s">
        <v>65</v>
      </c>
      <c r="I2226" s="24"/>
      <c r="J2226" s="35">
        <v>1</v>
      </c>
      <c r="K2226" s="36"/>
      <c r="L2226" s="37"/>
      <c r="M2226" s="7"/>
      <c r="N2226" s="25" t="str">
        <f>IF(COUNT(J2226,M2226)=2,ROUND(J2226*M2226,0),"-
-")</f>
        <v>-
-</v>
      </c>
      <c r="O2226" s="26"/>
      <c r="P2226" s="38" t="s">
        <v>2823</v>
      </c>
      <c r="Q2226" s="39"/>
      <c r="R2226" s="40"/>
    </row>
    <row r="2227" spans="1:18" ht="35.700000000000003" customHeight="1">
      <c r="A2227" s="22" t="s">
        <v>2824</v>
      </c>
      <c r="B2227" s="24"/>
      <c r="C2227" s="19" t="s">
        <v>2825</v>
      </c>
      <c r="D2227" s="20"/>
      <c r="E2227" s="20"/>
      <c r="F2227" s="20"/>
      <c r="G2227" s="21"/>
      <c r="H2227" s="22" t="s">
        <v>65</v>
      </c>
      <c r="I2227" s="24"/>
      <c r="J2227" s="35">
        <v>1</v>
      </c>
      <c r="K2227" s="36"/>
      <c r="L2227" s="37"/>
      <c r="M2227" s="7"/>
      <c r="N2227" s="25" t="str">
        <f>IF(COUNT(J2227,M2227)=2,ROUND(J2227*M2227,0),"-
-")</f>
        <v>-
-</v>
      </c>
      <c r="O2227" s="26"/>
      <c r="P2227" s="38" t="s">
        <v>2826</v>
      </c>
      <c r="Q2227" s="39"/>
      <c r="R2227" s="40"/>
    </row>
    <row r="2228" spans="1:18" ht="53.55" customHeight="1">
      <c r="A2228" s="22" t="s">
        <v>2827</v>
      </c>
      <c r="B2228" s="24"/>
      <c r="C2228" s="19" t="s">
        <v>2828</v>
      </c>
      <c r="D2228" s="20"/>
      <c r="E2228" s="20"/>
      <c r="F2228" s="20"/>
      <c r="G2228" s="21"/>
      <c r="H2228" s="22" t="s">
        <v>65</v>
      </c>
      <c r="I2228" s="24"/>
      <c r="J2228" s="35">
        <v>1</v>
      </c>
      <c r="K2228" s="36"/>
      <c r="L2228" s="37"/>
      <c r="M2228" s="7"/>
      <c r="N2228" s="25" t="str">
        <f>IF(COUNT(J2228,M2228)=2,ROUND(J2228*M2228,0),"-
-
-")</f>
        <v>-
-
-</v>
      </c>
      <c r="O2228" s="26"/>
      <c r="P2228" s="19"/>
      <c r="Q2228" s="20"/>
      <c r="R2228" s="21"/>
    </row>
    <row r="2229" spans="1:18" ht="89.4" customHeight="1">
      <c r="A2229" s="22" t="s">
        <v>2829</v>
      </c>
      <c r="B2229" s="24"/>
      <c r="C2229" s="19" t="s">
        <v>2830</v>
      </c>
      <c r="D2229" s="20"/>
      <c r="E2229" s="20"/>
      <c r="F2229" s="20"/>
      <c r="G2229" s="21"/>
      <c r="H2229" s="22" t="s">
        <v>65</v>
      </c>
      <c r="I2229" s="24"/>
      <c r="J2229" s="35">
        <v>1</v>
      </c>
      <c r="K2229" s="36"/>
      <c r="L2229" s="37"/>
      <c r="M2229" s="7"/>
      <c r="N2229" s="25" t="str">
        <f>IF(COUNT(J2229,M2229)=2,ROUND(J2229*M2229,0),"-
-
-
-
-")</f>
        <v>-
-
-
-
-</v>
      </c>
      <c r="O2229" s="26"/>
      <c r="P2229" s="38" t="s">
        <v>2831</v>
      </c>
      <c r="Q2229" s="39"/>
      <c r="R2229" s="40"/>
    </row>
    <row r="2230" spans="1:18" ht="17.850000000000001" customHeight="1">
      <c r="A2230" s="22" t="s">
        <v>2832</v>
      </c>
      <c r="B2230" s="24"/>
      <c r="C2230" s="19" t="s">
        <v>2833</v>
      </c>
      <c r="D2230" s="20"/>
      <c r="E2230" s="20"/>
      <c r="F2230" s="20"/>
      <c r="G2230" s="21"/>
      <c r="H2230" s="22"/>
      <c r="I2230" s="24"/>
      <c r="J2230" s="35">
        <v>1</v>
      </c>
      <c r="K2230" s="36"/>
      <c r="L2230" s="37"/>
      <c r="M2230" s="6" t="str">
        <f>IF(COUNT(N2230,J2230)=2,IF(J2230=0,"-",N2230/J2230),"-")</f>
        <v>-</v>
      </c>
      <c r="N2230" s="25" t="str">
        <f>IF(COUNT(N2231,N2285,N2321,N2355,N2379,N2387,N2410,N2417,N2424,N2446,N2447,N2448,N2473,N2477,N2481,N2482,N2483,N2484)=18,SUM(N2231,N2285,N2321,N2355,N2379,N2387,N2410,N2417,N2424,N2446,N2447,N2448,N2473,N2477,N2481,N2482,N2483,N2484),"-")</f>
        <v>-</v>
      </c>
      <c r="O2230" s="26"/>
      <c r="P2230" s="19"/>
      <c r="Q2230" s="20"/>
      <c r="R2230" s="21"/>
    </row>
    <row r="2231" spans="1:18" ht="17.850000000000001" customHeight="1">
      <c r="A2231" s="22" t="s">
        <v>2834</v>
      </c>
      <c r="B2231" s="24"/>
      <c r="C2231" s="19" t="s">
        <v>2835</v>
      </c>
      <c r="D2231" s="20"/>
      <c r="E2231" s="20"/>
      <c r="F2231" s="20"/>
      <c r="G2231" s="21"/>
      <c r="H2231" s="22"/>
      <c r="I2231" s="24"/>
      <c r="J2231" s="35">
        <v>1</v>
      </c>
      <c r="K2231" s="36"/>
      <c r="L2231" s="37"/>
      <c r="M2231" s="6" t="str">
        <f>IF(COUNT(N2231,J2231)=2,IF(J2231=0,"-",N2231/J2231),"-")</f>
        <v>-</v>
      </c>
      <c r="N2231" s="25" t="str">
        <f>IF(COUNT(N2232,N2233,N2234,N2250,N2251,N2252,N2253,N2254,N2255,N2256,N2257,N2258,N2259,N2260,N2261,N2262,N2263,N2264,N2280,N2281,N2282,N2283,N2284)=23,SUM(N2232,N2233,N2234,N2250,N2251,N2252,N2253,N2254,N2255,N2256,N2257,N2258,N2259,N2260,N2261,N2262,N2263,N2264,N2280,N2281,N2282,N2283,N2284),"-")</f>
        <v>-</v>
      </c>
      <c r="O2231" s="26"/>
      <c r="P2231" s="19"/>
      <c r="Q2231" s="20"/>
      <c r="R2231" s="21"/>
    </row>
    <row r="2232" spans="1:18" ht="35.700000000000003" customHeight="1">
      <c r="A2232" s="22" t="s">
        <v>2836</v>
      </c>
      <c r="B2232" s="24"/>
      <c r="C2232" s="19" t="s">
        <v>2837</v>
      </c>
      <c r="D2232" s="20"/>
      <c r="E2232" s="20"/>
      <c r="F2232" s="20"/>
      <c r="G2232" s="21"/>
      <c r="H2232" s="22" t="s">
        <v>609</v>
      </c>
      <c r="I2232" s="24"/>
      <c r="J2232" s="35">
        <v>1</v>
      </c>
      <c r="K2232" s="36"/>
      <c r="L2232" s="37"/>
      <c r="M2232" s="7"/>
      <c r="N2232" s="25" t="str">
        <f>IF(COUNT(J2232,M2232)=2,ROUND(J2232*M2232,0),"-
-")</f>
        <v>-
-</v>
      </c>
      <c r="O2232" s="26"/>
      <c r="P2232" s="38" t="s">
        <v>2838</v>
      </c>
      <c r="Q2232" s="39"/>
      <c r="R2232" s="40"/>
    </row>
    <row r="2233" spans="1:18" ht="35.700000000000003" customHeight="1">
      <c r="A2233" s="22" t="s">
        <v>2839</v>
      </c>
      <c r="B2233" s="24"/>
      <c r="C2233" s="19" t="s">
        <v>2840</v>
      </c>
      <c r="D2233" s="20"/>
      <c r="E2233" s="20"/>
      <c r="F2233" s="20"/>
      <c r="G2233" s="21"/>
      <c r="H2233" s="22" t="s">
        <v>609</v>
      </c>
      <c r="I2233" s="24"/>
      <c r="J2233" s="35">
        <v>1</v>
      </c>
      <c r="K2233" s="36"/>
      <c r="L2233" s="37"/>
      <c r="M2233" s="7"/>
      <c r="N2233" s="25" t="str">
        <f>IF(COUNT(J2233,M2233)=2,ROUND(J2233*M2233,0),"-
-")</f>
        <v>-
-</v>
      </c>
      <c r="O2233" s="26"/>
      <c r="P2233" s="38" t="s">
        <v>2841</v>
      </c>
      <c r="Q2233" s="39"/>
      <c r="R2233" s="40"/>
    </row>
    <row r="2234" spans="1:18" ht="35.700000000000003" customHeight="1">
      <c r="A2234" s="22" t="s">
        <v>2842</v>
      </c>
      <c r="B2234" s="24"/>
      <c r="C2234" s="19" t="s">
        <v>2843</v>
      </c>
      <c r="D2234" s="20"/>
      <c r="E2234" s="20"/>
      <c r="F2234" s="20"/>
      <c r="G2234" s="21"/>
      <c r="H2234" s="22" t="s">
        <v>609</v>
      </c>
      <c r="I2234" s="24"/>
      <c r="J2234" s="35">
        <v>1</v>
      </c>
      <c r="K2234" s="36"/>
      <c r="L2234" s="37"/>
      <c r="M2234" s="7"/>
      <c r="N2234" s="25" t="str">
        <f>IF(COUNT(J2234,M2234)=2,ROUND(J2234*M2234,0),"-
-")</f>
        <v>-
-</v>
      </c>
      <c r="O2234" s="26"/>
      <c r="P2234" s="38" t="s">
        <v>2844</v>
      </c>
      <c r="Q2234" s="39"/>
      <c r="R2234" s="40"/>
    </row>
    <row r="2235" spans="1:18" ht="54.75" customHeight="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</row>
    <row r="2236" spans="1:18" ht="10.5" customHeight="1">
      <c r="A2236" s="1"/>
      <c r="B2236" s="41" t="s">
        <v>42</v>
      </c>
      <c r="C2236" s="41"/>
      <c r="D2236" s="1"/>
      <c r="E2236" s="8" t="s">
        <v>43</v>
      </c>
      <c r="F2236" s="1"/>
      <c r="G2236" s="41" t="s">
        <v>44</v>
      </c>
      <c r="H2236" s="41"/>
      <c r="I2236" s="1"/>
      <c r="J2236" s="1"/>
      <c r="K2236" s="8" t="s">
        <v>43</v>
      </c>
      <c r="L2236" s="1"/>
      <c r="M2236" s="1"/>
      <c r="N2236" s="1"/>
      <c r="O2236" s="1"/>
      <c r="P2236" s="1"/>
      <c r="Q2236" s="1"/>
      <c r="R2236" s="1"/>
    </row>
    <row r="2237" spans="1:18" ht="21.45" customHeight="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</row>
    <row r="2238" spans="1:18" ht="26.1" customHeight="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</row>
    <row r="2239" spans="1:18" ht="17.25" customHeight="1">
      <c r="A2239" s="29" t="s">
        <v>0</v>
      </c>
      <c r="B2239" s="29"/>
      <c r="C2239" s="29"/>
      <c r="D2239" s="29"/>
      <c r="E2239" s="29"/>
      <c r="F2239" s="29"/>
      <c r="G2239" s="29"/>
      <c r="H2239" s="29"/>
      <c r="I2239" s="29"/>
      <c r="J2239" s="29"/>
      <c r="K2239" s="29"/>
      <c r="L2239" s="29"/>
      <c r="M2239" s="29"/>
      <c r="N2239" s="29"/>
      <c r="O2239" s="29"/>
      <c r="P2239" s="29"/>
      <c r="Q2239" s="29"/>
      <c r="R2239" s="29"/>
    </row>
    <row r="2240" spans="1:18" ht="4.8" customHeight="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</row>
    <row r="2241" spans="1:18" ht="17.25" customHeight="1">
      <c r="A2241" s="29" t="s">
        <v>45</v>
      </c>
      <c r="B2241" s="29"/>
      <c r="C2241" s="29"/>
      <c r="D2241" s="29"/>
      <c r="E2241" s="29"/>
      <c r="F2241" s="29"/>
      <c r="G2241" s="29"/>
      <c r="H2241" s="29"/>
      <c r="I2241" s="29"/>
      <c r="J2241" s="29"/>
      <c r="K2241" s="29"/>
      <c r="L2241" s="29"/>
      <c r="M2241" s="29"/>
      <c r="N2241" s="29"/>
      <c r="O2241" s="29"/>
      <c r="P2241" s="29"/>
      <c r="Q2241" s="29"/>
      <c r="R2241" s="29"/>
    </row>
    <row r="2242" spans="1:18" ht="2.85" customHeight="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</row>
    <row r="2243" spans="1:18" ht="11.4" customHeight="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30" t="s">
        <v>2</v>
      </c>
      <c r="P2243" s="30"/>
      <c r="Q2243" s="30"/>
      <c r="R2243" s="30"/>
    </row>
    <row r="2244" spans="1:18" ht="6.75" customHeight="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</row>
    <row r="2245" spans="1:18" ht="10.5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41" t="s">
        <v>2845</v>
      </c>
      <c r="P2245" s="41"/>
      <c r="Q2245" s="41"/>
      <c r="R2245" s="1"/>
    </row>
    <row r="2246" spans="1:18" ht="2.4" customHeight="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</row>
    <row r="2247" spans="1:18" ht="27.6" customHeight="1">
      <c r="A2247" s="16" t="s">
        <v>4</v>
      </c>
      <c r="B2247" s="18"/>
      <c r="C2247" s="19" t="s">
        <v>47</v>
      </c>
      <c r="D2247" s="20"/>
      <c r="E2247" s="20"/>
      <c r="F2247" s="20"/>
      <c r="G2247" s="20"/>
      <c r="H2247" s="20"/>
      <c r="I2247" s="20"/>
      <c r="J2247" s="20"/>
      <c r="K2247" s="20"/>
      <c r="L2247" s="21"/>
      <c r="M2247" s="4" t="s">
        <v>6</v>
      </c>
      <c r="N2247" s="32"/>
      <c r="O2247" s="33"/>
      <c r="P2247" s="33"/>
      <c r="Q2247" s="33"/>
      <c r="R2247" s="34"/>
    </row>
    <row r="2248" spans="1:18" ht="27.6" customHeight="1">
      <c r="A2248" s="16" t="s">
        <v>7</v>
      </c>
      <c r="B2248" s="18"/>
      <c r="C2248" s="19" t="s">
        <v>8</v>
      </c>
      <c r="D2248" s="20"/>
      <c r="E2248" s="20"/>
      <c r="F2248" s="20"/>
      <c r="G2248" s="20"/>
      <c r="H2248" s="20"/>
      <c r="I2248" s="20"/>
      <c r="J2248" s="20"/>
      <c r="K2248" s="20"/>
      <c r="L2248" s="21"/>
      <c r="M2248" s="4" t="s">
        <v>9</v>
      </c>
      <c r="N2248" s="19" t="s">
        <v>10</v>
      </c>
      <c r="O2248" s="20"/>
      <c r="P2248" s="20"/>
      <c r="Q2248" s="20"/>
      <c r="R2248" s="21"/>
    </row>
    <row r="2249" spans="1:18" ht="22.2" customHeight="1">
      <c r="A2249" s="22" t="s">
        <v>11</v>
      </c>
      <c r="B2249" s="24"/>
      <c r="C2249" s="22" t="s">
        <v>48</v>
      </c>
      <c r="D2249" s="23"/>
      <c r="E2249" s="23"/>
      <c r="F2249" s="23"/>
      <c r="G2249" s="24"/>
      <c r="H2249" s="22" t="s">
        <v>49</v>
      </c>
      <c r="I2249" s="24"/>
      <c r="J2249" s="22" t="s">
        <v>50</v>
      </c>
      <c r="K2249" s="23"/>
      <c r="L2249" s="24"/>
      <c r="M2249" s="5" t="s">
        <v>51</v>
      </c>
      <c r="N2249" s="22" t="s">
        <v>52</v>
      </c>
      <c r="O2249" s="24"/>
      <c r="P2249" s="22" t="s">
        <v>53</v>
      </c>
      <c r="Q2249" s="23"/>
      <c r="R2249" s="24"/>
    </row>
    <row r="2250" spans="1:18" ht="35.700000000000003" customHeight="1">
      <c r="A2250" s="22" t="s">
        <v>2846</v>
      </c>
      <c r="B2250" s="24"/>
      <c r="C2250" s="19" t="s">
        <v>2847</v>
      </c>
      <c r="D2250" s="20"/>
      <c r="E2250" s="20"/>
      <c r="F2250" s="20"/>
      <c r="G2250" s="21"/>
      <c r="H2250" s="22" t="s">
        <v>609</v>
      </c>
      <c r="I2250" s="24"/>
      <c r="J2250" s="35">
        <v>1</v>
      </c>
      <c r="K2250" s="36"/>
      <c r="L2250" s="37"/>
      <c r="M2250" s="7"/>
      <c r="N2250" s="25" t="str">
        <f t="shared" ref="N2250:N2264" si="35">IF(COUNT(J2250,M2250)=2,ROUND(J2250*M2250,0),"-
-")</f>
        <v>-
-</v>
      </c>
      <c r="O2250" s="26"/>
      <c r="P2250" s="38" t="s">
        <v>2848</v>
      </c>
      <c r="Q2250" s="39"/>
      <c r="R2250" s="40"/>
    </row>
    <row r="2251" spans="1:18" ht="35.700000000000003" customHeight="1">
      <c r="A2251" s="22" t="s">
        <v>2849</v>
      </c>
      <c r="B2251" s="24"/>
      <c r="C2251" s="19" t="s">
        <v>2850</v>
      </c>
      <c r="D2251" s="20"/>
      <c r="E2251" s="20"/>
      <c r="F2251" s="20"/>
      <c r="G2251" s="21"/>
      <c r="H2251" s="22" t="s">
        <v>609</v>
      </c>
      <c r="I2251" s="24"/>
      <c r="J2251" s="35">
        <v>2</v>
      </c>
      <c r="K2251" s="36"/>
      <c r="L2251" s="37"/>
      <c r="M2251" s="7"/>
      <c r="N2251" s="25" t="str">
        <f t="shared" si="35"/>
        <v>-
-</v>
      </c>
      <c r="O2251" s="26"/>
      <c r="P2251" s="38" t="s">
        <v>2851</v>
      </c>
      <c r="Q2251" s="39"/>
      <c r="R2251" s="40"/>
    </row>
    <row r="2252" spans="1:18" ht="35.700000000000003" customHeight="1">
      <c r="A2252" s="22" t="s">
        <v>2852</v>
      </c>
      <c r="B2252" s="24"/>
      <c r="C2252" s="19" t="s">
        <v>2853</v>
      </c>
      <c r="D2252" s="20"/>
      <c r="E2252" s="20"/>
      <c r="F2252" s="20"/>
      <c r="G2252" s="21"/>
      <c r="H2252" s="22" t="s">
        <v>609</v>
      </c>
      <c r="I2252" s="24"/>
      <c r="J2252" s="35">
        <v>7</v>
      </c>
      <c r="K2252" s="36"/>
      <c r="L2252" s="37"/>
      <c r="M2252" s="7"/>
      <c r="N2252" s="25" t="str">
        <f t="shared" si="35"/>
        <v>-
-</v>
      </c>
      <c r="O2252" s="26"/>
      <c r="P2252" s="38" t="s">
        <v>2854</v>
      </c>
      <c r="Q2252" s="39"/>
      <c r="R2252" s="40"/>
    </row>
    <row r="2253" spans="1:18" ht="35.700000000000003" customHeight="1">
      <c r="A2253" s="22" t="s">
        <v>2855</v>
      </c>
      <c r="B2253" s="24"/>
      <c r="C2253" s="19" t="s">
        <v>2856</v>
      </c>
      <c r="D2253" s="20"/>
      <c r="E2253" s="20"/>
      <c r="F2253" s="20"/>
      <c r="G2253" s="21"/>
      <c r="H2253" s="22" t="s">
        <v>609</v>
      </c>
      <c r="I2253" s="24"/>
      <c r="J2253" s="35">
        <v>6</v>
      </c>
      <c r="K2253" s="36"/>
      <c r="L2253" s="37"/>
      <c r="M2253" s="7"/>
      <c r="N2253" s="25" t="str">
        <f t="shared" si="35"/>
        <v>-
-</v>
      </c>
      <c r="O2253" s="26"/>
      <c r="P2253" s="38" t="s">
        <v>2857</v>
      </c>
      <c r="Q2253" s="39"/>
      <c r="R2253" s="40"/>
    </row>
    <row r="2254" spans="1:18" ht="35.700000000000003" customHeight="1">
      <c r="A2254" s="22" t="s">
        <v>2858</v>
      </c>
      <c r="B2254" s="24"/>
      <c r="C2254" s="19" t="s">
        <v>2859</v>
      </c>
      <c r="D2254" s="20"/>
      <c r="E2254" s="20"/>
      <c r="F2254" s="20"/>
      <c r="G2254" s="21"/>
      <c r="H2254" s="22" t="s">
        <v>609</v>
      </c>
      <c r="I2254" s="24"/>
      <c r="J2254" s="35">
        <v>7</v>
      </c>
      <c r="K2254" s="36"/>
      <c r="L2254" s="37"/>
      <c r="M2254" s="7"/>
      <c r="N2254" s="25" t="str">
        <f t="shared" si="35"/>
        <v>-
-</v>
      </c>
      <c r="O2254" s="26"/>
      <c r="P2254" s="38" t="s">
        <v>2860</v>
      </c>
      <c r="Q2254" s="39"/>
      <c r="R2254" s="40"/>
    </row>
    <row r="2255" spans="1:18" ht="35.700000000000003" customHeight="1">
      <c r="A2255" s="22" t="s">
        <v>2861</v>
      </c>
      <c r="B2255" s="24"/>
      <c r="C2255" s="19" t="s">
        <v>2862</v>
      </c>
      <c r="D2255" s="20"/>
      <c r="E2255" s="20"/>
      <c r="F2255" s="20"/>
      <c r="G2255" s="21"/>
      <c r="H2255" s="22" t="s">
        <v>609</v>
      </c>
      <c r="I2255" s="24"/>
      <c r="J2255" s="35">
        <v>1</v>
      </c>
      <c r="K2255" s="36"/>
      <c r="L2255" s="37"/>
      <c r="M2255" s="7"/>
      <c r="N2255" s="25" t="str">
        <f t="shared" si="35"/>
        <v>-
-</v>
      </c>
      <c r="O2255" s="26"/>
      <c r="P2255" s="38" t="s">
        <v>2863</v>
      </c>
      <c r="Q2255" s="39"/>
      <c r="R2255" s="40"/>
    </row>
    <row r="2256" spans="1:18" ht="35.700000000000003" customHeight="1">
      <c r="A2256" s="22" t="s">
        <v>2864</v>
      </c>
      <c r="B2256" s="24"/>
      <c r="C2256" s="19" t="s">
        <v>2865</v>
      </c>
      <c r="D2256" s="20"/>
      <c r="E2256" s="20"/>
      <c r="F2256" s="20"/>
      <c r="G2256" s="21"/>
      <c r="H2256" s="22" t="s">
        <v>609</v>
      </c>
      <c r="I2256" s="24"/>
      <c r="J2256" s="35">
        <v>1</v>
      </c>
      <c r="K2256" s="36"/>
      <c r="L2256" s="37"/>
      <c r="M2256" s="7"/>
      <c r="N2256" s="25" t="str">
        <f t="shared" si="35"/>
        <v>-
-</v>
      </c>
      <c r="O2256" s="26"/>
      <c r="P2256" s="38" t="s">
        <v>2866</v>
      </c>
      <c r="Q2256" s="39"/>
      <c r="R2256" s="40"/>
    </row>
    <row r="2257" spans="1:18" ht="35.700000000000003" customHeight="1">
      <c r="A2257" s="22" t="s">
        <v>2867</v>
      </c>
      <c r="B2257" s="24"/>
      <c r="C2257" s="19" t="s">
        <v>2868</v>
      </c>
      <c r="D2257" s="20"/>
      <c r="E2257" s="20"/>
      <c r="F2257" s="20"/>
      <c r="G2257" s="21"/>
      <c r="H2257" s="22" t="s">
        <v>609</v>
      </c>
      <c r="I2257" s="24"/>
      <c r="J2257" s="35">
        <v>1</v>
      </c>
      <c r="K2257" s="36"/>
      <c r="L2257" s="37"/>
      <c r="M2257" s="7"/>
      <c r="N2257" s="25" t="str">
        <f t="shared" si="35"/>
        <v>-
-</v>
      </c>
      <c r="O2257" s="26"/>
      <c r="P2257" s="38" t="s">
        <v>2869</v>
      </c>
      <c r="Q2257" s="39"/>
      <c r="R2257" s="40"/>
    </row>
    <row r="2258" spans="1:18" ht="35.700000000000003" customHeight="1">
      <c r="A2258" s="22" t="s">
        <v>2870</v>
      </c>
      <c r="B2258" s="24"/>
      <c r="C2258" s="19" t="s">
        <v>2871</v>
      </c>
      <c r="D2258" s="20"/>
      <c r="E2258" s="20"/>
      <c r="F2258" s="20"/>
      <c r="G2258" s="21"/>
      <c r="H2258" s="22" t="s">
        <v>609</v>
      </c>
      <c r="I2258" s="24"/>
      <c r="J2258" s="35">
        <v>2</v>
      </c>
      <c r="K2258" s="36"/>
      <c r="L2258" s="37"/>
      <c r="M2258" s="7"/>
      <c r="N2258" s="25" t="str">
        <f t="shared" si="35"/>
        <v>-
-</v>
      </c>
      <c r="O2258" s="26"/>
      <c r="P2258" s="38" t="s">
        <v>2872</v>
      </c>
      <c r="Q2258" s="39"/>
      <c r="R2258" s="40"/>
    </row>
    <row r="2259" spans="1:18" ht="35.700000000000003" customHeight="1">
      <c r="A2259" s="22" t="s">
        <v>2873</v>
      </c>
      <c r="B2259" s="24"/>
      <c r="C2259" s="19" t="s">
        <v>2874</v>
      </c>
      <c r="D2259" s="20"/>
      <c r="E2259" s="20"/>
      <c r="F2259" s="20"/>
      <c r="G2259" s="21"/>
      <c r="H2259" s="22" t="s">
        <v>609</v>
      </c>
      <c r="I2259" s="24"/>
      <c r="J2259" s="35">
        <v>1</v>
      </c>
      <c r="K2259" s="36"/>
      <c r="L2259" s="37"/>
      <c r="M2259" s="7"/>
      <c r="N2259" s="25" t="str">
        <f t="shared" si="35"/>
        <v>-
-</v>
      </c>
      <c r="O2259" s="26"/>
      <c r="P2259" s="38" t="s">
        <v>2875</v>
      </c>
      <c r="Q2259" s="39"/>
      <c r="R2259" s="40"/>
    </row>
    <row r="2260" spans="1:18" ht="35.700000000000003" customHeight="1">
      <c r="A2260" s="22" t="s">
        <v>2876</v>
      </c>
      <c r="B2260" s="24"/>
      <c r="C2260" s="19" t="s">
        <v>2877</v>
      </c>
      <c r="D2260" s="20"/>
      <c r="E2260" s="20"/>
      <c r="F2260" s="20"/>
      <c r="G2260" s="21"/>
      <c r="H2260" s="22" t="s">
        <v>609</v>
      </c>
      <c r="I2260" s="24"/>
      <c r="J2260" s="35">
        <v>1</v>
      </c>
      <c r="K2260" s="36"/>
      <c r="L2260" s="37"/>
      <c r="M2260" s="7"/>
      <c r="N2260" s="25" t="str">
        <f t="shared" si="35"/>
        <v>-
-</v>
      </c>
      <c r="O2260" s="26"/>
      <c r="P2260" s="38" t="s">
        <v>2878</v>
      </c>
      <c r="Q2260" s="39"/>
      <c r="R2260" s="40"/>
    </row>
    <row r="2261" spans="1:18" ht="35.700000000000003" customHeight="1">
      <c r="A2261" s="22" t="s">
        <v>2879</v>
      </c>
      <c r="B2261" s="24"/>
      <c r="C2261" s="19" t="s">
        <v>2880</v>
      </c>
      <c r="D2261" s="20"/>
      <c r="E2261" s="20"/>
      <c r="F2261" s="20"/>
      <c r="G2261" s="21"/>
      <c r="H2261" s="22" t="s">
        <v>609</v>
      </c>
      <c r="I2261" s="24"/>
      <c r="J2261" s="35">
        <v>8</v>
      </c>
      <c r="K2261" s="36"/>
      <c r="L2261" s="37"/>
      <c r="M2261" s="7"/>
      <c r="N2261" s="25" t="str">
        <f t="shared" si="35"/>
        <v>-
-</v>
      </c>
      <c r="O2261" s="26"/>
      <c r="P2261" s="38" t="s">
        <v>2881</v>
      </c>
      <c r="Q2261" s="39"/>
      <c r="R2261" s="40"/>
    </row>
    <row r="2262" spans="1:18" ht="35.700000000000003" customHeight="1">
      <c r="A2262" s="22" t="s">
        <v>2882</v>
      </c>
      <c r="B2262" s="24"/>
      <c r="C2262" s="19" t="s">
        <v>2883</v>
      </c>
      <c r="D2262" s="20"/>
      <c r="E2262" s="20"/>
      <c r="F2262" s="20"/>
      <c r="G2262" s="21"/>
      <c r="H2262" s="22" t="s">
        <v>609</v>
      </c>
      <c r="I2262" s="24"/>
      <c r="J2262" s="35">
        <v>1</v>
      </c>
      <c r="K2262" s="36"/>
      <c r="L2262" s="37"/>
      <c r="M2262" s="7"/>
      <c r="N2262" s="25" t="str">
        <f t="shared" si="35"/>
        <v>-
-</v>
      </c>
      <c r="O2262" s="26"/>
      <c r="P2262" s="38" t="s">
        <v>2884</v>
      </c>
      <c r="Q2262" s="39"/>
      <c r="R2262" s="40"/>
    </row>
    <row r="2263" spans="1:18" ht="35.700000000000003" customHeight="1">
      <c r="A2263" s="22" t="s">
        <v>2885</v>
      </c>
      <c r="B2263" s="24"/>
      <c r="C2263" s="19" t="s">
        <v>2886</v>
      </c>
      <c r="D2263" s="20"/>
      <c r="E2263" s="20"/>
      <c r="F2263" s="20"/>
      <c r="G2263" s="21"/>
      <c r="H2263" s="22" t="s">
        <v>122</v>
      </c>
      <c r="I2263" s="24"/>
      <c r="J2263" s="35">
        <v>16</v>
      </c>
      <c r="K2263" s="36"/>
      <c r="L2263" s="37"/>
      <c r="M2263" s="7"/>
      <c r="N2263" s="25" t="str">
        <f t="shared" si="35"/>
        <v>-
-</v>
      </c>
      <c r="O2263" s="26"/>
      <c r="P2263" s="38" t="s">
        <v>2887</v>
      </c>
      <c r="Q2263" s="39"/>
      <c r="R2263" s="40"/>
    </row>
    <row r="2264" spans="1:18" ht="35.700000000000003" customHeight="1">
      <c r="A2264" s="22" t="s">
        <v>2888</v>
      </c>
      <c r="B2264" s="24"/>
      <c r="C2264" s="19" t="s">
        <v>2889</v>
      </c>
      <c r="D2264" s="20"/>
      <c r="E2264" s="20"/>
      <c r="F2264" s="20"/>
      <c r="G2264" s="21"/>
      <c r="H2264" s="22" t="s">
        <v>65</v>
      </c>
      <c r="I2264" s="24"/>
      <c r="J2264" s="35">
        <v>1</v>
      </c>
      <c r="K2264" s="36"/>
      <c r="L2264" s="37"/>
      <c r="M2264" s="7"/>
      <c r="N2264" s="25" t="str">
        <f t="shared" si="35"/>
        <v>-
-</v>
      </c>
      <c r="O2264" s="26"/>
      <c r="P2264" s="38" t="s">
        <v>2890</v>
      </c>
      <c r="Q2264" s="39"/>
      <c r="R2264" s="40"/>
    </row>
    <row r="2265" spans="1:18" ht="54.75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</row>
    <row r="2266" spans="1:18" ht="10.5" customHeight="1">
      <c r="A2266" s="1"/>
      <c r="B2266" s="41" t="s">
        <v>42</v>
      </c>
      <c r="C2266" s="41"/>
      <c r="D2266" s="1"/>
      <c r="E2266" s="8" t="s">
        <v>43</v>
      </c>
      <c r="F2266" s="1"/>
      <c r="G2266" s="41" t="s">
        <v>44</v>
      </c>
      <c r="H2266" s="41"/>
      <c r="I2266" s="1"/>
      <c r="J2266" s="1"/>
      <c r="K2266" s="8" t="s">
        <v>43</v>
      </c>
      <c r="L2266" s="1"/>
      <c r="M2266" s="1"/>
      <c r="N2266" s="1"/>
      <c r="O2266" s="1"/>
      <c r="P2266" s="1"/>
      <c r="Q2266" s="1"/>
      <c r="R2266" s="1"/>
    </row>
    <row r="2267" spans="1:18" ht="21.45" customHeight="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</row>
    <row r="2268" spans="1:18" ht="26.1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</row>
    <row r="2269" spans="1:18" ht="17.25" customHeight="1">
      <c r="A2269" s="29" t="s">
        <v>0</v>
      </c>
      <c r="B2269" s="29"/>
      <c r="C2269" s="29"/>
      <c r="D2269" s="29"/>
      <c r="E2269" s="29"/>
      <c r="F2269" s="29"/>
      <c r="G2269" s="29"/>
      <c r="H2269" s="29"/>
      <c r="I2269" s="29"/>
      <c r="J2269" s="29"/>
      <c r="K2269" s="29"/>
      <c r="L2269" s="29"/>
      <c r="M2269" s="29"/>
      <c r="N2269" s="29"/>
      <c r="O2269" s="29"/>
      <c r="P2269" s="29"/>
      <c r="Q2269" s="29"/>
      <c r="R2269" s="29"/>
    </row>
    <row r="2270" spans="1:18" ht="4.8" customHeight="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</row>
    <row r="2271" spans="1:18" ht="17.25" customHeight="1">
      <c r="A2271" s="29" t="s">
        <v>45</v>
      </c>
      <c r="B2271" s="29"/>
      <c r="C2271" s="29"/>
      <c r="D2271" s="29"/>
      <c r="E2271" s="29"/>
      <c r="F2271" s="29"/>
      <c r="G2271" s="29"/>
      <c r="H2271" s="29"/>
      <c r="I2271" s="29"/>
      <c r="J2271" s="29"/>
      <c r="K2271" s="29"/>
      <c r="L2271" s="29"/>
      <c r="M2271" s="29"/>
      <c r="N2271" s="29"/>
      <c r="O2271" s="29"/>
      <c r="P2271" s="29"/>
      <c r="Q2271" s="29"/>
      <c r="R2271" s="29"/>
    </row>
    <row r="2272" spans="1:18" ht="2.85" customHeight="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</row>
    <row r="2273" spans="1:18" ht="11.4" customHeight="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30" t="s">
        <v>2</v>
      </c>
      <c r="P2273" s="30"/>
      <c r="Q2273" s="30"/>
      <c r="R2273" s="30"/>
    </row>
    <row r="2274" spans="1:18" ht="6.75" customHeight="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</row>
    <row r="2275" spans="1:18" ht="10.5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41" t="s">
        <v>2891</v>
      </c>
      <c r="P2275" s="41"/>
      <c r="Q2275" s="41"/>
      <c r="R2275" s="1"/>
    </row>
    <row r="2276" spans="1:18" ht="2.4" customHeight="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</row>
    <row r="2277" spans="1:18" ht="27.6" customHeight="1">
      <c r="A2277" s="16" t="s">
        <v>4</v>
      </c>
      <c r="B2277" s="18"/>
      <c r="C2277" s="19" t="s">
        <v>47</v>
      </c>
      <c r="D2277" s="20"/>
      <c r="E2277" s="20"/>
      <c r="F2277" s="20"/>
      <c r="G2277" s="20"/>
      <c r="H2277" s="20"/>
      <c r="I2277" s="20"/>
      <c r="J2277" s="20"/>
      <c r="K2277" s="20"/>
      <c r="L2277" s="21"/>
      <c r="M2277" s="4" t="s">
        <v>6</v>
      </c>
      <c r="N2277" s="32"/>
      <c r="O2277" s="33"/>
      <c r="P2277" s="33"/>
      <c r="Q2277" s="33"/>
      <c r="R2277" s="34"/>
    </row>
    <row r="2278" spans="1:18" ht="27.6" customHeight="1">
      <c r="A2278" s="16" t="s">
        <v>7</v>
      </c>
      <c r="B2278" s="18"/>
      <c r="C2278" s="19" t="s">
        <v>8</v>
      </c>
      <c r="D2278" s="20"/>
      <c r="E2278" s="20"/>
      <c r="F2278" s="20"/>
      <c r="G2278" s="20"/>
      <c r="H2278" s="20"/>
      <c r="I2278" s="20"/>
      <c r="J2278" s="20"/>
      <c r="K2278" s="20"/>
      <c r="L2278" s="21"/>
      <c r="M2278" s="4" t="s">
        <v>9</v>
      </c>
      <c r="N2278" s="19" t="s">
        <v>10</v>
      </c>
      <c r="O2278" s="20"/>
      <c r="P2278" s="20"/>
      <c r="Q2278" s="20"/>
      <c r="R2278" s="21"/>
    </row>
    <row r="2279" spans="1:18" ht="22.2" customHeight="1">
      <c r="A2279" s="22" t="s">
        <v>11</v>
      </c>
      <c r="B2279" s="24"/>
      <c r="C2279" s="22" t="s">
        <v>48</v>
      </c>
      <c r="D2279" s="23"/>
      <c r="E2279" s="23"/>
      <c r="F2279" s="23"/>
      <c r="G2279" s="24"/>
      <c r="H2279" s="22" t="s">
        <v>49</v>
      </c>
      <c r="I2279" s="24"/>
      <c r="J2279" s="22" t="s">
        <v>50</v>
      </c>
      <c r="K2279" s="23"/>
      <c r="L2279" s="24"/>
      <c r="M2279" s="5" t="s">
        <v>51</v>
      </c>
      <c r="N2279" s="22" t="s">
        <v>52</v>
      </c>
      <c r="O2279" s="24"/>
      <c r="P2279" s="22" t="s">
        <v>53</v>
      </c>
      <c r="Q2279" s="23"/>
      <c r="R2279" s="24"/>
    </row>
    <row r="2280" spans="1:18" ht="35.700000000000003" customHeight="1">
      <c r="A2280" s="22" t="s">
        <v>2892</v>
      </c>
      <c r="B2280" s="24"/>
      <c r="C2280" s="19" t="s">
        <v>2893</v>
      </c>
      <c r="D2280" s="20"/>
      <c r="E2280" s="20"/>
      <c r="F2280" s="20"/>
      <c r="G2280" s="21"/>
      <c r="H2280" s="22" t="s">
        <v>122</v>
      </c>
      <c r="I2280" s="24"/>
      <c r="J2280" s="35">
        <v>7</v>
      </c>
      <c r="K2280" s="36"/>
      <c r="L2280" s="37"/>
      <c r="M2280" s="7"/>
      <c r="N2280" s="25" t="str">
        <f>IF(COUNT(J2280,M2280)=2,ROUND(J2280*M2280,0),"-
-")</f>
        <v>-
-</v>
      </c>
      <c r="O2280" s="26"/>
      <c r="P2280" s="38" t="s">
        <v>2894</v>
      </c>
      <c r="Q2280" s="39"/>
      <c r="R2280" s="40"/>
    </row>
    <row r="2281" spans="1:18" ht="17.850000000000001" customHeight="1">
      <c r="A2281" s="22" t="s">
        <v>2895</v>
      </c>
      <c r="B2281" s="24"/>
      <c r="C2281" s="19" t="s">
        <v>2896</v>
      </c>
      <c r="D2281" s="20"/>
      <c r="E2281" s="20"/>
      <c r="F2281" s="20"/>
      <c r="G2281" s="21"/>
      <c r="H2281" s="22" t="s">
        <v>122</v>
      </c>
      <c r="I2281" s="24"/>
      <c r="J2281" s="35">
        <v>1</v>
      </c>
      <c r="K2281" s="36"/>
      <c r="L2281" s="37"/>
      <c r="M2281" s="7"/>
      <c r="N2281" s="25" t="str">
        <f>IF(COUNT(J2281,M2281)=2,ROUND(J2281*M2281,0),"-")</f>
        <v>-</v>
      </c>
      <c r="O2281" s="26"/>
      <c r="P2281" s="19"/>
      <c r="Q2281" s="20"/>
      <c r="R2281" s="21"/>
    </row>
    <row r="2282" spans="1:18" ht="17.850000000000001" customHeight="1">
      <c r="A2282" s="22" t="s">
        <v>2897</v>
      </c>
      <c r="B2282" s="24"/>
      <c r="C2282" s="19" t="s">
        <v>2898</v>
      </c>
      <c r="D2282" s="20"/>
      <c r="E2282" s="20"/>
      <c r="F2282" s="20"/>
      <c r="G2282" s="21"/>
      <c r="H2282" s="22" t="s">
        <v>122</v>
      </c>
      <c r="I2282" s="24"/>
      <c r="J2282" s="35">
        <v>1</v>
      </c>
      <c r="K2282" s="36"/>
      <c r="L2282" s="37"/>
      <c r="M2282" s="7"/>
      <c r="N2282" s="25" t="str">
        <f>IF(COUNT(J2282,M2282)=2,ROUND(J2282*M2282,0),"-")</f>
        <v>-</v>
      </c>
      <c r="O2282" s="26"/>
      <c r="P2282" s="19"/>
      <c r="Q2282" s="20"/>
      <c r="R2282" s="21"/>
    </row>
    <row r="2283" spans="1:18" ht="35.700000000000003" customHeight="1">
      <c r="A2283" s="22" t="s">
        <v>2899</v>
      </c>
      <c r="B2283" s="24"/>
      <c r="C2283" s="19" t="s">
        <v>2900</v>
      </c>
      <c r="D2283" s="20"/>
      <c r="E2283" s="20"/>
      <c r="F2283" s="20"/>
      <c r="G2283" s="21"/>
      <c r="H2283" s="22" t="s">
        <v>65</v>
      </c>
      <c r="I2283" s="24"/>
      <c r="J2283" s="35">
        <v>1</v>
      </c>
      <c r="K2283" s="36"/>
      <c r="L2283" s="37"/>
      <c r="M2283" s="7"/>
      <c r="N2283" s="25" t="str">
        <f>IF(COUNT(J2283,M2283)=2,ROUND(J2283*M2283,0),"-
-")</f>
        <v>-
-</v>
      </c>
      <c r="O2283" s="26"/>
      <c r="P2283" s="38" t="s">
        <v>2901</v>
      </c>
      <c r="Q2283" s="39"/>
      <c r="R2283" s="40"/>
    </row>
    <row r="2284" spans="1:18" ht="35.700000000000003" customHeight="1">
      <c r="A2284" s="22" t="s">
        <v>2902</v>
      </c>
      <c r="B2284" s="24"/>
      <c r="C2284" s="19" t="s">
        <v>2903</v>
      </c>
      <c r="D2284" s="20"/>
      <c r="E2284" s="20"/>
      <c r="F2284" s="20"/>
      <c r="G2284" s="21"/>
      <c r="H2284" s="22" t="s">
        <v>65</v>
      </c>
      <c r="I2284" s="24"/>
      <c r="J2284" s="35">
        <v>1</v>
      </c>
      <c r="K2284" s="36"/>
      <c r="L2284" s="37"/>
      <c r="M2284" s="7"/>
      <c r="N2284" s="25" t="str">
        <f>IF(COUNT(J2284,M2284)=2,ROUND(J2284*M2284,0),"-
-")</f>
        <v>-
-</v>
      </c>
      <c r="O2284" s="26"/>
      <c r="P2284" s="38" t="s">
        <v>2904</v>
      </c>
      <c r="Q2284" s="39"/>
      <c r="R2284" s="40"/>
    </row>
    <row r="2285" spans="1:18" ht="17.850000000000001" customHeight="1">
      <c r="A2285" s="22" t="s">
        <v>2905</v>
      </c>
      <c r="B2285" s="24"/>
      <c r="C2285" s="19" t="s">
        <v>2906</v>
      </c>
      <c r="D2285" s="20"/>
      <c r="E2285" s="20"/>
      <c r="F2285" s="20"/>
      <c r="G2285" s="21"/>
      <c r="H2285" s="22"/>
      <c r="I2285" s="24"/>
      <c r="J2285" s="35">
        <v>1</v>
      </c>
      <c r="K2285" s="36"/>
      <c r="L2285" s="37"/>
      <c r="M2285" s="6" t="str">
        <f>IF(COUNT(N2285,J2285)=2,IF(J2285=0,"-",N2285/J2285),"-")</f>
        <v>-</v>
      </c>
      <c r="N2285" s="25" t="str">
        <f>IF(COUNT(N2286,N2287,N2288,N2289,N2290,N2291,N2292,N2293,N2294,N2295,N2296,N2313,N2314,N2315,N2316,N2317,N2318,N2319,N2320)=19,SUM(N2286,N2287,N2288,N2289,N2290,N2291,N2292,N2293,N2294,N2295,N2296,N2313,N2314,N2315,N2316,N2317,N2318,N2319,N2320),"-")</f>
        <v>-</v>
      </c>
      <c r="O2285" s="26"/>
      <c r="P2285" s="19"/>
      <c r="Q2285" s="20"/>
      <c r="R2285" s="21"/>
    </row>
    <row r="2286" spans="1:18" ht="35.700000000000003" customHeight="1">
      <c r="A2286" s="22" t="s">
        <v>2907</v>
      </c>
      <c r="B2286" s="24"/>
      <c r="C2286" s="19" t="s">
        <v>2837</v>
      </c>
      <c r="D2286" s="20"/>
      <c r="E2286" s="20"/>
      <c r="F2286" s="20"/>
      <c r="G2286" s="21"/>
      <c r="H2286" s="22" t="s">
        <v>609</v>
      </c>
      <c r="I2286" s="24"/>
      <c r="J2286" s="35">
        <v>1</v>
      </c>
      <c r="K2286" s="36"/>
      <c r="L2286" s="37"/>
      <c r="M2286" s="7"/>
      <c r="N2286" s="25" t="str">
        <f t="shared" ref="N2286:N2295" si="36">IF(COUNT(J2286,M2286)=2,ROUND(J2286*M2286,0),"-
-")</f>
        <v>-
-</v>
      </c>
      <c r="O2286" s="26"/>
      <c r="P2286" s="38" t="s">
        <v>2908</v>
      </c>
      <c r="Q2286" s="39"/>
      <c r="R2286" s="40"/>
    </row>
    <row r="2287" spans="1:18" ht="35.700000000000003" customHeight="1">
      <c r="A2287" s="22" t="s">
        <v>2909</v>
      </c>
      <c r="B2287" s="24"/>
      <c r="C2287" s="19" t="s">
        <v>2910</v>
      </c>
      <c r="D2287" s="20"/>
      <c r="E2287" s="20"/>
      <c r="F2287" s="20"/>
      <c r="G2287" s="21"/>
      <c r="H2287" s="22" t="s">
        <v>609</v>
      </c>
      <c r="I2287" s="24"/>
      <c r="J2287" s="35">
        <v>1</v>
      </c>
      <c r="K2287" s="36"/>
      <c r="L2287" s="37"/>
      <c r="M2287" s="7"/>
      <c r="N2287" s="25" t="str">
        <f t="shared" si="36"/>
        <v>-
-</v>
      </c>
      <c r="O2287" s="26"/>
      <c r="P2287" s="38" t="s">
        <v>2911</v>
      </c>
      <c r="Q2287" s="39"/>
      <c r="R2287" s="40"/>
    </row>
    <row r="2288" spans="1:18" ht="35.700000000000003" customHeight="1">
      <c r="A2288" s="22" t="s">
        <v>2912</v>
      </c>
      <c r="B2288" s="24"/>
      <c r="C2288" s="19" t="s">
        <v>2913</v>
      </c>
      <c r="D2288" s="20"/>
      <c r="E2288" s="20"/>
      <c r="F2288" s="20"/>
      <c r="G2288" s="21"/>
      <c r="H2288" s="22" t="s">
        <v>609</v>
      </c>
      <c r="I2288" s="24"/>
      <c r="J2288" s="35">
        <v>2</v>
      </c>
      <c r="K2288" s="36"/>
      <c r="L2288" s="37"/>
      <c r="M2288" s="7"/>
      <c r="N2288" s="25" t="str">
        <f t="shared" si="36"/>
        <v>-
-</v>
      </c>
      <c r="O2288" s="26"/>
      <c r="P2288" s="38" t="s">
        <v>2914</v>
      </c>
      <c r="Q2288" s="39"/>
      <c r="R2288" s="40"/>
    </row>
    <row r="2289" spans="1:18" ht="35.700000000000003" customHeight="1">
      <c r="A2289" s="22" t="s">
        <v>2915</v>
      </c>
      <c r="B2289" s="24"/>
      <c r="C2289" s="19" t="s">
        <v>2850</v>
      </c>
      <c r="D2289" s="20"/>
      <c r="E2289" s="20"/>
      <c r="F2289" s="20"/>
      <c r="G2289" s="21"/>
      <c r="H2289" s="22" t="s">
        <v>609</v>
      </c>
      <c r="I2289" s="24"/>
      <c r="J2289" s="35">
        <v>3</v>
      </c>
      <c r="K2289" s="36"/>
      <c r="L2289" s="37"/>
      <c r="M2289" s="7"/>
      <c r="N2289" s="25" t="str">
        <f t="shared" si="36"/>
        <v>-
-</v>
      </c>
      <c r="O2289" s="26"/>
      <c r="P2289" s="38" t="s">
        <v>2851</v>
      </c>
      <c r="Q2289" s="39"/>
      <c r="R2289" s="40"/>
    </row>
    <row r="2290" spans="1:18" ht="35.700000000000003" customHeight="1">
      <c r="A2290" s="22" t="s">
        <v>2916</v>
      </c>
      <c r="B2290" s="24"/>
      <c r="C2290" s="19" t="s">
        <v>2853</v>
      </c>
      <c r="D2290" s="20"/>
      <c r="E2290" s="20"/>
      <c r="F2290" s="20"/>
      <c r="G2290" s="21"/>
      <c r="H2290" s="22" t="s">
        <v>609</v>
      </c>
      <c r="I2290" s="24"/>
      <c r="J2290" s="35">
        <v>5</v>
      </c>
      <c r="K2290" s="36"/>
      <c r="L2290" s="37"/>
      <c r="M2290" s="7"/>
      <c r="N2290" s="25" t="str">
        <f t="shared" si="36"/>
        <v>-
-</v>
      </c>
      <c r="O2290" s="26"/>
      <c r="P2290" s="38" t="s">
        <v>2854</v>
      </c>
      <c r="Q2290" s="39"/>
      <c r="R2290" s="40"/>
    </row>
    <row r="2291" spans="1:18" ht="35.700000000000003" customHeight="1">
      <c r="A2291" s="22" t="s">
        <v>2917</v>
      </c>
      <c r="B2291" s="24"/>
      <c r="C2291" s="19" t="s">
        <v>2859</v>
      </c>
      <c r="D2291" s="20"/>
      <c r="E2291" s="20"/>
      <c r="F2291" s="20"/>
      <c r="G2291" s="21"/>
      <c r="H2291" s="22" t="s">
        <v>609</v>
      </c>
      <c r="I2291" s="24"/>
      <c r="J2291" s="35">
        <v>10</v>
      </c>
      <c r="K2291" s="36"/>
      <c r="L2291" s="37"/>
      <c r="M2291" s="7"/>
      <c r="N2291" s="25" t="str">
        <f t="shared" si="36"/>
        <v>-
-</v>
      </c>
      <c r="O2291" s="26"/>
      <c r="P2291" s="38" t="s">
        <v>2918</v>
      </c>
      <c r="Q2291" s="39"/>
      <c r="R2291" s="40"/>
    </row>
    <row r="2292" spans="1:18" ht="35.700000000000003" customHeight="1">
      <c r="A2292" s="22" t="s">
        <v>2919</v>
      </c>
      <c r="B2292" s="24"/>
      <c r="C2292" s="19" t="s">
        <v>2920</v>
      </c>
      <c r="D2292" s="20"/>
      <c r="E2292" s="20"/>
      <c r="F2292" s="20"/>
      <c r="G2292" s="21"/>
      <c r="H2292" s="22" t="s">
        <v>609</v>
      </c>
      <c r="I2292" s="24"/>
      <c r="J2292" s="35">
        <v>1</v>
      </c>
      <c r="K2292" s="36"/>
      <c r="L2292" s="37"/>
      <c r="M2292" s="7"/>
      <c r="N2292" s="25" t="str">
        <f t="shared" si="36"/>
        <v>-
-</v>
      </c>
      <c r="O2292" s="26"/>
      <c r="P2292" s="38" t="s">
        <v>2921</v>
      </c>
      <c r="Q2292" s="39"/>
      <c r="R2292" s="40"/>
    </row>
    <row r="2293" spans="1:18" ht="35.700000000000003" customHeight="1">
      <c r="A2293" s="22" t="s">
        <v>2922</v>
      </c>
      <c r="B2293" s="24"/>
      <c r="C2293" s="19" t="s">
        <v>2865</v>
      </c>
      <c r="D2293" s="20"/>
      <c r="E2293" s="20"/>
      <c r="F2293" s="20"/>
      <c r="G2293" s="21"/>
      <c r="H2293" s="22" t="s">
        <v>609</v>
      </c>
      <c r="I2293" s="24"/>
      <c r="J2293" s="35">
        <v>1</v>
      </c>
      <c r="K2293" s="36"/>
      <c r="L2293" s="37"/>
      <c r="M2293" s="7"/>
      <c r="N2293" s="25" t="str">
        <f t="shared" si="36"/>
        <v>-
-</v>
      </c>
      <c r="O2293" s="26"/>
      <c r="P2293" s="38" t="s">
        <v>2866</v>
      </c>
      <c r="Q2293" s="39"/>
      <c r="R2293" s="40"/>
    </row>
    <row r="2294" spans="1:18" ht="35.700000000000003" customHeight="1">
      <c r="A2294" s="22" t="s">
        <v>2923</v>
      </c>
      <c r="B2294" s="24"/>
      <c r="C2294" s="19" t="s">
        <v>2871</v>
      </c>
      <c r="D2294" s="20"/>
      <c r="E2294" s="20"/>
      <c r="F2294" s="20"/>
      <c r="G2294" s="21"/>
      <c r="H2294" s="22" t="s">
        <v>609</v>
      </c>
      <c r="I2294" s="24"/>
      <c r="J2294" s="35">
        <v>3</v>
      </c>
      <c r="K2294" s="36"/>
      <c r="L2294" s="37"/>
      <c r="M2294" s="7"/>
      <c r="N2294" s="25" t="str">
        <f t="shared" si="36"/>
        <v>-
-</v>
      </c>
      <c r="O2294" s="26"/>
      <c r="P2294" s="38" t="s">
        <v>2872</v>
      </c>
      <c r="Q2294" s="39"/>
      <c r="R2294" s="40"/>
    </row>
    <row r="2295" spans="1:18" ht="35.700000000000003" customHeight="1">
      <c r="A2295" s="22" t="s">
        <v>2924</v>
      </c>
      <c r="B2295" s="24"/>
      <c r="C2295" s="19" t="s">
        <v>2877</v>
      </c>
      <c r="D2295" s="20"/>
      <c r="E2295" s="20"/>
      <c r="F2295" s="20"/>
      <c r="G2295" s="21"/>
      <c r="H2295" s="22" t="s">
        <v>609</v>
      </c>
      <c r="I2295" s="24"/>
      <c r="J2295" s="35">
        <v>1</v>
      </c>
      <c r="K2295" s="36"/>
      <c r="L2295" s="37"/>
      <c r="M2295" s="7"/>
      <c r="N2295" s="25" t="str">
        <f t="shared" si="36"/>
        <v>-
-</v>
      </c>
      <c r="O2295" s="26"/>
      <c r="P2295" s="38" t="s">
        <v>2925</v>
      </c>
      <c r="Q2295" s="39"/>
      <c r="R2295" s="40"/>
    </row>
    <row r="2296" spans="1:18" ht="17.850000000000001" customHeight="1">
      <c r="A2296" s="22" t="s">
        <v>2926</v>
      </c>
      <c r="B2296" s="24"/>
      <c r="C2296" s="19" t="s">
        <v>2927</v>
      </c>
      <c r="D2296" s="20"/>
      <c r="E2296" s="20"/>
      <c r="F2296" s="20"/>
      <c r="G2296" s="21"/>
      <c r="H2296" s="22" t="s">
        <v>609</v>
      </c>
      <c r="I2296" s="24"/>
      <c r="J2296" s="35">
        <v>6</v>
      </c>
      <c r="K2296" s="36"/>
      <c r="L2296" s="37"/>
      <c r="M2296" s="7"/>
      <c r="N2296" s="25" t="str">
        <f>IF(COUNT(J2296,M2296)=2,ROUND(J2296*M2296,0),"-")</f>
        <v>-</v>
      </c>
      <c r="O2296" s="26"/>
      <c r="P2296" s="38" t="s">
        <v>2928</v>
      </c>
      <c r="Q2296" s="39"/>
      <c r="R2296" s="40"/>
    </row>
    <row r="2297" spans="1:18" ht="54.75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</row>
    <row r="2298" spans="1:18" ht="10.5" customHeight="1">
      <c r="A2298" s="1"/>
      <c r="B2298" s="41" t="s">
        <v>42</v>
      </c>
      <c r="C2298" s="41"/>
      <c r="D2298" s="1"/>
      <c r="E2298" s="8" t="s">
        <v>43</v>
      </c>
      <c r="F2298" s="1"/>
      <c r="G2298" s="41" t="s">
        <v>44</v>
      </c>
      <c r="H2298" s="41"/>
      <c r="I2298" s="1"/>
      <c r="J2298" s="1"/>
      <c r="K2298" s="8" t="s">
        <v>43</v>
      </c>
      <c r="L2298" s="1"/>
      <c r="M2298" s="1"/>
      <c r="N2298" s="1"/>
      <c r="O2298" s="1"/>
      <c r="P2298" s="1"/>
      <c r="Q2298" s="1"/>
      <c r="R2298" s="1"/>
    </row>
    <row r="2299" spans="1:18" ht="21.45" customHeight="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</row>
    <row r="2300" spans="1:18" ht="26.1" customHeight="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</row>
    <row r="2301" spans="1:18" ht="17.25" customHeight="1">
      <c r="A2301" s="29" t="s">
        <v>0</v>
      </c>
      <c r="B2301" s="29"/>
      <c r="C2301" s="29"/>
      <c r="D2301" s="29"/>
      <c r="E2301" s="29"/>
      <c r="F2301" s="29"/>
      <c r="G2301" s="29"/>
      <c r="H2301" s="29"/>
      <c r="I2301" s="29"/>
      <c r="J2301" s="29"/>
      <c r="K2301" s="29"/>
      <c r="L2301" s="29"/>
      <c r="M2301" s="29"/>
      <c r="N2301" s="29"/>
      <c r="O2301" s="29"/>
      <c r="P2301" s="29"/>
      <c r="Q2301" s="29"/>
      <c r="R2301" s="29"/>
    </row>
    <row r="2302" spans="1:18" ht="4.8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</row>
    <row r="2303" spans="1:18" ht="17.25" customHeight="1">
      <c r="A2303" s="29" t="s">
        <v>45</v>
      </c>
      <c r="B2303" s="29"/>
      <c r="C2303" s="29"/>
      <c r="D2303" s="29"/>
      <c r="E2303" s="29"/>
      <c r="F2303" s="29"/>
      <c r="G2303" s="29"/>
      <c r="H2303" s="29"/>
      <c r="I2303" s="29"/>
      <c r="J2303" s="29"/>
      <c r="K2303" s="29"/>
      <c r="L2303" s="29"/>
      <c r="M2303" s="29"/>
      <c r="N2303" s="29"/>
      <c r="O2303" s="29"/>
      <c r="P2303" s="29"/>
      <c r="Q2303" s="29"/>
      <c r="R2303" s="29"/>
    </row>
    <row r="2304" spans="1:18" ht="2.85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</row>
    <row r="2305" spans="1:18" ht="11.4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30" t="s">
        <v>2</v>
      </c>
      <c r="P2305" s="30"/>
      <c r="Q2305" s="30"/>
      <c r="R2305" s="30"/>
    </row>
    <row r="2306" spans="1:18" ht="6.75" customHeight="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</row>
    <row r="2307" spans="1:18" ht="10.5" customHeight="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41" t="s">
        <v>2929</v>
      </c>
      <c r="P2307" s="41"/>
      <c r="Q2307" s="41"/>
      <c r="R2307" s="1"/>
    </row>
    <row r="2308" spans="1:18" ht="2.4" customHeight="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</row>
    <row r="2309" spans="1:18" ht="27.6" customHeight="1">
      <c r="A2309" s="16" t="s">
        <v>4</v>
      </c>
      <c r="B2309" s="18"/>
      <c r="C2309" s="19" t="s">
        <v>47</v>
      </c>
      <c r="D2309" s="20"/>
      <c r="E2309" s="20"/>
      <c r="F2309" s="20"/>
      <c r="G2309" s="20"/>
      <c r="H2309" s="20"/>
      <c r="I2309" s="20"/>
      <c r="J2309" s="20"/>
      <c r="K2309" s="20"/>
      <c r="L2309" s="21"/>
      <c r="M2309" s="4" t="s">
        <v>6</v>
      </c>
      <c r="N2309" s="32"/>
      <c r="O2309" s="33"/>
      <c r="P2309" s="33"/>
      <c r="Q2309" s="33"/>
      <c r="R2309" s="34"/>
    </row>
    <row r="2310" spans="1:18" ht="27.6" customHeight="1">
      <c r="A2310" s="16" t="s">
        <v>7</v>
      </c>
      <c r="B2310" s="18"/>
      <c r="C2310" s="19" t="s">
        <v>8</v>
      </c>
      <c r="D2310" s="20"/>
      <c r="E2310" s="20"/>
      <c r="F2310" s="20"/>
      <c r="G2310" s="20"/>
      <c r="H2310" s="20"/>
      <c r="I2310" s="20"/>
      <c r="J2310" s="20"/>
      <c r="K2310" s="20"/>
      <c r="L2310" s="21"/>
      <c r="M2310" s="4" t="s">
        <v>9</v>
      </c>
      <c r="N2310" s="19" t="s">
        <v>10</v>
      </c>
      <c r="O2310" s="20"/>
      <c r="P2310" s="20"/>
      <c r="Q2310" s="20"/>
      <c r="R2310" s="21"/>
    </row>
    <row r="2311" spans="1:18" ht="22.2" customHeight="1">
      <c r="A2311" s="22" t="s">
        <v>11</v>
      </c>
      <c r="B2311" s="24"/>
      <c r="C2311" s="22" t="s">
        <v>48</v>
      </c>
      <c r="D2311" s="23"/>
      <c r="E2311" s="23"/>
      <c r="F2311" s="23"/>
      <c r="G2311" s="24"/>
      <c r="H2311" s="22" t="s">
        <v>49</v>
      </c>
      <c r="I2311" s="24"/>
      <c r="J2311" s="22" t="s">
        <v>50</v>
      </c>
      <c r="K2311" s="23"/>
      <c r="L2311" s="24"/>
      <c r="M2311" s="5" t="s">
        <v>51</v>
      </c>
      <c r="N2311" s="22" t="s">
        <v>52</v>
      </c>
      <c r="O2311" s="24"/>
      <c r="P2311" s="22" t="s">
        <v>53</v>
      </c>
      <c r="Q2311" s="23"/>
      <c r="R2311" s="24"/>
    </row>
    <row r="2312" spans="1:18" ht="17.7" customHeight="1">
      <c r="A2312" s="22"/>
      <c r="B2312" s="24"/>
      <c r="C2312" s="19" t="s">
        <v>2930</v>
      </c>
      <c r="D2312" s="20"/>
      <c r="E2312" s="20"/>
      <c r="F2312" s="20"/>
      <c r="G2312" s="21"/>
      <c r="H2312" s="22"/>
      <c r="I2312" s="24"/>
      <c r="J2312" s="32"/>
      <c r="K2312" s="33"/>
      <c r="L2312" s="34"/>
      <c r="M2312" s="9"/>
      <c r="N2312" s="42" t="s">
        <v>306</v>
      </c>
      <c r="O2312" s="43"/>
      <c r="P2312" s="38" t="s">
        <v>2931</v>
      </c>
      <c r="Q2312" s="39"/>
      <c r="R2312" s="40"/>
    </row>
    <row r="2313" spans="1:18" ht="35.700000000000003" customHeight="1">
      <c r="A2313" s="22" t="s">
        <v>2932</v>
      </c>
      <c r="B2313" s="24"/>
      <c r="C2313" s="19" t="s">
        <v>2883</v>
      </c>
      <c r="D2313" s="20"/>
      <c r="E2313" s="20"/>
      <c r="F2313" s="20"/>
      <c r="G2313" s="21"/>
      <c r="H2313" s="22" t="s">
        <v>609</v>
      </c>
      <c r="I2313" s="24"/>
      <c r="J2313" s="35">
        <v>1</v>
      </c>
      <c r="K2313" s="36"/>
      <c r="L2313" s="37"/>
      <c r="M2313" s="7"/>
      <c r="N2313" s="25" t="str">
        <f>IF(COUNT(J2313,M2313)=2,ROUND(J2313*M2313,0),"-
-")</f>
        <v>-
-</v>
      </c>
      <c r="O2313" s="26"/>
      <c r="P2313" s="38" t="s">
        <v>2884</v>
      </c>
      <c r="Q2313" s="39"/>
      <c r="R2313" s="40"/>
    </row>
    <row r="2314" spans="1:18" ht="35.700000000000003" customHeight="1">
      <c r="A2314" s="22" t="s">
        <v>2933</v>
      </c>
      <c r="B2314" s="24"/>
      <c r="C2314" s="19" t="s">
        <v>2886</v>
      </c>
      <c r="D2314" s="20"/>
      <c r="E2314" s="20"/>
      <c r="F2314" s="20"/>
      <c r="G2314" s="21"/>
      <c r="H2314" s="22" t="s">
        <v>122</v>
      </c>
      <c r="I2314" s="24"/>
      <c r="J2314" s="35">
        <v>7</v>
      </c>
      <c r="K2314" s="36"/>
      <c r="L2314" s="37"/>
      <c r="M2314" s="7"/>
      <c r="N2314" s="25" t="str">
        <f>IF(COUNT(J2314,M2314)=2,ROUND(J2314*M2314,0),"-
-")</f>
        <v>-
-</v>
      </c>
      <c r="O2314" s="26"/>
      <c r="P2314" s="38" t="s">
        <v>2934</v>
      </c>
      <c r="Q2314" s="39"/>
      <c r="R2314" s="40"/>
    </row>
    <row r="2315" spans="1:18" ht="35.700000000000003" customHeight="1">
      <c r="A2315" s="22" t="s">
        <v>2935</v>
      </c>
      <c r="B2315" s="24"/>
      <c r="C2315" s="19" t="s">
        <v>2889</v>
      </c>
      <c r="D2315" s="20"/>
      <c r="E2315" s="20"/>
      <c r="F2315" s="20"/>
      <c r="G2315" s="21"/>
      <c r="H2315" s="22" t="s">
        <v>65</v>
      </c>
      <c r="I2315" s="24"/>
      <c r="J2315" s="35">
        <v>1</v>
      </c>
      <c r="K2315" s="36"/>
      <c r="L2315" s="37"/>
      <c r="M2315" s="7"/>
      <c r="N2315" s="25" t="str">
        <f>IF(COUNT(J2315,M2315)=2,ROUND(J2315*M2315,0),"-
-")</f>
        <v>-
-</v>
      </c>
      <c r="O2315" s="26"/>
      <c r="P2315" s="38" t="s">
        <v>2936</v>
      </c>
      <c r="Q2315" s="39"/>
      <c r="R2315" s="40"/>
    </row>
    <row r="2316" spans="1:18" ht="35.700000000000003" customHeight="1">
      <c r="A2316" s="22" t="s">
        <v>2937</v>
      </c>
      <c r="B2316" s="24"/>
      <c r="C2316" s="19" t="s">
        <v>2893</v>
      </c>
      <c r="D2316" s="20"/>
      <c r="E2316" s="20"/>
      <c r="F2316" s="20"/>
      <c r="G2316" s="21"/>
      <c r="H2316" s="22" t="s">
        <v>122</v>
      </c>
      <c r="I2316" s="24"/>
      <c r="J2316" s="35">
        <v>5</v>
      </c>
      <c r="K2316" s="36"/>
      <c r="L2316" s="37"/>
      <c r="M2316" s="7"/>
      <c r="N2316" s="25" t="str">
        <f>IF(COUNT(J2316,M2316)=2,ROUND(J2316*M2316,0),"-
-")</f>
        <v>-
-</v>
      </c>
      <c r="O2316" s="26"/>
      <c r="P2316" s="38" t="s">
        <v>2894</v>
      </c>
      <c r="Q2316" s="39"/>
      <c r="R2316" s="40"/>
    </row>
    <row r="2317" spans="1:18" ht="17.850000000000001" customHeight="1">
      <c r="A2317" s="22" t="s">
        <v>2938</v>
      </c>
      <c r="B2317" s="24"/>
      <c r="C2317" s="19" t="s">
        <v>2896</v>
      </c>
      <c r="D2317" s="20"/>
      <c r="E2317" s="20"/>
      <c r="F2317" s="20"/>
      <c r="G2317" s="21"/>
      <c r="H2317" s="22" t="s">
        <v>122</v>
      </c>
      <c r="I2317" s="24"/>
      <c r="J2317" s="35">
        <v>1</v>
      </c>
      <c r="K2317" s="36"/>
      <c r="L2317" s="37"/>
      <c r="M2317" s="7"/>
      <c r="N2317" s="25" t="str">
        <f>IF(COUNT(J2317,M2317)=2,ROUND(J2317*M2317,0),"-")</f>
        <v>-</v>
      </c>
      <c r="O2317" s="26"/>
      <c r="P2317" s="19"/>
      <c r="Q2317" s="20"/>
      <c r="R2317" s="21"/>
    </row>
    <row r="2318" spans="1:18" ht="17.850000000000001" customHeight="1">
      <c r="A2318" s="22" t="s">
        <v>2939</v>
      </c>
      <c r="B2318" s="24"/>
      <c r="C2318" s="19" t="s">
        <v>2898</v>
      </c>
      <c r="D2318" s="20"/>
      <c r="E2318" s="20"/>
      <c r="F2318" s="20"/>
      <c r="G2318" s="21"/>
      <c r="H2318" s="22" t="s">
        <v>122</v>
      </c>
      <c r="I2318" s="24"/>
      <c r="J2318" s="35">
        <v>1</v>
      </c>
      <c r="K2318" s="36"/>
      <c r="L2318" s="37"/>
      <c r="M2318" s="7"/>
      <c r="N2318" s="25" t="str">
        <f>IF(COUNT(J2318,M2318)=2,ROUND(J2318*M2318,0),"-")</f>
        <v>-</v>
      </c>
      <c r="O2318" s="26"/>
      <c r="P2318" s="19"/>
      <c r="Q2318" s="20"/>
      <c r="R2318" s="21"/>
    </row>
    <row r="2319" spans="1:18" ht="35.700000000000003" customHeight="1">
      <c r="A2319" s="22" t="s">
        <v>2940</v>
      </c>
      <c r="B2319" s="24"/>
      <c r="C2319" s="19" t="s">
        <v>2900</v>
      </c>
      <c r="D2319" s="20"/>
      <c r="E2319" s="20"/>
      <c r="F2319" s="20"/>
      <c r="G2319" s="21"/>
      <c r="H2319" s="22" t="s">
        <v>65</v>
      </c>
      <c r="I2319" s="24"/>
      <c r="J2319" s="35">
        <v>1</v>
      </c>
      <c r="K2319" s="36"/>
      <c r="L2319" s="37"/>
      <c r="M2319" s="7"/>
      <c r="N2319" s="25" t="str">
        <f>IF(COUNT(J2319,M2319)=2,ROUND(J2319*M2319,0),"-
-")</f>
        <v>-
-</v>
      </c>
      <c r="O2319" s="26"/>
      <c r="P2319" s="38" t="s">
        <v>2901</v>
      </c>
      <c r="Q2319" s="39"/>
      <c r="R2319" s="40"/>
    </row>
    <row r="2320" spans="1:18" ht="35.700000000000003" customHeight="1">
      <c r="A2320" s="22" t="s">
        <v>2941</v>
      </c>
      <c r="B2320" s="24"/>
      <c r="C2320" s="19" t="s">
        <v>2903</v>
      </c>
      <c r="D2320" s="20"/>
      <c r="E2320" s="20"/>
      <c r="F2320" s="20"/>
      <c r="G2320" s="21"/>
      <c r="H2320" s="22" t="s">
        <v>65</v>
      </c>
      <c r="I2320" s="24"/>
      <c r="J2320" s="35">
        <v>1</v>
      </c>
      <c r="K2320" s="36"/>
      <c r="L2320" s="37"/>
      <c r="M2320" s="7"/>
      <c r="N2320" s="25" t="str">
        <f>IF(COUNT(J2320,M2320)=2,ROUND(J2320*M2320,0),"-
-")</f>
        <v>-
-</v>
      </c>
      <c r="O2320" s="26"/>
      <c r="P2320" s="38" t="s">
        <v>2904</v>
      </c>
      <c r="Q2320" s="39"/>
      <c r="R2320" s="40"/>
    </row>
    <row r="2321" spans="1:18" ht="17.850000000000001" customHeight="1">
      <c r="A2321" s="22" t="s">
        <v>2942</v>
      </c>
      <c r="B2321" s="24"/>
      <c r="C2321" s="19" t="s">
        <v>2943</v>
      </c>
      <c r="D2321" s="20"/>
      <c r="E2321" s="20"/>
      <c r="F2321" s="20"/>
      <c r="G2321" s="21"/>
      <c r="H2321" s="22"/>
      <c r="I2321" s="24"/>
      <c r="J2321" s="35">
        <v>1</v>
      </c>
      <c r="K2321" s="36"/>
      <c r="L2321" s="37"/>
      <c r="M2321" s="6" t="str">
        <f>IF(COUNT(N2321,J2321)=2,IF(J2321=0,"-",N2321/J2321),"-")</f>
        <v>-</v>
      </c>
      <c r="N2321" s="25" t="str">
        <f>IF(COUNT(N2322,N2323,N2324,N2325,N2326,N2327,N2328,N2344,N2345,N2346,N2347,N2348,N2349,N2350,N2351,N2352,N2353,N2354)=18,SUM(N2322,N2323,N2324,N2325,N2326,N2327,N2328,N2344,N2345,N2346,N2347,N2348,N2349,N2350,N2351,N2352,N2353,N2354),"-")</f>
        <v>-</v>
      </c>
      <c r="O2321" s="26"/>
      <c r="P2321" s="19"/>
      <c r="Q2321" s="20"/>
      <c r="R2321" s="21"/>
    </row>
    <row r="2322" spans="1:18" ht="35.700000000000003" customHeight="1">
      <c r="A2322" s="22" t="s">
        <v>2944</v>
      </c>
      <c r="B2322" s="24"/>
      <c r="C2322" s="19" t="s">
        <v>2837</v>
      </c>
      <c r="D2322" s="20"/>
      <c r="E2322" s="20"/>
      <c r="F2322" s="20"/>
      <c r="G2322" s="21"/>
      <c r="H2322" s="22" t="s">
        <v>609</v>
      </c>
      <c r="I2322" s="24"/>
      <c r="J2322" s="35">
        <v>1</v>
      </c>
      <c r="K2322" s="36"/>
      <c r="L2322" s="37"/>
      <c r="M2322" s="7"/>
      <c r="N2322" s="25" t="str">
        <f t="shared" ref="N2322:N2328" si="37">IF(COUNT(J2322,M2322)=2,ROUND(J2322*M2322,0),"-
-")</f>
        <v>-
-</v>
      </c>
      <c r="O2322" s="26"/>
      <c r="P2322" s="38" t="s">
        <v>2945</v>
      </c>
      <c r="Q2322" s="39"/>
      <c r="R2322" s="40"/>
    </row>
    <row r="2323" spans="1:18" ht="35.700000000000003" customHeight="1">
      <c r="A2323" s="22" t="s">
        <v>2946</v>
      </c>
      <c r="B2323" s="24"/>
      <c r="C2323" s="19" t="s">
        <v>2947</v>
      </c>
      <c r="D2323" s="20"/>
      <c r="E2323" s="20"/>
      <c r="F2323" s="20"/>
      <c r="G2323" s="21"/>
      <c r="H2323" s="22" t="s">
        <v>609</v>
      </c>
      <c r="I2323" s="24"/>
      <c r="J2323" s="35">
        <v>1</v>
      </c>
      <c r="K2323" s="36"/>
      <c r="L2323" s="37"/>
      <c r="M2323" s="7"/>
      <c r="N2323" s="25" t="str">
        <f t="shared" si="37"/>
        <v>-
-</v>
      </c>
      <c r="O2323" s="26"/>
      <c r="P2323" s="38" t="s">
        <v>2948</v>
      </c>
      <c r="Q2323" s="39"/>
      <c r="R2323" s="40"/>
    </row>
    <row r="2324" spans="1:18" ht="35.700000000000003" customHeight="1">
      <c r="A2324" s="22" t="s">
        <v>2949</v>
      </c>
      <c r="B2324" s="24"/>
      <c r="C2324" s="19" t="s">
        <v>2913</v>
      </c>
      <c r="D2324" s="20"/>
      <c r="E2324" s="20"/>
      <c r="F2324" s="20"/>
      <c r="G2324" s="21"/>
      <c r="H2324" s="22" t="s">
        <v>609</v>
      </c>
      <c r="I2324" s="24"/>
      <c r="J2324" s="46" t="s">
        <v>306</v>
      </c>
      <c r="K2324" s="47"/>
      <c r="L2324" s="48"/>
      <c r="M2324" s="7"/>
      <c r="N2324" s="25" t="str">
        <f t="shared" si="37"/>
        <v>-
-</v>
      </c>
      <c r="O2324" s="26"/>
      <c r="P2324" s="38" t="s">
        <v>2914</v>
      </c>
      <c r="Q2324" s="39"/>
      <c r="R2324" s="40"/>
    </row>
    <row r="2325" spans="1:18" ht="35.700000000000003" customHeight="1">
      <c r="A2325" s="22" t="s">
        <v>2950</v>
      </c>
      <c r="B2325" s="24"/>
      <c r="C2325" s="19" t="s">
        <v>2850</v>
      </c>
      <c r="D2325" s="20"/>
      <c r="E2325" s="20"/>
      <c r="F2325" s="20"/>
      <c r="G2325" s="21"/>
      <c r="H2325" s="22" t="s">
        <v>609</v>
      </c>
      <c r="I2325" s="24"/>
      <c r="J2325" s="35">
        <v>6</v>
      </c>
      <c r="K2325" s="36"/>
      <c r="L2325" s="37"/>
      <c r="M2325" s="7"/>
      <c r="N2325" s="25" t="str">
        <f t="shared" si="37"/>
        <v>-
-</v>
      </c>
      <c r="O2325" s="26"/>
      <c r="P2325" s="38" t="s">
        <v>2851</v>
      </c>
      <c r="Q2325" s="39"/>
      <c r="R2325" s="40"/>
    </row>
    <row r="2326" spans="1:18" ht="35.700000000000003" customHeight="1">
      <c r="A2326" s="22" t="s">
        <v>2951</v>
      </c>
      <c r="B2326" s="24"/>
      <c r="C2326" s="19" t="s">
        <v>2952</v>
      </c>
      <c r="D2326" s="20"/>
      <c r="E2326" s="20"/>
      <c r="F2326" s="20"/>
      <c r="G2326" s="21"/>
      <c r="H2326" s="22" t="s">
        <v>609</v>
      </c>
      <c r="I2326" s="24"/>
      <c r="J2326" s="35">
        <v>6</v>
      </c>
      <c r="K2326" s="36"/>
      <c r="L2326" s="37"/>
      <c r="M2326" s="7"/>
      <c r="N2326" s="25" t="str">
        <f t="shared" si="37"/>
        <v>-
-</v>
      </c>
      <c r="O2326" s="26"/>
      <c r="P2326" s="38" t="s">
        <v>2953</v>
      </c>
      <c r="Q2326" s="39"/>
      <c r="R2326" s="40"/>
    </row>
    <row r="2327" spans="1:18" ht="35.700000000000003" customHeight="1">
      <c r="A2327" s="22" t="s">
        <v>2954</v>
      </c>
      <c r="B2327" s="24"/>
      <c r="C2327" s="19" t="s">
        <v>2859</v>
      </c>
      <c r="D2327" s="20"/>
      <c r="E2327" s="20"/>
      <c r="F2327" s="20"/>
      <c r="G2327" s="21"/>
      <c r="H2327" s="22" t="s">
        <v>609</v>
      </c>
      <c r="I2327" s="24"/>
      <c r="J2327" s="35">
        <v>9</v>
      </c>
      <c r="K2327" s="36"/>
      <c r="L2327" s="37"/>
      <c r="M2327" s="7"/>
      <c r="N2327" s="25" t="str">
        <f t="shared" si="37"/>
        <v>-
-</v>
      </c>
      <c r="O2327" s="26"/>
      <c r="P2327" s="38" t="s">
        <v>2918</v>
      </c>
      <c r="Q2327" s="39"/>
      <c r="R2327" s="40"/>
    </row>
    <row r="2328" spans="1:18" ht="35.700000000000003" customHeight="1">
      <c r="A2328" s="22" t="s">
        <v>2955</v>
      </c>
      <c r="B2328" s="24"/>
      <c r="C2328" s="19" t="s">
        <v>2865</v>
      </c>
      <c r="D2328" s="20"/>
      <c r="E2328" s="20"/>
      <c r="F2328" s="20"/>
      <c r="G2328" s="21"/>
      <c r="H2328" s="22" t="s">
        <v>609</v>
      </c>
      <c r="I2328" s="24"/>
      <c r="J2328" s="35">
        <v>4</v>
      </c>
      <c r="K2328" s="36"/>
      <c r="L2328" s="37"/>
      <c r="M2328" s="7"/>
      <c r="N2328" s="25" t="str">
        <f t="shared" si="37"/>
        <v>-
-</v>
      </c>
      <c r="O2328" s="26"/>
      <c r="P2328" s="38" t="s">
        <v>2866</v>
      </c>
      <c r="Q2328" s="39"/>
      <c r="R2328" s="40"/>
    </row>
    <row r="2329" spans="1:18" ht="54.75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</row>
    <row r="2330" spans="1:18" ht="10.5" customHeight="1">
      <c r="A2330" s="1"/>
      <c r="B2330" s="41" t="s">
        <v>42</v>
      </c>
      <c r="C2330" s="41"/>
      <c r="D2330" s="1"/>
      <c r="E2330" s="8" t="s">
        <v>43</v>
      </c>
      <c r="F2330" s="1"/>
      <c r="G2330" s="41" t="s">
        <v>44</v>
      </c>
      <c r="H2330" s="41"/>
      <c r="I2330" s="1"/>
      <c r="J2330" s="1"/>
      <c r="K2330" s="8" t="s">
        <v>43</v>
      </c>
      <c r="L2330" s="1"/>
      <c r="M2330" s="1"/>
      <c r="N2330" s="1"/>
      <c r="O2330" s="1"/>
      <c r="P2330" s="1"/>
      <c r="Q2330" s="1"/>
      <c r="R2330" s="1"/>
    </row>
    <row r="2331" spans="1:18" ht="21.45" customHeight="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</row>
    <row r="2332" spans="1:18" ht="26.1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</row>
    <row r="2333" spans="1:18" ht="17.25" customHeight="1">
      <c r="A2333" s="29" t="s">
        <v>0</v>
      </c>
      <c r="B2333" s="29"/>
      <c r="C2333" s="29"/>
      <c r="D2333" s="29"/>
      <c r="E2333" s="29"/>
      <c r="F2333" s="29"/>
      <c r="G2333" s="29"/>
      <c r="H2333" s="29"/>
      <c r="I2333" s="29"/>
      <c r="J2333" s="29"/>
      <c r="K2333" s="29"/>
      <c r="L2333" s="29"/>
      <c r="M2333" s="29"/>
      <c r="N2333" s="29"/>
      <c r="O2333" s="29"/>
      <c r="P2333" s="29"/>
      <c r="Q2333" s="29"/>
      <c r="R2333" s="29"/>
    </row>
    <row r="2334" spans="1:18" ht="4.8" customHeight="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</row>
    <row r="2335" spans="1:18" ht="17.25" customHeight="1">
      <c r="A2335" s="29" t="s">
        <v>45</v>
      </c>
      <c r="B2335" s="29"/>
      <c r="C2335" s="29"/>
      <c r="D2335" s="29"/>
      <c r="E2335" s="29"/>
      <c r="F2335" s="29"/>
      <c r="G2335" s="29"/>
      <c r="H2335" s="29"/>
      <c r="I2335" s="29"/>
      <c r="J2335" s="29"/>
      <c r="K2335" s="29"/>
      <c r="L2335" s="29"/>
      <c r="M2335" s="29"/>
      <c r="N2335" s="29"/>
      <c r="O2335" s="29"/>
      <c r="P2335" s="29"/>
      <c r="Q2335" s="29"/>
      <c r="R2335" s="29"/>
    </row>
    <row r="2336" spans="1:18" ht="2.85" customHeight="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</row>
    <row r="2337" spans="1:18" ht="11.4" customHeight="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30" t="s">
        <v>2</v>
      </c>
      <c r="P2337" s="30"/>
      <c r="Q2337" s="30"/>
      <c r="R2337" s="30"/>
    </row>
    <row r="2338" spans="1:18" ht="6.7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</row>
    <row r="2339" spans="1:18" ht="10.5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41" t="s">
        <v>2956</v>
      </c>
      <c r="P2339" s="41"/>
      <c r="Q2339" s="41"/>
      <c r="R2339" s="1"/>
    </row>
    <row r="2340" spans="1:18" ht="2.4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</row>
    <row r="2341" spans="1:18" ht="27.6" customHeight="1">
      <c r="A2341" s="16" t="s">
        <v>4</v>
      </c>
      <c r="B2341" s="18"/>
      <c r="C2341" s="19" t="s">
        <v>47</v>
      </c>
      <c r="D2341" s="20"/>
      <c r="E2341" s="20"/>
      <c r="F2341" s="20"/>
      <c r="G2341" s="20"/>
      <c r="H2341" s="20"/>
      <c r="I2341" s="20"/>
      <c r="J2341" s="20"/>
      <c r="K2341" s="20"/>
      <c r="L2341" s="21"/>
      <c r="M2341" s="4" t="s">
        <v>6</v>
      </c>
      <c r="N2341" s="32"/>
      <c r="O2341" s="33"/>
      <c r="P2341" s="33"/>
      <c r="Q2341" s="33"/>
      <c r="R2341" s="34"/>
    </row>
    <row r="2342" spans="1:18" ht="27.6" customHeight="1">
      <c r="A2342" s="16" t="s">
        <v>7</v>
      </c>
      <c r="B2342" s="18"/>
      <c r="C2342" s="19" t="s">
        <v>8</v>
      </c>
      <c r="D2342" s="20"/>
      <c r="E2342" s="20"/>
      <c r="F2342" s="20"/>
      <c r="G2342" s="20"/>
      <c r="H2342" s="20"/>
      <c r="I2342" s="20"/>
      <c r="J2342" s="20"/>
      <c r="K2342" s="20"/>
      <c r="L2342" s="21"/>
      <c r="M2342" s="4" t="s">
        <v>9</v>
      </c>
      <c r="N2342" s="19" t="s">
        <v>10</v>
      </c>
      <c r="O2342" s="20"/>
      <c r="P2342" s="20"/>
      <c r="Q2342" s="20"/>
      <c r="R2342" s="21"/>
    </row>
    <row r="2343" spans="1:18" ht="22.2" customHeight="1">
      <c r="A2343" s="22" t="s">
        <v>11</v>
      </c>
      <c r="B2343" s="24"/>
      <c r="C2343" s="22" t="s">
        <v>48</v>
      </c>
      <c r="D2343" s="23"/>
      <c r="E2343" s="23"/>
      <c r="F2343" s="23"/>
      <c r="G2343" s="24"/>
      <c r="H2343" s="22" t="s">
        <v>49</v>
      </c>
      <c r="I2343" s="24"/>
      <c r="J2343" s="22" t="s">
        <v>50</v>
      </c>
      <c r="K2343" s="23"/>
      <c r="L2343" s="24"/>
      <c r="M2343" s="5" t="s">
        <v>51</v>
      </c>
      <c r="N2343" s="22" t="s">
        <v>52</v>
      </c>
      <c r="O2343" s="24"/>
      <c r="P2343" s="22" t="s">
        <v>53</v>
      </c>
      <c r="Q2343" s="23"/>
      <c r="R2343" s="24"/>
    </row>
    <row r="2344" spans="1:18" ht="35.700000000000003" customHeight="1">
      <c r="A2344" s="22" t="s">
        <v>2957</v>
      </c>
      <c r="B2344" s="24"/>
      <c r="C2344" s="19" t="s">
        <v>2868</v>
      </c>
      <c r="D2344" s="20"/>
      <c r="E2344" s="20"/>
      <c r="F2344" s="20"/>
      <c r="G2344" s="21"/>
      <c r="H2344" s="22" t="s">
        <v>609</v>
      </c>
      <c r="I2344" s="24"/>
      <c r="J2344" s="35">
        <v>4</v>
      </c>
      <c r="K2344" s="36"/>
      <c r="L2344" s="37"/>
      <c r="M2344" s="7"/>
      <c r="N2344" s="25" t="str">
        <f t="shared" ref="N2344:N2350" si="38">IF(COUNT(J2344,M2344)=2,ROUND(J2344*M2344,0),"-
-")</f>
        <v>-
-</v>
      </c>
      <c r="O2344" s="26"/>
      <c r="P2344" s="38" t="s">
        <v>2869</v>
      </c>
      <c r="Q2344" s="39"/>
      <c r="R2344" s="40"/>
    </row>
    <row r="2345" spans="1:18" ht="35.700000000000003" customHeight="1">
      <c r="A2345" s="22" t="s">
        <v>2958</v>
      </c>
      <c r="B2345" s="24"/>
      <c r="C2345" s="19" t="s">
        <v>2871</v>
      </c>
      <c r="D2345" s="20"/>
      <c r="E2345" s="20"/>
      <c r="F2345" s="20"/>
      <c r="G2345" s="21"/>
      <c r="H2345" s="22" t="s">
        <v>609</v>
      </c>
      <c r="I2345" s="24"/>
      <c r="J2345" s="35">
        <v>8</v>
      </c>
      <c r="K2345" s="36"/>
      <c r="L2345" s="37"/>
      <c r="M2345" s="7"/>
      <c r="N2345" s="25" t="str">
        <f t="shared" si="38"/>
        <v>-
-</v>
      </c>
      <c r="O2345" s="26"/>
      <c r="P2345" s="38" t="s">
        <v>2872</v>
      </c>
      <c r="Q2345" s="39"/>
      <c r="R2345" s="40"/>
    </row>
    <row r="2346" spans="1:18" ht="35.700000000000003" customHeight="1">
      <c r="A2346" s="22" t="s">
        <v>2959</v>
      </c>
      <c r="B2346" s="24"/>
      <c r="C2346" s="19" t="s">
        <v>2960</v>
      </c>
      <c r="D2346" s="20"/>
      <c r="E2346" s="20"/>
      <c r="F2346" s="20"/>
      <c r="G2346" s="21"/>
      <c r="H2346" s="22" t="s">
        <v>609</v>
      </c>
      <c r="I2346" s="24"/>
      <c r="J2346" s="35">
        <v>4</v>
      </c>
      <c r="K2346" s="36"/>
      <c r="L2346" s="37"/>
      <c r="M2346" s="7"/>
      <c r="N2346" s="25" t="str">
        <f t="shared" si="38"/>
        <v>-
-</v>
      </c>
      <c r="O2346" s="26"/>
      <c r="P2346" s="38" t="s">
        <v>2961</v>
      </c>
      <c r="Q2346" s="39"/>
      <c r="R2346" s="40"/>
    </row>
    <row r="2347" spans="1:18" ht="35.700000000000003" customHeight="1">
      <c r="A2347" s="22" t="s">
        <v>2962</v>
      </c>
      <c r="B2347" s="24"/>
      <c r="C2347" s="19" t="s">
        <v>2883</v>
      </c>
      <c r="D2347" s="20"/>
      <c r="E2347" s="20"/>
      <c r="F2347" s="20"/>
      <c r="G2347" s="21"/>
      <c r="H2347" s="22" t="s">
        <v>609</v>
      </c>
      <c r="I2347" s="24"/>
      <c r="J2347" s="35">
        <v>4</v>
      </c>
      <c r="K2347" s="36"/>
      <c r="L2347" s="37"/>
      <c r="M2347" s="7"/>
      <c r="N2347" s="25" t="str">
        <f t="shared" si="38"/>
        <v>-
-</v>
      </c>
      <c r="O2347" s="26"/>
      <c r="P2347" s="38" t="s">
        <v>2884</v>
      </c>
      <c r="Q2347" s="39"/>
      <c r="R2347" s="40"/>
    </row>
    <row r="2348" spans="1:18" ht="35.700000000000003" customHeight="1">
      <c r="A2348" s="22" t="s">
        <v>2963</v>
      </c>
      <c r="B2348" s="24"/>
      <c r="C2348" s="19" t="s">
        <v>2886</v>
      </c>
      <c r="D2348" s="20"/>
      <c r="E2348" s="20"/>
      <c r="F2348" s="20"/>
      <c r="G2348" s="21"/>
      <c r="H2348" s="22" t="s">
        <v>122</v>
      </c>
      <c r="I2348" s="24"/>
      <c r="J2348" s="35">
        <v>5</v>
      </c>
      <c r="K2348" s="36"/>
      <c r="L2348" s="37"/>
      <c r="M2348" s="7"/>
      <c r="N2348" s="25" t="str">
        <f t="shared" si="38"/>
        <v>-
-</v>
      </c>
      <c r="O2348" s="26"/>
      <c r="P2348" s="38" t="s">
        <v>2964</v>
      </c>
      <c r="Q2348" s="39"/>
      <c r="R2348" s="40"/>
    </row>
    <row r="2349" spans="1:18" ht="35.700000000000003" customHeight="1">
      <c r="A2349" s="22" t="s">
        <v>2965</v>
      </c>
      <c r="B2349" s="24"/>
      <c r="C2349" s="19" t="s">
        <v>2889</v>
      </c>
      <c r="D2349" s="20"/>
      <c r="E2349" s="20"/>
      <c r="F2349" s="20"/>
      <c r="G2349" s="21"/>
      <c r="H2349" s="22" t="s">
        <v>65</v>
      </c>
      <c r="I2349" s="24"/>
      <c r="J2349" s="35">
        <v>1</v>
      </c>
      <c r="K2349" s="36"/>
      <c r="L2349" s="37"/>
      <c r="M2349" s="7"/>
      <c r="N2349" s="25" t="str">
        <f t="shared" si="38"/>
        <v>-
-</v>
      </c>
      <c r="O2349" s="26"/>
      <c r="P2349" s="38" t="s">
        <v>2890</v>
      </c>
      <c r="Q2349" s="39"/>
      <c r="R2349" s="40"/>
    </row>
    <row r="2350" spans="1:18" ht="35.700000000000003" customHeight="1">
      <c r="A2350" s="22" t="s">
        <v>2966</v>
      </c>
      <c r="B2350" s="24"/>
      <c r="C2350" s="19" t="s">
        <v>2893</v>
      </c>
      <c r="D2350" s="20"/>
      <c r="E2350" s="20"/>
      <c r="F2350" s="20"/>
      <c r="G2350" s="21"/>
      <c r="H2350" s="22" t="s">
        <v>122</v>
      </c>
      <c r="I2350" s="24"/>
      <c r="J2350" s="35">
        <v>9</v>
      </c>
      <c r="K2350" s="36"/>
      <c r="L2350" s="37"/>
      <c r="M2350" s="7"/>
      <c r="N2350" s="25" t="str">
        <f t="shared" si="38"/>
        <v>-
-</v>
      </c>
      <c r="O2350" s="26"/>
      <c r="P2350" s="38" t="s">
        <v>2894</v>
      </c>
      <c r="Q2350" s="39"/>
      <c r="R2350" s="40"/>
    </row>
    <row r="2351" spans="1:18" ht="17.850000000000001" customHeight="1">
      <c r="A2351" s="22" t="s">
        <v>2967</v>
      </c>
      <c r="B2351" s="24"/>
      <c r="C2351" s="19" t="s">
        <v>2896</v>
      </c>
      <c r="D2351" s="20"/>
      <c r="E2351" s="20"/>
      <c r="F2351" s="20"/>
      <c r="G2351" s="21"/>
      <c r="H2351" s="22" t="s">
        <v>122</v>
      </c>
      <c r="I2351" s="24"/>
      <c r="J2351" s="35">
        <v>1</v>
      </c>
      <c r="K2351" s="36"/>
      <c r="L2351" s="37"/>
      <c r="M2351" s="7"/>
      <c r="N2351" s="25" t="str">
        <f>IF(COUNT(J2351,M2351)=2,ROUND(J2351*M2351,0),"-")</f>
        <v>-</v>
      </c>
      <c r="O2351" s="26"/>
      <c r="P2351" s="19"/>
      <c r="Q2351" s="20"/>
      <c r="R2351" s="21"/>
    </row>
    <row r="2352" spans="1:18" ht="17.850000000000001" customHeight="1">
      <c r="A2352" s="22" t="s">
        <v>2968</v>
      </c>
      <c r="B2352" s="24"/>
      <c r="C2352" s="19" t="s">
        <v>2898</v>
      </c>
      <c r="D2352" s="20"/>
      <c r="E2352" s="20"/>
      <c r="F2352" s="20"/>
      <c r="G2352" s="21"/>
      <c r="H2352" s="22" t="s">
        <v>122</v>
      </c>
      <c r="I2352" s="24"/>
      <c r="J2352" s="35">
        <v>1</v>
      </c>
      <c r="K2352" s="36"/>
      <c r="L2352" s="37"/>
      <c r="M2352" s="7"/>
      <c r="N2352" s="25" t="str">
        <f>IF(COUNT(J2352,M2352)=2,ROUND(J2352*M2352,0),"-")</f>
        <v>-</v>
      </c>
      <c r="O2352" s="26"/>
      <c r="P2352" s="19"/>
      <c r="Q2352" s="20"/>
      <c r="R2352" s="21"/>
    </row>
    <row r="2353" spans="1:18" ht="35.700000000000003" customHeight="1">
      <c r="A2353" s="22" t="s">
        <v>2969</v>
      </c>
      <c r="B2353" s="24"/>
      <c r="C2353" s="19" t="s">
        <v>2900</v>
      </c>
      <c r="D2353" s="20"/>
      <c r="E2353" s="20"/>
      <c r="F2353" s="20"/>
      <c r="G2353" s="21"/>
      <c r="H2353" s="22" t="s">
        <v>65</v>
      </c>
      <c r="I2353" s="24"/>
      <c r="J2353" s="35">
        <v>1</v>
      </c>
      <c r="K2353" s="36"/>
      <c r="L2353" s="37"/>
      <c r="M2353" s="7"/>
      <c r="N2353" s="25" t="str">
        <f>IF(COUNT(J2353,M2353)=2,ROUND(J2353*M2353,0),"-
-")</f>
        <v>-
-</v>
      </c>
      <c r="O2353" s="26"/>
      <c r="P2353" s="38" t="s">
        <v>2901</v>
      </c>
      <c r="Q2353" s="39"/>
      <c r="R2353" s="40"/>
    </row>
    <row r="2354" spans="1:18" ht="35.700000000000003" customHeight="1">
      <c r="A2354" s="22" t="s">
        <v>2970</v>
      </c>
      <c r="B2354" s="24"/>
      <c r="C2354" s="19" t="s">
        <v>2971</v>
      </c>
      <c r="D2354" s="20"/>
      <c r="E2354" s="20"/>
      <c r="F2354" s="20"/>
      <c r="G2354" s="21"/>
      <c r="H2354" s="22" t="s">
        <v>65</v>
      </c>
      <c r="I2354" s="24"/>
      <c r="J2354" s="35">
        <v>1</v>
      </c>
      <c r="K2354" s="36"/>
      <c r="L2354" s="37"/>
      <c r="M2354" s="7"/>
      <c r="N2354" s="25" t="str">
        <f>IF(COUNT(J2354,M2354)=2,ROUND(J2354*M2354,0),"-
-")</f>
        <v>-
-</v>
      </c>
      <c r="O2354" s="26"/>
      <c r="P2354" s="38" t="s">
        <v>2972</v>
      </c>
      <c r="Q2354" s="39"/>
      <c r="R2354" s="40"/>
    </row>
    <row r="2355" spans="1:18" ht="17.850000000000001" customHeight="1">
      <c r="A2355" s="22" t="s">
        <v>2973</v>
      </c>
      <c r="B2355" s="24"/>
      <c r="C2355" s="19" t="s">
        <v>2974</v>
      </c>
      <c r="D2355" s="20"/>
      <c r="E2355" s="20"/>
      <c r="F2355" s="20"/>
      <c r="G2355" s="21"/>
      <c r="H2355" s="22"/>
      <c r="I2355" s="24"/>
      <c r="J2355" s="35">
        <v>1</v>
      </c>
      <c r="K2355" s="36"/>
      <c r="L2355" s="37"/>
      <c r="M2355" s="6" t="str">
        <f>IF(COUNT(N2355,J2355)=2,IF(J2355=0,"-",N2355/J2355),"-")</f>
        <v>-</v>
      </c>
      <c r="N2355" s="25" t="str">
        <f>IF(COUNT(N2356,N2357,N2358,N2359,N2360,N2377,N2378)=7,SUM(N2356,N2357,N2358,N2359,N2360,N2377,N2378),"-")</f>
        <v>-</v>
      </c>
      <c r="O2355" s="26"/>
      <c r="P2355" s="19"/>
      <c r="Q2355" s="20"/>
      <c r="R2355" s="21"/>
    </row>
    <row r="2356" spans="1:18" ht="35.700000000000003" customHeight="1">
      <c r="A2356" s="22" t="s">
        <v>2975</v>
      </c>
      <c r="B2356" s="24"/>
      <c r="C2356" s="19" t="s">
        <v>2976</v>
      </c>
      <c r="D2356" s="20"/>
      <c r="E2356" s="20"/>
      <c r="F2356" s="20"/>
      <c r="G2356" s="21"/>
      <c r="H2356" s="22" t="s">
        <v>609</v>
      </c>
      <c r="I2356" s="24"/>
      <c r="J2356" s="35">
        <v>1</v>
      </c>
      <c r="K2356" s="36"/>
      <c r="L2356" s="37"/>
      <c r="M2356" s="7"/>
      <c r="N2356" s="25" t="str">
        <f>IF(COUNT(J2356,M2356)=2,ROUND(J2356*M2356,0),"-
-")</f>
        <v>-
-</v>
      </c>
      <c r="O2356" s="26"/>
      <c r="P2356" s="38" t="s">
        <v>2977</v>
      </c>
      <c r="Q2356" s="39"/>
      <c r="R2356" s="40"/>
    </row>
    <row r="2357" spans="1:18" ht="35.700000000000003" customHeight="1">
      <c r="A2357" s="22" t="s">
        <v>2978</v>
      </c>
      <c r="B2357" s="24"/>
      <c r="C2357" s="19" t="s">
        <v>2843</v>
      </c>
      <c r="D2357" s="20"/>
      <c r="E2357" s="20"/>
      <c r="F2357" s="20"/>
      <c r="G2357" s="21"/>
      <c r="H2357" s="22" t="s">
        <v>609</v>
      </c>
      <c r="I2357" s="24"/>
      <c r="J2357" s="35">
        <v>1</v>
      </c>
      <c r="K2357" s="36"/>
      <c r="L2357" s="37"/>
      <c r="M2357" s="7"/>
      <c r="N2357" s="25" t="str">
        <f>IF(COUNT(J2357,M2357)=2,ROUND(J2357*M2357,0),"-
-")</f>
        <v>-
-</v>
      </c>
      <c r="O2357" s="26"/>
      <c r="P2357" s="38" t="s">
        <v>2844</v>
      </c>
      <c r="Q2357" s="39"/>
      <c r="R2357" s="40"/>
    </row>
    <row r="2358" spans="1:18" ht="35.700000000000003" customHeight="1">
      <c r="A2358" s="22" t="s">
        <v>2979</v>
      </c>
      <c r="B2358" s="24"/>
      <c r="C2358" s="19" t="s">
        <v>2850</v>
      </c>
      <c r="D2358" s="20"/>
      <c r="E2358" s="20"/>
      <c r="F2358" s="20"/>
      <c r="G2358" s="21"/>
      <c r="H2358" s="22" t="s">
        <v>609</v>
      </c>
      <c r="I2358" s="24"/>
      <c r="J2358" s="35">
        <v>2</v>
      </c>
      <c r="K2358" s="36"/>
      <c r="L2358" s="37"/>
      <c r="M2358" s="7"/>
      <c r="N2358" s="25" t="str">
        <f>IF(COUNT(J2358,M2358)=2,ROUND(J2358*M2358,0),"-
-")</f>
        <v>-
-</v>
      </c>
      <c r="O2358" s="26"/>
      <c r="P2358" s="38" t="s">
        <v>2851</v>
      </c>
      <c r="Q2358" s="39"/>
      <c r="R2358" s="40"/>
    </row>
    <row r="2359" spans="1:18" ht="35.700000000000003" customHeight="1">
      <c r="A2359" s="22" t="s">
        <v>2980</v>
      </c>
      <c r="B2359" s="24"/>
      <c r="C2359" s="19" t="s">
        <v>2859</v>
      </c>
      <c r="D2359" s="20"/>
      <c r="E2359" s="20"/>
      <c r="F2359" s="20"/>
      <c r="G2359" s="21"/>
      <c r="H2359" s="22" t="s">
        <v>609</v>
      </c>
      <c r="I2359" s="24"/>
      <c r="J2359" s="35">
        <v>2</v>
      </c>
      <c r="K2359" s="36"/>
      <c r="L2359" s="37"/>
      <c r="M2359" s="7"/>
      <c r="N2359" s="25" t="str">
        <f>IF(COUNT(J2359,M2359)=2,ROUND(J2359*M2359,0),"-
-")</f>
        <v>-
-</v>
      </c>
      <c r="O2359" s="26"/>
      <c r="P2359" s="38" t="s">
        <v>2918</v>
      </c>
      <c r="Q2359" s="39"/>
      <c r="R2359" s="40"/>
    </row>
    <row r="2360" spans="1:18" ht="17.850000000000001" customHeight="1">
      <c r="A2360" s="22" t="s">
        <v>2981</v>
      </c>
      <c r="B2360" s="24"/>
      <c r="C2360" s="19" t="s">
        <v>2982</v>
      </c>
      <c r="D2360" s="20"/>
      <c r="E2360" s="20"/>
      <c r="F2360" s="20"/>
      <c r="G2360" s="21"/>
      <c r="H2360" s="22" t="s">
        <v>65</v>
      </c>
      <c r="I2360" s="24"/>
      <c r="J2360" s="35">
        <v>1</v>
      </c>
      <c r="K2360" s="36"/>
      <c r="L2360" s="37"/>
      <c r="M2360" s="7"/>
      <c r="N2360" s="25" t="str">
        <f>IF(COUNT(J2360,M2360)=2,ROUND(J2360*M2360,0),"-")</f>
        <v>-</v>
      </c>
      <c r="O2360" s="26"/>
      <c r="P2360" s="38" t="s">
        <v>2983</v>
      </c>
      <c r="Q2360" s="39"/>
      <c r="R2360" s="40"/>
    </row>
    <row r="2361" spans="1:18" ht="54.75" customHeight="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</row>
    <row r="2362" spans="1:18" ht="10.5" customHeight="1">
      <c r="A2362" s="1"/>
      <c r="B2362" s="41" t="s">
        <v>42</v>
      </c>
      <c r="C2362" s="41"/>
      <c r="D2362" s="1"/>
      <c r="E2362" s="8" t="s">
        <v>43</v>
      </c>
      <c r="F2362" s="1"/>
      <c r="G2362" s="41" t="s">
        <v>44</v>
      </c>
      <c r="H2362" s="41"/>
      <c r="I2362" s="1"/>
      <c r="J2362" s="1"/>
      <c r="K2362" s="8" t="s">
        <v>43</v>
      </c>
      <c r="L2362" s="1"/>
      <c r="M2362" s="1"/>
      <c r="N2362" s="1"/>
      <c r="O2362" s="1"/>
      <c r="P2362" s="1"/>
      <c r="Q2362" s="1"/>
      <c r="R2362" s="1"/>
    </row>
    <row r="2363" spans="1:18" ht="21.45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</row>
    <row r="2364" spans="1:18" ht="26.1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</row>
    <row r="2365" spans="1:18" ht="17.25" customHeight="1">
      <c r="A2365" s="29" t="s">
        <v>0</v>
      </c>
      <c r="B2365" s="29"/>
      <c r="C2365" s="29"/>
      <c r="D2365" s="29"/>
      <c r="E2365" s="29"/>
      <c r="F2365" s="29"/>
      <c r="G2365" s="29"/>
      <c r="H2365" s="29"/>
      <c r="I2365" s="29"/>
      <c r="J2365" s="29"/>
      <c r="K2365" s="29"/>
      <c r="L2365" s="29"/>
      <c r="M2365" s="29"/>
      <c r="N2365" s="29"/>
      <c r="O2365" s="29"/>
      <c r="P2365" s="29"/>
      <c r="Q2365" s="29"/>
      <c r="R2365" s="29"/>
    </row>
    <row r="2366" spans="1:18" ht="4.8" customHeight="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</row>
    <row r="2367" spans="1:18" ht="17.25" customHeight="1">
      <c r="A2367" s="29" t="s">
        <v>45</v>
      </c>
      <c r="B2367" s="29"/>
      <c r="C2367" s="29"/>
      <c r="D2367" s="29"/>
      <c r="E2367" s="29"/>
      <c r="F2367" s="29"/>
      <c r="G2367" s="29"/>
      <c r="H2367" s="29"/>
      <c r="I2367" s="29"/>
      <c r="J2367" s="29"/>
      <c r="K2367" s="29"/>
      <c r="L2367" s="29"/>
      <c r="M2367" s="29"/>
      <c r="N2367" s="29"/>
      <c r="O2367" s="29"/>
      <c r="P2367" s="29"/>
      <c r="Q2367" s="29"/>
      <c r="R2367" s="29"/>
    </row>
    <row r="2368" spans="1:18" ht="2.85" customHeight="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</row>
    <row r="2369" spans="1:18" ht="11.4" customHeight="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30" t="s">
        <v>2</v>
      </c>
      <c r="P2369" s="30"/>
      <c r="Q2369" s="30"/>
      <c r="R2369" s="30"/>
    </row>
    <row r="2370" spans="1:18" ht="6.75" customHeight="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</row>
    <row r="2371" spans="1:18" ht="10.5" customHeight="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41" t="s">
        <v>2984</v>
      </c>
      <c r="P2371" s="41"/>
      <c r="Q2371" s="41"/>
      <c r="R2371" s="1"/>
    </row>
    <row r="2372" spans="1:18" ht="2.4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</row>
    <row r="2373" spans="1:18" ht="27.6" customHeight="1">
      <c r="A2373" s="16" t="s">
        <v>4</v>
      </c>
      <c r="B2373" s="18"/>
      <c r="C2373" s="19" t="s">
        <v>47</v>
      </c>
      <c r="D2373" s="20"/>
      <c r="E2373" s="20"/>
      <c r="F2373" s="20"/>
      <c r="G2373" s="20"/>
      <c r="H2373" s="20"/>
      <c r="I2373" s="20"/>
      <c r="J2373" s="20"/>
      <c r="K2373" s="20"/>
      <c r="L2373" s="21"/>
      <c r="M2373" s="4" t="s">
        <v>6</v>
      </c>
      <c r="N2373" s="32"/>
      <c r="O2373" s="33"/>
      <c r="P2373" s="33"/>
      <c r="Q2373" s="33"/>
      <c r="R2373" s="34"/>
    </row>
    <row r="2374" spans="1:18" ht="27.6" customHeight="1">
      <c r="A2374" s="16" t="s">
        <v>7</v>
      </c>
      <c r="B2374" s="18"/>
      <c r="C2374" s="19" t="s">
        <v>8</v>
      </c>
      <c r="D2374" s="20"/>
      <c r="E2374" s="20"/>
      <c r="F2374" s="20"/>
      <c r="G2374" s="20"/>
      <c r="H2374" s="20"/>
      <c r="I2374" s="20"/>
      <c r="J2374" s="20"/>
      <c r="K2374" s="20"/>
      <c r="L2374" s="21"/>
      <c r="M2374" s="4" t="s">
        <v>9</v>
      </c>
      <c r="N2374" s="19" t="s">
        <v>10</v>
      </c>
      <c r="O2374" s="20"/>
      <c r="P2374" s="20"/>
      <c r="Q2374" s="20"/>
      <c r="R2374" s="21"/>
    </row>
    <row r="2375" spans="1:18" ht="22.2" customHeight="1">
      <c r="A2375" s="22" t="s">
        <v>11</v>
      </c>
      <c r="B2375" s="24"/>
      <c r="C2375" s="22" t="s">
        <v>48</v>
      </c>
      <c r="D2375" s="23"/>
      <c r="E2375" s="23"/>
      <c r="F2375" s="23"/>
      <c r="G2375" s="24"/>
      <c r="H2375" s="22" t="s">
        <v>49</v>
      </c>
      <c r="I2375" s="24"/>
      <c r="J2375" s="22" t="s">
        <v>50</v>
      </c>
      <c r="K2375" s="23"/>
      <c r="L2375" s="24"/>
      <c r="M2375" s="5" t="s">
        <v>51</v>
      </c>
      <c r="N2375" s="22" t="s">
        <v>52</v>
      </c>
      <c r="O2375" s="24"/>
      <c r="P2375" s="22" t="s">
        <v>53</v>
      </c>
      <c r="Q2375" s="23"/>
      <c r="R2375" s="24"/>
    </row>
    <row r="2376" spans="1:18" ht="17.7" customHeight="1">
      <c r="A2376" s="22"/>
      <c r="B2376" s="24"/>
      <c r="C2376" s="19" t="s">
        <v>2985</v>
      </c>
      <c r="D2376" s="20"/>
      <c r="E2376" s="20"/>
      <c r="F2376" s="20"/>
      <c r="G2376" s="21"/>
      <c r="H2376" s="22"/>
      <c r="I2376" s="24"/>
      <c r="J2376" s="32"/>
      <c r="K2376" s="33"/>
      <c r="L2376" s="34"/>
      <c r="M2376" s="9"/>
      <c r="N2376" s="42" t="s">
        <v>306</v>
      </c>
      <c r="O2376" s="43"/>
      <c r="P2376" s="38" t="s">
        <v>769</v>
      </c>
      <c r="Q2376" s="39"/>
      <c r="R2376" s="40"/>
    </row>
    <row r="2377" spans="1:18" ht="35.700000000000003" customHeight="1">
      <c r="A2377" s="22" t="s">
        <v>2986</v>
      </c>
      <c r="B2377" s="24"/>
      <c r="C2377" s="19" t="s">
        <v>2987</v>
      </c>
      <c r="D2377" s="20"/>
      <c r="E2377" s="20"/>
      <c r="F2377" s="20"/>
      <c r="G2377" s="21"/>
      <c r="H2377" s="22" t="s">
        <v>65</v>
      </c>
      <c r="I2377" s="24"/>
      <c r="J2377" s="35">
        <v>1</v>
      </c>
      <c r="K2377" s="36"/>
      <c r="L2377" s="37"/>
      <c r="M2377" s="7"/>
      <c r="N2377" s="25" t="str">
        <f>IF(COUNT(J2377,M2377)=2,ROUND(J2377*M2377,0),"-
-")</f>
        <v>-
-</v>
      </c>
      <c r="O2377" s="26"/>
      <c r="P2377" s="38" t="s">
        <v>2988</v>
      </c>
      <c r="Q2377" s="39"/>
      <c r="R2377" s="40"/>
    </row>
    <row r="2378" spans="1:18" ht="35.700000000000003" customHeight="1">
      <c r="A2378" s="22" t="s">
        <v>2989</v>
      </c>
      <c r="B2378" s="24"/>
      <c r="C2378" s="19" t="s">
        <v>2971</v>
      </c>
      <c r="D2378" s="20"/>
      <c r="E2378" s="20"/>
      <c r="F2378" s="20"/>
      <c r="G2378" s="21"/>
      <c r="H2378" s="22" t="s">
        <v>65</v>
      </c>
      <c r="I2378" s="24"/>
      <c r="J2378" s="35">
        <v>1</v>
      </c>
      <c r="K2378" s="36"/>
      <c r="L2378" s="37"/>
      <c r="M2378" s="7"/>
      <c r="N2378" s="25" t="str">
        <f>IF(COUNT(J2378,M2378)=2,ROUND(J2378*M2378,0),"-
-")</f>
        <v>-
-</v>
      </c>
      <c r="O2378" s="26"/>
      <c r="P2378" s="38" t="s">
        <v>2972</v>
      </c>
      <c r="Q2378" s="39"/>
      <c r="R2378" s="40"/>
    </row>
    <row r="2379" spans="1:18" ht="17.850000000000001" customHeight="1">
      <c r="A2379" s="22" t="s">
        <v>2990</v>
      </c>
      <c r="B2379" s="24"/>
      <c r="C2379" s="19" t="s">
        <v>2991</v>
      </c>
      <c r="D2379" s="20"/>
      <c r="E2379" s="20"/>
      <c r="F2379" s="20"/>
      <c r="G2379" s="21"/>
      <c r="H2379" s="22"/>
      <c r="I2379" s="24"/>
      <c r="J2379" s="35">
        <v>1</v>
      </c>
      <c r="K2379" s="36"/>
      <c r="L2379" s="37"/>
      <c r="M2379" s="6" t="str">
        <f>IF(COUNT(N2379,J2379)=2,IF(J2379=0,"-",N2379/J2379),"-")</f>
        <v>-</v>
      </c>
      <c r="N2379" s="25" t="str">
        <f>IF(COUNT(N2380,N2381,N2382,N2383,N2384,N2385,N2386)=7,SUM(N2380,N2381,N2382,N2383,N2384,N2385,N2386),"-")</f>
        <v>-</v>
      </c>
      <c r="O2379" s="26"/>
      <c r="P2379" s="19"/>
      <c r="Q2379" s="20"/>
      <c r="R2379" s="21"/>
    </row>
    <row r="2380" spans="1:18" ht="35.700000000000003" customHeight="1">
      <c r="A2380" s="22" t="s">
        <v>2992</v>
      </c>
      <c r="B2380" s="24"/>
      <c r="C2380" s="19" t="s">
        <v>2976</v>
      </c>
      <c r="D2380" s="20"/>
      <c r="E2380" s="20"/>
      <c r="F2380" s="20"/>
      <c r="G2380" s="21"/>
      <c r="H2380" s="22" t="s">
        <v>609</v>
      </c>
      <c r="I2380" s="24"/>
      <c r="J2380" s="35">
        <v>1</v>
      </c>
      <c r="K2380" s="36"/>
      <c r="L2380" s="37"/>
      <c r="M2380" s="7"/>
      <c r="N2380" s="25" t="str">
        <f t="shared" ref="N2380:N2386" si="39">IF(COUNT(J2380,M2380)=2,ROUND(J2380*M2380,0),"-
-")</f>
        <v>-
-</v>
      </c>
      <c r="O2380" s="26"/>
      <c r="P2380" s="38" t="s">
        <v>2993</v>
      </c>
      <c r="Q2380" s="39"/>
      <c r="R2380" s="40"/>
    </row>
    <row r="2381" spans="1:18" ht="35.700000000000003" customHeight="1">
      <c r="A2381" s="22" t="s">
        <v>2994</v>
      </c>
      <c r="B2381" s="24"/>
      <c r="C2381" s="19" t="s">
        <v>2913</v>
      </c>
      <c r="D2381" s="20"/>
      <c r="E2381" s="20"/>
      <c r="F2381" s="20"/>
      <c r="G2381" s="21"/>
      <c r="H2381" s="22" t="s">
        <v>609</v>
      </c>
      <c r="I2381" s="24"/>
      <c r="J2381" s="35">
        <v>1</v>
      </c>
      <c r="K2381" s="36"/>
      <c r="L2381" s="37"/>
      <c r="M2381" s="7"/>
      <c r="N2381" s="25" t="str">
        <f t="shared" si="39"/>
        <v>-
-</v>
      </c>
      <c r="O2381" s="26"/>
      <c r="P2381" s="38" t="s">
        <v>2914</v>
      </c>
      <c r="Q2381" s="39"/>
      <c r="R2381" s="40"/>
    </row>
    <row r="2382" spans="1:18" ht="35.700000000000003" customHeight="1">
      <c r="A2382" s="22" t="s">
        <v>2995</v>
      </c>
      <c r="B2382" s="24"/>
      <c r="C2382" s="19" t="s">
        <v>2850</v>
      </c>
      <c r="D2382" s="20"/>
      <c r="E2382" s="20"/>
      <c r="F2382" s="20"/>
      <c r="G2382" s="21"/>
      <c r="H2382" s="22" t="s">
        <v>609</v>
      </c>
      <c r="I2382" s="24"/>
      <c r="J2382" s="35">
        <v>2</v>
      </c>
      <c r="K2382" s="36"/>
      <c r="L2382" s="37"/>
      <c r="M2382" s="7"/>
      <c r="N2382" s="25" t="str">
        <f t="shared" si="39"/>
        <v>-
-</v>
      </c>
      <c r="O2382" s="26"/>
      <c r="P2382" s="38" t="s">
        <v>2851</v>
      </c>
      <c r="Q2382" s="39"/>
      <c r="R2382" s="40"/>
    </row>
    <row r="2383" spans="1:18" ht="35.700000000000003" customHeight="1">
      <c r="A2383" s="22" t="s">
        <v>2996</v>
      </c>
      <c r="B2383" s="24"/>
      <c r="C2383" s="19" t="s">
        <v>2859</v>
      </c>
      <c r="D2383" s="20"/>
      <c r="E2383" s="20"/>
      <c r="F2383" s="20"/>
      <c r="G2383" s="21"/>
      <c r="H2383" s="22" t="s">
        <v>609</v>
      </c>
      <c r="I2383" s="24"/>
      <c r="J2383" s="35">
        <v>2</v>
      </c>
      <c r="K2383" s="36"/>
      <c r="L2383" s="37"/>
      <c r="M2383" s="7"/>
      <c r="N2383" s="25" t="str">
        <f t="shared" si="39"/>
        <v>-
-</v>
      </c>
      <c r="O2383" s="26"/>
      <c r="P2383" s="38" t="s">
        <v>2918</v>
      </c>
      <c r="Q2383" s="39"/>
      <c r="R2383" s="40"/>
    </row>
    <row r="2384" spans="1:18" ht="35.700000000000003" customHeight="1">
      <c r="A2384" s="22" t="s">
        <v>2997</v>
      </c>
      <c r="B2384" s="24"/>
      <c r="C2384" s="19" t="s">
        <v>2889</v>
      </c>
      <c r="D2384" s="20"/>
      <c r="E2384" s="20"/>
      <c r="F2384" s="20"/>
      <c r="G2384" s="21"/>
      <c r="H2384" s="22" t="s">
        <v>65</v>
      </c>
      <c r="I2384" s="24"/>
      <c r="J2384" s="35">
        <v>1</v>
      </c>
      <c r="K2384" s="36"/>
      <c r="L2384" s="37"/>
      <c r="M2384" s="7"/>
      <c r="N2384" s="25" t="str">
        <f t="shared" si="39"/>
        <v>-
-</v>
      </c>
      <c r="O2384" s="26"/>
      <c r="P2384" s="38" t="s">
        <v>2890</v>
      </c>
      <c r="Q2384" s="39"/>
      <c r="R2384" s="40"/>
    </row>
    <row r="2385" spans="1:18" ht="35.700000000000003" customHeight="1">
      <c r="A2385" s="22" t="s">
        <v>2998</v>
      </c>
      <c r="B2385" s="24"/>
      <c r="C2385" s="19" t="s">
        <v>2987</v>
      </c>
      <c r="D2385" s="20"/>
      <c r="E2385" s="20"/>
      <c r="F2385" s="20"/>
      <c r="G2385" s="21"/>
      <c r="H2385" s="22" t="s">
        <v>65</v>
      </c>
      <c r="I2385" s="24"/>
      <c r="J2385" s="35">
        <v>1</v>
      </c>
      <c r="K2385" s="36"/>
      <c r="L2385" s="37"/>
      <c r="M2385" s="7"/>
      <c r="N2385" s="25" t="str">
        <f t="shared" si="39"/>
        <v>-
-</v>
      </c>
      <c r="O2385" s="26"/>
      <c r="P2385" s="38" t="s">
        <v>2988</v>
      </c>
      <c r="Q2385" s="39"/>
      <c r="R2385" s="40"/>
    </row>
    <row r="2386" spans="1:18" ht="35.700000000000003" customHeight="1">
      <c r="A2386" s="22" t="s">
        <v>2999</v>
      </c>
      <c r="B2386" s="24"/>
      <c r="C2386" s="19" t="s">
        <v>2971</v>
      </c>
      <c r="D2386" s="20"/>
      <c r="E2386" s="20"/>
      <c r="F2386" s="20"/>
      <c r="G2386" s="21"/>
      <c r="H2386" s="22" t="s">
        <v>65</v>
      </c>
      <c r="I2386" s="24"/>
      <c r="J2386" s="35">
        <v>1</v>
      </c>
      <c r="K2386" s="36"/>
      <c r="L2386" s="37"/>
      <c r="M2386" s="7"/>
      <c r="N2386" s="25" t="str">
        <f t="shared" si="39"/>
        <v>-
-</v>
      </c>
      <c r="O2386" s="26"/>
      <c r="P2386" s="38" t="s">
        <v>2972</v>
      </c>
      <c r="Q2386" s="39"/>
      <c r="R2386" s="40"/>
    </row>
    <row r="2387" spans="1:18" ht="17.850000000000001" customHeight="1">
      <c r="A2387" s="22" t="s">
        <v>3000</v>
      </c>
      <c r="B2387" s="24"/>
      <c r="C2387" s="19" t="s">
        <v>3001</v>
      </c>
      <c r="D2387" s="20"/>
      <c r="E2387" s="20"/>
      <c r="F2387" s="20"/>
      <c r="G2387" s="21"/>
      <c r="H2387" s="22"/>
      <c r="I2387" s="24"/>
      <c r="J2387" s="35">
        <v>1</v>
      </c>
      <c r="K2387" s="36"/>
      <c r="L2387" s="37"/>
      <c r="M2387" s="6" t="str">
        <f>IF(COUNT(N2387,J2387)=2,IF(J2387=0,"-",N2387/J2387),"-")</f>
        <v>-</v>
      </c>
      <c r="N2387" s="25" t="str">
        <f>IF(COUNT(N2388,N2389,N2390,N2391,N2392,N2409)=6,SUM(N2388,N2389,N2390,N2391,N2392,N2409),"-")</f>
        <v>-</v>
      </c>
      <c r="O2387" s="26"/>
      <c r="P2387" s="19"/>
      <c r="Q2387" s="20"/>
      <c r="R2387" s="21"/>
    </row>
    <row r="2388" spans="1:18" ht="35.700000000000003" customHeight="1">
      <c r="A2388" s="22" t="s">
        <v>3002</v>
      </c>
      <c r="B2388" s="24"/>
      <c r="C2388" s="19" t="s">
        <v>2976</v>
      </c>
      <c r="D2388" s="20"/>
      <c r="E2388" s="20"/>
      <c r="F2388" s="20"/>
      <c r="G2388" s="21"/>
      <c r="H2388" s="22" t="s">
        <v>609</v>
      </c>
      <c r="I2388" s="24"/>
      <c r="J2388" s="35">
        <v>1</v>
      </c>
      <c r="K2388" s="36"/>
      <c r="L2388" s="37"/>
      <c r="M2388" s="7"/>
      <c r="N2388" s="25" t="str">
        <f>IF(COUNT(J2388,M2388)=2,ROUND(J2388*M2388,0),"-
-")</f>
        <v>-
-</v>
      </c>
      <c r="O2388" s="26"/>
      <c r="P2388" s="38" t="s">
        <v>3003</v>
      </c>
      <c r="Q2388" s="39"/>
      <c r="R2388" s="40"/>
    </row>
    <row r="2389" spans="1:18" ht="35.700000000000003" customHeight="1">
      <c r="A2389" s="22" t="s">
        <v>3004</v>
      </c>
      <c r="B2389" s="24"/>
      <c r="C2389" s="19" t="s">
        <v>2850</v>
      </c>
      <c r="D2389" s="20"/>
      <c r="E2389" s="20"/>
      <c r="F2389" s="20"/>
      <c r="G2389" s="21"/>
      <c r="H2389" s="22" t="s">
        <v>609</v>
      </c>
      <c r="I2389" s="24"/>
      <c r="J2389" s="35">
        <v>2</v>
      </c>
      <c r="K2389" s="36"/>
      <c r="L2389" s="37"/>
      <c r="M2389" s="7"/>
      <c r="N2389" s="25" t="str">
        <f>IF(COUNT(J2389,M2389)=2,ROUND(J2389*M2389,0),"-
-")</f>
        <v>-
-</v>
      </c>
      <c r="O2389" s="26"/>
      <c r="P2389" s="38" t="s">
        <v>2851</v>
      </c>
      <c r="Q2389" s="39"/>
      <c r="R2389" s="40"/>
    </row>
    <row r="2390" spans="1:18" ht="35.700000000000003" customHeight="1">
      <c r="A2390" s="22" t="s">
        <v>3005</v>
      </c>
      <c r="B2390" s="24"/>
      <c r="C2390" s="19" t="s">
        <v>2859</v>
      </c>
      <c r="D2390" s="20"/>
      <c r="E2390" s="20"/>
      <c r="F2390" s="20"/>
      <c r="G2390" s="21"/>
      <c r="H2390" s="22" t="s">
        <v>609</v>
      </c>
      <c r="I2390" s="24"/>
      <c r="J2390" s="35">
        <v>2</v>
      </c>
      <c r="K2390" s="36"/>
      <c r="L2390" s="37"/>
      <c r="M2390" s="7"/>
      <c r="N2390" s="25" t="str">
        <f>IF(COUNT(J2390,M2390)=2,ROUND(J2390*M2390,0),"-
-")</f>
        <v>-
-</v>
      </c>
      <c r="O2390" s="26"/>
      <c r="P2390" s="38" t="s">
        <v>3006</v>
      </c>
      <c r="Q2390" s="39"/>
      <c r="R2390" s="40"/>
    </row>
    <row r="2391" spans="1:18" ht="35.700000000000003" customHeight="1">
      <c r="A2391" s="22" t="s">
        <v>3007</v>
      </c>
      <c r="B2391" s="24"/>
      <c r="C2391" s="19" t="s">
        <v>2889</v>
      </c>
      <c r="D2391" s="20"/>
      <c r="E2391" s="20"/>
      <c r="F2391" s="20"/>
      <c r="G2391" s="21"/>
      <c r="H2391" s="22" t="s">
        <v>65</v>
      </c>
      <c r="I2391" s="24"/>
      <c r="J2391" s="35">
        <v>1</v>
      </c>
      <c r="K2391" s="36"/>
      <c r="L2391" s="37"/>
      <c r="M2391" s="7"/>
      <c r="N2391" s="25" t="str">
        <f>IF(COUNT(J2391,M2391)=2,ROUND(J2391*M2391,0),"-
-")</f>
        <v>-
-</v>
      </c>
      <c r="O2391" s="26"/>
      <c r="P2391" s="38" t="s">
        <v>2890</v>
      </c>
      <c r="Q2391" s="39"/>
      <c r="R2391" s="40"/>
    </row>
    <row r="2392" spans="1:18" ht="17.850000000000001" customHeight="1">
      <c r="A2392" s="22" t="s">
        <v>3008</v>
      </c>
      <c r="B2392" s="24"/>
      <c r="C2392" s="19" t="s">
        <v>2987</v>
      </c>
      <c r="D2392" s="20"/>
      <c r="E2392" s="20"/>
      <c r="F2392" s="20"/>
      <c r="G2392" s="21"/>
      <c r="H2392" s="22" t="s">
        <v>65</v>
      </c>
      <c r="I2392" s="24"/>
      <c r="J2392" s="35">
        <v>1</v>
      </c>
      <c r="K2392" s="36"/>
      <c r="L2392" s="37"/>
      <c r="M2392" s="7"/>
      <c r="N2392" s="25" t="str">
        <f>IF(COUNT(J2392,M2392)=2,ROUND(J2392*M2392,0),"-")</f>
        <v>-</v>
      </c>
      <c r="O2392" s="26"/>
      <c r="P2392" s="38" t="s">
        <v>3009</v>
      </c>
      <c r="Q2392" s="39"/>
      <c r="R2392" s="40"/>
    </row>
    <row r="2393" spans="1:18" ht="54.75" customHeight="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</row>
    <row r="2394" spans="1:18" ht="10.5" customHeight="1">
      <c r="A2394" s="1"/>
      <c r="B2394" s="41" t="s">
        <v>42</v>
      </c>
      <c r="C2394" s="41"/>
      <c r="D2394" s="1"/>
      <c r="E2394" s="8" t="s">
        <v>43</v>
      </c>
      <c r="F2394" s="1"/>
      <c r="G2394" s="41" t="s">
        <v>44</v>
      </c>
      <c r="H2394" s="41"/>
      <c r="I2394" s="1"/>
      <c r="J2394" s="1"/>
      <c r="K2394" s="8" t="s">
        <v>43</v>
      </c>
      <c r="L2394" s="1"/>
      <c r="M2394" s="1"/>
      <c r="N2394" s="1"/>
      <c r="O2394" s="1"/>
      <c r="P2394" s="1"/>
      <c r="Q2394" s="1"/>
      <c r="R2394" s="1"/>
    </row>
    <row r="2395" spans="1:18" ht="21.45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</row>
    <row r="2396" spans="1:18" ht="26.1" customHeight="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</row>
    <row r="2397" spans="1:18" ht="17.25" customHeight="1">
      <c r="A2397" s="29" t="s">
        <v>0</v>
      </c>
      <c r="B2397" s="29"/>
      <c r="C2397" s="29"/>
      <c r="D2397" s="29"/>
      <c r="E2397" s="29"/>
      <c r="F2397" s="29"/>
      <c r="G2397" s="29"/>
      <c r="H2397" s="29"/>
      <c r="I2397" s="29"/>
      <c r="J2397" s="29"/>
      <c r="K2397" s="29"/>
      <c r="L2397" s="29"/>
      <c r="M2397" s="29"/>
      <c r="N2397" s="29"/>
      <c r="O2397" s="29"/>
      <c r="P2397" s="29"/>
      <c r="Q2397" s="29"/>
      <c r="R2397" s="29"/>
    </row>
    <row r="2398" spans="1:18" ht="4.8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</row>
    <row r="2399" spans="1:18" ht="17.25" customHeight="1">
      <c r="A2399" s="29" t="s">
        <v>45</v>
      </c>
      <c r="B2399" s="29"/>
      <c r="C2399" s="29"/>
      <c r="D2399" s="29"/>
      <c r="E2399" s="29"/>
      <c r="F2399" s="29"/>
      <c r="G2399" s="29"/>
      <c r="H2399" s="29"/>
      <c r="I2399" s="29"/>
      <c r="J2399" s="29"/>
      <c r="K2399" s="29"/>
      <c r="L2399" s="29"/>
      <c r="M2399" s="29"/>
      <c r="N2399" s="29"/>
      <c r="O2399" s="29"/>
      <c r="P2399" s="29"/>
      <c r="Q2399" s="29"/>
      <c r="R2399" s="29"/>
    </row>
    <row r="2400" spans="1:18" ht="2.85" customHeight="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</row>
    <row r="2401" spans="1:18" ht="11.4" customHeight="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30" t="s">
        <v>2</v>
      </c>
      <c r="P2401" s="30"/>
      <c r="Q2401" s="30"/>
      <c r="R2401" s="30"/>
    </row>
    <row r="2402" spans="1:18" ht="6.75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</row>
    <row r="2403" spans="1:18" ht="10.5" customHeight="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41" t="s">
        <v>3010</v>
      </c>
      <c r="P2403" s="41"/>
      <c r="Q2403" s="41"/>
      <c r="R2403" s="1"/>
    </row>
    <row r="2404" spans="1:18" ht="2.4" customHeight="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</row>
    <row r="2405" spans="1:18" ht="27.6" customHeight="1">
      <c r="A2405" s="16" t="s">
        <v>4</v>
      </c>
      <c r="B2405" s="18"/>
      <c r="C2405" s="19" t="s">
        <v>47</v>
      </c>
      <c r="D2405" s="20"/>
      <c r="E2405" s="20"/>
      <c r="F2405" s="20"/>
      <c r="G2405" s="20"/>
      <c r="H2405" s="20"/>
      <c r="I2405" s="20"/>
      <c r="J2405" s="20"/>
      <c r="K2405" s="20"/>
      <c r="L2405" s="21"/>
      <c r="M2405" s="4" t="s">
        <v>6</v>
      </c>
      <c r="N2405" s="32"/>
      <c r="O2405" s="33"/>
      <c r="P2405" s="33"/>
      <c r="Q2405" s="33"/>
      <c r="R2405" s="34"/>
    </row>
    <row r="2406" spans="1:18" ht="27.6" customHeight="1">
      <c r="A2406" s="16" t="s">
        <v>7</v>
      </c>
      <c r="B2406" s="18"/>
      <c r="C2406" s="19" t="s">
        <v>8</v>
      </c>
      <c r="D2406" s="20"/>
      <c r="E2406" s="20"/>
      <c r="F2406" s="20"/>
      <c r="G2406" s="20"/>
      <c r="H2406" s="20"/>
      <c r="I2406" s="20"/>
      <c r="J2406" s="20"/>
      <c r="K2406" s="20"/>
      <c r="L2406" s="21"/>
      <c r="M2406" s="4" t="s">
        <v>9</v>
      </c>
      <c r="N2406" s="19" t="s">
        <v>10</v>
      </c>
      <c r="O2406" s="20"/>
      <c r="P2406" s="20"/>
      <c r="Q2406" s="20"/>
      <c r="R2406" s="21"/>
    </row>
    <row r="2407" spans="1:18" ht="22.2" customHeight="1">
      <c r="A2407" s="22" t="s">
        <v>11</v>
      </c>
      <c r="B2407" s="24"/>
      <c r="C2407" s="22" t="s">
        <v>48</v>
      </c>
      <c r="D2407" s="23"/>
      <c r="E2407" s="23"/>
      <c r="F2407" s="23"/>
      <c r="G2407" s="24"/>
      <c r="H2407" s="22" t="s">
        <v>49</v>
      </c>
      <c r="I2407" s="24"/>
      <c r="J2407" s="22" t="s">
        <v>50</v>
      </c>
      <c r="K2407" s="23"/>
      <c r="L2407" s="24"/>
      <c r="M2407" s="5" t="s">
        <v>51</v>
      </c>
      <c r="N2407" s="22" t="s">
        <v>52</v>
      </c>
      <c r="O2407" s="24"/>
      <c r="P2407" s="22" t="s">
        <v>53</v>
      </c>
      <c r="Q2407" s="23"/>
      <c r="R2407" s="24"/>
    </row>
    <row r="2408" spans="1:18" ht="17.7" customHeight="1">
      <c r="A2408" s="22"/>
      <c r="B2408" s="24"/>
      <c r="C2408" s="19"/>
      <c r="D2408" s="20"/>
      <c r="E2408" s="20"/>
      <c r="F2408" s="20"/>
      <c r="G2408" s="21"/>
      <c r="H2408" s="22"/>
      <c r="I2408" s="24"/>
      <c r="J2408" s="32"/>
      <c r="K2408" s="33"/>
      <c r="L2408" s="34"/>
      <c r="M2408" s="9"/>
      <c r="N2408" s="42" t="s">
        <v>306</v>
      </c>
      <c r="O2408" s="43"/>
      <c r="P2408" s="38" t="s">
        <v>3011</v>
      </c>
      <c r="Q2408" s="39"/>
      <c r="R2408" s="40"/>
    </row>
    <row r="2409" spans="1:18" ht="35.700000000000003" customHeight="1">
      <c r="A2409" s="22" t="s">
        <v>3012</v>
      </c>
      <c r="B2409" s="24"/>
      <c r="C2409" s="19" t="s">
        <v>2903</v>
      </c>
      <c r="D2409" s="20"/>
      <c r="E2409" s="20"/>
      <c r="F2409" s="20"/>
      <c r="G2409" s="21"/>
      <c r="H2409" s="22" t="s">
        <v>65</v>
      </c>
      <c r="I2409" s="24"/>
      <c r="J2409" s="35">
        <v>1</v>
      </c>
      <c r="K2409" s="36"/>
      <c r="L2409" s="37"/>
      <c r="M2409" s="7"/>
      <c r="N2409" s="25" t="str">
        <f>IF(COUNT(J2409,M2409)=2,ROUND(J2409*M2409,0),"-
-")</f>
        <v>-
-</v>
      </c>
      <c r="O2409" s="26"/>
      <c r="P2409" s="38" t="s">
        <v>2904</v>
      </c>
      <c r="Q2409" s="39"/>
      <c r="R2409" s="40"/>
    </row>
    <row r="2410" spans="1:18" ht="17.850000000000001" customHeight="1">
      <c r="A2410" s="22" t="s">
        <v>3013</v>
      </c>
      <c r="B2410" s="24"/>
      <c r="C2410" s="19" t="s">
        <v>3014</v>
      </c>
      <c r="D2410" s="20"/>
      <c r="E2410" s="20"/>
      <c r="F2410" s="20"/>
      <c r="G2410" s="21"/>
      <c r="H2410" s="22"/>
      <c r="I2410" s="24"/>
      <c r="J2410" s="35">
        <v>1</v>
      </c>
      <c r="K2410" s="36"/>
      <c r="L2410" s="37"/>
      <c r="M2410" s="6" t="str">
        <f>IF(COUNT(N2410,J2410)=2,IF(J2410=0,"-",N2410/J2410),"-")</f>
        <v>-</v>
      </c>
      <c r="N2410" s="25" t="str">
        <f>IF(COUNT(N2411,N2412,N2413,N2414,N2415,N2416)=6,SUM(N2411,N2412,N2413,N2414,N2415,N2416),"-")</f>
        <v>-</v>
      </c>
      <c r="O2410" s="26"/>
      <c r="P2410" s="19"/>
      <c r="Q2410" s="20"/>
      <c r="R2410" s="21"/>
    </row>
    <row r="2411" spans="1:18" ht="35.700000000000003" customHeight="1">
      <c r="A2411" s="22" t="s">
        <v>3015</v>
      </c>
      <c r="B2411" s="24"/>
      <c r="C2411" s="19" t="s">
        <v>2976</v>
      </c>
      <c r="D2411" s="20"/>
      <c r="E2411" s="20"/>
      <c r="F2411" s="20"/>
      <c r="G2411" s="21"/>
      <c r="H2411" s="22" t="s">
        <v>609</v>
      </c>
      <c r="I2411" s="24"/>
      <c r="J2411" s="35">
        <v>1</v>
      </c>
      <c r="K2411" s="36"/>
      <c r="L2411" s="37"/>
      <c r="M2411" s="7"/>
      <c r="N2411" s="25" t="str">
        <f t="shared" ref="N2411:N2416" si="40">IF(COUNT(J2411,M2411)=2,ROUND(J2411*M2411,0),"-
-")</f>
        <v>-
-</v>
      </c>
      <c r="O2411" s="26"/>
      <c r="P2411" s="38" t="s">
        <v>3003</v>
      </c>
      <c r="Q2411" s="39"/>
      <c r="R2411" s="40"/>
    </row>
    <row r="2412" spans="1:18" ht="35.700000000000003" customHeight="1">
      <c r="A2412" s="22" t="s">
        <v>3016</v>
      </c>
      <c r="B2412" s="24"/>
      <c r="C2412" s="19" t="s">
        <v>2952</v>
      </c>
      <c r="D2412" s="20"/>
      <c r="E2412" s="20"/>
      <c r="F2412" s="20"/>
      <c r="G2412" s="21"/>
      <c r="H2412" s="22" t="s">
        <v>609</v>
      </c>
      <c r="I2412" s="24"/>
      <c r="J2412" s="35">
        <v>2</v>
      </c>
      <c r="K2412" s="36"/>
      <c r="L2412" s="37"/>
      <c r="M2412" s="7"/>
      <c r="N2412" s="25" t="str">
        <f t="shared" si="40"/>
        <v>-
-</v>
      </c>
      <c r="O2412" s="26"/>
      <c r="P2412" s="38" t="s">
        <v>2953</v>
      </c>
      <c r="Q2412" s="39"/>
      <c r="R2412" s="40"/>
    </row>
    <row r="2413" spans="1:18" ht="35.700000000000003" customHeight="1">
      <c r="A2413" s="22" t="s">
        <v>3017</v>
      </c>
      <c r="B2413" s="24"/>
      <c r="C2413" s="19" t="s">
        <v>2859</v>
      </c>
      <c r="D2413" s="20"/>
      <c r="E2413" s="20"/>
      <c r="F2413" s="20"/>
      <c r="G2413" s="21"/>
      <c r="H2413" s="22" t="s">
        <v>609</v>
      </c>
      <c r="I2413" s="24"/>
      <c r="J2413" s="35">
        <v>2</v>
      </c>
      <c r="K2413" s="36"/>
      <c r="L2413" s="37"/>
      <c r="M2413" s="7"/>
      <c r="N2413" s="25" t="str">
        <f t="shared" si="40"/>
        <v>-
-</v>
      </c>
      <c r="O2413" s="26"/>
      <c r="P2413" s="38" t="s">
        <v>2918</v>
      </c>
      <c r="Q2413" s="39"/>
      <c r="R2413" s="40"/>
    </row>
    <row r="2414" spans="1:18" ht="35.700000000000003" customHeight="1">
      <c r="A2414" s="22" t="s">
        <v>3018</v>
      </c>
      <c r="B2414" s="24"/>
      <c r="C2414" s="19" t="s">
        <v>2889</v>
      </c>
      <c r="D2414" s="20"/>
      <c r="E2414" s="20"/>
      <c r="F2414" s="20"/>
      <c r="G2414" s="21"/>
      <c r="H2414" s="22" t="s">
        <v>65</v>
      </c>
      <c r="I2414" s="24"/>
      <c r="J2414" s="35">
        <v>1</v>
      </c>
      <c r="K2414" s="36"/>
      <c r="L2414" s="37"/>
      <c r="M2414" s="7"/>
      <c r="N2414" s="25" t="str">
        <f t="shared" si="40"/>
        <v>-
-</v>
      </c>
      <c r="O2414" s="26"/>
      <c r="P2414" s="38" t="s">
        <v>2890</v>
      </c>
      <c r="Q2414" s="39"/>
      <c r="R2414" s="40"/>
    </row>
    <row r="2415" spans="1:18" ht="35.700000000000003" customHeight="1">
      <c r="A2415" s="22" t="s">
        <v>3019</v>
      </c>
      <c r="B2415" s="24"/>
      <c r="C2415" s="19" t="s">
        <v>2987</v>
      </c>
      <c r="D2415" s="20"/>
      <c r="E2415" s="20"/>
      <c r="F2415" s="20"/>
      <c r="G2415" s="21"/>
      <c r="H2415" s="22" t="s">
        <v>65</v>
      </c>
      <c r="I2415" s="24"/>
      <c r="J2415" s="35">
        <v>1</v>
      </c>
      <c r="K2415" s="36"/>
      <c r="L2415" s="37"/>
      <c r="M2415" s="7"/>
      <c r="N2415" s="25" t="str">
        <f t="shared" si="40"/>
        <v>-
-</v>
      </c>
      <c r="O2415" s="26"/>
      <c r="P2415" s="38" t="s">
        <v>2988</v>
      </c>
      <c r="Q2415" s="39"/>
      <c r="R2415" s="40"/>
    </row>
    <row r="2416" spans="1:18" ht="35.700000000000003" customHeight="1">
      <c r="A2416" s="22" t="s">
        <v>3020</v>
      </c>
      <c r="B2416" s="24"/>
      <c r="C2416" s="19" t="s">
        <v>2903</v>
      </c>
      <c r="D2416" s="20"/>
      <c r="E2416" s="20"/>
      <c r="F2416" s="20"/>
      <c r="G2416" s="21"/>
      <c r="H2416" s="22" t="s">
        <v>65</v>
      </c>
      <c r="I2416" s="24"/>
      <c r="J2416" s="35">
        <v>1</v>
      </c>
      <c r="K2416" s="36"/>
      <c r="L2416" s="37"/>
      <c r="M2416" s="7"/>
      <c r="N2416" s="25" t="str">
        <f t="shared" si="40"/>
        <v>-
-</v>
      </c>
      <c r="O2416" s="26"/>
      <c r="P2416" s="38" t="s">
        <v>2904</v>
      </c>
      <c r="Q2416" s="39"/>
      <c r="R2416" s="40"/>
    </row>
    <row r="2417" spans="1:18" ht="17.850000000000001" customHeight="1">
      <c r="A2417" s="22" t="s">
        <v>3021</v>
      </c>
      <c r="B2417" s="24"/>
      <c r="C2417" s="19" t="s">
        <v>3022</v>
      </c>
      <c r="D2417" s="20"/>
      <c r="E2417" s="20"/>
      <c r="F2417" s="20"/>
      <c r="G2417" s="21"/>
      <c r="H2417" s="22"/>
      <c r="I2417" s="24"/>
      <c r="J2417" s="35">
        <v>1</v>
      </c>
      <c r="K2417" s="36"/>
      <c r="L2417" s="37"/>
      <c r="M2417" s="6" t="str">
        <f>IF(COUNT(N2417,J2417)=2,IF(J2417=0,"-",N2417/J2417),"-")</f>
        <v>-</v>
      </c>
      <c r="N2417" s="25" t="str">
        <f>IF(COUNT(N2418,N2419,N2420,N2421,N2422,N2423)=6,SUM(N2418,N2419,N2420,N2421,N2422,N2423),"-")</f>
        <v>-</v>
      </c>
      <c r="O2417" s="26"/>
      <c r="P2417" s="19"/>
      <c r="Q2417" s="20"/>
      <c r="R2417" s="21"/>
    </row>
    <row r="2418" spans="1:18" ht="35.700000000000003" customHeight="1">
      <c r="A2418" s="22" t="s">
        <v>3023</v>
      </c>
      <c r="B2418" s="24"/>
      <c r="C2418" s="19" t="s">
        <v>2976</v>
      </c>
      <c r="D2418" s="20"/>
      <c r="E2418" s="20"/>
      <c r="F2418" s="20"/>
      <c r="G2418" s="21"/>
      <c r="H2418" s="22" t="s">
        <v>609</v>
      </c>
      <c r="I2418" s="24"/>
      <c r="J2418" s="35">
        <v>1</v>
      </c>
      <c r="K2418" s="36"/>
      <c r="L2418" s="37"/>
      <c r="M2418" s="7"/>
      <c r="N2418" s="25" t="str">
        <f t="shared" ref="N2418:N2423" si="41">IF(COUNT(J2418,M2418)=2,ROUND(J2418*M2418,0),"-
-")</f>
        <v>-
-</v>
      </c>
      <c r="O2418" s="26"/>
      <c r="P2418" s="38" t="s">
        <v>3003</v>
      </c>
      <c r="Q2418" s="39"/>
      <c r="R2418" s="40"/>
    </row>
    <row r="2419" spans="1:18" ht="35.700000000000003" customHeight="1">
      <c r="A2419" s="22" t="s">
        <v>3024</v>
      </c>
      <c r="B2419" s="24"/>
      <c r="C2419" s="19" t="s">
        <v>2850</v>
      </c>
      <c r="D2419" s="20"/>
      <c r="E2419" s="20"/>
      <c r="F2419" s="20"/>
      <c r="G2419" s="21"/>
      <c r="H2419" s="22" t="s">
        <v>609</v>
      </c>
      <c r="I2419" s="24"/>
      <c r="J2419" s="35">
        <v>2</v>
      </c>
      <c r="K2419" s="36"/>
      <c r="L2419" s="37"/>
      <c r="M2419" s="7"/>
      <c r="N2419" s="25" t="str">
        <f t="shared" si="41"/>
        <v>-
-</v>
      </c>
      <c r="O2419" s="26"/>
      <c r="P2419" s="38" t="s">
        <v>2851</v>
      </c>
      <c r="Q2419" s="39"/>
      <c r="R2419" s="40"/>
    </row>
    <row r="2420" spans="1:18" ht="35.700000000000003" customHeight="1">
      <c r="A2420" s="22" t="s">
        <v>3025</v>
      </c>
      <c r="B2420" s="24"/>
      <c r="C2420" s="19" t="s">
        <v>2859</v>
      </c>
      <c r="D2420" s="20"/>
      <c r="E2420" s="20"/>
      <c r="F2420" s="20"/>
      <c r="G2420" s="21"/>
      <c r="H2420" s="22" t="s">
        <v>609</v>
      </c>
      <c r="I2420" s="24"/>
      <c r="J2420" s="35">
        <v>2</v>
      </c>
      <c r="K2420" s="36"/>
      <c r="L2420" s="37"/>
      <c r="M2420" s="7"/>
      <c r="N2420" s="25" t="str">
        <f t="shared" si="41"/>
        <v>-
-</v>
      </c>
      <c r="O2420" s="26"/>
      <c r="P2420" s="38" t="s">
        <v>2918</v>
      </c>
      <c r="Q2420" s="39"/>
      <c r="R2420" s="40"/>
    </row>
    <row r="2421" spans="1:18" ht="35.700000000000003" customHeight="1">
      <c r="A2421" s="22" t="s">
        <v>3026</v>
      </c>
      <c r="B2421" s="24"/>
      <c r="C2421" s="19" t="s">
        <v>2889</v>
      </c>
      <c r="D2421" s="20"/>
      <c r="E2421" s="20"/>
      <c r="F2421" s="20"/>
      <c r="G2421" s="21"/>
      <c r="H2421" s="22" t="s">
        <v>65</v>
      </c>
      <c r="I2421" s="24"/>
      <c r="J2421" s="35">
        <v>1</v>
      </c>
      <c r="K2421" s="36"/>
      <c r="L2421" s="37"/>
      <c r="M2421" s="7"/>
      <c r="N2421" s="25" t="str">
        <f t="shared" si="41"/>
        <v>-
-</v>
      </c>
      <c r="O2421" s="26"/>
      <c r="P2421" s="38" t="s">
        <v>2890</v>
      </c>
      <c r="Q2421" s="39"/>
      <c r="R2421" s="40"/>
    </row>
    <row r="2422" spans="1:18" ht="35.700000000000003" customHeight="1">
      <c r="A2422" s="22" t="s">
        <v>3027</v>
      </c>
      <c r="B2422" s="24"/>
      <c r="C2422" s="19" t="s">
        <v>2987</v>
      </c>
      <c r="D2422" s="20"/>
      <c r="E2422" s="20"/>
      <c r="F2422" s="20"/>
      <c r="G2422" s="21"/>
      <c r="H2422" s="22" t="s">
        <v>65</v>
      </c>
      <c r="I2422" s="24"/>
      <c r="J2422" s="35">
        <v>1</v>
      </c>
      <c r="K2422" s="36"/>
      <c r="L2422" s="37"/>
      <c r="M2422" s="7"/>
      <c r="N2422" s="25" t="str">
        <f t="shared" si="41"/>
        <v>-
-</v>
      </c>
      <c r="O2422" s="26"/>
      <c r="P2422" s="38" t="s">
        <v>2988</v>
      </c>
      <c r="Q2422" s="39"/>
      <c r="R2422" s="40"/>
    </row>
    <row r="2423" spans="1:18" ht="35.700000000000003" customHeight="1">
      <c r="A2423" s="22" t="s">
        <v>3028</v>
      </c>
      <c r="B2423" s="24"/>
      <c r="C2423" s="19" t="s">
        <v>2903</v>
      </c>
      <c r="D2423" s="20"/>
      <c r="E2423" s="20"/>
      <c r="F2423" s="20"/>
      <c r="G2423" s="21"/>
      <c r="H2423" s="22" t="s">
        <v>65</v>
      </c>
      <c r="I2423" s="24"/>
      <c r="J2423" s="35">
        <v>1</v>
      </c>
      <c r="K2423" s="36"/>
      <c r="L2423" s="37"/>
      <c r="M2423" s="7"/>
      <c r="N2423" s="25" t="str">
        <f t="shared" si="41"/>
        <v>-
-</v>
      </c>
      <c r="O2423" s="26"/>
      <c r="P2423" s="38" t="s">
        <v>2904</v>
      </c>
      <c r="Q2423" s="39"/>
      <c r="R2423" s="40"/>
    </row>
    <row r="2424" spans="1:18" ht="17.850000000000001" customHeight="1">
      <c r="A2424" s="22" t="s">
        <v>3029</v>
      </c>
      <c r="B2424" s="24"/>
      <c r="C2424" s="19" t="s">
        <v>3030</v>
      </c>
      <c r="D2424" s="20"/>
      <c r="E2424" s="20"/>
      <c r="F2424" s="20"/>
      <c r="G2424" s="21"/>
      <c r="H2424" s="22"/>
      <c r="I2424" s="24"/>
      <c r="J2424" s="35">
        <v>1</v>
      </c>
      <c r="K2424" s="36"/>
      <c r="L2424" s="37"/>
      <c r="M2424" s="6" t="str">
        <f>IF(COUNT(N2424,J2424)=2,IF(J2424=0,"-",N2424/J2424),"-")</f>
        <v>-</v>
      </c>
      <c r="N2424" s="25" t="str">
        <f>IF(COUNT(N2440,N2441,N2442,N2443,N2444,N2445)=6,SUM(N2440,N2441,N2442,N2443,N2444,N2445),"-")</f>
        <v>-</v>
      </c>
      <c r="O2424" s="26"/>
      <c r="P2424" s="19"/>
      <c r="Q2424" s="20"/>
      <c r="R2424" s="21"/>
    </row>
    <row r="2425" spans="1:18" ht="54.75" customHeight="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</row>
    <row r="2426" spans="1:18" ht="10.5" customHeight="1">
      <c r="A2426" s="1"/>
      <c r="B2426" s="41" t="s">
        <v>42</v>
      </c>
      <c r="C2426" s="41"/>
      <c r="D2426" s="1"/>
      <c r="E2426" s="8" t="s">
        <v>43</v>
      </c>
      <c r="F2426" s="1"/>
      <c r="G2426" s="41" t="s">
        <v>44</v>
      </c>
      <c r="H2426" s="41"/>
      <c r="I2426" s="1"/>
      <c r="J2426" s="1"/>
      <c r="K2426" s="8" t="s">
        <v>43</v>
      </c>
      <c r="L2426" s="1"/>
      <c r="M2426" s="1"/>
      <c r="N2426" s="1"/>
      <c r="O2426" s="1"/>
      <c r="P2426" s="1"/>
      <c r="Q2426" s="1"/>
      <c r="R2426" s="1"/>
    </row>
    <row r="2427" spans="1:18" ht="21.45" customHeight="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</row>
    <row r="2428" spans="1:18" ht="26.1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</row>
    <row r="2429" spans="1:18" ht="17.25" customHeight="1">
      <c r="A2429" s="29" t="s">
        <v>0</v>
      </c>
      <c r="B2429" s="29"/>
      <c r="C2429" s="29"/>
      <c r="D2429" s="29"/>
      <c r="E2429" s="29"/>
      <c r="F2429" s="29"/>
      <c r="G2429" s="29"/>
      <c r="H2429" s="29"/>
      <c r="I2429" s="29"/>
      <c r="J2429" s="29"/>
      <c r="K2429" s="29"/>
      <c r="L2429" s="29"/>
      <c r="M2429" s="29"/>
      <c r="N2429" s="29"/>
      <c r="O2429" s="29"/>
      <c r="P2429" s="29"/>
      <c r="Q2429" s="29"/>
      <c r="R2429" s="29"/>
    </row>
    <row r="2430" spans="1:18" ht="4.8" customHeight="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</row>
    <row r="2431" spans="1:18" ht="17.25" customHeight="1">
      <c r="A2431" s="29" t="s">
        <v>45</v>
      </c>
      <c r="B2431" s="29"/>
      <c r="C2431" s="29"/>
      <c r="D2431" s="29"/>
      <c r="E2431" s="29"/>
      <c r="F2431" s="29"/>
      <c r="G2431" s="29"/>
      <c r="H2431" s="29"/>
      <c r="I2431" s="29"/>
      <c r="J2431" s="29"/>
      <c r="K2431" s="29"/>
      <c r="L2431" s="29"/>
      <c r="M2431" s="29"/>
      <c r="N2431" s="29"/>
      <c r="O2431" s="29"/>
      <c r="P2431" s="29"/>
      <c r="Q2431" s="29"/>
      <c r="R2431" s="29"/>
    </row>
    <row r="2432" spans="1:18" ht="2.85" customHeight="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</row>
    <row r="2433" spans="1:18" ht="11.4" customHeight="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30" t="s">
        <v>2</v>
      </c>
      <c r="P2433" s="30"/>
      <c r="Q2433" s="30"/>
      <c r="R2433" s="30"/>
    </row>
    <row r="2434" spans="1:18" ht="6.75" customHeight="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</row>
    <row r="2435" spans="1:18" ht="10.5" customHeight="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41" t="s">
        <v>3031</v>
      </c>
      <c r="P2435" s="41"/>
      <c r="Q2435" s="41"/>
      <c r="R2435" s="1"/>
    </row>
    <row r="2436" spans="1:18" ht="2.4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</row>
    <row r="2437" spans="1:18" ht="27.6" customHeight="1">
      <c r="A2437" s="16" t="s">
        <v>4</v>
      </c>
      <c r="B2437" s="18"/>
      <c r="C2437" s="19" t="s">
        <v>47</v>
      </c>
      <c r="D2437" s="20"/>
      <c r="E2437" s="20"/>
      <c r="F2437" s="20"/>
      <c r="G2437" s="20"/>
      <c r="H2437" s="20"/>
      <c r="I2437" s="20"/>
      <c r="J2437" s="20"/>
      <c r="K2437" s="20"/>
      <c r="L2437" s="21"/>
      <c r="M2437" s="4" t="s">
        <v>6</v>
      </c>
      <c r="N2437" s="32"/>
      <c r="O2437" s="33"/>
      <c r="P2437" s="33"/>
      <c r="Q2437" s="33"/>
      <c r="R2437" s="34"/>
    </row>
    <row r="2438" spans="1:18" ht="27.6" customHeight="1">
      <c r="A2438" s="16" t="s">
        <v>7</v>
      </c>
      <c r="B2438" s="18"/>
      <c r="C2438" s="19" t="s">
        <v>8</v>
      </c>
      <c r="D2438" s="20"/>
      <c r="E2438" s="20"/>
      <c r="F2438" s="20"/>
      <c r="G2438" s="20"/>
      <c r="H2438" s="20"/>
      <c r="I2438" s="20"/>
      <c r="J2438" s="20"/>
      <c r="K2438" s="20"/>
      <c r="L2438" s="21"/>
      <c r="M2438" s="4" t="s">
        <v>9</v>
      </c>
      <c r="N2438" s="19" t="s">
        <v>10</v>
      </c>
      <c r="O2438" s="20"/>
      <c r="P2438" s="20"/>
      <c r="Q2438" s="20"/>
      <c r="R2438" s="21"/>
    </row>
    <row r="2439" spans="1:18" ht="22.2" customHeight="1">
      <c r="A2439" s="22" t="s">
        <v>11</v>
      </c>
      <c r="B2439" s="24"/>
      <c r="C2439" s="22" t="s">
        <v>48</v>
      </c>
      <c r="D2439" s="23"/>
      <c r="E2439" s="23"/>
      <c r="F2439" s="23"/>
      <c r="G2439" s="24"/>
      <c r="H2439" s="22" t="s">
        <v>49</v>
      </c>
      <c r="I2439" s="24"/>
      <c r="J2439" s="22" t="s">
        <v>50</v>
      </c>
      <c r="K2439" s="23"/>
      <c r="L2439" s="24"/>
      <c r="M2439" s="5" t="s">
        <v>51</v>
      </c>
      <c r="N2439" s="22" t="s">
        <v>52</v>
      </c>
      <c r="O2439" s="24"/>
      <c r="P2439" s="22" t="s">
        <v>53</v>
      </c>
      <c r="Q2439" s="23"/>
      <c r="R2439" s="24"/>
    </row>
    <row r="2440" spans="1:18" ht="35.700000000000003" customHeight="1">
      <c r="A2440" s="22" t="s">
        <v>3032</v>
      </c>
      <c r="B2440" s="24"/>
      <c r="C2440" s="19" t="s">
        <v>2976</v>
      </c>
      <c r="D2440" s="20"/>
      <c r="E2440" s="20"/>
      <c r="F2440" s="20"/>
      <c r="G2440" s="21"/>
      <c r="H2440" s="22" t="s">
        <v>609</v>
      </c>
      <c r="I2440" s="24"/>
      <c r="J2440" s="35">
        <v>1</v>
      </c>
      <c r="K2440" s="36"/>
      <c r="L2440" s="37"/>
      <c r="M2440" s="7"/>
      <c r="N2440" s="25" t="str">
        <f t="shared" ref="N2440:N2445" si="42">IF(COUNT(J2440,M2440)=2,ROUND(J2440*M2440,0),"-
-")</f>
        <v>-
-</v>
      </c>
      <c r="O2440" s="26"/>
      <c r="P2440" s="38" t="s">
        <v>3003</v>
      </c>
      <c r="Q2440" s="39"/>
      <c r="R2440" s="40"/>
    </row>
    <row r="2441" spans="1:18" ht="35.700000000000003" customHeight="1">
      <c r="A2441" s="22" t="s">
        <v>3033</v>
      </c>
      <c r="B2441" s="24"/>
      <c r="C2441" s="19" t="s">
        <v>2952</v>
      </c>
      <c r="D2441" s="20"/>
      <c r="E2441" s="20"/>
      <c r="F2441" s="20"/>
      <c r="G2441" s="21"/>
      <c r="H2441" s="22" t="s">
        <v>609</v>
      </c>
      <c r="I2441" s="24"/>
      <c r="J2441" s="35">
        <v>2</v>
      </c>
      <c r="K2441" s="36"/>
      <c r="L2441" s="37"/>
      <c r="M2441" s="7"/>
      <c r="N2441" s="25" t="str">
        <f t="shared" si="42"/>
        <v>-
-</v>
      </c>
      <c r="O2441" s="26"/>
      <c r="P2441" s="38" t="s">
        <v>2953</v>
      </c>
      <c r="Q2441" s="39"/>
      <c r="R2441" s="40"/>
    </row>
    <row r="2442" spans="1:18" ht="35.700000000000003" customHeight="1">
      <c r="A2442" s="22" t="s">
        <v>3034</v>
      </c>
      <c r="B2442" s="24"/>
      <c r="C2442" s="19" t="s">
        <v>2859</v>
      </c>
      <c r="D2442" s="20"/>
      <c r="E2442" s="20"/>
      <c r="F2442" s="20"/>
      <c r="G2442" s="21"/>
      <c r="H2442" s="22" t="s">
        <v>609</v>
      </c>
      <c r="I2442" s="24"/>
      <c r="J2442" s="35">
        <v>2</v>
      </c>
      <c r="K2442" s="36"/>
      <c r="L2442" s="37"/>
      <c r="M2442" s="7"/>
      <c r="N2442" s="25" t="str">
        <f t="shared" si="42"/>
        <v>-
-</v>
      </c>
      <c r="O2442" s="26"/>
      <c r="P2442" s="38" t="s">
        <v>2918</v>
      </c>
      <c r="Q2442" s="39"/>
      <c r="R2442" s="40"/>
    </row>
    <row r="2443" spans="1:18" ht="35.700000000000003" customHeight="1">
      <c r="A2443" s="22" t="s">
        <v>3035</v>
      </c>
      <c r="B2443" s="24"/>
      <c r="C2443" s="19" t="s">
        <v>2889</v>
      </c>
      <c r="D2443" s="20"/>
      <c r="E2443" s="20"/>
      <c r="F2443" s="20"/>
      <c r="G2443" s="21"/>
      <c r="H2443" s="22" t="s">
        <v>65</v>
      </c>
      <c r="I2443" s="24"/>
      <c r="J2443" s="35">
        <v>1</v>
      </c>
      <c r="K2443" s="36"/>
      <c r="L2443" s="37"/>
      <c r="M2443" s="7"/>
      <c r="N2443" s="25" t="str">
        <f t="shared" si="42"/>
        <v>-
-</v>
      </c>
      <c r="O2443" s="26"/>
      <c r="P2443" s="38" t="s">
        <v>2890</v>
      </c>
      <c r="Q2443" s="39"/>
      <c r="R2443" s="40"/>
    </row>
    <row r="2444" spans="1:18" ht="35.700000000000003" customHeight="1">
      <c r="A2444" s="22" t="s">
        <v>3036</v>
      </c>
      <c r="B2444" s="24"/>
      <c r="C2444" s="19" t="s">
        <v>2987</v>
      </c>
      <c r="D2444" s="20"/>
      <c r="E2444" s="20"/>
      <c r="F2444" s="20"/>
      <c r="G2444" s="21"/>
      <c r="H2444" s="22" t="s">
        <v>65</v>
      </c>
      <c r="I2444" s="24"/>
      <c r="J2444" s="35">
        <v>1</v>
      </c>
      <c r="K2444" s="36"/>
      <c r="L2444" s="37"/>
      <c r="M2444" s="7"/>
      <c r="N2444" s="25" t="str">
        <f t="shared" si="42"/>
        <v>-
-</v>
      </c>
      <c r="O2444" s="26"/>
      <c r="P2444" s="38" t="s">
        <v>2988</v>
      </c>
      <c r="Q2444" s="39"/>
      <c r="R2444" s="40"/>
    </row>
    <row r="2445" spans="1:18" ht="35.700000000000003" customHeight="1">
      <c r="A2445" s="22" t="s">
        <v>3037</v>
      </c>
      <c r="B2445" s="24"/>
      <c r="C2445" s="19" t="s">
        <v>2903</v>
      </c>
      <c r="D2445" s="20"/>
      <c r="E2445" s="20"/>
      <c r="F2445" s="20"/>
      <c r="G2445" s="21"/>
      <c r="H2445" s="22" t="s">
        <v>65</v>
      </c>
      <c r="I2445" s="24"/>
      <c r="J2445" s="35">
        <v>1</v>
      </c>
      <c r="K2445" s="36"/>
      <c r="L2445" s="37"/>
      <c r="M2445" s="7"/>
      <c r="N2445" s="25" t="str">
        <f t="shared" si="42"/>
        <v>-
-</v>
      </c>
      <c r="O2445" s="26"/>
      <c r="P2445" s="38" t="s">
        <v>2904</v>
      </c>
      <c r="Q2445" s="39"/>
      <c r="R2445" s="40"/>
    </row>
    <row r="2446" spans="1:18" ht="17.850000000000001" customHeight="1">
      <c r="A2446" s="22" t="s">
        <v>3038</v>
      </c>
      <c r="B2446" s="24"/>
      <c r="C2446" s="19" t="s">
        <v>3039</v>
      </c>
      <c r="D2446" s="20"/>
      <c r="E2446" s="20"/>
      <c r="F2446" s="20"/>
      <c r="G2446" s="21"/>
      <c r="H2446" s="22" t="s">
        <v>65</v>
      </c>
      <c r="I2446" s="24"/>
      <c r="J2446" s="35">
        <v>1</v>
      </c>
      <c r="K2446" s="36"/>
      <c r="L2446" s="37"/>
      <c r="M2446" s="7"/>
      <c r="N2446" s="25" t="str">
        <f>IF(COUNT(J2446,M2446)=2,ROUND(J2446*M2446,0),"-")</f>
        <v>-</v>
      </c>
      <c r="O2446" s="26"/>
      <c r="P2446" s="19"/>
      <c r="Q2446" s="20"/>
      <c r="R2446" s="21"/>
    </row>
    <row r="2447" spans="1:18" ht="17.850000000000001" customHeight="1">
      <c r="A2447" s="22" t="s">
        <v>3040</v>
      </c>
      <c r="B2447" s="24"/>
      <c r="C2447" s="19" t="s">
        <v>3041</v>
      </c>
      <c r="D2447" s="20"/>
      <c r="E2447" s="20"/>
      <c r="F2447" s="20"/>
      <c r="G2447" s="21"/>
      <c r="H2447" s="22" t="s">
        <v>65</v>
      </c>
      <c r="I2447" s="24"/>
      <c r="J2447" s="35">
        <v>1</v>
      </c>
      <c r="K2447" s="36"/>
      <c r="L2447" s="37"/>
      <c r="M2447" s="7"/>
      <c r="N2447" s="25" t="str">
        <f>IF(COUNT(J2447,M2447)=2,ROUND(J2447*M2447,0),"-")</f>
        <v>-</v>
      </c>
      <c r="O2447" s="26"/>
      <c r="P2447" s="19"/>
      <c r="Q2447" s="20"/>
      <c r="R2447" s="21"/>
    </row>
    <row r="2448" spans="1:18" ht="17.850000000000001" customHeight="1">
      <c r="A2448" s="22" t="s">
        <v>3042</v>
      </c>
      <c r="B2448" s="24"/>
      <c r="C2448" s="19" t="s">
        <v>3043</v>
      </c>
      <c r="D2448" s="20"/>
      <c r="E2448" s="20"/>
      <c r="F2448" s="20"/>
      <c r="G2448" s="21"/>
      <c r="H2448" s="22"/>
      <c r="I2448" s="24"/>
      <c r="J2448" s="35">
        <v>1</v>
      </c>
      <c r="K2448" s="36"/>
      <c r="L2448" s="37"/>
      <c r="M2448" s="6" t="str">
        <f>IF(COUNT(N2448,J2448)=2,IF(J2448=0,"-",N2448/J2448),"-")</f>
        <v>-</v>
      </c>
      <c r="N2448" s="25" t="str">
        <f>IF(COUNT(N2449,N2450,N2451,N2452,N2453,N2454,N2455,N2456)=8,SUM(N2449,N2450,N2451,N2452,N2453,N2454,N2455,N2456),"-")</f>
        <v>-</v>
      </c>
      <c r="O2448" s="26"/>
      <c r="P2448" s="19"/>
      <c r="Q2448" s="20"/>
      <c r="R2448" s="21"/>
    </row>
    <row r="2449" spans="1:18" ht="35.700000000000003" customHeight="1">
      <c r="A2449" s="22" t="s">
        <v>3044</v>
      </c>
      <c r="B2449" s="24"/>
      <c r="C2449" s="19" t="s">
        <v>3045</v>
      </c>
      <c r="D2449" s="20"/>
      <c r="E2449" s="20"/>
      <c r="F2449" s="20"/>
      <c r="G2449" s="21"/>
      <c r="H2449" s="22" t="s">
        <v>138</v>
      </c>
      <c r="I2449" s="24"/>
      <c r="J2449" s="35">
        <v>70</v>
      </c>
      <c r="K2449" s="36"/>
      <c r="L2449" s="37"/>
      <c r="M2449" s="7"/>
      <c r="N2449" s="25" t="str">
        <f t="shared" ref="N2449:N2455" si="43">IF(COUNT(J2449,M2449)=2,ROUND(J2449*M2449,0),"-
-")</f>
        <v>-
-</v>
      </c>
      <c r="O2449" s="26"/>
      <c r="P2449" s="38" t="s">
        <v>3046</v>
      </c>
      <c r="Q2449" s="39"/>
      <c r="R2449" s="40"/>
    </row>
    <row r="2450" spans="1:18" ht="35.700000000000003" customHeight="1">
      <c r="A2450" s="22" t="s">
        <v>3047</v>
      </c>
      <c r="B2450" s="24"/>
      <c r="C2450" s="19" t="s">
        <v>3048</v>
      </c>
      <c r="D2450" s="20"/>
      <c r="E2450" s="20"/>
      <c r="F2450" s="20"/>
      <c r="G2450" s="21"/>
      <c r="H2450" s="22" t="s">
        <v>138</v>
      </c>
      <c r="I2450" s="24"/>
      <c r="J2450" s="35">
        <v>148</v>
      </c>
      <c r="K2450" s="36"/>
      <c r="L2450" s="37"/>
      <c r="M2450" s="7"/>
      <c r="N2450" s="25" t="str">
        <f t="shared" si="43"/>
        <v>-
-</v>
      </c>
      <c r="O2450" s="26"/>
      <c r="P2450" s="38" t="s">
        <v>3049</v>
      </c>
      <c r="Q2450" s="39"/>
      <c r="R2450" s="40"/>
    </row>
    <row r="2451" spans="1:18" ht="35.700000000000003" customHeight="1">
      <c r="A2451" s="22" t="s">
        <v>3050</v>
      </c>
      <c r="B2451" s="24"/>
      <c r="C2451" s="19" t="s">
        <v>3051</v>
      </c>
      <c r="D2451" s="20"/>
      <c r="E2451" s="20"/>
      <c r="F2451" s="20"/>
      <c r="G2451" s="21"/>
      <c r="H2451" s="22" t="s">
        <v>138</v>
      </c>
      <c r="I2451" s="24"/>
      <c r="J2451" s="35">
        <v>1056</v>
      </c>
      <c r="K2451" s="36"/>
      <c r="L2451" s="37"/>
      <c r="M2451" s="7"/>
      <c r="N2451" s="25" t="str">
        <f t="shared" si="43"/>
        <v>-
-</v>
      </c>
      <c r="O2451" s="26"/>
      <c r="P2451" s="38" t="s">
        <v>3052</v>
      </c>
      <c r="Q2451" s="39"/>
      <c r="R2451" s="40"/>
    </row>
    <row r="2452" spans="1:18" ht="35.700000000000003" customHeight="1">
      <c r="A2452" s="22" t="s">
        <v>3053</v>
      </c>
      <c r="B2452" s="24"/>
      <c r="C2452" s="19" t="s">
        <v>3054</v>
      </c>
      <c r="D2452" s="20"/>
      <c r="E2452" s="20"/>
      <c r="F2452" s="20"/>
      <c r="G2452" s="21"/>
      <c r="H2452" s="22" t="s">
        <v>138</v>
      </c>
      <c r="I2452" s="24"/>
      <c r="J2452" s="35">
        <v>157</v>
      </c>
      <c r="K2452" s="36"/>
      <c r="L2452" s="37"/>
      <c r="M2452" s="7"/>
      <c r="N2452" s="25" t="str">
        <f t="shared" si="43"/>
        <v>-
-</v>
      </c>
      <c r="O2452" s="26"/>
      <c r="P2452" s="38" t="s">
        <v>3055</v>
      </c>
      <c r="Q2452" s="39"/>
      <c r="R2452" s="40"/>
    </row>
    <row r="2453" spans="1:18" ht="35.700000000000003" customHeight="1">
      <c r="A2453" s="22" t="s">
        <v>3056</v>
      </c>
      <c r="B2453" s="24"/>
      <c r="C2453" s="19" t="s">
        <v>3057</v>
      </c>
      <c r="D2453" s="20"/>
      <c r="E2453" s="20"/>
      <c r="F2453" s="20"/>
      <c r="G2453" s="21"/>
      <c r="H2453" s="22" t="s">
        <v>138</v>
      </c>
      <c r="I2453" s="24"/>
      <c r="J2453" s="35">
        <v>498</v>
      </c>
      <c r="K2453" s="36"/>
      <c r="L2453" s="37"/>
      <c r="M2453" s="7"/>
      <c r="N2453" s="25" t="str">
        <f t="shared" si="43"/>
        <v>-
-</v>
      </c>
      <c r="O2453" s="26"/>
      <c r="P2453" s="38" t="s">
        <v>3058</v>
      </c>
      <c r="Q2453" s="39"/>
      <c r="R2453" s="40"/>
    </row>
    <row r="2454" spans="1:18" ht="35.700000000000003" customHeight="1">
      <c r="A2454" s="22" t="s">
        <v>3059</v>
      </c>
      <c r="B2454" s="24"/>
      <c r="C2454" s="19" t="s">
        <v>3060</v>
      </c>
      <c r="D2454" s="20"/>
      <c r="E2454" s="20"/>
      <c r="F2454" s="20"/>
      <c r="G2454" s="21"/>
      <c r="H2454" s="22" t="s">
        <v>138</v>
      </c>
      <c r="I2454" s="24"/>
      <c r="J2454" s="35">
        <v>1228</v>
      </c>
      <c r="K2454" s="36"/>
      <c r="L2454" s="37"/>
      <c r="M2454" s="7"/>
      <c r="N2454" s="25" t="str">
        <f t="shared" si="43"/>
        <v>-
-</v>
      </c>
      <c r="O2454" s="26"/>
      <c r="P2454" s="38" t="s">
        <v>3061</v>
      </c>
      <c r="Q2454" s="39"/>
      <c r="R2454" s="40"/>
    </row>
    <row r="2455" spans="1:18" ht="35.700000000000003" customHeight="1">
      <c r="A2455" s="22" t="s">
        <v>3062</v>
      </c>
      <c r="B2455" s="24"/>
      <c r="C2455" s="19" t="s">
        <v>3063</v>
      </c>
      <c r="D2455" s="20"/>
      <c r="E2455" s="20"/>
      <c r="F2455" s="20"/>
      <c r="G2455" s="21"/>
      <c r="H2455" s="22" t="s">
        <v>138</v>
      </c>
      <c r="I2455" s="24"/>
      <c r="J2455" s="35">
        <v>70</v>
      </c>
      <c r="K2455" s="36"/>
      <c r="L2455" s="37"/>
      <c r="M2455" s="7"/>
      <c r="N2455" s="25" t="str">
        <f t="shared" si="43"/>
        <v>-
-</v>
      </c>
      <c r="O2455" s="26"/>
      <c r="P2455" s="38" t="s">
        <v>3064</v>
      </c>
      <c r="Q2455" s="39"/>
      <c r="R2455" s="40"/>
    </row>
    <row r="2456" spans="1:18" ht="17.850000000000001" customHeight="1">
      <c r="A2456" s="22" t="s">
        <v>3065</v>
      </c>
      <c r="B2456" s="24"/>
      <c r="C2456" s="19" t="s">
        <v>3066</v>
      </c>
      <c r="D2456" s="20"/>
      <c r="E2456" s="20"/>
      <c r="F2456" s="20"/>
      <c r="G2456" s="21"/>
      <c r="H2456" s="22" t="s">
        <v>138</v>
      </c>
      <c r="I2456" s="24"/>
      <c r="J2456" s="35">
        <v>284</v>
      </c>
      <c r="K2456" s="36"/>
      <c r="L2456" s="37"/>
      <c r="M2456" s="7"/>
      <c r="N2456" s="25" t="str">
        <f>IF(COUNT(J2456,M2456)=2,ROUND(J2456*M2456,0),"-")</f>
        <v>-</v>
      </c>
      <c r="O2456" s="26"/>
      <c r="P2456" s="38" t="s">
        <v>3067</v>
      </c>
      <c r="Q2456" s="39"/>
      <c r="R2456" s="40"/>
    </row>
    <row r="2457" spans="1:18" ht="54.75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</row>
    <row r="2458" spans="1:18" ht="10.5" customHeight="1">
      <c r="A2458" s="1"/>
      <c r="B2458" s="41" t="s">
        <v>42</v>
      </c>
      <c r="C2458" s="41"/>
      <c r="D2458" s="1"/>
      <c r="E2458" s="8" t="s">
        <v>43</v>
      </c>
      <c r="F2458" s="1"/>
      <c r="G2458" s="41" t="s">
        <v>44</v>
      </c>
      <c r="H2458" s="41"/>
      <c r="I2458" s="1"/>
      <c r="J2458" s="1"/>
      <c r="K2458" s="8" t="s">
        <v>43</v>
      </c>
      <c r="L2458" s="1"/>
      <c r="M2458" s="1"/>
      <c r="N2458" s="1"/>
      <c r="O2458" s="1"/>
      <c r="P2458" s="1"/>
      <c r="Q2458" s="1"/>
      <c r="R2458" s="1"/>
    </row>
    <row r="2459" spans="1:18" ht="21.45" customHeight="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</row>
    <row r="2460" spans="1:18" ht="26.1" customHeight="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</row>
    <row r="2461" spans="1:18" ht="17.25" customHeight="1">
      <c r="A2461" s="29" t="s">
        <v>0</v>
      </c>
      <c r="B2461" s="29"/>
      <c r="C2461" s="29"/>
      <c r="D2461" s="29"/>
      <c r="E2461" s="29"/>
      <c r="F2461" s="29"/>
      <c r="G2461" s="29"/>
      <c r="H2461" s="29"/>
      <c r="I2461" s="29"/>
      <c r="J2461" s="29"/>
      <c r="K2461" s="29"/>
      <c r="L2461" s="29"/>
      <c r="M2461" s="29"/>
      <c r="N2461" s="29"/>
      <c r="O2461" s="29"/>
      <c r="P2461" s="29"/>
      <c r="Q2461" s="29"/>
      <c r="R2461" s="29"/>
    </row>
    <row r="2462" spans="1:18" ht="4.8" customHeight="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</row>
    <row r="2463" spans="1:18" ht="17.25" customHeight="1">
      <c r="A2463" s="29" t="s">
        <v>45</v>
      </c>
      <c r="B2463" s="29"/>
      <c r="C2463" s="29"/>
      <c r="D2463" s="29"/>
      <c r="E2463" s="29"/>
      <c r="F2463" s="29"/>
      <c r="G2463" s="29"/>
      <c r="H2463" s="29"/>
      <c r="I2463" s="29"/>
      <c r="J2463" s="29"/>
      <c r="K2463" s="29"/>
      <c r="L2463" s="29"/>
      <c r="M2463" s="29"/>
      <c r="N2463" s="29"/>
      <c r="O2463" s="29"/>
      <c r="P2463" s="29"/>
      <c r="Q2463" s="29"/>
      <c r="R2463" s="29"/>
    </row>
    <row r="2464" spans="1:18" ht="2.85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</row>
    <row r="2465" spans="1:18" ht="11.4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30" t="s">
        <v>2</v>
      </c>
      <c r="P2465" s="30"/>
      <c r="Q2465" s="30"/>
      <c r="R2465" s="30"/>
    </row>
    <row r="2466" spans="1:18" ht="6.75" customHeight="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</row>
    <row r="2467" spans="1:18" ht="10.5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41" t="s">
        <v>3068</v>
      </c>
      <c r="P2467" s="41"/>
      <c r="Q2467" s="41"/>
      <c r="R2467" s="1"/>
    </row>
    <row r="2468" spans="1:18" ht="2.4" customHeight="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</row>
    <row r="2469" spans="1:18" ht="27.6" customHeight="1">
      <c r="A2469" s="16" t="s">
        <v>4</v>
      </c>
      <c r="B2469" s="18"/>
      <c r="C2469" s="19" t="s">
        <v>47</v>
      </c>
      <c r="D2469" s="20"/>
      <c r="E2469" s="20"/>
      <c r="F2469" s="20"/>
      <c r="G2469" s="20"/>
      <c r="H2469" s="20"/>
      <c r="I2469" s="20"/>
      <c r="J2469" s="20"/>
      <c r="K2469" s="20"/>
      <c r="L2469" s="21"/>
      <c r="M2469" s="4" t="s">
        <v>6</v>
      </c>
      <c r="N2469" s="32"/>
      <c r="O2469" s="33"/>
      <c r="P2469" s="33"/>
      <c r="Q2469" s="33"/>
      <c r="R2469" s="34"/>
    </row>
    <row r="2470" spans="1:18" ht="27.6" customHeight="1">
      <c r="A2470" s="16" t="s">
        <v>7</v>
      </c>
      <c r="B2470" s="18"/>
      <c r="C2470" s="19" t="s">
        <v>8</v>
      </c>
      <c r="D2470" s="20"/>
      <c r="E2470" s="20"/>
      <c r="F2470" s="20"/>
      <c r="G2470" s="20"/>
      <c r="H2470" s="20"/>
      <c r="I2470" s="20"/>
      <c r="J2470" s="20"/>
      <c r="K2470" s="20"/>
      <c r="L2470" s="21"/>
      <c r="M2470" s="4" t="s">
        <v>9</v>
      </c>
      <c r="N2470" s="19" t="s">
        <v>10</v>
      </c>
      <c r="O2470" s="20"/>
      <c r="P2470" s="20"/>
      <c r="Q2470" s="20"/>
      <c r="R2470" s="21"/>
    </row>
    <row r="2471" spans="1:18" ht="22.2" customHeight="1">
      <c r="A2471" s="22" t="s">
        <v>11</v>
      </c>
      <c r="B2471" s="24"/>
      <c r="C2471" s="22" t="s">
        <v>48</v>
      </c>
      <c r="D2471" s="23"/>
      <c r="E2471" s="23"/>
      <c r="F2471" s="23"/>
      <c r="G2471" s="24"/>
      <c r="H2471" s="22" t="s">
        <v>49</v>
      </c>
      <c r="I2471" s="24"/>
      <c r="J2471" s="22" t="s">
        <v>50</v>
      </c>
      <c r="K2471" s="23"/>
      <c r="L2471" s="24"/>
      <c r="M2471" s="5" t="s">
        <v>51</v>
      </c>
      <c r="N2471" s="22" t="s">
        <v>52</v>
      </c>
      <c r="O2471" s="24"/>
      <c r="P2471" s="22" t="s">
        <v>53</v>
      </c>
      <c r="Q2471" s="23"/>
      <c r="R2471" s="24"/>
    </row>
    <row r="2472" spans="1:18" ht="17.7" customHeight="1">
      <c r="A2472" s="22"/>
      <c r="B2472" s="24"/>
      <c r="C2472" s="19" t="s">
        <v>3069</v>
      </c>
      <c r="D2472" s="20"/>
      <c r="E2472" s="20"/>
      <c r="F2472" s="20"/>
      <c r="G2472" s="21"/>
      <c r="H2472" s="22"/>
      <c r="I2472" s="24"/>
      <c r="J2472" s="32"/>
      <c r="K2472" s="33"/>
      <c r="L2472" s="34"/>
      <c r="M2472" s="9"/>
      <c r="N2472" s="42" t="s">
        <v>306</v>
      </c>
      <c r="O2472" s="43"/>
      <c r="P2472" s="19"/>
      <c r="Q2472" s="20"/>
      <c r="R2472" s="21"/>
    </row>
    <row r="2473" spans="1:18" ht="17.850000000000001" customHeight="1">
      <c r="A2473" s="22" t="s">
        <v>3070</v>
      </c>
      <c r="B2473" s="24"/>
      <c r="C2473" s="19" t="s">
        <v>3071</v>
      </c>
      <c r="D2473" s="20"/>
      <c r="E2473" s="20"/>
      <c r="F2473" s="20"/>
      <c r="G2473" s="21"/>
      <c r="H2473" s="22"/>
      <c r="I2473" s="24"/>
      <c r="J2473" s="35">
        <v>1</v>
      </c>
      <c r="K2473" s="36"/>
      <c r="L2473" s="37"/>
      <c r="M2473" s="6" t="str">
        <f>IF(COUNT(N2473,J2473)=2,IF(J2473=0,"-",N2473/J2473),"-")</f>
        <v>-</v>
      </c>
      <c r="N2473" s="25" t="str">
        <f>IF(COUNT(N2474,N2475,N2476)=3,SUM(N2474,N2475,N2476),"-")</f>
        <v>-</v>
      </c>
      <c r="O2473" s="26"/>
      <c r="P2473" s="19"/>
      <c r="Q2473" s="20"/>
      <c r="R2473" s="21"/>
    </row>
    <row r="2474" spans="1:18" ht="35.700000000000003" customHeight="1">
      <c r="A2474" s="22" t="s">
        <v>3072</v>
      </c>
      <c r="B2474" s="24"/>
      <c r="C2474" s="19" t="s">
        <v>1234</v>
      </c>
      <c r="D2474" s="20"/>
      <c r="E2474" s="20"/>
      <c r="F2474" s="20"/>
      <c r="G2474" s="21"/>
      <c r="H2474" s="22" t="s">
        <v>138</v>
      </c>
      <c r="I2474" s="24"/>
      <c r="J2474" s="35">
        <v>218</v>
      </c>
      <c r="K2474" s="36"/>
      <c r="L2474" s="37"/>
      <c r="M2474" s="7"/>
      <c r="N2474" s="25" t="str">
        <f>IF(COUNT(J2474,M2474)=2,ROUND(J2474*M2474,0),"-
-")</f>
        <v>-
-</v>
      </c>
      <c r="O2474" s="26"/>
      <c r="P2474" s="38" t="s">
        <v>3073</v>
      </c>
      <c r="Q2474" s="39"/>
      <c r="R2474" s="40"/>
    </row>
    <row r="2475" spans="1:18" ht="35.700000000000003" customHeight="1">
      <c r="A2475" s="22" t="s">
        <v>3074</v>
      </c>
      <c r="B2475" s="24"/>
      <c r="C2475" s="19" t="s">
        <v>1228</v>
      </c>
      <c r="D2475" s="20"/>
      <c r="E2475" s="20"/>
      <c r="F2475" s="20"/>
      <c r="G2475" s="21"/>
      <c r="H2475" s="22" t="s">
        <v>138</v>
      </c>
      <c r="I2475" s="24"/>
      <c r="J2475" s="35">
        <v>1434</v>
      </c>
      <c r="K2475" s="36"/>
      <c r="L2475" s="37"/>
      <c r="M2475" s="7"/>
      <c r="N2475" s="25" t="str">
        <f>IF(COUNT(J2475,M2475)=2,ROUND(J2475*M2475,0),"-
-")</f>
        <v>-
-</v>
      </c>
      <c r="O2475" s="26"/>
      <c r="P2475" s="38" t="s">
        <v>3075</v>
      </c>
      <c r="Q2475" s="39"/>
      <c r="R2475" s="40"/>
    </row>
    <row r="2476" spans="1:18" ht="35.700000000000003" customHeight="1">
      <c r="A2476" s="22" t="s">
        <v>3076</v>
      </c>
      <c r="B2476" s="24"/>
      <c r="C2476" s="19" t="s">
        <v>1225</v>
      </c>
      <c r="D2476" s="20"/>
      <c r="E2476" s="20"/>
      <c r="F2476" s="20"/>
      <c r="G2476" s="21"/>
      <c r="H2476" s="22" t="s">
        <v>138</v>
      </c>
      <c r="I2476" s="24"/>
      <c r="J2476" s="35">
        <v>1505</v>
      </c>
      <c r="K2476" s="36"/>
      <c r="L2476" s="37"/>
      <c r="M2476" s="7"/>
      <c r="N2476" s="25" t="str">
        <f>IF(COUNT(J2476,M2476)=2,ROUND(J2476*M2476,0),"-
-")</f>
        <v>-
-</v>
      </c>
      <c r="O2476" s="26"/>
      <c r="P2476" s="38" t="s">
        <v>3077</v>
      </c>
      <c r="Q2476" s="39"/>
      <c r="R2476" s="40"/>
    </row>
    <row r="2477" spans="1:18" ht="17.850000000000001" customHeight="1">
      <c r="A2477" s="22" t="s">
        <v>3078</v>
      </c>
      <c r="B2477" s="24"/>
      <c r="C2477" s="19" t="s">
        <v>3079</v>
      </c>
      <c r="D2477" s="20"/>
      <c r="E2477" s="20"/>
      <c r="F2477" s="20"/>
      <c r="G2477" s="21"/>
      <c r="H2477" s="22"/>
      <c r="I2477" s="24"/>
      <c r="J2477" s="35">
        <v>1</v>
      </c>
      <c r="K2477" s="36"/>
      <c r="L2477" s="37"/>
      <c r="M2477" s="6" t="str">
        <f>IF(COUNT(N2477,J2477)=2,IF(J2477=0,"-",N2477/J2477),"-")</f>
        <v>-</v>
      </c>
      <c r="N2477" s="25" t="str">
        <f>IF(COUNT(N2478,N2479,N2480)=3,SUM(N2478,N2479,N2480),"-")</f>
        <v>-</v>
      </c>
      <c r="O2477" s="26"/>
      <c r="P2477" s="19"/>
      <c r="Q2477" s="20"/>
      <c r="R2477" s="21"/>
    </row>
    <row r="2478" spans="1:18" ht="35.700000000000003" customHeight="1">
      <c r="A2478" s="22" t="s">
        <v>3080</v>
      </c>
      <c r="B2478" s="24"/>
      <c r="C2478" s="19" t="s">
        <v>3081</v>
      </c>
      <c r="D2478" s="20"/>
      <c r="E2478" s="20"/>
      <c r="F2478" s="20"/>
      <c r="G2478" s="21"/>
      <c r="H2478" s="22" t="s">
        <v>138</v>
      </c>
      <c r="I2478" s="24"/>
      <c r="J2478" s="35">
        <v>6</v>
      </c>
      <c r="K2478" s="36"/>
      <c r="L2478" s="37"/>
      <c r="M2478" s="7"/>
      <c r="N2478" s="25" t="str">
        <f>IF(COUNT(J2478,M2478)=2,ROUND(J2478*M2478,0),"-
-")</f>
        <v>-
-</v>
      </c>
      <c r="O2478" s="26"/>
      <c r="P2478" s="38" t="s">
        <v>3082</v>
      </c>
      <c r="Q2478" s="39"/>
      <c r="R2478" s="40"/>
    </row>
    <row r="2479" spans="1:18" ht="35.700000000000003" customHeight="1">
      <c r="A2479" s="22" t="s">
        <v>3083</v>
      </c>
      <c r="B2479" s="24"/>
      <c r="C2479" s="19" t="s">
        <v>3084</v>
      </c>
      <c r="D2479" s="20"/>
      <c r="E2479" s="20"/>
      <c r="F2479" s="20"/>
      <c r="G2479" s="21"/>
      <c r="H2479" s="22" t="s">
        <v>138</v>
      </c>
      <c r="I2479" s="24"/>
      <c r="J2479" s="35">
        <v>66</v>
      </c>
      <c r="K2479" s="36"/>
      <c r="L2479" s="37"/>
      <c r="M2479" s="7"/>
      <c r="N2479" s="25" t="str">
        <f>IF(COUNT(J2479,M2479)=2,ROUND(J2479*M2479,0),"-
-")</f>
        <v>-
-</v>
      </c>
      <c r="O2479" s="26"/>
      <c r="P2479" s="38" t="s">
        <v>3085</v>
      </c>
      <c r="Q2479" s="39"/>
      <c r="R2479" s="40"/>
    </row>
    <row r="2480" spans="1:18" ht="35.700000000000003" customHeight="1">
      <c r="A2480" s="22" t="s">
        <v>3086</v>
      </c>
      <c r="B2480" s="24"/>
      <c r="C2480" s="19" t="s">
        <v>3087</v>
      </c>
      <c r="D2480" s="20"/>
      <c r="E2480" s="20"/>
      <c r="F2480" s="20"/>
      <c r="G2480" s="21"/>
      <c r="H2480" s="22" t="s">
        <v>138</v>
      </c>
      <c r="I2480" s="24"/>
      <c r="J2480" s="35">
        <v>436</v>
      </c>
      <c r="K2480" s="36"/>
      <c r="L2480" s="37"/>
      <c r="M2480" s="7"/>
      <c r="N2480" s="25" t="str">
        <f>IF(COUNT(J2480,M2480)=2,ROUND(J2480*M2480,0),"-
-")</f>
        <v>-
-</v>
      </c>
      <c r="O2480" s="26"/>
      <c r="P2480" s="38" t="s">
        <v>3088</v>
      </c>
      <c r="Q2480" s="39"/>
      <c r="R2480" s="40"/>
    </row>
    <row r="2481" spans="1:18" ht="17.850000000000001" customHeight="1">
      <c r="A2481" s="22" t="s">
        <v>3089</v>
      </c>
      <c r="B2481" s="24"/>
      <c r="C2481" s="19" t="s">
        <v>3090</v>
      </c>
      <c r="D2481" s="20"/>
      <c r="E2481" s="20"/>
      <c r="F2481" s="20"/>
      <c r="G2481" s="21"/>
      <c r="H2481" s="22" t="s">
        <v>65</v>
      </c>
      <c r="I2481" s="24"/>
      <c r="J2481" s="35">
        <v>1</v>
      </c>
      <c r="K2481" s="36"/>
      <c r="L2481" s="37"/>
      <c r="M2481" s="7"/>
      <c r="N2481" s="25" t="str">
        <f>IF(COUNT(J2481,M2481)=2,ROUND(J2481*M2481,0),"-")</f>
        <v>-</v>
      </c>
      <c r="O2481" s="26"/>
      <c r="P2481" s="19"/>
      <c r="Q2481" s="20"/>
      <c r="R2481" s="21"/>
    </row>
    <row r="2482" spans="1:18" ht="17.850000000000001" customHeight="1">
      <c r="A2482" s="22" t="s">
        <v>3091</v>
      </c>
      <c r="B2482" s="24"/>
      <c r="C2482" s="19" t="s">
        <v>3092</v>
      </c>
      <c r="D2482" s="20"/>
      <c r="E2482" s="20"/>
      <c r="F2482" s="20"/>
      <c r="G2482" s="21"/>
      <c r="H2482" s="22" t="s">
        <v>65</v>
      </c>
      <c r="I2482" s="24"/>
      <c r="J2482" s="35">
        <v>1</v>
      </c>
      <c r="K2482" s="36"/>
      <c r="L2482" s="37"/>
      <c r="M2482" s="7"/>
      <c r="N2482" s="25" t="str">
        <f>IF(COUNT(J2482,M2482)=2,ROUND(J2482*M2482,0),"-")</f>
        <v>-</v>
      </c>
      <c r="O2482" s="26"/>
      <c r="P2482" s="19"/>
      <c r="Q2482" s="20"/>
      <c r="R2482" s="21"/>
    </row>
    <row r="2483" spans="1:18" ht="17.850000000000001" customHeight="1">
      <c r="A2483" s="22" t="s">
        <v>3093</v>
      </c>
      <c r="B2483" s="24"/>
      <c r="C2483" s="19" t="s">
        <v>3094</v>
      </c>
      <c r="D2483" s="20"/>
      <c r="E2483" s="20"/>
      <c r="F2483" s="20"/>
      <c r="G2483" s="21"/>
      <c r="H2483" s="22" t="s">
        <v>65</v>
      </c>
      <c r="I2483" s="24"/>
      <c r="J2483" s="35">
        <v>1</v>
      </c>
      <c r="K2483" s="36"/>
      <c r="L2483" s="37"/>
      <c r="M2483" s="7"/>
      <c r="N2483" s="25" t="str">
        <f>IF(COUNT(J2483,M2483)=2,ROUND(J2483*M2483,0),"-")</f>
        <v>-</v>
      </c>
      <c r="O2483" s="26"/>
      <c r="P2483" s="19"/>
      <c r="Q2483" s="20"/>
      <c r="R2483" s="21"/>
    </row>
    <row r="2484" spans="1:18" ht="17.850000000000001" customHeight="1">
      <c r="A2484" s="22" t="s">
        <v>3095</v>
      </c>
      <c r="B2484" s="24"/>
      <c r="C2484" s="19" t="s">
        <v>3096</v>
      </c>
      <c r="D2484" s="20"/>
      <c r="E2484" s="20"/>
      <c r="F2484" s="20"/>
      <c r="G2484" s="21"/>
      <c r="H2484" s="22" t="s">
        <v>65</v>
      </c>
      <c r="I2484" s="24"/>
      <c r="J2484" s="35">
        <v>1</v>
      </c>
      <c r="K2484" s="36"/>
      <c r="L2484" s="37"/>
      <c r="M2484" s="7"/>
      <c r="N2484" s="25" t="str">
        <f>IF(COUNT(J2484,M2484)=2,ROUND(J2484*M2484,0),"-")</f>
        <v>-</v>
      </c>
      <c r="O2484" s="26"/>
      <c r="P2484" s="19"/>
      <c r="Q2484" s="20"/>
      <c r="R2484" s="21"/>
    </row>
    <row r="2485" spans="1:18" ht="17.850000000000001" customHeight="1">
      <c r="A2485" s="22" t="s">
        <v>3097</v>
      </c>
      <c r="B2485" s="24"/>
      <c r="C2485" s="19" t="s">
        <v>3098</v>
      </c>
      <c r="D2485" s="20"/>
      <c r="E2485" s="20"/>
      <c r="F2485" s="20"/>
      <c r="G2485" s="21"/>
      <c r="H2485" s="22"/>
      <c r="I2485" s="24"/>
      <c r="J2485" s="35">
        <v>1</v>
      </c>
      <c r="K2485" s="36"/>
      <c r="L2485" s="37"/>
      <c r="M2485" s="6" t="str">
        <f>IF(COUNT(N2485,J2485)=2,IF(J2485=0,"-",N2485/J2485),"-")</f>
        <v>-</v>
      </c>
      <c r="N2485" s="25" t="str">
        <f>IF(COUNT(N2486,N2490,N2491,N2492,N2493,N2494,N2511,N2515,N2545,N2549,N2550)=11,SUM(N2486,N2490,N2491,N2492,N2493,N2494,N2511,N2515,N2545,N2549,N2550),"-")</f>
        <v>-</v>
      </c>
      <c r="O2485" s="26"/>
      <c r="P2485" s="19"/>
      <c r="Q2485" s="20"/>
      <c r="R2485" s="21"/>
    </row>
    <row r="2486" spans="1:18" ht="17.850000000000001" customHeight="1">
      <c r="A2486" s="22" t="s">
        <v>3099</v>
      </c>
      <c r="B2486" s="24"/>
      <c r="C2486" s="19" t="s">
        <v>3100</v>
      </c>
      <c r="D2486" s="20"/>
      <c r="E2486" s="20"/>
      <c r="F2486" s="20"/>
      <c r="G2486" s="21"/>
      <c r="H2486" s="22"/>
      <c r="I2486" s="24"/>
      <c r="J2486" s="35">
        <v>1</v>
      </c>
      <c r="K2486" s="36"/>
      <c r="L2486" s="37"/>
      <c r="M2486" s="6" t="str">
        <f>IF(COUNT(N2486,J2486)=2,IF(J2486=0,"-",N2486/J2486),"-")</f>
        <v>-</v>
      </c>
      <c r="N2486" s="25" t="str">
        <f>IF(COUNT(N2487,N2488,N2489)=3,SUM(N2487,N2488,N2489),"-")</f>
        <v>-</v>
      </c>
      <c r="O2486" s="26"/>
      <c r="P2486" s="19"/>
      <c r="Q2486" s="20"/>
      <c r="R2486" s="21"/>
    </row>
    <row r="2487" spans="1:18" ht="17.850000000000001" customHeight="1">
      <c r="A2487" s="22" t="s">
        <v>3101</v>
      </c>
      <c r="B2487" s="24"/>
      <c r="C2487" s="19" t="s">
        <v>3102</v>
      </c>
      <c r="D2487" s="20"/>
      <c r="E2487" s="20"/>
      <c r="F2487" s="20"/>
      <c r="G2487" s="21"/>
      <c r="H2487" s="22" t="s">
        <v>122</v>
      </c>
      <c r="I2487" s="24"/>
      <c r="J2487" s="35">
        <v>1</v>
      </c>
      <c r="K2487" s="36"/>
      <c r="L2487" s="37"/>
      <c r="M2487" s="7"/>
      <c r="N2487" s="25" t="str">
        <f>IF(COUNT(J2487,M2487)=2,ROUND(J2487*M2487,0),"-")</f>
        <v>-</v>
      </c>
      <c r="O2487" s="26"/>
      <c r="P2487" s="19"/>
      <c r="Q2487" s="20"/>
      <c r="R2487" s="21"/>
    </row>
    <row r="2488" spans="1:18" ht="17.850000000000001" customHeight="1">
      <c r="A2488" s="22" t="s">
        <v>3103</v>
      </c>
      <c r="B2488" s="24"/>
      <c r="C2488" s="19" t="s">
        <v>3104</v>
      </c>
      <c r="D2488" s="20"/>
      <c r="E2488" s="20"/>
      <c r="F2488" s="20"/>
      <c r="G2488" s="21"/>
      <c r="H2488" s="22" t="s">
        <v>609</v>
      </c>
      <c r="I2488" s="24"/>
      <c r="J2488" s="35">
        <v>1</v>
      </c>
      <c r="K2488" s="36"/>
      <c r="L2488" s="37"/>
      <c r="M2488" s="7"/>
      <c r="N2488" s="25" t="str">
        <f>IF(COUNT(J2488,M2488)=2,ROUND(J2488*M2488,0),"-")</f>
        <v>-</v>
      </c>
      <c r="O2488" s="26"/>
      <c r="P2488" s="19"/>
      <c r="Q2488" s="20"/>
      <c r="R2488" s="21"/>
    </row>
    <row r="2489" spans="1:18" ht="17.850000000000001" customHeight="1">
      <c r="A2489" s="22" t="s">
        <v>3105</v>
      </c>
      <c r="B2489" s="24"/>
      <c r="C2489" s="19" t="s">
        <v>3106</v>
      </c>
      <c r="D2489" s="20"/>
      <c r="E2489" s="20"/>
      <c r="F2489" s="20"/>
      <c r="G2489" s="21"/>
      <c r="H2489" s="22" t="s">
        <v>609</v>
      </c>
      <c r="I2489" s="24"/>
      <c r="J2489" s="35">
        <v>1</v>
      </c>
      <c r="K2489" s="36"/>
      <c r="L2489" s="37"/>
      <c r="M2489" s="7"/>
      <c r="N2489" s="25" t="str">
        <f>IF(COUNT(J2489,M2489)=2,ROUND(J2489*M2489,0),"-")</f>
        <v>-</v>
      </c>
      <c r="O2489" s="26"/>
      <c r="P2489" s="19"/>
      <c r="Q2489" s="20"/>
      <c r="R2489" s="21"/>
    </row>
    <row r="2490" spans="1:18" ht="17.850000000000001" customHeight="1">
      <c r="A2490" s="22" t="s">
        <v>3107</v>
      </c>
      <c r="B2490" s="24"/>
      <c r="C2490" s="19" t="s">
        <v>3108</v>
      </c>
      <c r="D2490" s="20"/>
      <c r="E2490" s="20"/>
      <c r="F2490" s="20"/>
      <c r="G2490" s="21"/>
      <c r="H2490" s="22" t="s">
        <v>609</v>
      </c>
      <c r="I2490" s="24"/>
      <c r="J2490" s="35">
        <v>12</v>
      </c>
      <c r="K2490" s="36"/>
      <c r="L2490" s="37"/>
      <c r="M2490" s="7"/>
      <c r="N2490" s="25" t="str">
        <f>IF(COUNT(J2490,M2490)=2,ROUND(J2490*M2490,0),"-")</f>
        <v>-</v>
      </c>
      <c r="O2490" s="26"/>
      <c r="P2490" s="19"/>
      <c r="Q2490" s="20"/>
      <c r="R2490" s="21"/>
    </row>
    <row r="2491" spans="1:18" ht="17.850000000000001" customHeight="1">
      <c r="A2491" s="22" t="s">
        <v>3109</v>
      </c>
      <c r="B2491" s="24"/>
      <c r="C2491" s="19" t="s">
        <v>3110</v>
      </c>
      <c r="D2491" s="20"/>
      <c r="E2491" s="20"/>
      <c r="F2491" s="20"/>
      <c r="G2491" s="21"/>
      <c r="H2491" s="22" t="s">
        <v>609</v>
      </c>
      <c r="I2491" s="24"/>
      <c r="J2491" s="35">
        <v>1</v>
      </c>
      <c r="K2491" s="36"/>
      <c r="L2491" s="37"/>
      <c r="M2491" s="7"/>
      <c r="N2491" s="25" t="str">
        <f>IF(COUNT(J2491,M2491)=2,ROUND(J2491*M2491,0),"-")</f>
        <v>-</v>
      </c>
      <c r="O2491" s="26"/>
      <c r="P2491" s="19"/>
      <c r="Q2491" s="20"/>
      <c r="R2491" s="21"/>
    </row>
    <row r="2492" spans="1:18" ht="35.700000000000003" customHeight="1">
      <c r="A2492" s="22" t="s">
        <v>3111</v>
      </c>
      <c r="B2492" s="24"/>
      <c r="C2492" s="19" t="s">
        <v>3112</v>
      </c>
      <c r="D2492" s="20"/>
      <c r="E2492" s="20"/>
      <c r="F2492" s="20"/>
      <c r="G2492" s="21"/>
      <c r="H2492" s="22" t="s">
        <v>609</v>
      </c>
      <c r="I2492" s="24"/>
      <c r="J2492" s="35">
        <v>2</v>
      </c>
      <c r="K2492" s="36"/>
      <c r="L2492" s="37"/>
      <c r="M2492" s="7"/>
      <c r="N2492" s="25" t="str">
        <f>IF(COUNT(J2492,M2492)=2,ROUND(J2492*M2492,0),"-
-")</f>
        <v>-
-</v>
      </c>
      <c r="O2492" s="26"/>
      <c r="P2492" s="19"/>
      <c r="Q2492" s="20"/>
      <c r="R2492" s="21"/>
    </row>
    <row r="2493" spans="1:18" ht="17.850000000000001" customHeight="1">
      <c r="A2493" s="22" t="s">
        <v>3113</v>
      </c>
      <c r="B2493" s="24"/>
      <c r="C2493" s="19" t="s">
        <v>3114</v>
      </c>
      <c r="D2493" s="20"/>
      <c r="E2493" s="20"/>
      <c r="F2493" s="20"/>
      <c r="G2493" s="21"/>
      <c r="H2493" s="22" t="s">
        <v>609</v>
      </c>
      <c r="I2493" s="24"/>
      <c r="J2493" s="35">
        <v>13</v>
      </c>
      <c r="K2493" s="36"/>
      <c r="L2493" s="37"/>
      <c r="M2493" s="7"/>
      <c r="N2493" s="25" t="str">
        <f>IF(COUNT(J2493,M2493)=2,ROUND(J2493*M2493,0),"-")</f>
        <v>-</v>
      </c>
      <c r="O2493" s="26"/>
      <c r="P2493" s="19"/>
      <c r="Q2493" s="20"/>
      <c r="R2493" s="21"/>
    </row>
    <row r="2494" spans="1:18" ht="17.850000000000001" customHeight="1">
      <c r="A2494" s="22" t="s">
        <v>3115</v>
      </c>
      <c r="B2494" s="24"/>
      <c r="C2494" s="19" t="s">
        <v>3116</v>
      </c>
      <c r="D2494" s="20"/>
      <c r="E2494" s="20"/>
      <c r="F2494" s="20"/>
      <c r="G2494" s="21"/>
      <c r="H2494" s="22" t="s">
        <v>609</v>
      </c>
      <c r="I2494" s="24"/>
      <c r="J2494" s="35">
        <v>36</v>
      </c>
      <c r="K2494" s="36"/>
      <c r="L2494" s="37"/>
      <c r="M2494" s="7"/>
      <c r="N2494" s="25" t="str">
        <f>IF(COUNT(J2494,M2494)=2,ROUND(J2494*M2494,0),"-")</f>
        <v>-</v>
      </c>
      <c r="O2494" s="26"/>
      <c r="P2494" s="19"/>
      <c r="Q2494" s="20"/>
      <c r="R2494" s="21"/>
    </row>
    <row r="2495" spans="1:18" ht="54.75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</row>
    <row r="2496" spans="1:18" ht="10.5" customHeight="1">
      <c r="A2496" s="1"/>
      <c r="B2496" s="41" t="s">
        <v>42</v>
      </c>
      <c r="C2496" s="41"/>
      <c r="D2496" s="1"/>
      <c r="E2496" s="8" t="s">
        <v>43</v>
      </c>
      <c r="F2496" s="1"/>
      <c r="G2496" s="41" t="s">
        <v>44</v>
      </c>
      <c r="H2496" s="41"/>
      <c r="I2496" s="1"/>
      <c r="J2496" s="1"/>
      <c r="K2496" s="8" t="s">
        <v>43</v>
      </c>
      <c r="L2496" s="1"/>
      <c r="M2496" s="1"/>
      <c r="N2496" s="1"/>
      <c r="O2496" s="1"/>
      <c r="P2496" s="1"/>
      <c r="Q2496" s="1"/>
      <c r="R2496" s="1"/>
    </row>
    <row r="2497" spans="1:18" ht="21.45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</row>
    <row r="2498" spans="1:18" ht="26.1" customHeight="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</row>
    <row r="2499" spans="1:18" ht="17.25" customHeight="1">
      <c r="A2499" s="29" t="s">
        <v>0</v>
      </c>
      <c r="B2499" s="29"/>
      <c r="C2499" s="29"/>
      <c r="D2499" s="29"/>
      <c r="E2499" s="29"/>
      <c r="F2499" s="29"/>
      <c r="G2499" s="29"/>
      <c r="H2499" s="29"/>
      <c r="I2499" s="29"/>
      <c r="J2499" s="29"/>
      <c r="K2499" s="29"/>
      <c r="L2499" s="29"/>
      <c r="M2499" s="29"/>
      <c r="N2499" s="29"/>
      <c r="O2499" s="29"/>
      <c r="P2499" s="29"/>
      <c r="Q2499" s="29"/>
      <c r="R2499" s="29"/>
    </row>
    <row r="2500" spans="1:18" ht="4.8" customHeight="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</row>
    <row r="2501" spans="1:18" ht="17.25" customHeight="1">
      <c r="A2501" s="29" t="s">
        <v>45</v>
      </c>
      <c r="B2501" s="29"/>
      <c r="C2501" s="29"/>
      <c r="D2501" s="29"/>
      <c r="E2501" s="29"/>
      <c r="F2501" s="29"/>
      <c r="G2501" s="29"/>
      <c r="H2501" s="29"/>
      <c r="I2501" s="29"/>
      <c r="J2501" s="29"/>
      <c r="K2501" s="29"/>
      <c r="L2501" s="29"/>
      <c r="M2501" s="29"/>
      <c r="N2501" s="29"/>
      <c r="O2501" s="29"/>
      <c r="P2501" s="29"/>
      <c r="Q2501" s="29"/>
      <c r="R2501" s="29"/>
    </row>
    <row r="2502" spans="1:18" ht="2.85" customHeight="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</row>
    <row r="2503" spans="1:18" ht="11.4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30" t="s">
        <v>2</v>
      </c>
      <c r="P2503" s="30"/>
      <c r="Q2503" s="30"/>
      <c r="R2503" s="30"/>
    </row>
    <row r="2504" spans="1:18" ht="6.75" customHeight="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</row>
    <row r="2505" spans="1:18" ht="10.5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41" t="s">
        <v>3117</v>
      </c>
      <c r="P2505" s="41"/>
      <c r="Q2505" s="41"/>
      <c r="R2505" s="1"/>
    </row>
    <row r="2506" spans="1:18" ht="2.4" customHeight="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</row>
    <row r="2507" spans="1:18" ht="27.6" customHeight="1">
      <c r="A2507" s="16" t="s">
        <v>4</v>
      </c>
      <c r="B2507" s="18"/>
      <c r="C2507" s="19" t="s">
        <v>47</v>
      </c>
      <c r="D2507" s="20"/>
      <c r="E2507" s="20"/>
      <c r="F2507" s="20"/>
      <c r="G2507" s="20"/>
      <c r="H2507" s="20"/>
      <c r="I2507" s="20"/>
      <c r="J2507" s="20"/>
      <c r="K2507" s="20"/>
      <c r="L2507" s="21"/>
      <c r="M2507" s="4" t="s">
        <v>6</v>
      </c>
      <c r="N2507" s="32"/>
      <c r="O2507" s="33"/>
      <c r="P2507" s="33"/>
      <c r="Q2507" s="33"/>
      <c r="R2507" s="34"/>
    </row>
    <row r="2508" spans="1:18" ht="27.6" customHeight="1">
      <c r="A2508" s="16" t="s">
        <v>7</v>
      </c>
      <c r="B2508" s="18"/>
      <c r="C2508" s="19" t="s">
        <v>8</v>
      </c>
      <c r="D2508" s="20"/>
      <c r="E2508" s="20"/>
      <c r="F2508" s="20"/>
      <c r="G2508" s="20"/>
      <c r="H2508" s="20"/>
      <c r="I2508" s="20"/>
      <c r="J2508" s="20"/>
      <c r="K2508" s="20"/>
      <c r="L2508" s="21"/>
      <c r="M2508" s="4" t="s">
        <v>9</v>
      </c>
      <c r="N2508" s="19" t="s">
        <v>10</v>
      </c>
      <c r="O2508" s="20"/>
      <c r="P2508" s="20"/>
      <c r="Q2508" s="20"/>
      <c r="R2508" s="21"/>
    </row>
    <row r="2509" spans="1:18" ht="22.2" customHeight="1">
      <c r="A2509" s="22" t="s">
        <v>11</v>
      </c>
      <c r="B2509" s="24"/>
      <c r="C2509" s="22" t="s">
        <v>48</v>
      </c>
      <c r="D2509" s="23"/>
      <c r="E2509" s="23"/>
      <c r="F2509" s="23"/>
      <c r="G2509" s="24"/>
      <c r="H2509" s="22" t="s">
        <v>49</v>
      </c>
      <c r="I2509" s="24"/>
      <c r="J2509" s="22" t="s">
        <v>50</v>
      </c>
      <c r="K2509" s="23"/>
      <c r="L2509" s="24"/>
      <c r="M2509" s="5" t="s">
        <v>51</v>
      </c>
      <c r="N2509" s="22" t="s">
        <v>52</v>
      </c>
      <c r="O2509" s="24"/>
      <c r="P2509" s="22" t="s">
        <v>53</v>
      </c>
      <c r="Q2509" s="23"/>
      <c r="R2509" s="24"/>
    </row>
    <row r="2510" spans="1:18" ht="17.7" customHeight="1">
      <c r="A2510" s="22"/>
      <c r="B2510" s="24"/>
      <c r="C2510" s="19" t="s">
        <v>3118</v>
      </c>
      <c r="D2510" s="20"/>
      <c r="E2510" s="20"/>
      <c r="F2510" s="20"/>
      <c r="G2510" s="21"/>
      <c r="H2510" s="22"/>
      <c r="I2510" s="24"/>
      <c r="J2510" s="32"/>
      <c r="K2510" s="33"/>
      <c r="L2510" s="34"/>
      <c r="M2510" s="9"/>
      <c r="N2510" s="42" t="s">
        <v>306</v>
      </c>
      <c r="O2510" s="43"/>
      <c r="P2510" s="19"/>
      <c r="Q2510" s="20"/>
      <c r="R2510" s="21"/>
    </row>
    <row r="2511" spans="1:18" ht="17.850000000000001" customHeight="1">
      <c r="A2511" s="22" t="s">
        <v>3119</v>
      </c>
      <c r="B2511" s="24"/>
      <c r="C2511" s="19" t="s">
        <v>3120</v>
      </c>
      <c r="D2511" s="20"/>
      <c r="E2511" s="20"/>
      <c r="F2511" s="20"/>
      <c r="G2511" s="21"/>
      <c r="H2511" s="22"/>
      <c r="I2511" s="24"/>
      <c r="J2511" s="35">
        <v>1</v>
      </c>
      <c r="K2511" s="36"/>
      <c r="L2511" s="37"/>
      <c r="M2511" s="6" t="str">
        <f>IF(COUNT(N2511,J2511)=2,IF(J2511=0,"-",N2511/J2511),"-")</f>
        <v>-</v>
      </c>
      <c r="N2511" s="25" t="str">
        <f>IF(COUNT(N2512,N2513,N2514)=3,SUM(N2512,N2513,N2514),"-")</f>
        <v>-</v>
      </c>
      <c r="O2511" s="26"/>
      <c r="P2511" s="19"/>
      <c r="Q2511" s="20"/>
      <c r="R2511" s="21"/>
    </row>
    <row r="2512" spans="1:18" ht="35.700000000000003" customHeight="1">
      <c r="A2512" s="22" t="s">
        <v>3121</v>
      </c>
      <c r="B2512" s="24"/>
      <c r="C2512" s="19" t="s">
        <v>3122</v>
      </c>
      <c r="D2512" s="20"/>
      <c r="E2512" s="20"/>
      <c r="F2512" s="20"/>
      <c r="G2512" s="21"/>
      <c r="H2512" s="22" t="s">
        <v>122</v>
      </c>
      <c r="I2512" s="24"/>
      <c r="J2512" s="35">
        <v>34</v>
      </c>
      <c r="K2512" s="36"/>
      <c r="L2512" s="37"/>
      <c r="M2512" s="7"/>
      <c r="N2512" s="25" t="str">
        <f>IF(COUNT(J2512,M2512)=2,ROUND(J2512*M2512,0),"-
-")</f>
        <v>-
-</v>
      </c>
      <c r="O2512" s="26"/>
      <c r="P2512" s="38" t="s">
        <v>3123</v>
      </c>
      <c r="Q2512" s="39"/>
      <c r="R2512" s="40"/>
    </row>
    <row r="2513" spans="1:18" ht="35.700000000000003" customHeight="1">
      <c r="A2513" s="22" t="s">
        <v>3124</v>
      </c>
      <c r="B2513" s="24"/>
      <c r="C2513" s="19" t="s">
        <v>3125</v>
      </c>
      <c r="D2513" s="20"/>
      <c r="E2513" s="20"/>
      <c r="F2513" s="20"/>
      <c r="G2513" s="21"/>
      <c r="H2513" s="22" t="s">
        <v>122</v>
      </c>
      <c r="I2513" s="24"/>
      <c r="J2513" s="35">
        <v>2</v>
      </c>
      <c r="K2513" s="36"/>
      <c r="L2513" s="37"/>
      <c r="M2513" s="7"/>
      <c r="N2513" s="25" t="str">
        <f>IF(COUNT(J2513,M2513)=2,ROUND(J2513*M2513,0),"-
-")</f>
        <v>-
-</v>
      </c>
      <c r="O2513" s="26"/>
      <c r="P2513" s="38" t="s">
        <v>3126</v>
      </c>
      <c r="Q2513" s="39"/>
      <c r="R2513" s="40"/>
    </row>
    <row r="2514" spans="1:18" ht="35.700000000000003" customHeight="1">
      <c r="A2514" s="22" t="s">
        <v>3127</v>
      </c>
      <c r="B2514" s="24"/>
      <c r="C2514" s="19" t="s">
        <v>3128</v>
      </c>
      <c r="D2514" s="20"/>
      <c r="E2514" s="20"/>
      <c r="F2514" s="20"/>
      <c r="G2514" s="21"/>
      <c r="H2514" s="22" t="s">
        <v>122</v>
      </c>
      <c r="I2514" s="24"/>
      <c r="J2514" s="35">
        <v>1</v>
      </c>
      <c r="K2514" s="36"/>
      <c r="L2514" s="37"/>
      <c r="M2514" s="7"/>
      <c r="N2514" s="25" t="str">
        <f>IF(COUNT(J2514,M2514)=2,ROUND(J2514*M2514,0),"-
-")</f>
        <v>-
-</v>
      </c>
      <c r="O2514" s="26"/>
      <c r="P2514" s="38" t="s">
        <v>3129</v>
      </c>
      <c r="Q2514" s="39"/>
      <c r="R2514" s="40"/>
    </row>
    <row r="2515" spans="1:18" ht="17.850000000000001" customHeight="1">
      <c r="A2515" s="22" t="s">
        <v>3130</v>
      </c>
      <c r="B2515" s="24"/>
      <c r="C2515" s="19" t="s">
        <v>3131</v>
      </c>
      <c r="D2515" s="20"/>
      <c r="E2515" s="20"/>
      <c r="F2515" s="20"/>
      <c r="G2515" s="21"/>
      <c r="H2515" s="22"/>
      <c r="I2515" s="24"/>
      <c r="J2515" s="35">
        <v>1</v>
      </c>
      <c r="K2515" s="36"/>
      <c r="L2515" s="37"/>
      <c r="M2515" s="6" t="str">
        <f>IF(COUNT(N2515,J2515)=2,IF(J2515=0,"-",N2515/J2515),"-")</f>
        <v>-</v>
      </c>
      <c r="N2515" s="25" t="str">
        <f>IF(COUNT(N2516,N2517,N2518,N2519,N2520,N2521,N2522,N2523,N2524,N2525,N2526,N2527,N2543,N2544)=14,SUM(N2516,N2517,N2518,N2519,N2520,N2521,N2522,N2523,N2524,N2525,N2526,N2527,N2543,N2544),"-")</f>
        <v>-</v>
      </c>
      <c r="O2515" s="26"/>
      <c r="P2515" s="19"/>
      <c r="Q2515" s="20"/>
      <c r="R2515" s="21"/>
    </row>
    <row r="2516" spans="1:18" ht="35.700000000000003" customHeight="1">
      <c r="A2516" s="22" t="s">
        <v>3132</v>
      </c>
      <c r="B2516" s="24"/>
      <c r="C2516" s="19" t="s">
        <v>3133</v>
      </c>
      <c r="D2516" s="20"/>
      <c r="E2516" s="20"/>
      <c r="F2516" s="20"/>
      <c r="G2516" s="21"/>
      <c r="H2516" s="22" t="s">
        <v>609</v>
      </c>
      <c r="I2516" s="24"/>
      <c r="J2516" s="35">
        <v>10</v>
      </c>
      <c r="K2516" s="36"/>
      <c r="L2516" s="37"/>
      <c r="M2516" s="7"/>
      <c r="N2516" s="25" t="str">
        <f t="shared" ref="N2516:N2524" si="44">IF(COUNT(J2516,M2516)=2,ROUND(J2516*M2516,0),"-
-")</f>
        <v>-
-</v>
      </c>
      <c r="O2516" s="26"/>
      <c r="P2516" s="38" t="s">
        <v>3134</v>
      </c>
      <c r="Q2516" s="39"/>
      <c r="R2516" s="40"/>
    </row>
    <row r="2517" spans="1:18" ht="35.700000000000003" customHeight="1">
      <c r="A2517" s="22" t="s">
        <v>3135</v>
      </c>
      <c r="B2517" s="24"/>
      <c r="C2517" s="19" t="s">
        <v>3136</v>
      </c>
      <c r="D2517" s="20"/>
      <c r="E2517" s="20"/>
      <c r="F2517" s="20"/>
      <c r="G2517" s="21"/>
      <c r="H2517" s="22" t="s">
        <v>609</v>
      </c>
      <c r="I2517" s="24"/>
      <c r="J2517" s="35">
        <v>4</v>
      </c>
      <c r="K2517" s="36"/>
      <c r="L2517" s="37"/>
      <c r="M2517" s="7"/>
      <c r="N2517" s="25" t="str">
        <f t="shared" si="44"/>
        <v>-
-</v>
      </c>
      <c r="O2517" s="26"/>
      <c r="P2517" s="38" t="s">
        <v>3137</v>
      </c>
      <c r="Q2517" s="39"/>
      <c r="R2517" s="40"/>
    </row>
    <row r="2518" spans="1:18" ht="35.700000000000003" customHeight="1">
      <c r="A2518" s="22" t="s">
        <v>3138</v>
      </c>
      <c r="B2518" s="24"/>
      <c r="C2518" s="19" t="s">
        <v>3139</v>
      </c>
      <c r="D2518" s="20"/>
      <c r="E2518" s="20"/>
      <c r="F2518" s="20"/>
      <c r="G2518" s="21"/>
      <c r="H2518" s="22" t="s">
        <v>609</v>
      </c>
      <c r="I2518" s="24"/>
      <c r="J2518" s="35">
        <v>4</v>
      </c>
      <c r="K2518" s="36"/>
      <c r="L2518" s="37"/>
      <c r="M2518" s="7"/>
      <c r="N2518" s="25" t="str">
        <f t="shared" si="44"/>
        <v>-
-</v>
      </c>
      <c r="O2518" s="26"/>
      <c r="P2518" s="38" t="s">
        <v>3140</v>
      </c>
      <c r="Q2518" s="39"/>
      <c r="R2518" s="40"/>
    </row>
    <row r="2519" spans="1:18" ht="35.700000000000003" customHeight="1">
      <c r="A2519" s="22" t="s">
        <v>3141</v>
      </c>
      <c r="B2519" s="24"/>
      <c r="C2519" s="19" t="s">
        <v>3142</v>
      </c>
      <c r="D2519" s="20"/>
      <c r="E2519" s="20"/>
      <c r="F2519" s="20"/>
      <c r="G2519" s="21"/>
      <c r="H2519" s="22" t="s">
        <v>609</v>
      </c>
      <c r="I2519" s="24"/>
      <c r="J2519" s="35">
        <v>4</v>
      </c>
      <c r="K2519" s="36"/>
      <c r="L2519" s="37"/>
      <c r="M2519" s="7"/>
      <c r="N2519" s="25" t="str">
        <f t="shared" si="44"/>
        <v>-
-</v>
      </c>
      <c r="O2519" s="26"/>
      <c r="P2519" s="38" t="s">
        <v>3143</v>
      </c>
      <c r="Q2519" s="39"/>
      <c r="R2519" s="40"/>
    </row>
    <row r="2520" spans="1:18" ht="35.700000000000003" customHeight="1">
      <c r="A2520" s="22" t="s">
        <v>3144</v>
      </c>
      <c r="B2520" s="24"/>
      <c r="C2520" s="19" t="s">
        <v>3145</v>
      </c>
      <c r="D2520" s="20"/>
      <c r="E2520" s="20"/>
      <c r="F2520" s="20"/>
      <c r="G2520" s="21"/>
      <c r="H2520" s="22" t="s">
        <v>609</v>
      </c>
      <c r="I2520" s="24"/>
      <c r="J2520" s="35">
        <v>2</v>
      </c>
      <c r="K2520" s="36"/>
      <c r="L2520" s="37"/>
      <c r="M2520" s="7"/>
      <c r="N2520" s="25" t="str">
        <f t="shared" si="44"/>
        <v>-
-</v>
      </c>
      <c r="O2520" s="26"/>
      <c r="P2520" s="38" t="s">
        <v>3146</v>
      </c>
      <c r="Q2520" s="39"/>
      <c r="R2520" s="40"/>
    </row>
    <row r="2521" spans="1:18" ht="35.700000000000003" customHeight="1">
      <c r="A2521" s="22" t="s">
        <v>3147</v>
      </c>
      <c r="B2521" s="24"/>
      <c r="C2521" s="19" t="s">
        <v>3148</v>
      </c>
      <c r="D2521" s="20"/>
      <c r="E2521" s="20"/>
      <c r="F2521" s="20"/>
      <c r="G2521" s="21"/>
      <c r="H2521" s="22" t="s">
        <v>609</v>
      </c>
      <c r="I2521" s="24"/>
      <c r="J2521" s="35">
        <v>4</v>
      </c>
      <c r="K2521" s="36"/>
      <c r="L2521" s="37"/>
      <c r="M2521" s="7"/>
      <c r="N2521" s="25" t="str">
        <f t="shared" si="44"/>
        <v>-
-</v>
      </c>
      <c r="O2521" s="26"/>
      <c r="P2521" s="38" t="s">
        <v>3149</v>
      </c>
      <c r="Q2521" s="39"/>
      <c r="R2521" s="40"/>
    </row>
    <row r="2522" spans="1:18" ht="35.700000000000003" customHeight="1">
      <c r="A2522" s="22" t="s">
        <v>3150</v>
      </c>
      <c r="B2522" s="24"/>
      <c r="C2522" s="19" t="s">
        <v>3151</v>
      </c>
      <c r="D2522" s="20"/>
      <c r="E2522" s="20"/>
      <c r="F2522" s="20"/>
      <c r="G2522" s="21"/>
      <c r="H2522" s="22" t="s">
        <v>609</v>
      </c>
      <c r="I2522" s="24"/>
      <c r="J2522" s="35">
        <v>3</v>
      </c>
      <c r="K2522" s="36"/>
      <c r="L2522" s="37"/>
      <c r="M2522" s="7"/>
      <c r="N2522" s="25" t="str">
        <f t="shared" si="44"/>
        <v>-
-</v>
      </c>
      <c r="O2522" s="26"/>
      <c r="P2522" s="38" t="s">
        <v>3152</v>
      </c>
      <c r="Q2522" s="39"/>
      <c r="R2522" s="40"/>
    </row>
    <row r="2523" spans="1:18" ht="35.700000000000003" customHeight="1">
      <c r="A2523" s="22" t="s">
        <v>3153</v>
      </c>
      <c r="B2523" s="24"/>
      <c r="C2523" s="19" t="s">
        <v>3154</v>
      </c>
      <c r="D2523" s="20"/>
      <c r="E2523" s="20"/>
      <c r="F2523" s="20"/>
      <c r="G2523" s="21"/>
      <c r="H2523" s="22" t="s">
        <v>609</v>
      </c>
      <c r="I2523" s="24"/>
      <c r="J2523" s="35">
        <v>2</v>
      </c>
      <c r="K2523" s="36"/>
      <c r="L2523" s="37"/>
      <c r="M2523" s="7"/>
      <c r="N2523" s="25" t="str">
        <f t="shared" si="44"/>
        <v>-
-</v>
      </c>
      <c r="O2523" s="26"/>
      <c r="P2523" s="38" t="s">
        <v>3155</v>
      </c>
      <c r="Q2523" s="39"/>
      <c r="R2523" s="40"/>
    </row>
    <row r="2524" spans="1:18" ht="35.700000000000003" customHeight="1">
      <c r="A2524" s="22" t="s">
        <v>3156</v>
      </c>
      <c r="B2524" s="24"/>
      <c r="C2524" s="19" t="s">
        <v>3157</v>
      </c>
      <c r="D2524" s="20"/>
      <c r="E2524" s="20"/>
      <c r="F2524" s="20"/>
      <c r="G2524" s="21"/>
      <c r="H2524" s="22" t="s">
        <v>122</v>
      </c>
      <c r="I2524" s="24"/>
      <c r="J2524" s="35">
        <v>6</v>
      </c>
      <c r="K2524" s="36"/>
      <c r="L2524" s="37"/>
      <c r="M2524" s="7"/>
      <c r="N2524" s="25" t="str">
        <f t="shared" si="44"/>
        <v>-
-</v>
      </c>
      <c r="O2524" s="26"/>
      <c r="P2524" s="38" t="s">
        <v>3158</v>
      </c>
      <c r="Q2524" s="39"/>
      <c r="R2524" s="40"/>
    </row>
    <row r="2525" spans="1:18" ht="17.850000000000001" customHeight="1">
      <c r="A2525" s="22" t="s">
        <v>3159</v>
      </c>
      <c r="B2525" s="24"/>
      <c r="C2525" s="19" t="s">
        <v>3160</v>
      </c>
      <c r="D2525" s="20"/>
      <c r="E2525" s="20"/>
      <c r="F2525" s="20"/>
      <c r="G2525" s="21"/>
      <c r="H2525" s="22" t="s">
        <v>122</v>
      </c>
      <c r="I2525" s="24"/>
      <c r="J2525" s="35">
        <v>2</v>
      </c>
      <c r="K2525" s="36"/>
      <c r="L2525" s="37"/>
      <c r="M2525" s="7"/>
      <c r="N2525" s="25" t="str">
        <f>IF(COUNT(J2525,M2525)=2,ROUND(J2525*M2525,0),"-")</f>
        <v>-</v>
      </c>
      <c r="O2525" s="26"/>
      <c r="P2525" s="19"/>
      <c r="Q2525" s="20"/>
      <c r="R2525" s="21"/>
    </row>
    <row r="2526" spans="1:18" ht="17.850000000000001" customHeight="1">
      <c r="A2526" s="22" t="s">
        <v>3161</v>
      </c>
      <c r="B2526" s="24"/>
      <c r="C2526" s="19" t="s">
        <v>3162</v>
      </c>
      <c r="D2526" s="20"/>
      <c r="E2526" s="20"/>
      <c r="F2526" s="20"/>
      <c r="G2526" s="21"/>
      <c r="H2526" s="22" t="s">
        <v>122</v>
      </c>
      <c r="I2526" s="24"/>
      <c r="J2526" s="35">
        <v>2</v>
      </c>
      <c r="K2526" s="36"/>
      <c r="L2526" s="37"/>
      <c r="M2526" s="7"/>
      <c r="N2526" s="25" t="str">
        <f>IF(COUNT(J2526,M2526)=2,ROUND(J2526*M2526,0),"-")</f>
        <v>-</v>
      </c>
      <c r="O2526" s="26"/>
      <c r="P2526" s="19"/>
      <c r="Q2526" s="20"/>
      <c r="R2526" s="21"/>
    </row>
    <row r="2527" spans="1:18" ht="17.850000000000001" customHeight="1">
      <c r="A2527" s="22" t="s">
        <v>3163</v>
      </c>
      <c r="B2527" s="24"/>
      <c r="C2527" s="19" t="s">
        <v>3164</v>
      </c>
      <c r="D2527" s="20"/>
      <c r="E2527" s="20"/>
      <c r="F2527" s="20"/>
      <c r="G2527" s="21"/>
      <c r="H2527" s="22" t="s">
        <v>122</v>
      </c>
      <c r="I2527" s="24"/>
      <c r="J2527" s="35">
        <v>1</v>
      </c>
      <c r="K2527" s="36"/>
      <c r="L2527" s="37"/>
      <c r="M2527" s="7"/>
      <c r="N2527" s="25" t="str">
        <f>IF(COUNT(J2527,M2527)=2,ROUND(J2527*M2527,0),"-")</f>
        <v>-</v>
      </c>
      <c r="O2527" s="26"/>
      <c r="P2527" s="38" t="s">
        <v>3165</v>
      </c>
      <c r="Q2527" s="39"/>
      <c r="R2527" s="40"/>
    </row>
    <row r="2528" spans="1:18" ht="54.75" customHeight="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</row>
    <row r="2529" spans="1:18" ht="10.5" customHeight="1">
      <c r="A2529" s="1"/>
      <c r="B2529" s="41" t="s">
        <v>42</v>
      </c>
      <c r="C2529" s="41"/>
      <c r="D2529" s="1"/>
      <c r="E2529" s="8" t="s">
        <v>43</v>
      </c>
      <c r="F2529" s="1"/>
      <c r="G2529" s="41" t="s">
        <v>44</v>
      </c>
      <c r="H2529" s="41"/>
      <c r="I2529" s="1"/>
      <c r="J2529" s="1"/>
      <c r="K2529" s="8" t="s">
        <v>43</v>
      </c>
      <c r="L2529" s="1"/>
      <c r="M2529" s="1"/>
      <c r="N2529" s="1"/>
      <c r="O2529" s="1"/>
      <c r="P2529" s="1"/>
      <c r="Q2529" s="1"/>
      <c r="R2529" s="1"/>
    </row>
    <row r="2530" spans="1:18" ht="21.45" customHeight="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</row>
    <row r="2531" spans="1:18" ht="26.1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</row>
    <row r="2532" spans="1:18" ht="17.25" customHeight="1">
      <c r="A2532" s="29" t="s">
        <v>0</v>
      </c>
      <c r="B2532" s="29"/>
      <c r="C2532" s="29"/>
      <c r="D2532" s="29"/>
      <c r="E2532" s="29"/>
      <c r="F2532" s="29"/>
      <c r="G2532" s="29"/>
      <c r="H2532" s="29"/>
      <c r="I2532" s="29"/>
      <c r="J2532" s="29"/>
      <c r="K2532" s="29"/>
      <c r="L2532" s="29"/>
      <c r="M2532" s="29"/>
      <c r="N2532" s="29"/>
      <c r="O2532" s="29"/>
      <c r="P2532" s="29"/>
      <c r="Q2532" s="29"/>
      <c r="R2532" s="29"/>
    </row>
    <row r="2533" spans="1:18" ht="4.8" customHeight="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</row>
    <row r="2534" spans="1:18" ht="17.25" customHeight="1">
      <c r="A2534" s="29" t="s">
        <v>45</v>
      </c>
      <c r="B2534" s="29"/>
      <c r="C2534" s="29"/>
      <c r="D2534" s="29"/>
      <c r="E2534" s="29"/>
      <c r="F2534" s="29"/>
      <c r="G2534" s="29"/>
      <c r="H2534" s="29"/>
      <c r="I2534" s="29"/>
      <c r="J2534" s="29"/>
      <c r="K2534" s="29"/>
      <c r="L2534" s="29"/>
      <c r="M2534" s="29"/>
      <c r="N2534" s="29"/>
      <c r="O2534" s="29"/>
      <c r="P2534" s="29"/>
      <c r="Q2534" s="29"/>
      <c r="R2534" s="29"/>
    </row>
    <row r="2535" spans="1:18" ht="2.85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</row>
    <row r="2536" spans="1:18" ht="11.4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30" t="s">
        <v>2</v>
      </c>
      <c r="P2536" s="30"/>
      <c r="Q2536" s="30"/>
      <c r="R2536" s="30"/>
    </row>
    <row r="2537" spans="1:18" ht="6.75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</row>
    <row r="2538" spans="1:18" ht="10.5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41" t="s">
        <v>3166</v>
      </c>
      <c r="P2538" s="41"/>
      <c r="Q2538" s="41"/>
      <c r="R2538" s="1"/>
    </row>
    <row r="2539" spans="1:18" ht="2.4" customHeight="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</row>
    <row r="2540" spans="1:18" ht="27.6" customHeight="1">
      <c r="A2540" s="16" t="s">
        <v>4</v>
      </c>
      <c r="B2540" s="18"/>
      <c r="C2540" s="19" t="s">
        <v>47</v>
      </c>
      <c r="D2540" s="20"/>
      <c r="E2540" s="20"/>
      <c r="F2540" s="20"/>
      <c r="G2540" s="20"/>
      <c r="H2540" s="20"/>
      <c r="I2540" s="20"/>
      <c r="J2540" s="20"/>
      <c r="K2540" s="20"/>
      <c r="L2540" s="21"/>
      <c r="M2540" s="4" t="s">
        <v>6</v>
      </c>
      <c r="N2540" s="32"/>
      <c r="O2540" s="33"/>
      <c r="P2540" s="33"/>
      <c r="Q2540" s="33"/>
      <c r="R2540" s="34"/>
    </row>
    <row r="2541" spans="1:18" ht="27.6" customHeight="1">
      <c r="A2541" s="16" t="s">
        <v>7</v>
      </c>
      <c r="B2541" s="18"/>
      <c r="C2541" s="19" t="s">
        <v>8</v>
      </c>
      <c r="D2541" s="20"/>
      <c r="E2541" s="20"/>
      <c r="F2541" s="20"/>
      <c r="G2541" s="20"/>
      <c r="H2541" s="20"/>
      <c r="I2541" s="20"/>
      <c r="J2541" s="20"/>
      <c r="K2541" s="20"/>
      <c r="L2541" s="21"/>
      <c r="M2541" s="4" t="s">
        <v>9</v>
      </c>
      <c r="N2541" s="19" t="s">
        <v>10</v>
      </c>
      <c r="O2541" s="20"/>
      <c r="P2541" s="20"/>
      <c r="Q2541" s="20"/>
      <c r="R2541" s="21"/>
    </row>
    <row r="2542" spans="1:18" ht="22.2" customHeight="1">
      <c r="A2542" s="22" t="s">
        <v>11</v>
      </c>
      <c r="B2542" s="24"/>
      <c r="C2542" s="22" t="s">
        <v>48</v>
      </c>
      <c r="D2542" s="23"/>
      <c r="E2542" s="23"/>
      <c r="F2542" s="23"/>
      <c r="G2542" s="24"/>
      <c r="H2542" s="22" t="s">
        <v>49</v>
      </c>
      <c r="I2542" s="24"/>
      <c r="J2542" s="22" t="s">
        <v>50</v>
      </c>
      <c r="K2542" s="23"/>
      <c r="L2542" s="24"/>
      <c r="M2542" s="5" t="s">
        <v>51</v>
      </c>
      <c r="N2542" s="22" t="s">
        <v>52</v>
      </c>
      <c r="O2542" s="24"/>
      <c r="P2542" s="22" t="s">
        <v>53</v>
      </c>
      <c r="Q2542" s="23"/>
      <c r="R2542" s="24"/>
    </row>
    <row r="2543" spans="1:18" ht="53.55" customHeight="1">
      <c r="A2543" s="22" t="s">
        <v>3167</v>
      </c>
      <c r="B2543" s="24"/>
      <c r="C2543" s="19" t="s">
        <v>3168</v>
      </c>
      <c r="D2543" s="20"/>
      <c r="E2543" s="20"/>
      <c r="F2543" s="20"/>
      <c r="G2543" s="21"/>
      <c r="H2543" s="22" t="s">
        <v>122</v>
      </c>
      <c r="I2543" s="24"/>
      <c r="J2543" s="35">
        <v>2</v>
      </c>
      <c r="K2543" s="36"/>
      <c r="L2543" s="37"/>
      <c r="M2543" s="7"/>
      <c r="N2543" s="25" t="str">
        <f>IF(COUNT(J2543,M2543)=2,ROUND(J2543*M2543,0),"-
-
-")</f>
        <v>-
-
-</v>
      </c>
      <c r="O2543" s="26"/>
      <c r="P2543" s="38" t="s">
        <v>3169</v>
      </c>
      <c r="Q2543" s="39"/>
      <c r="R2543" s="40"/>
    </row>
    <row r="2544" spans="1:18" ht="53.55" customHeight="1">
      <c r="A2544" s="22" t="s">
        <v>3170</v>
      </c>
      <c r="B2544" s="24"/>
      <c r="C2544" s="19" t="s">
        <v>3171</v>
      </c>
      <c r="D2544" s="20"/>
      <c r="E2544" s="20"/>
      <c r="F2544" s="20"/>
      <c r="G2544" s="21"/>
      <c r="H2544" s="22" t="s">
        <v>122</v>
      </c>
      <c r="I2544" s="24"/>
      <c r="J2544" s="35">
        <v>2</v>
      </c>
      <c r="K2544" s="36"/>
      <c r="L2544" s="37"/>
      <c r="M2544" s="7"/>
      <c r="N2544" s="25" t="str">
        <f>IF(COUNT(J2544,M2544)=2,ROUND(J2544*M2544,0),"-
-
-")</f>
        <v>-
-
-</v>
      </c>
      <c r="O2544" s="26"/>
      <c r="P2544" s="38" t="s">
        <v>3172</v>
      </c>
      <c r="Q2544" s="39"/>
      <c r="R2544" s="40"/>
    </row>
    <row r="2545" spans="1:18" ht="17.850000000000001" customHeight="1">
      <c r="A2545" s="22" t="s">
        <v>3173</v>
      </c>
      <c r="B2545" s="24"/>
      <c r="C2545" s="19" t="s">
        <v>3174</v>
      </c>
      <c r="D2545" s="20"/>
      <c r="E2545" s="20"/>
      <c r="F2545" s="20"/>
      <c r="G2545" s="21"/>
      <c r="H2545" s="22"/>
      <c r="I2545" s="24"/>
      <c r="J2545" s="35">
        <v>1</v>
      </c>
      <c r="K2545" s="36"/>
      <c r="L2545" s="37"/>
      <c r="M2545" s="6" t="str">
        <f>IF(COUNT(N2545,J2545)=2,IF(J2545=0,"-",N2545/J2545),"-")</f>
        <v>-</v>
      </c>
      <c r="N2545" s="25" t="str">
        <f>IF(COUNT(N2546,N2547,N2548)=3,SUM(N2546,N2547,N2548),"-")</f>
        <v>-</v>
      </c>
      <c r="O2545" s="26"/>
      <c r="P2545" s="19"/>
      <c r="Q2545" s="20"/>
      <c r="R2545" s="21"/>
    </row>
    <row r="2546" spans="1:18" ht="35.700000000000003" customHeight="1">
      <c r="A2546" s="22" t="s">
        <v>3175</v>
      </c>
      <c r="B2546" s="24"/>
      <c r="C2546" s="19" t="s">
        <v>3176</v>
      </c>
      <c r="D2546" s="20"/>
      <c r="E2546" s="20"/>
      <c r="F2546" s="20"/>
      <c r="G2546" s="21"/>
      <c r="H2546" s="22" t="s">
        <v>122</v>
      </c>
      <c r="I2546" s="24"/>
      <c r="J2546" s="35">
        <v>24</v>
      </c>
      <c r="K2546" s="36"/>
      <c r="L2546" s="37"/>
      <c r="M2546" s="7"/>
      <c r="N2546" s="25" t="str">
        <f>IF(COUNT(J2546,M2546)=2,ROUND(J2546*M2546,0),"-
-")</f>
        <v>-
-</v>
      </c>
      <c r="O2546" s="26"/>
      <c r="P2546" s="38" t="s">
        <v>3177</v>
      </c>
      <c r="Q2546" s="39"/>
      <c r="R2546" s="40"/>
    </row>
    <row r="2547" spans="1:18" ht="35.700000000000003" customHeight="1">
      <c r="A2547" s="22" t="s">
        <v>3178</v>
      </c>
      <c r="B2547" s="24"/>
      <c r="C2547" s="19" t="s">
        <v>3179</v>
      </c>
      <c r="D2547" s="20"/>
      <c r="E2547" s="20"/>
      <c r="F2547" s="20"/>
      <c r="G2547" s="21"/>
      <c r="H2547" s="22" t="s">
        <v>122</v>
      </c>
      <c r="I2547" s="24"/>
      <c r="J2547" s="35">
        <v>14</v>
      </c>
      <c r="K2547" s="36"/>
      <c r="L2547" s="37"/>
      <c r="M2547" s="7"/>
      <c r="N2547" s="25" t="str">
        <f>IF(COUNT(J2547,M2547)=2,ROUND(J2547*M2547,0),"-
-")</f>
        <v>-
-</v>
      </c>
      <c r="O2547" s="26"/>
      <c r="P2547" s="38" t="s">
        <v>3180</v>
      </c>
      <c r="Q2547" s="39"/>
      <c r="R2547" s="40"/>
    </row>
    <row r="2548" spans="1:18" ht="35.700000000000003" customHeight="1">
      <c r="A2548" s="22" t="s">
        <v>3181</v>
      </c>
      <c r="B2548" s="24"/>
      <c r="C2548" s="19" t="s">
        <v>3182</v>
      </c>
      <c r="D2548" s="20"/>
      <c r="E2548" s="20"/>
      <c r="F2548" s="20"/>
      <c r="G2548" s="21"/>
      <c r="H2548" s="22" t="s">
        <v>122</v>
      </c>
      <c r="I2548" s="24"/>
      <c r="J2548" s="35">
        <v>14</v>
      </c>
      <c r="K2548" s="36"/>
      <c r="L2548" s="37"/>
      <c r="M2548" s="7"/>
      <c r="N2548" s="25" t="str">
        <f>IF(COUNT(J2548,M2548)=2,ROUND(J2548*M2548,0),"-
-")</f>
        <v>-
-</v>
      </c>
      <c r="O2548" s="26"/>
      <c r="P2548" s="38" t="s">
        <v>3183</v>
      </c>
      <c r="Q2548" s="39"/>
      <c r="R2548" s="40"/>
    </row>
    <row r="2549" spans="1:18" ht="35.700000000000003" customHeight="1">
      <c r="A2549" s="22" t="s">
        <v>3184</v>
      </c>
      <c r="B2549" s="24"/>
      <c r="C2549" s="19" t="s">
        <v>3185</v>
      </c>
      <c r="D2549" s="20"/>
      <c r="E2549" s="20"/>
      <c r="F2549" s="20"/>
      <c r="G2549" s="21"/>
      <c r="H2549" s="22" t="s">
        <v>122</v>
      </c>
      <c r="I2549" s="24"/>
      <c r="J2549" s="35">
        <v>1</v>
      </c>
      <c r="K2549" s="36"/>
      <c r="L2549" s="37"/>
      <c r="M2549" s="7"/>
      <c r="N2549" s="25" t="str">
        <f>IF(COUNT(J2549,M2549)=2,ROUND(J2549*M2549,0),"-
-")</f>
        <v>-
-</v>
      </c>
      <c r="O2549" s="26"/>
      <c r="P2549" s="19"/>
      <c r="Q2549" s="20"/>
      <c r="R2549" s="21"/>
    </row>
    <row r="2550" spans="1:18" ht="17.850000000000001" customHeight="1">
      <c r="A2550" s="22" t="s">
        <v>3186</v>
      </c>
      <c r="B2550" s="24"/>
      <c r="C2550" s="19" t="s">
        <v>3187</v>
      </c>
      <c r="D2550" s="20"/>
      <c r="E2550" s="20"/>
      <c r="F2550" s="20"/>
      <c r="G2550" s="21"/>
      <c r="H2550" s="22"/>
      <c r="I2550" s="24"/>
      <c r="J2550" s="35">
        <v>1</v>
      </c>
      <c r="K2550" s="36"/>
      <c r="L2550" s="37"/>
      <c r="M2550" s="6" t="str">
        <f>IF(COUNT(N2550,J2550)=2,IF(J2550=0,"-",N2550/J2550),"-")</f>
        <v>-</v>
      </c>
      <c r="N2550" s="25" t="str">
        <f>IF(COUNT(N2551,N2552,N2553,N2554,N2555,N2571)=6,SUM(N2551,N2552,N2553,N2554,N2555,N2571),"-")</f>
        <v>-</v>
      </c>
      <c r="O2550" s="26"/>
      <c r="P2550" s="19"/>
      <c r="Q2550" s="20"/>
      <c r="R2550" s="21"/>
    </row>
    <row r="2551" spans="1:18" ht="35.700000000000003" customHeight="1">
      <c r="A2551" s="22" t="s">
        <v>3188</v>
      </c>
      <c r="B2551" s="24"/>
      <c r="C2551" s="19" t="s">
        <v>3189</v>
      </c>
      <c r="D2551" s="20"/>
      <c r="E2551" s="20"/>
      <c r="F2551" s="20"/>
      <c r="G2551" s="21"/>
      <c r="H2551" s="22" t="s">
        <v>65</v>
      </c>
      <c r="I2551" s="24"/>
      <c r="J2551" s="35">
        <v>1</v>
      </c>
      <c r="K2551" s="36"/>
      <c r="L2551" s="37"/>
      <c r="M2551" s="7"/>
      <c r="N2551" s="25" t="str">
        <f>IF(COUNT(J2551,M2551)=2,ROUND(J2551*M2551,0),"-
-")</f>
        <v>-
-</v>
      </c>
      <c r="O2551" s="26"/>
      <c r="P2551" s="38" t="s">
        <v>3190</v>
      </c>
      <c r="Q2551" s="39"/>
      <c r="R2551" s="40"/>
    </row>
    <row r="2552" spans="1:18" ht="53.55" customHeight="1">
      <c r="A2552" s="22" t="s">
        <v>3191</v>
      </c>
      <c r="B2552" s="24"/>
      <c r="C2552" s="19" t="s">
        <v>3192</v>
      </c>
      <c r="D2552" s="20"/>
      <c r="E2552" s="20"/>
      <c r="F2552" s="20"/>
      <c r="G2552" s="21"/>
      <c r="H2552" s="22" t="s">
        <v>65</v>
      </c>
      <c r="I2552" s="24"/>
      <c r="J2552" s="35">
        <v>1</v>
      </c>
      <c r="K2552" s="36"/>
      <c r="L2552" s="37"/>
      <c r="M2552" s="7"/>
      <c r="N2552" s="25" t="str">
        <f>IF(COUNT(J2552,M2552)=2,ROUND(J2552*M2552,0),"-
-
-")</f>
        <v>-
-
-</v>
      </c>
      <c r="O2552" s="26"/>
      <c r="P2552" s="38" t="s">
        <v>3193</v>
      </c>
      <c r="Q2552" s="39"/>
      <c r="R2552" s="40"/>
    </row>
    <row r="2553" spans="1:18" ht="35.700000000000003" customHeight="1">
      <c r="A2553" s="22" t="s">
        <v>3194</v>
      </c>
      <c r="B2553" s="24"/>
      <c r="C2553" s="19" t="s">
        <v>3195</v>
      </c>
      <c r="D2553" s="20"/>
      <c r="E2553" s="20"/>
      <c r="F2553" s="20"/>
      <c r="G2553" s="21"/>
      <c r="H2553" s="22" t="s">
        <v>65</v>
      </c>
      <c r="I2553" s="24"/>
      <c r="J2553" s="35">
        <v>1</v>
      </c>
      <c r="K2553" s="36"/>
      <c r="L2553" s="37"/>
      <c r="M2553" s="7"/>
      <c r="N2553" s="25" t="str">
        <f>IF(COUNT(J2553,M2553)=2,ROUND(J2553*M2553,0),"-
-")</f>
        <v>-
-</v>
      </c>
      <c r="O2553" s="26"/>
      <c r="P2553" s="38" t="s">
        <v>3196</v>
      </c>
      <c r="Q2553" s="39"/>
      <c r="R2553" s="40"/>
    </row>
    <row r="2554" spans="1:18" ht="53.55" customHeight="1">
      <c r="A2554" s="22" t="s">
        <v>3197</v>
      </c>
      <c r="B2554" s="24"/>
      <c r="C2554" s="19" t="s">
        <v>3198</v>
      </c>
      <c r="D2554" s="20"/>
      <c r="E2554" s="20"/>
      <c r="F2554" s="20"/>
      <c r="G2554" s="21"/>
      <c r="H2554" s="22" t="s">
        <v>65</v>
      </c>
      <c r="I2554" s="24"/>
      <c r="J2554" s="35">
        <v>1</v>
      </c>
      <c r="K2554" s="36"/>
      <c r="L2554" s="37"/>
      <c r="M2554" s="7"/>
      <c r="N2554" s="25" t="str">
        <f>IF(COUNT(J2554,M2554)=2,ROUND(J2554*M2554,0),"-
-
-")</f>
        <v>-
-
-</v>
      </c>
      <c r="O2554" s="26"/>
      <c r="P2554" s="38" t="s">
        <v>3199</v>
      </c>
      <c r="Q2554" s="39"/>
      <c r="R2554" s="40"/>
    </row>
    <row r="2555" spans="1:18" ht="71.55" customHeight="1">
      <c r="A2555" s="22" t="s">
        <v>3200</v>
      </c>
      <c r="B2555" s="24"/>
      <c r="C2555" s="19" t="s">
        <v>3201</v>
      </c>
      <c r="D2555" s="20"/>
      <c r="E2555" s="20"/>
      <c r="F2555" s="20"/>
      <c r="G2555" s="21"/>
      <c r="H2555" s="22" t="s">
        <v>65</v>
      </c>
      <c r="I2555" s="24"/>
      <c r="J2555" s="35">
        <v>1</v>
      </c>
      <c r="K2555" s="36"/>
      <c r="L2555" s="37"/>
      <c r="M2555" s="7"/>
      <c r="N2555" s="25" t="str">
        <f>IF(COUNT(J2555,M2555)=2,ROUND(J2555*M2555,0),"-
-
-
-")</f>
        <v>-
-
-
-</v>
      </c>
      <c r="O2555" s="26"/>
      <c r="P2555" s="38" t="s">
        <v>3202</v>
      </c>
      <c r="Q2555" s="39"/>
      <c r="R2555" s="40"/>
    </row>
    <row r="2556" spans="1:18" ht="54.75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</row>
    <row r="2557" spans="1:18" ht="10.5" customHeight="1">
      <c r="A2557" s="1"/>
      <c r="B2557" s="41" t="s">
        <v>42</v>
      </c>
      <c r="C2557" s="41"/>
      <c r="D2557" s="1"/>
      <c r="E2557" s="8" t="s">
        <v>43</v>
      </c>
      <c r="F2557" s="1"/>
      <c r="G2557" s="41" t="s">
        <v>44</v>
      </c>
      <c r="H2557" s="41"/>
      <c r="I2557" s="1"/>
      <c r="J2557" s="1"/>
      <c r="K2557" s="8" t="s">
        <v>43</v>
      </c>
      <c r="L2557" s="1"/>
      <c r="M2557" s="1"/>
      <c r="N2557" s="1"/>
      <c r="O2557" s="1"/>
      <c r="P2557" s="1"/>
      <c r="Q2557" s="1"/>
      <c r="R2557" s="1"/>
    </row>
    <row r="2558" spans="1:18" ht="21.45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</row>
    <row r="2559" spans="1:18" ht="26.1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</row>
    <row r="2560" spans="1:18" ht="17.25" customHeight="1">
      <c r="A2560" s="29" t="s">
        <v>0</v>
      </c>
      <c r="B2560" s="29"/>
      <c r="C2560" s="29"/>
      <c r="D2560" s="29"/>
      <c r="E2560" s="29"/>
      <c r="F2560" s="29"/>
      <c r="G2560" s="29"/>
      <c r="H2560" s="29"/>
      <c r="I2560" s="29"/>
      <c r="J2560" s="29"/>
      <c r="K2560" s="29"/>
      <c r="L2560" s="29"/>
      <c r="M2560" s="29"/>
      <c r="N2560" s="29"/>
      <c r="O2560" s="29"/>
      <c r="P2560" s="29"/>
      <c r="Q2560" s="29"/>
      <c r="R2560" s="29"/>
    </row>
    <row r="2561" spans="1:18" ht="4.8" customHeight="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</row>
    <row r="2562" spans="1:18" ht="17.25" customHeight="1">
      <c r="A2562" s="29" t="s">
        <v>45</v>
      </c>
      <c r="B2562" s="29"/>
      <c r="C2562" s="29"/>
      <c r="D2562" s="29"/>
      <c r="E2562" s="29"/>
      <c r="F2562" s="29"/>
      <c r="G2562" s="29"/>
      <c r="H2562" s="29"/>
      <c r="I2562" s="29"/>
      <c r="J2562" s="29"/>
      <c r="K2562" s="29"/>
      <c r="L2562" s="29"/>
      <c r="M2562" s="29"/>
      <c r="N2562" s="29"/>
      <c r="O2562" s="29"/>
      <c r="P2562" s="29"/>
      <c r="Q2562" s="29"/>
      <c r="R2562" s="29"/>
    </row>
    <row r="2563" spans="1:18" ht="2.85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</row>
    <row r="2564" spans="1:18" ht="11.4" customHeight="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30" t="s">
        <v>2</v>
      </c>
      <c r="P2564" s="30"/>
      <c r="Q2564" s="30"/>
      <c r="R2564" s="30"/>
    </row>
    <row r="2565" spans="1:18" ht="6.75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</row>
    <row r="2566" spans="1:18" ht="10.5" customHeight="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41" t="s">
        <v>3203</v>
      </c>
      <c r="P2566" s="41"/>
      <c r="Q2566" s="41"/>
      <c r="R2566" s="1"/>
    </row>
    <row r="2567" spans="1:18" ht="2.4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</row>
    <row r="2568" spans="1:18" ht="27.6" customHeight="1">
      <c r="A2568" s="16" t="s">
        <v>4</v>
      </c>
      <c r="B2568" s="18"/>
      <c r="C2568" s="19" t="s">
        <v>47</v>
      </c>
      <c r="D2568" s="20"/>
      <c r="E2568" s="20"/>
      <c r="F2568" s="20"/>
      <c r="G2568" s="20"/>
      <c r="H2568" s="20"/>
      <c r="I2568" s="20"/>
      <c r="J2568" s="20"/>
      <c r="K2568" s="20"/>
      <c r="L2568" s="21"/>
      <c r="M2568" s="4" t="s">
        <v>6</v>
      </c>
      <c r="N2568" s="32"/>
      <c r="O2568" s="33"/>
      <c r="P2568" s="33"/>
      <c r="Q2568" s="33"/>
      <c r="R2568" s="34"/>
    </row>
    <row r="2569" spans="1:18" ht="27.6" customHeight="1">
      <c r="A2569" s="16" t="s">
        <v>7</v>
      </c>
      <c r="B2569" s="18"/>
      <c r="C2569" s="19" t="s">
        <v>8</v>
      </c>
      <c r="D2569" s="20"/>
      <c r="E2569" s="20"/>
      <c r="F2569" s="20"/>
      <c r="G2569" s="20"/>
      <c r="H2569" s="20"/>
      <c r="I2569" s="20"/>
      <c r="J2569" s="20"/>
      <c r="K2569" s="20"/>
      <c r="L2569" s="21"/>
      <c r="M2569" s="4" t="s">
        <v>9</v>
      </c>
      <c r="N2569" s="19" t="s">
        <v>10</v>
      </c>
      <c r="O2569" s="20"/>
      <c r="P2569" s="20"/>
      <c r="Q2569" s="20"/>
      <c r="R2569" s="21"/>
    </row>
    <row r="2570" spans="1:18" ht="22.2" customHeight="1">
      <c r="A2570" s="22" t="s">
        <v>11</v>
      </c>
      <c r="B2570" s="24"/>
      <c r="C2570" s="22" t="s">
        <v>48</v>
      </c>
      <c r="D2570" s="23"/>
      <c r="E2570" s="23"/>
      <c r="F2570" s="23"/>
      <c r="G2570" s="24"/>
      <c r="H2570" s="22" t="s">
        <v>49</v>
      </c>
      <c r="I2570" s="24"/>
      <c r="J2570" s="22" t="s">
        <v>50</v>
      </c>
      <c r="K2570" s="23"/>
      <c r="L2570" s="24"/>
      <c r="M2570" s="5" t="s">
        <v>51</v>
      </c>
      <c r="N2570" s="22" t="s">
        <v>52</v>
      </c>
      <c r="O2570" s="24"/>
      <c r="P2570" s="22" t="s">
        <v>53</v>
      </c>
      <c r="Q2570" s="23"/>
      <c r="R2570" s="24"/>
    </row>
    <row r="2571" spans="1:18" ht="35.700000000000003" customHeight="1">
      <c r="A2571" s="22" t="s">
        <v>3204</v>
      </c>
      <c r="B2571" s="24"/>
      <c r="C2571" s="19" t="s">
        <v>3205</v>
      </c>
      <c r="D2571" s="20"/>
      <c r="E2571" s="20"/>
      <c r="F2571" s="20"/>
      <c r="G2571" s="21"/>
      <c r="H2571" s="22" t="s">
        <v>65</v>
      </c>
      <c r="I2571" s="24"/>
      <c r="J2571" s="35">
        <v>1</v>
      </c>
      <c r="K2571" s="36"/>
      <c r="L2571" s="37"/>
      <c r="M2571" s="7"/>
      <c r="N2571" s="25" t="str">
        <f>IF(COUNT(J2571,M2571)=2,ROUND(J2571*M2571,0),"-
-")</f>
        <v>-
-</v>
      </c>
      <c r="O2571" s="26"/>
      <c r="P2571" s="38" t="s">
        <v>3206</v>
      </c>
      <c r="Q2571" s="39"/>
      <c r="R2571" s="40"/>
    </row>
    <row r="2572" spans="1:18" ht="89.4" customHeight="1">
      <c r="A2572" s="22" t="s">
        <v>3207</v>
      </c>
      <c r="B2572" s="24"/>
      <c r="C2572" s="19" t="s">
        <v>3208</v>
      </c>
      <c r="D2572" s="20"/>
      <c r="E2572" s="20"/>
      <c r="F2572" s="20"/>
      <c r="G2572" s="21"/>
      <c r="H2572" s="22" t="s">
        <v>65</v>
      </c>
      <c r="I2572" s="24"/>
      <c r="J2572" s="35">
        <v>1</v>
      </c>
      <c r="K2572" s="36"/>
      <c r="L2572" s="37"/>
      <c r="M2572" s="7"/>
      <c r="N2572" s="25" t="str">
        <f>IF(COUNT(J2572,M2572)=2,ROUND(J2572*M2572,0),"-
-
-
-
-")</f>
        <v>-
-
-
-
-</v>
      </c>
      <c r="O2572" s="26"/>
      <c r="P2572" s="19"/>
      <c r="Q2572" s="20"/>
      <c r="R2572" s="21"/>
    </row>
    <row r="2573" spans="1:18" ht="89.4" customHeight="1">
      <c r="A2573" s="22" t="s">
        <v>3209</v>
      </c>
      <c r="B2573" s="24"/>
      <c r="C2573" s="19" t="s">
        <v>3210</v>
      </c>
      <c r="D2573" s="20"/>
      <c r="E2573" s="20"/>
      <c r="F2573" s="20"/>
      <c r="G2573" s="21"/>
      <c r="H2573" s="22" t="s">
        <v>65</v>
      </c>
      <c r="I2573" s="24"/>
      <c r="J2573" s="35">
        <v>1</v>
      </c>
      <c r="K2573" s="36"/>
      <c r="L2573" s="37"/>
      <c r="M2573" s="7"/>
      <c r="N2573" s="25" t="str">
        <f>IF(COUNT(J2573,M2573)=2,ROUND(J2573*M2573,0),"-
-
-
-
-")</f>
        <v>-
-
-
-
-</v>
      </c>
      <c r="O2573" s="26"/>
      <c r="P2573" s="19"/>
      <c r="Q2573" s="20"/>
      <c r="R2573" s="21"/>
    </row>
    <row r="2574" spans="1:18" ht="53.55" customHeight="1">
      <c r="A2574" s="22" t="s">
        <v>3211</v>
      </c>
      <c r="B2574" s="24"/>
      <c r="C2574" s="19" t="s">
        <v>3212</v>
      </c>
      <c r="D2574" s="20"/>
      <c r="E2574" s="20"/>
      <c r="F2574" s="20"/>
      <c r="G2574" s="21"/>
      <c r="H2574" s="22" t="s">
        <v>65</v>
      </c>
      <c r="I2574" s="24"/>
      <c r="J2574" s="35">
        <v>1</v>
      </c>
      <c r="K2574" s="36"/>
      <c r="L2574" s="37"/>
      <c r="M2574" s="7"/>
      <c r="N2574" s="25" t="str">
        <f>IF(COUNT(J2574,M2574)=2,ROUND(J2574*M2574,0),"-
-
-")</f>
        <v>-
-
-</v>
      </c>
      <c r="O2574" s="26"/>
      <c r="P2574" s="19"/>
      <c r="Q2574" s="20"/>
      <c r="R2574" s="21"/>
    </row>
    <row r="2575" spans="1:18" ht="35.700000000000003" customHeight="1">
      <c r="A2575" s="22" t="s">
        <v>3213</v>
      </c>
      <c r="B2575" s="24"/>
      <c r="C2575" s="19" t="s">
        <v>3214</v>
      </c>
      <c r="D2575" s="20"/>
      <c r="E2575" s="20"/>
      <c r="F2575" s="20"/>
      <c r="G2575" s="21"/>
      <c r="H2575" s="22" t="s">
        <v>65</v>
      </c>
      <c r="I2575" s="24"/>
      <c r="J2575" s="35">
        <v>1</v>
      </c>
      <c r="K2575" s="36"/>
      <c r="L2575" s="37"/>
      <c r="M2575" s="7"/>
      <c r="N2575" s="25" t="str">
        <f>IF(COUNT(J2575,M2575)=2,ROUND(J2575*M2575,0),"-
-")</f>
        <v>-
-</v>
      </c>
      <c r="O2575" s="26"/>
      <c r="P2575" s="19"/>
      <c r="Q2575" s="20"/>
      <c r="R2575" s="21"/>
    </row>
    <row r="2576" spans="1:18" ht="35.700000000000003" customHeight="1">
      <c r="A2576" s="22" t="s">
        <v>3215</v>
      </c>
      <c r="B2576" s="24"/>
      <c r="C2576" s="19" t="s">
        <v>3216</v>
      </c>
      <c r="D2576" s="20"/>
      <c r="E2576" s="20"/>
      <c r="F2576" s="20"/>
      <c r="G2576" s="21"/>
      <c r="H2576" s="22" t="s">
        <v>65</v>
      </c>
      <c r="I2576" s="24"/>
      <c r="J2576" s="35">
        <v>1</v>
      </c>
      <c r="K2576" s="36"/>
      <c r="L2576" s="37"/>
      <c r="M2576" s="7"/>
      <c r="N2576" s="25" t="str">
        <f>IF(COUNT(J2576,M2576)=2,ROUND(J2576*M2576,0),"-
-")</f>
        <v>-
-</v>
      </c>
      <c r="O2576" s="26"/>
      <c r="P2576" s="38" t="s">
        <v>3217</v>
      </c>
      <c r="Q2576" s="39"/>
      <c r="R2576" s="40"/>
    </row>
    <row r="2577" spans="1:18" ht="35.700000000000003" customHeight="1">
      <c r="A2577" s="22" t="s">
        <v>3218</v>
      </c>
      <c r="B2577" s="24"/>
      <c r="C2577" s="19" t="s">
        <v>3219</v>
      </c>
      <c r="D2577" s="20"/>
      <c r="E2577" s="20"/>
      <c r="F2577" s="20"/>
      <c r="G2577" s="21"/>
      <c r="H2577" s="22" t="s">
        <v>65</v>
      </c>
      <c r="I2577" s="24"/>
      <c r="J2577" s="35">
        <v>1</v>
      </c>
      <c r="K2577" s="36"/>
      <c r="L2577" s="37"/>
      <c r="M2577" s="7"/>
      <c r="N2577" s="25" t="str">
        <f>IF(COUNT(J2577,M2577)=2,ROUND(J2577*M2577,0),"-
-")</f>
        <v>-
-</v>
      </c>
      <c r="O2577" s="26"/>
      <c r="P2577" s="38" t="s">
        <v>3220</v>
      </c>
      <c r="Q2577" s="39"/>
      <c r="R2577" s="40"/>
    </row>
    <row r="2578" spans="1:18" ht="35.700000000000003" customHeight="1">
      <c r="A2578" s="22" t="s">
        <v>3221</v>
      </c>
      <c r="B2578" s="24"/>
      <c r="C2578" s="19" t="s">
        <v>3222</v>
      </c>
      <c r="D2578" s="20"/>
      <c r="E2578" s="20"/>
      <c r="F2578" s="20"/>
      <c r="G2578" s="21"/>
      <c r="H2578" s="22" t="s">
        <v>65</v>
      </c>
      <c r="I2578" s="24"/>
      <c r="J2578" s="35">
        <v>1</v>
      </c>
      <c r="K2578" s="36"/>
      <c r="L2578" s="37"/>
      <c r="M2578" s="7"/>
      <c r="N2578" s="25" t="str">
        <f>IF(COUNT(J2578,M2578)=2,ROUND(J2578*M2578,0),"-
-")</f>
        <v>-
-</v>
      </c>
      <c r="O2578" s="26"/>
      <c r="P2578" s="38" t="s">
        <v>3223</v>
      </c>
      <c r="Q2578" s="39"/>
      <c r="R2578" s="40"/>
    </row>
    <row r="2579" spans="1:18" ht="17.850000000000001" customHeight="1">
      <c r="A2579" s="22" t="s">
        <v>3224</v>
      </c>
      <c r="B2579" s="24"/>
      <c r="C2579" s="19" t="s">
        <v>3225</v>
      </c>
      <c r="D2579" s="20"/>
      <c r="E2579" s="20"/>
      <c r="F2579" s="20"/>
      <c r="G2579" s="21"/>
      <c r="H2579" s="22" t="s">
        <v>65</v>
      </c>
      <c r="I2579" s="24"/>
      <c r="J2579" s="35">
        <v>1</v>
      </c>
      <c r="K2579" s="36"/>
      <c r="L2579" s="37"/>
      <c r="M2579" s="7"/>
      <c r="N2579" s="25" t="str">
        <f>IF(COUNT(J2579,M2579)=2,ROUND(J2579*M2579,0),"-")</f>
        <v>-</v>
      </c>
      <c r="O2579" s="26"/>
      <c r="P2579" s="19"/>
      <c r="Q2579" s="20"/>
      <c r="R2579" s="21"/>
    </row>
    <row r="2580" spans="1:18" ht="17.850000000000001" customHeight="1">
      <c r="A2580" s="22" t="s">
        <v>23</v>
      </c>
      <c r="B2580" s="24"/>
      <c r="C2580" s="19" t="s">
        <v>24</v>
      </c>
      <c r="D2580" s="20"/>
      <c r="E2580" s="20"/>
      <c r="F2580" s="20"/>
      <c r="G2580" s="21"/>
      <c r="H2580" s="22"/>
      <c r="I2580" s="24"/>
      <c r="J2580" s="35">
        <v>1</v>
      </c>
      <c r="K2580" s="36"/>
      <c r="L2580" s="37"/>
      <c r="M2580" s="6" t="str">
        <f>IF(COUNT(N2580,J2580)=2,IF(J2580=0,"-",N2580/J2580),"-")</f>
        <v>-</v>
      </c>
      <c r="N2580" s="25" t="str">
        <f>IF(COUNT(N2581,N2582,N2583,N2599,N2600,N2607,N2612,N2613,N2614,N2615,N2616,N2633,N2634)=13,SUM(N2581,N2582,N2583,N2599,N2600,N2607,N2612,N2613,N2614,N2615,N2616,N2633,N2634),"-")</f>
        <v>-</v>
      </c>
      <c r="O2580" s="26"/>
      <c r="P2580" s="19"/>
      <c r="Q2580" s="20"/>
      <c r="R2580" s="21"/>
    </row>
    <row r="2581" spans="1:18" ht="53.55" customHeight="1">
      <c r="A2581" s="22" t="s">
        <v>3226</v>
      </c>
      <c r="B2581" s="24"/>
      <c r="C2581" s="19" t="s">
        <v>3227</v>
      </c>
      <c r="D2581" s="20"/>
      <c r="E2581" s="20"/>
      <c r="F2581" s="20"/>
      <c r="G2581" s="21"/>
      <c r="H2581" s="22" t="s">
        <v>122</v>
      </c>
      <c r="I2581" s="24"/>
      <c r="J2581" s="35">
        <v>1</v>
      </c>
      <c r="K2581" s="36"/>
      <c r="L2581" s="37"/>
      <c r="M2581" s="7"/>
      <c r="N2581" s="25" t="str">
        <f>IF(COUNT(J2581,M2581)=2,ROUND(J2581*M2581,0),"-
-
-")</f>
        <v>-
-
-</v>
      </c>
      <c r="O2581" s="26"/>
      <c r="P2581" s="38" t="s">
        <v>3228</v>
      </c>
      <c r="Q2581" s="39"/>
      <c r="R2581" s="40"/>
    </row>
    <row r="2582" spans="1:18" ht="17.850000000000001" customHeight="1">
      <c r="A2582" s="22" t="s">
        <v>3229</v>
      </c>
      <c r="B2582" s="24"/>
      <c r="C2582" s="19" t="s">
        <v>3230</v>
      </c>
      <c r="D2582" s="20"/>
      <c r="E2582" s="20"/>
      <c r="F2582" s="20"/>
      <c r="G2582" s="21"/>
      <c r="H2582" s="22" t="s">
        <v>122</v>
      </c>
      <c r="I2582" s="24"/>
      <c r="J2582" s="35">
        <v>1</v>
      </c>
      <c r="K2582" s="36"/>
      <c r="L2582" s="37"/>
      <c r="M2582" s="7"/>
      <c r="N2582" s="25" t="str">
        <f>IF(COUNT(J2582,M2582)=2,ROUND(J2582*M2582,0),"-")</f>
        <v>-</v>
      </c>
      <c r="O2582" s="26"/>
      <c r="P2582" s="19"/>
      <c r="Q2582" s="20"/>
      <c r="R2582" s="21"/>
    </row>
    <row r="2583" spans="1:18" ht="17.850000000000001" customHeight="1">
      <c r="A2583" s="22" t="s">
        <v>3231</v>
      </c>
      <c r="B2583" s="24"/>
      <c r="C2583" s="19" t="s">
        <v>3232</v>
      </c>
      <c r="D2583" s="20"/>
      <c r="E2583" s="20"/>
      <c r="F2583" s="20"/>
      <c r="G2583" s="21"/>
      <c r="H2583" s="22" t="s">
        <v>65</v>
      </c>
      <c r="I2583" s="24"/>
      <c r="J2583" s="35">
        <v>1</v>
      </c>
      <c r="K2583" s="36"/>
      <c r="L2583" s="37"/>
      <c r="M2583" s="7"/>
      <c r="N2583" s="25" t="str">
        <f>IF(COUNT(J2583,M2583)=2,ROUND(J2583*M2583,0),"-")</f>
        <v>-</v>
      </c>
      <c r="O2583" s="26"/>
      <c r="P2583" s="19"/>
      <c r="Q2583" s="20"/>
      <c r="R2583" s="21"/>
    </row>
    <row r="2584" spans="1:18" ht="54.75" customHeight="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</row>
    <row r="2585" spans="1:18" ht="10.5" customHeight="1">
      <c r="A2585" s="1"/>
      <c r="B2585" s="41" t="s">
        <v>42</v>
      </c>
      <c r="C2585" s="41"/>
      <c r="D2585" s="1"/>
      <c r="E2585" s="8" t="s">
        <v>43</v>
      </c>
      <c r="F2585" s="1"/>
      <c r="G2585" s="41" t="s">
        <v>44</v>
      </c>
      <c r="H2585" s="41"/>
      <c r="I2585" s="1"/>
      <c r="J2585" s="1"/>
      <c r="K2585" s="8" t="s">
        <v>43</v>
      </c>
      <c r="L2585" s="1"/>
      <c r="M2585" s="1"/>
      <c r="N2585" s="1"/>
      <c r="O2585" s="1"/>
      <c r="P2585" s="1"/>
      <c r="Q2585" s="1"/>
      <c r="R2585" s="1"/>
    </row>
    <row r="2586" spans="1:18" ht="21.45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</row>
    <row r="2587" spans="1:18" ht="26.1" customHeight="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</row>
    <row r="2588" spans="1:18" ht="17.25" customHeight="1">
      <c r="A2588" s="29" t="s">
        <v>0</v>
      </c>
      <c r="B2588" s="29"/>
      <c r="C2588" s="29"/>
      <c r="D2588" s="29"/>
      <c r="E2588" s="29"/>
      <c r="F2588" s="29"/>
      <c r="G2588" s="29"/>
      <c r="H2588" s="29"/>
      <c r="I2588" s="29"/>
      <c r="J2588" s="29"/>
      <c r="K2588" s="29"/>
      <c r="L2588" s="29"/>
      <c r="M2588" s="29"/>
      <c r="N2588" s="29"/>
      <c r="O2588" s="29"/>
      <c r="P2588" s="29"/>
      <c r="Q2588" s="29"/>
      <c r="R2588" s="29"/>
    </row>
    <row r="2589" spans="1:18" ht="4.8" customHeight="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</row>
    <row r="2590" spans="1:18" ht="17.25" customHeight="1">
      <c r="A2590" s="29" t="s">
        <v>45</v>
      </c>
      <c r="B2590" s="29"/>
      <c r="C2590" s="29"/>
      <c r="D2590" s="29"/>
      <c r="E2590" s="29"/>
      <c r="F2590" s="29"/>
      <c r="G2590" s="29"/>
      <c r="H2590" s="29"/>
      <c r="I2590" s="29"/>
      <c r="J2590" s="29"/>
      <c r="K2590" s="29"/>
      <c r="L2590" s="29"/>
      <c r="M2590" s="29"/>
      <c r="N2590" s="29"/>
      <c r="O2590" s="29"/>
      <c r="P2590" s="29"/>
      <c r="Q2590" s="29"/>
      <c r="R2590" s="29"/>
    </row>
    <row r="2591" spans="1:18" ht="2.85" customHeight="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</row>
    <row r="2592" spans="1:18" ht="11.4" customHeight="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30" t="s">
        <v>2</v>
      </c>
      <c r="P2592" s="30"/>
      <c r="Q2592" s="30"/>
      <c r="R2592" s="30"/>
    </row>
    <row r="2593" spans="1:18" ht="6.75" customHeight="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</row>
    <row r="2594" spans="1:18" ht="10.5" customHeight="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41" t="s">
        <v>3233</v>
      </c>
      <c r="P2594" s="41"/>
      <c r="Q2594" s="41"/>
      <c r="R2594" s="1"/>
    </row>
    <row r="2595" spans="1:18" ht="2.4" customHeight="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</row>
    <row r="2596" spans="1:18" ht="27.6" customHeight="1">
      <c r="A2596" s="16" t="s">
        <v>4</v>
      </c>
      <c r="B2596" s="18"/>
      <c r="C2596" s="19" t="s">
        <v>47</v>
      </c>
      <c r="D2596" s="20"/>
      <c r="E2596" s="20"/>
      <c r="F2596" s="20"/>
      <c r="G2596" s="20"/>
      <c r="H2596" s="20"/>
      <c r="I2596" s="20"/>
      <c r="J2596" s="20"/>
      <c r="K2596" s="20"/>
      <c r="L2596" s="21"/>
      <c r="M2596" s="4" t="s">
        <v>6</v>
      </c>
      <c r="N2596" s="32"/>
      <c r="O2596" s="33"/>
      <c r="P2596" s="33"/>
      <c r="Q2596" s="33"/>
      <c r="R2596" s="34"/>
    </row>
    <row r="2597" spans="1:18" ht="27.6" customHeight="1">
      <c r="A2597" s="16" t="s">
        <v>7</v>
      </c>
      <c r="B2597" s="18"/>
      <c r="C2597" s="19" t="s">
        <v>8</v>
      </c>
      <c r="D2597" s="20"/>
      <c r="E2597" s="20"/>
      <c r="F2597" s="20"/>
      <c r="G2597" s="20"/>
      <c r="H2597" s="20"/>
      <c r="I2597" s="20"/>
      <c r="J2597" s="20"/>
      <c r="K2597" s="20"/>
      <c r="L2597" s="21"/>
      <c r="M2597" s="4" t="s">
        <v>9</v>
      </c>
      <c r="N2597" s="19" t="s">
        <v>10</v>
      </c>
      <c r="O2597" s="20"/>
      <c r="P2597" s="20"/>
      <c r="Q2597" s="20"/>
      <c r="R2597" s="21"/>
    </row>
    <row r="2598" spans="1:18" ht="22.2" customHeight="1">
      <c r="A2598" s="22" t="s">
        <v>11</v>
      </c>
      <c r="B2598" s="24"/>
      <c r="C2598" s="22" t="s">
        <v>48</v>
      </c>
      <c r="D2598" s="23"/>
      <c r="E2598" s="23"/>
      <c r="F2598" s="23"/>
      <c r="G2598" s="24"/>
      <c r="H2598" s="22" t="s">
        <v>49</v>
      </c>
      <c r="I2598" s="24"/>
      <c r="J2598" s="22" t="s">
        <v>50</v>
      </c>
      <c r="K2598" s="23"/>
      <c r="L2598" s="24"/>
      <c r="M2598" s="5" t="s">
        <v>51</v>
      </c>
      <c r="N2598" s="22" t="s">
        <v>52</v>
      </c>
      <c r="O2598" s="24"/>
      <c r="P2598" s="22" t="s">
        <v>53</v>
      </c>
      <c r="Q2598" s="23"/>
      <c r="R2598" s="24"/>
    </row>
    <row r="2599" spans="1:18" ht="17.7" customHeight="1">
      <c r="A2599" s="22" t="s">
        <v>3234</v>
      </c>
      <c r="B2599" s="24"/>
      <c r="C2599" s="19" t="s">
        <v>3235</v>
      </c>
      <c r="D2599" s="20"/>
      <c r="E2599" s="20"/>
      <c r="F2599" s="20"/>
      <c r="G2599" s="21"/>
      <c r="H2599" s="22" t="s">
        <v>122</v>
      </c>
      <c r="I2599" s="24"/>
      <c r="J2599" s="35">
        <v>12</v>
      </c>
      <c r="K2599" s="36"/>
      <c r="L2599" s="37"/>
      <c r="M2599" s="7"/>
      <c r="N2599" s="25" t="str">
        <f>IF(COUNT(J2599,M2599)=2,ROUND(J2599*M2599,0),"-")</f>
        <v>-</v>
      </c>
      <c r="O2599" s="26"/>
      <c r="P2599" s="19"/>
      <c r="Q2599" s="20"/>
      <c r="R2599" s="21"/>
    </row>
    <row r="2600" spans="1:18" ht="17.850000000000001" customHeight="1">
      <c r="A2600" s="22" t="s">
        <v>3236</v>
      </c>
      <c r="B2600" s="24"/>
      <c r="C2600" s="19" t="s">
        <v>3237</v>
      </c>
      <c r="D2600" s="20"/>
      <c r="E2600" s="20"/>
      <c r="F2600" s="20"/>
      <c r="G2600" s="21"/>
      <c r="H2600" s="22"/>
      <c r="I2600" s="24"/>
      <c r="J2600" s="35">
        <v>1</v>
      </c>
      <c r="K2600" s="36"/>
      <c r="L2600" s="37"/>
      <c r="M2600" s="6" t="str">
        <f>IF(COUNT(N2600,J2600)=2,IF(J2600=0,"-",N2600/J2600),"-")</f>
        <v>-</v>
      </c>
      <c r="N2600" s="25" t="str">
        <f>IF(COUNT(N2601,N2602,N2603,N2604,N2605,N2606)=6,SUM(N2601,N2602,N2603,N2604,N2605,N2606),"-")</f>
        <v>-</v>
      </c>
      <c r="O2600" s="26"/>
      <c r="P2600" s="19"/>
      <c r="Q2600" s="20"/>
      <c r="R2600" s="21"/>
    </row>
    <row r="2601" spans="1:18" ht="17.850000000000001" customHeight="1">
      <c r="A2601" s="22" t="s">
        <v>3238</v>
      </c>
      <c r="B2601" s="24"/>
      <c r="C2601" s="19" t="s">
        <v>3239</v>
      </c>
      <c r="D2601" s="20"/>
      <c r="E2601" s="20"/>
      <c r="F2601" s="20"/>
      <c r="G2601" s="21"/>
      <c r="H2601" s="22" t="s">
        <v>122</v>
      </c>
      <c r="I2601" s="24"/>
      <c r="J2601" s="35">
        <v>1</v>
      </c>
      <c r="K2601" s="36"/>
      <c r="L2601" s="37"/>
      <c r="M2601" s="7"/>
      <c r="N2601" s="25" t="str">
        <f>IF(COUNT(J2601,M2601)=2,ROUND(J2601*M2601,0),"-")</f>
        <v>-</v>
      </c>
      <c r="O2601" s="26"/>
      <c r="P2601" s="38" t="s">
        <v>3240</v>
      </c>
      <c r="Q2601" s="39"/>
      <c r="R2601" s="40"/>
    </row>
    <row r="2602" spans="1:18" ht="17.850000000000001" customHeight="1">
      <c r="A2602" s="22" t="s">
        <v>3241</v>
      </c>
      <c r="B2602" s="24"/>
      <c r="C2602" s="19" t="s">
        <v>3242</v>
      </c>
      <c r="D2602" s="20"/>
      <c r="E2602" s="20"/>
      <c r="F2602" s="20"/>
      <c r="G2602" s="21"/>
      <c r="H2602" s="22" t="s">
        <v>122</v>
      </c>
      <c r="I2602" s="24"/>
      <c r="J2602" s="35">
        <v>2</v>
      </c>
      <c r="K2602" s="36"/>
      <c r="L2602" s="37"/>
      <c r="M2602" s="7"/>
      <c r="N2602" s="25" t="str">
        <f>IF(COUNT(J2602,M2602)=2,ROUND(J2602*M2602,0),"-")</f>
        <v>-</v>
      </c>
      <c r="O2602" s="26"/>
      <c r="P2602" s="38" t="s">
        <v>3243</v>
      </c>
      <c r="Q2602" s="39"/>
      <c r="R2602" s="40"/>
    </row>
    <row r="2603" spans="1:18" ht="35.700000000000003" customHeight="1">
      <c r="A2603" s="22" t="s">
        <v>3244</v>
      </c>
      <c r="B2603" s="24"/>
      <c r="C2603" s="19" t="s">
        <v>3245</v>
      </c>
      <c r="D2603" s="20"/>
      <c r="E2603" s="20"/>
      <c r="F2603" s="20"/>
      <c r="G2603" s="21"/>
      <c r="H2603" s="22" t="s">
        <v>122</v>
      </c>
      <c r="I2603" s="24"/>
      <c r="J2603" s="35">
        <v>3</v>
      </c>
      <c r="K2603" s="36"/>
      <c r="L2603" s="37"/>
      <c r="M2603" s="7"/>
      <c r="N2603" s="25" t="str">
        <f>IF(COUNT(J2603,M2603)=2,ROUND(J2603*M2603,0),"-
-")</f>
        <v>-
-</v>
      </c>
      <c r="O2603" s="26"/>
      <c r="P2603" s="38" t="s">
        <v>3246</v>
      </c>
      <c r="Q2603" s="39"/>
      <c r="R2603" s="40"/>
    </row>
    <row r="2604" spans="1:18" ht="35.700000000000003" customHeight="1">
      <c r="A2604" s="22" t="s">
        <v>3247</v>
      </c>
      <c r="B2604" s="24"/>
      <c r="C2604" s="19" t="s">
        <v>3248</v>
      </c>
      <c r="D2604" s="20"/>
      <c r="E2604" s="20"/>
      <c r="F2604" s="20"/>
      <c r="G2604" s="21"/>
      <c r="H2604" s="22" t="s">
        <v>122</v>
      </c>
      <c r="I2604" s="24"/>
      <c r="J2604" s="35">
        <v>6</v>
      </c>
      <c r="K2604" s="36"/>
      <c r="L2604" s="37"/>
      <c r="M2604" s="7"/>
      <c r="N2604" s="25" t="str">
        <f>IF(COUNT(J2604,M2604)=2,ROUND(J2604*M2604,0),"-
-")</f>
        <v>-
-</v>
      </c>
      <c r="O2604" s="26"/>
      <c r="P2604" s="38" t="s">
        <v>3249</v>
      </c>
      <c r="Q2604" s="39"/>
      <c r="R2604" s="40"/>
    </row>
    <row r="2605" spans="1:18" ht="35.700000000000003" customHeight="1">
      <c r="A2605" s="22" t="s">
        <v>3250</v>
      </c>
      <c r="B2605" s="24"/>
      <c r="C2605" s="19" t="s">
        <v>3251</v>
      </c>
      <c r="D2605" s="20"/>
      <c r="E2605" s="20"/>
      <c r="F2605" s="20"/>
      <c r="G2605" s="21"/>
      <c r="H2605" s="22" t="s">
        <v>122</v>
      </c>
      <c r="I2605" s="24"/>
      <c r="J2605" s="35">
        <v>12</v>
      </c>
      <c r="K2605" s="36"/>
      <c r="L2605" s="37"/>
      <c r="M2605" s="7"/>
      <c r="N2605" s="25" t="str">
        <f>IF(COUNT(J2605,M2605)=2,ROUND(J2605*M2605,0),"-
-")</f>
        <v>-
-</v>
      </c>
      <c r="O2605" s="26"/>
      <c r="P2605" s="38" t="s">
        <v>3252</v>
      </c>
      <c r="Q2605" s="39"/>
      <c r="R2605" s="40"/>
    </row>
    <row r="2606" spans="1:18" ht="35.700000000000003" customHeight="1">
      <c r="A2606" s="22" t="s">
        <v>3253</v>
      </c>
      <c r="B2606" s="24"/>
      <c r="C2606" s="19" t="s">
        <v>3254</v>
      </c>
      <c r="D2606" s="20"/>
      <c r="E2606" s="20"/>
      <c r="F2606" s="20"/>
      <c r="G2606" s="21"/>
      <c r="H2606" s="22" t="s">
        <v>122</v>
      </c>
      <c r="I2606" s="24"/>
      <c r="J2606" s="35">
        <v>24</v>
      </c>
      <c r="K2606" s="36"/>
      <c r="L2606" s="37"/>
      <c r="M2606" s="7"/>
      <c r="N2606" s="25" t="str">
        <f>IF(COUNT(J2606,M2606)=2,ROUND(J2606*M2606,0),"-
-")</f>
        <v>-
-</v>
      </c>
      <c r="O2606" s="26"/>
      <c r="P2606" s="38" t="s">
        <v>3255</v>
      </c>
      <c r="Q2606" s="39"/>
      <c r="R2606" s="40"/>
    </row>
    <row r="2607" spans="1:18" ht="17.850000000000001" customHeight="1">
      <c r="A2607" s="22" t="s">
        <v>3256</v>
      </c>
      <c r="B2607" s="24"/>
      <c r="C2607" s="19" t="s">
        <v>3257</v>
      </c>
      <c r="D2607" s="20"/>
      <c r="E2607" s="20"/>
      <c r="F2607" s="20"/>
      <c r="G2607" s="21"/>
      <c r="H2607" s="22"/>
      <c r="I2607" s="24"/>
      <c r="J2607" s="35">
        <v>1</v>
      </c>
      <c r="K2607" s="36"/>
      <c r="L2607" s="37"/>
      <c r="M2607" s="6" t="str">
        <f>IF(COUNT(N2607,J2607)=2,IF(J2607=0,"-",N2607/J2607),"-")</f>
        <v>-</v>
      </c>
      <c r="N2607" s="25" t="str">
        <f>IF(COUNT(N2608,N2609,N2610,N2611)=4,SUM(N2608,N2609,N2610,N2611),"-")</f>
        <v>-</v>
      </c>
      <c r="O2607" s="26"/>
      <c r="P2607" s="19"/>
      <c r="Q2607" s="20"/>
      <c r="R2607" s="21"/>
    </row>
    <row r="2608" spans="1:18" ht="35.700000000000003" customHeight="1">
      <c r="A2608" s="22" t="s">
        <v>3258</v>
      </c>
      <c r="B2608" s="24"/>
      <c r="C2608" s="19" t="s">
        <v>3259</v>
      </c>
      <c r="D2608" s="20"/>
      <c r="E2608" s="20"/>
      <c r="F2608" s="20"/>
      <c r="G2608" s="21"/>
      <c r="H2608" s="22" t="s">
        <v>138</v>
      </c>
      <c r="I2608" s="24"/>
      <c r="J2608" s="35">
        <v>168</v>
      </c>
      <c r="K2608" s="36"/>
      <c r="L2608" s="37"/>
      <c r="M2608" s="7"/>
      <c r="N2608" s="25" t="str">
        <f t="shared" ref="N2608:N2615" si="45">IF(COUNT(J2608,M2608)=2,ROUND(J2608*M2608,0),"-
-")</f>
        <v>-
-</v>
      </c>
      <c r="O2608" s="26"/>
      <c r="P2608" s="38" t="s">
        <v>3260</v>
      </c>
      <c r="Q2608" s="39"/>
      <c r="R2608" s="40"/>
    </row>
    <row r="2609" spans="1:18" ht="35.700000000000003" customHeight="1">
      <c r="A2609" s="22" t="s">
        <v>3261</v>
      </c>
      <c r="B2609" s="24"/>
      <c r="C2609" s="19" t="s">
        <v>3262</v>
      </c>
      <c r="D2609" s="20"/>
      <c r="E2609" s="20"/>
      <c r="F2609" s="20"/>
      <c r="G2609" s="21"/>
      <c r="H2609" s="22" t="s">
        <v>138</v>
      </c>
      <c r="I2609" s="24"/>
      <c r="J2609" s="35">
        <v>336</v>
      </c>
      <c r="K2609" s="36"/>
      <c r="L2609" s="37"/>
      <c r="M2609" s="7"/>
      <c r="N2609" s="25" t="str">
        <f t="shared" si="45"/>
        <v>-
-</v>
      </c>
      <c r="O2609" s="26"/>
      <c r="P2609" s="38" t="s">
        <v>3263</v>
      </c>
      <c r="Q2609" s="39"/>
      <c r="R2609" s="40"/>
    </row>
    <row r="2610" spans="1:18" ht="35.700000000000003" customHeight="1">
      <c r="A2610" s="22" t="s">
        <v>3264</v>
      </c>
      <c r="B2610" s="24"/>
      <c r="C2610" s="19" t="s">
        <v>3265</v>
      </c>
      <c r="D2610" s="20"/>
      <c r="E2610" s="20"/>
      <c r="F2610" s="20"/>
      <c r="G2610" s="21"/>
      <c r="H2610" s="22" t="s">
        <v>138</v>
      </c>
      <c r="I2610" s="24"/>
      <c r="J2610" s="35">
        <v>288</v>
      </c>
      <c r="K2610" s="36"/>
      <c r="L2610" s="37"/>
      <c r="M2610" s="7"/>
      <c r="N2610" s="25" t="str">
        <f t="shared" si="45"/>
        <v>-
-</v>
      </c>
      <c r="O2610" s="26"/>
      <c r="P2610" s="38" t="s">
        <v>3266</v>
      </c>
      <c r="Q2610" s="39"/>
      <c r="R2610" s="40"/>
    </row>
    <row r="2611" spans="1:18" ht="35.700000000000003" customHeight="1">
      <c r="A2611" s="22" t="s">
        <v>3267</v>
      </c>
      <c r="B2611" s="24"/>
      <c r="C2611" s="19" t="s">
        <v>3268</v>
      </c>
      <c r="D2611" s="20"/>
      <c r="E2611" s="20"/>
      <c r="F2611" s="20"/>
      <c r="G2611" s="21"/>
      <c r="H2611" s="22" t="s">
        <v>138</v>
      </c>
      <c r="I2611" s="24"/>
      <c r="J2611" s="35">
        <v>576</v>
      </c>
      <c r="K2611" s="36"/>
      <c r="L2611" s="37"/>
      <c r="M2611" s="7"/>
      <c r="N2611" s="25" t="str">
        <f t="shared" si="45"/>
        <v>-
-</v>
      </c>
      <c r="O2611" s="26"/>
      <c r="P2611" s="38" t="s">
        <v>3269</v>
      </c>
      <c r="Q2611" s="39"/>
      <c r="R2611" s="40"/>
    </row>
    <row r="2612" spans="1:18" ht="35.700000000000003" customHeight="1">
      <c r="A2612" s="22" t="s">
        <v>3270</v>
      </c>
      <c r="B2612" s="24"/>
      <c r="C2612" s="19" t="s">
        <v>3271</v>
      </c>
      <c r="D2612" s="20"/>
      <c r="E2612" s="20"/>
      <c r="F2612" s="20"/>
      <c r="G2612" s="21"/>
      <c r="H2612" s="22" t="s">
        <v>65</v>
      </c>
      <c r="I2612" s="24"/>
      <c r="J2612" s="35">
        <v>1</v>
      </c>
      <c r="K2612" s="36"/>
      <c r="L2612" s="37"/>
      <c r="M2612" s="7"/>
      <c r="N2612" s="25" t="str">
        <f t="shared" si="45"/>
        <v>-
-</v>
      </c>
      <c r="O2612" s="26"/>
      <c r="P2612" s="38" t="s">
        <v>3272</v>
      </c>
      <c r="Q2612" s="39"/>
      <c r="R2612" s="40"/>
    </row>
    <row r="2613" spans="1:18" ht="35.700000000000003" customHeight="1">
      <c r="A2613" s="22" t="s">
        <v>3273</v>
      </c>
      <c r="B2613" s="24"/>
      <c r="C2613" s="19" t="s">
        <v>3274</v>
      </c>
      <c r="D2613" s="20"/>
      <c r="E2613" s="20"/>
      <c r="F2613" s="20"/>
      <c r="G2613" s="21"/>
      <c r="H2613" s="22" t="s">
        <v>65</v>
      </c>
      <c r="I2613" s="24"/>
      <c r="J2613" s="35">
        <v>1</v>
      </c>
      <c r="K2613" s="36"/>
      <c r="L2613" s="37"/>
      <c r="M2613" s="7"/>
      <c r="N2613" s="25" t="str">
        <f t="shared" si="45"/>
        <v>-
-</v>
      </c>
      <c r="O2613" s="26"/>
      <c r="P2613" s="38" t="s">
        <v>3275</v>
      </c>
      <c r="Q2613" s="39"/>
      <c r="R2613" s="40"/>
    </row>
    <row r="2614" spans="1:18" ht="35.700000000000003" customHeight="1">
      <c r="A2614" s="22" t="s">
        <v>3276</v>
      </c>
      <c r="B2614" s="24"/>
      <c r="C2614" s="19" t="s">
        <v>3277</v>
      </c>
      <c r="D2614" s="20"/>
      <c r="E2614" s="20"/>
      <c r="F2614" s="20"/>
      <c r="G2614" s="21"/>
      <c r="H2614" s="22" t="s">
        <v>65</v>
      </c>
      <c r="I2614" s="24"/>
      <c r="J2614" s="35">
        <v>1</v>
      </c>
      <c r="K2614" s="36"/>
      <c r="L2614" s="37"/>
      <c r="M2614" s="7"/>
      <c r="N2614" s="25" t="str">
        <f t="shared" si="45"/>
        <v>-
-</v>
      </c>
      <c r="O2614" s="26"/>
      <c r="P2614" s="38" t="s">
        <v>3278</v>
      </c>
      <c r="Q2614" s="39"/>
      <c r="R2614" s="40"/>
    </row>
    <row r="2615" spans="1:18" ht="35.700000000000003" customHeight="1">
      <c r="A2615" s="22" t="s">
        <v>3279</v>
      </c>
      <c r="B2615" s="24"/>
      <c r="C2615" s="19" t="s">
        <v>3280</v>
      </c>
      <c r="D2615" s="20"/>
      <c r="E2615" s="20"/>
      <c r="F2615" s="20"/>
      <c r="G2615" s="21"/>
      <c r="H2615" s="22" t="s">
        <v>65</v>
      </c>
      <c r="I2615" s="24"/>
      <c r="J2615" s="35">
        <v>1</v>
      </c>
      <c r="K2615" s="36"/>
      <c r="L2615" s="37"/>
      <c r="M2615" s="7"/>
      <c r="N2615" s="25" t="str">
        <f t="shared" si="45"/>
        <v>-
-</v>
      </c>
      <c r="O2615" s="26"/>
      <c r="P2615" s="38" t="s">
        <v>3281</v>
      </c>
      <c r="Q2615" s="39"/>
      <c r="R2615" s="40"/>
    </row>
    <row r="2616" spans="1:18" ht="17.850000000000001" customHeight="1">
      <c r="A2616" s="22" t="s">
        <v>3282</v>
      </c>
      <c r="B2616" s="24"/>
      <c r="C2616" s="19" t="s">
        <v>3283</v>
      </c>
      <c r="D2616" s="20"/>
      <c r="E2616" s="20"/>
      <c r="F2616" s="20"/>
      <c r="G2616" s="21"/>
      <c r="H2616" s="22" t="s">
        <v>65</v>
      </c>
      <c r="I2616" s="24"/>
      <c r="J2616" s="35">
        <v>1</v>
      </c>
      <c r="K2616" s="36"/>
      <c r="L2616" s="37"/>
      <c r="M2616" s="7"/>
      <c r="N2616" s="25" t="str">
        <f>IF(COUNT(J2616,M2616)=2,ROUND(J2616*M2616,0),"-")</f>
        <v>-</v>
      </c>
      <c r="O2616" s="26"/>
      <c r="P2616" s="38" t="s">
        <v>3284</v>
      </c>
      <c r="Q2616" s="39"/>
      <c r="R2616" s="40"/>
    </row>
    <row r="2617" spans="1:18" ht="54.75" customHeight="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</row>
    <row r="2618" spans="1:18" ht="10.5" customHeight="1">
      <c r="A2618" s="1"/>
      <c r="B2618" s="41" t="s">
        <v>42</v>
      </c>
      <c r="C2618" s="41"/>
      <c r="D2618" s="1"/>
      <c r="E2618" s="8" t="s">
        <v>43</v>
      </c>
      <c r="F2618" s="1"/>
      <c r="G2618" s="41" t="s">
        <v>44</v>
      </c>
      <c r="H2618" s="41"/>
      <c r="I2618" s="1"/>
      <c r="J2618" s="1"/>
      <c r="K2618" s="8" t="s">
        <v>43</v>
      </c>
      <c r="L2618" s="1"/>
      <c r="M2618" s="1"/>
      <c r="N2618" s="1"/>
      <c r="O2618" s="1"/>
      <c r="P2618" s="1"/>
      <c r="Q2618" s="1"/>
      <c r="R2618" s="1"/>
    </row>
    <row r="2619" spans="1:18" ht="21.45" customHeight="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</row>
    <row r="2620" spans="1:18" ht="26.1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</row>
    <row r="2621" spans="1:18" ht="17.25" customHeight="1">
      <c r="A2621" s="29" t="s">
        <v>0</v>
      </c>
      <c r="B2621" s="29"/>
      <c r="C2621" s="29"/>
      <c r="D2621" s="29"/>
      <c r="E2621" s="29"/>
      <c r="F2621" s="29"/>
      <c r="G2621" s="29"/>
      <c r="H2621" s="29"/>
      <c r="I2621" s="29"/>
      <c r="J2621" s="29"/>
      <c r="K2621" s="29"/>
      <c r="L2621" s="29"/>
      <c r="M2621" s="29"/>
      <c r="N2621" s="29"/>
      <c r="O2621" s="29"/>
      <c r="P2621" s="29"/>
      <c r="Q2621" s="29"/>
      <c r="R2621" s="29"/>
    </row>
    <row r="2622" spans="1:18" ht="4.8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</row>
    <row r="2623" spans="1:18" ht="17.25" customHeight="1">
      <c r="A2623" s="29" t="s">
        <v>45</v>
      </c>
      <c r="B2623" s="29"/>
      <c r="C2623" s="29"/>
      <c r="D2623" s="29"/>
      <c r="E2623" s="29"/>
      <c r="F2623" s="29"/>
      <c r="G2623" s="29"/>
      <c r="H2623" s="29"/>
      <c r="I2623" s="29"/>
      <c r="J2623" s="29"/>
      <c r="K2623" s="29"/>
      <c r="L2623" s="29"/>
      <c r="M2623" s="29"/>
      <c r="N2623" s="29"/>
      <c r="O2623" s="29"/>
      <c r="P2623" s="29"/>
      <c r="Q2623" s="29"/>
      <c r="R2623" s="29"/>
    </row>
    <row r="2624" spans="1:18" ht="2.85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</row>
    <row r="2625" spans="1:18" ht="11.4" customHeight="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30" t="s">
        <v>2</v>
      </c>
      <c r="P2625" s="30"/>
      <c r="Q2625" s="30"/>
      <c r="R2625" s="30"/>
    </row>
    <row r="2626" spans="1:18" ht="6.75" customHeight="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</row>
    <row r="2627" spans="1:18" ht="10.5" customHeight="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41" t="s">
        <v>3285</v>
      </c>
      <c r="P2627" s="41"/>
      <c r="Q2627" s="41"/>
      <c r="R2627" s="1"/>
    </row>
    <row r="2628" spans="1:18" ht="2.4" customHeight="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</row>
    <row r="2629" spans="1:18" ht="27.6" customHeight="1">
      <c r="A2629" s="16" t="s">
        <v>4</v>
      </c>
      <c r="B2629" s="18"/>
      <c r="C2629" s="19" t="s">
        <v>47</v>
      </c>
      <c r="D2629" s="20"/>
      <c r="E2629" s="20"/>
      <c r="F2629" s="20"/>
      <c r="G2629" s="20"/>
      <c r="H2629" s="20"/>
      <c r="I2629" s="20"/>
      <c r="J2629" s="20"/>
      <c r="K2629" s="20"/>
      <c r="L2629" s="21"/>
      <c r="M2629" s="4" t="s">
        <v>6</v>
      </c>
      <c r="N2629" s="32"/>
      <c r="O2629" s="33"/>
      <c r="P2629" s="33"/>
      <c r="Q2629" s="33"/>
      <c r="R2629" s="34"/>
    </row>
    <row r="2630" spans="1:18" ht="27.6" customHeight="1">
      <c r="A2630" s="16" t="s">
        <v>7</v>
      </c>
      <c r="B2630" s="18"/>
      <c r="C2630" s="19" t="s">
        <v>8</v>
      </c>
      <c r="D2630" s="20"/>
      <c r="E2630" s="20"/>
      <c r="F2630" s="20"/>
      <c r="G2630" s="20"/>
      <c r="H2630" s="20"/>
      <c r="I2630" s="20"/>
      <c r="J2630" s="20"/>
      <c r="K2630" s="20"/>
      <c r="L2630" s="21"/>
      <c r="M2630" s="4" t="s">
        <v>9</v>
      </c>
      <c r="N2630" s="19" t="s">
        <v>10</v>
      </c>
      <c r="O2630" s="20"/>
      <c r="P2630" s="20"/>
      <c r="Q2630" s="20"/>
      <c r="R2630" s="21"/>
    </row>
    <row r="2631" spans="1:18" ht="22.2" customHeight="1">
      <c r="A2631" s="22" t="s">
        <v>11</v>
      </c>
      <c r="B2631" s="24"/>
      <c r="C2631" s="22" t="s">
        <v>48</v>
      </c>
      <c r="D2631" s="23"/>
      <c r="E2631" s="23"/>
      <c r="F2631" s="23"/>
      <c r="G2631" s="24"/>
      <c r="H2631" s="22" t="s">
        <v>49</v>
      </c>
      <c r="I2631" s="24"/>
      <c r="J2631" s="22" t="s">
        <v>50</v>
      </c>
      <c r="K2631" s="23"/>
      <c r="L2631" s="24"/>
      <c r="M2631" s="5" t="s">
        <v>51</v>
      </c>
      <c r="N2631" s="22" t="s">
        <v>52</v>
      </c>
      <c r="O2631" s="24"/>
      <c r="P2631" s="22" t="s">
        <v>53</v>
      </c>
      <c r="Q2631" s="23"/>
      <c r="R2631" s="24"/>
    </row>
    <row r="2632" spans="1:18" ht="17.7" customHeight="1">
      <c r="A2632" s="22"/>
      <c r="B2632" s="24"/>
      <c r="C2632" s="19"/>
      <c r="D2632" s="20"/>
      <c r="E2632" s="20"/>
      <c r="F2632" s="20"/>
      <c r="G2632" s="21"/>
      <c r="H2632" s="22"/>
      <c r="I2632" s="24"/>
      <c r="J2632" s="32"/>
      <c r="K2632" s="33"/>
      <c r="L2632" s="34"/>
      <c r="M2632" s="9"/>
      <c r="N2632" s="42" t="s">
        <v>306</v>
      </c>
      <c r="O2632" s="43"/>
      <c r="P2632" s="38" t="s">
        <v>3286</v>
      </c>
      <c r="Q2632" s="39"/>
      <c r="R2632" s="40"/>
    </row>
    <row r="2633" spans="1:18" ht="17.850000000000001" customHeight="1">
      <c r="A2633" s="22" t="s">
        <v>3287</v>
      </c>
      <c r="B2633" s="24"/>
      <c r="C2633" s="19" t="s">
        <v>3288</v>
      </c>
      <c r="D2633" s="20"/>
      <c r="E2633" s="20"/>
      <c r="F2633" s="20"/>
      <c r="G2633" s="21"/>
      <c r="H2633" s="22" t="s">
        <v>65</v>
      </c>
      <c r="I2633" s="24"/>
      <c r="J2633" s="35">
        <v>1</v>
      </c>
      <c r="K2633" s="36"/>
      <c r="L2633" s="37"/>
      <c r="M2633" s="7"/>
      <c r="N2633" s="25" t="str">
        <f>IF(COUNT(J2633,M2633)=2,ROUND(J2633*M2633,0),"-")</f>
        <v>-</v>
      </c>
      <c r="O2633" s="26"/>
      <c r="P2633" s="38" t="s">
        <v>3289</v>
      </c>
      <c r="Q2633" s="39"/>
      <c r="R2633" s="40"/>
    </row>
    <row r="2634" spans="1:18" ht="17.850000000000001" customHeight="1">
      <c r="A2634" s="22" t="s">
        <v>3290</v>
      </c>
      <c r="B2634" s="24"/>
      <c r="C2634" s="19" t="s">
        <v>3291</v>
      </c>
      <c r="D2634" s="20"/>
      <c r="E2634" s="20"/>
      <c r="F2634" s="20"/>
      <c r="G2634" s="21"/>
      <c r="H2634" s="22" t="s">
        <v>65</v>
      </c>
      <c r="I2634" s="24"/>
      <c r="J2634" s="35">
        <v>1</v>
      </c>
      <c r="K2634" s="36"/>
      <c r="L2634" s="37"/>
      <c r="M2634" s="7"/>
      <c r="N2634" s="25" t="str">
        <f>IF(COUNT(J2634,M2634)=2,ROUND(J2634*M2634,0),"-")</f>
        <v>-</v>
      </c>
      <c r="O2634" s="26"/>
      <c r="P2634" s="38" t="s">
        <v>3292</v>
      </c>
      <c r="Q2634" s="39"/>
      <c r="R2634" s="40"/>
    </row>
    <row r="2635" spans="1:18" ht="17.850000000000001" customHeight="1">
      <c r="A2635" s="22" t="s">
        <v>25</v>
      </c>
      <c r="B2635" s="24"/>
      <c r="C2635" s="19" t="s">
        <v>26</v>
      </c>
      <c r="D2635" s="20"/>
      <c r="E2635" s="20"/>
      <c r="F2635" s="20"/>
      <c r="G2635" s="21"/>
      <c r="H2635" s="22"/>
      <c r="I2635" s="24"/>
      <c r="J2635" s="35">
        <v>1</v>
      </c>
      <c r="K2635" s="36"/>
      <c r="L2635" s="37"/>
      <c r="M2635" s="6" t="str">
        <f>IF(COUNT(N2635,J2635)=2,IF(J2635=0,"-",N2635/J2635),"-")</f>
        <v>-</v>
      </c>
      <c r="N2635" s="25" t="str">
        <f>IF(COUNT(N2636,N2637,N2638,N2639,N2640,N2641,N2642,N2643,N2644,N2645,N2646,N2696)=12,SUM(N2636,N2637,N2638,N2639,N2640,N2641,N2642,N2643,N2644,N2645,N2646,N2696),"-")</f>
        <v>-</v>
      </c>
      <c r="O2635" s="26"/>
      <c r="P2635" s="19"/>
      <c r="Q2635" s="20"/>
      <c r="R2635" s="21"/>
    </row>
    <row r="2636" spans="1:18" ht="35.700000000000003" customHeight="1">
      <c r="A2636" s="22" t="s">
        <v>3293</v>
      </c>
      <c r="B2636" s="24"/>
      <c r="C2636" s="19" t="s">
        <v>3294</v>
      </c>
      <c r="D2636" s="20"/>
      <c r="E2636" s="20"/>
      <c r="F2636" s="20"/>
      <c r="G2636" s="21"/>
      <c r="H2636" s="22" t="s">
        <v>1062</v>
      </c>
      <c r="I2636" s="24"/>
      <c r="J2636" s="35">
        <v>2</v>
      </c>
      <c r="K2636" s="36"/>
      <c r="L2636" s="37"/>
      <c r="M2636" s="7"/>
      <c r="N2636" s="25" t="str">
        <f t="shared" ref="N2636:N2644" si="46">IF(COUNT(J2636,M2636)=2,ROUND(J2636*M2636,0),"-
-")</f>
        <v>-
-</v>
      </c>
      <c r="O2636" s="26"/>
      <c r="P2636" s="38" t="s">
        <v>3295</v>
      </c>
      <c r="Q2636" s="39"/>
      <c r="R2636" s="40"/>
    </row>
    <row r="2637" spans="1:18" ht="35.700000000000003" customHeight="1">
      <c r="A2637" s="22" t="s">
        <v>3296</v>
      </c>
      <c r="B2637" s="24"/>
      <c r="C2637" s="19" t="s">
        <v>3297</v>
      </c>
      <c r="D2637" s="20"/>
      <c r="E2637" s="20"/>
      <c r="F2637" s="20"/>
      <c r="G2637" s="21"/>
      <c r="H2637" s="22" t="s">
        <v>1579</v>
      </c>
      <c r="I2637" s="24"/>
      <c r="J2637" s="35">
        <v>1</v>
      </c>
      <c r="K2637" s="36"/>
      <c r="L2637" s="37"/>
      <c r="M2637" s="7"/>
      <c r="N2637" s="25" t="str">
        <f t="shared" si="46"/>
        <v>-
-</v>
      </c>
      <c r="O2637" s="26"/>
      <c r="P2637" s="38" t="s">
        <v>3298</v>
      </c>
      <c r="Q2637" s="39"/>
      <c r="R2637" s="40"/>
    </row>
    <row r="2638" spans="1:18" ht="35.700000000000003" customHeight="1">
      <c r="A2638" s="22" t="s">
        <v>3299</v>
      </c>
      <c r="B2638" s="24"/>
      <c r="C2638" s="19" t="s">
        <v>3300</v>
      </c>
      <c r="D2638" s="20"/>
      <c r="E2638" s="20"/>
      <c r="F2638" s="20"/>
      <c r="G2638" s="21"/>
      <c r="H2638" s="22" t="s">
        <v>1579</v>
      </c>
      <c r="I2638" s="24"/>
      <c r="J2638" s="35">
        <v>1</v>
      </c>
      <c r="K2638" s="36"/>
      <c r="L2638" s="37"/>
      <c r="M2638" s="7"/>
      <c r="N2638" s="25" t="str">
        <f t="shared" si="46"/>
        <v>-
-</v>
      </c>
      <c r="O2638" s="26"/>
      <c r="P2638" s="38" t="s">
        <v>3301</v>
      </c>
      <c r="Q2638" s="39"/>
      <c r="R2638" s="40"/>
    </row>
    <row r="2639" spans="1:18" ht="35.700000000000003" customHeight="1">
      <c r="A2639" s="22" t="s">
        <v>3302</v>
      </c>
      <c r="B2639" s="24"/>
      <c r="C2639" s="19" t="s">
        <v>3303</v>
      </c>
      <c r="D2639" s="20"/>
      <c r="E2639" s="20"/>
      <c r="F2639" s="20"/>
      <c r="G2639" s="21"/>
      <c r="H2639" s="22" t="s">
        <v>1579</v>
      </c>
      <c r="I2639" s="24"/>
      <c r="J2639" s="35">
        <v>2</v>
      </c>
      <c r="K2639" s="36"/>
      <c r="L2639" s="37"/>
      <c r="M2639" s="7"/>
      <c r="N2639" s="25" t="str">
        <f t="shared" si="46"/>
        <v>-
-</v>
      </c>
      <c r="O2639" s="26"/>
      <c r="P2639" s="38" t="s">
        <v>3304</v>
      </c>
      <c r="Q2639" s="39"/>
      <c r="R2639" s="40"/>
    </row>
    <row r="2640" spans="1:18" ht="35.700000000000003" customHeight="1">
      <c r="A2640" s="22" t="s">
        <v>3305</v>
      </c>
      <c r="B2640" s="24"/>
      <c r="C2640" s="19" t="s">
        <v>3306</v>
      </c>
      <c r="D2640" s="20"/>
      <c r="E2640" s="20"/>
      <c r="F2640" s="20"/>
      <c r="G2640" s="21"/>
      <c r="H2640" s="22" t="s">
        <v>122</v>
      </c>
      <c r="I2640" s="24"/>
      <c r="J2640" s="35">
        <v>1</v>
      </c>
      <c r="K2640" s="36"/>
      <c r="L2640" s="37"/>
      <c r="M2640" s="7"/>
      <c r="N2640" s="25" t="str">
        <f t="shared" si="46"/>
        <v>-
-</v>
      </c>
      <c r="O2640" s="26"/>
      <c r="P2640" s="38" t="s">
        <v>3307</v>
      </c>
      <c r="Q2640" s="39"/>
      <c r="R2640" s="40"/>
    </row>
    <row r="2641" spans="1:18" ht="35.700000000000003" customHeight="1">
      <c r="A2641" s="22" t="s">
        <v>3308</v>
      </c>
      <c r="B2641" s="24"/>
      <c r="C2641" s="19" t="s">
        <v>3309</v>
      </c>
      <c r="D2641" s="20"/>
      <c r="E2641" s="20"/>
      <c r="F2641" s="20"/>
      <c r="G2641" s="21"/>
      <c r="H2641" s="22" t="s">
        <v>1579</v>
      </c>
      <c r="I2641" s="24"/>
      <c r="J2641" s="35">
        <v>1</v>
      </c>
      <c r="K2641" s="36"/>
      <c r="L2641" s="37"/>
      <c r="M2641" s="7"/>
      <c r="N2641" s="25" t="str">
        <f t="shared" si="46"/>
        <v>-
-</v>
      </c>
      <c r="O2641" s="26"/>
      <c r="P2641" s="38" t="s">
        <v>3310</v>
      </c>
      <c r="Q2641" s="39"/>
      <c r="R2641" s="40"/>
    </row>
    <row r="2642" spans="1:18" ht="35.700000000000003" customHeight="1">
      <c r="A2642" s="22" t="s">
        <v>3311</v>
      </c>
      <c r="B2642" s="24"/>
      <c r="C2642" s="19" t="s">
        <v>3312</v>
      </c>
      <c r="D2642" s="20"/>
      <c r="E2642" s="20"/>
      <c r="F2642" s="20"/>
      <c r="G2642" s="21"/>
      <c r="H2642" s="22" t="s">
        <v>1502</v>
      </c>
      <c r="I2642" s="24"/>
      <c r="J2642" s="35">
        <v>1</v>
      </c>
      <c r="K2642" s="36"/>
      <c r="L2642" s="37"/>
      <c r="M2642" s="7"/>
      <c r="N2642" s="25" t="str">
        <f t="shared" si="46"/>
        <v>-
-</v>
      </c>
      <c r="O2642" s="26"/>
      <c r="P2642" s="38" t="s">
        <v>3313</v>
      </c>
      <c r="Q2642" s="39"/>
      <c r="R2642" s="40"/>
    </row>
    <row r="2643" spans="1:18" ht="35.700000000000003" customHeight="1">
      <c r="A2643" s="22" t="s">
        <v>3314</v>
      </c>
      <c r="B2643" s="24"/>
      <c r="C2643" s="19" t="s">
        <v>3315</v>
      </c>
      <c r="D2643" s="20"/>
      <c r="E2643" s="20"/>
      <c r="F2643" s="20"/>
      <c r="G2643" s="21"/>
      <c r="H2643" s="22" t="s">
        <v>1062</v>
      </c>
      <c r="I2643" s="24"/>
      <c r="J2643" s="35">
        <v>2</v>
      </c>
      <c r="K2643" s="36"/>
      <c r="L2643" s="37"/>
      <c r="M2643" s="7"/>
      <c r="N2643" s="25" t="str">
        <f t="shared" si="46"/>
        <v>-
-</v>
      </c>
      <c r="O2643" s="26"/>
      <c r="P2643" s="38" t="s">
        <v>3316</v>
      </c>
      <c r="Q2643" s="39"/>
      <c r="R2643" s="40"/>
    </row>
    <row r="2644" spans="1:18" ht="35.700000000000003" customHeight="1">
      <c r="A2644" s="22" t="s">
        <v>3317</v>
      </c>
      <c r="B2644" s="24"/>
      <c r="C2644" s="19" t="s">
        <v>3318</v>
      </c>
      <c r="D2644" s="20"/>
      <c r="E2644" s="20"/>
      <c r="F2644" s="20"/>
      <c r="G2644" s="21"/>
      <c r="H2644" s="22" t="s">
        <v>1062</v>
      </c>
      <c r="I2644" s="24"/>
      <c r="J2644" s="35">
        <v>2</v>
      </c>
      <c r="K2644" s="36"/>
      <c r="L2644" s="37"/>
      <c r="M2644" s="7"/>
      <c r="N2644" s="25" t="str">
        <f t="shared" si="46"/>
        <v>-
-</v>
      </c>
      <c r="O2644" s="26"/>
      <c r="P2644" s="38" t="s">
        <v>3319</v>
      </c>
      <c r="Q2644" s="39"/>
      <c r="R2644" s="40"/>
    </row>
    <row r="2645" spans="1:18" ht="17.850000000000001" customHeight="1">
      <c r="A2645" s="22" t="s">
        <v>3320</v>
      </c>
      <c r="B2645" s="24"/>
      <c r="C2645" s="19" t="s">
        <v>3321</v>
      </c>
      <c r="D2645" s="20"/>
      <c r="E2645" s="20"/>
      <c r="F2645" s="20"/>
      <c r="G2645" s="21"/>
      <c r="H2645" s="22" t="s">
        <v>122</v>
      </c>
      <c r="I2645" s="24"/>
      <c r="J2645" s="35">
        <v>1</v>
      </c>
      <c r="K2645" s="36"/>
      <c r="L2645" s="37"/>
      <c r="M2645" s="7"/>
      <c r="N2645" s="25" t="str">
        <f>IF(COUNT(J2645,M2645)=2,ROUND(J2645*M2645,0),"-")</f>
        <v>-</v>
      </c>
      <c r="O2645" s="26"/>
      <c r="P2645" s="38" t="s">
        <v>3322</v>
      </c>
      <c r="Q2645" s="39"/>
      <c r="R2645" s="40"/>
    </row>
    <row r="2646" spans="1:18" ht="17.850000000000001" customHeight="1">
      <c r="A2646" s="22" t="s">
        <v>3323</v>
      </c>
      <c r="B2646" s="24"/>
      <c r="C2646" s="19" t="s">
        <v>3324</v>
      </c>
      <c r="D2646" s="20"/>
      <c r="E2646" s="20"/>
      <c r="F2646" s="20"/>
      <c r="G2646" s="21"/>
      <c r="H2646" s="22"/>
      <c r="I2646" s="24"/>
      <c r="J2646" s="35">
        <v>1</v>
      </c>
      <c r="K2646" s="36"/>
      <c r="L2646" s="37"/>
      <c r="M2646" s="6" t="str">
        <f>IF(COUNT(N2646,J2646)=2,IF(J2646=0,"-",N2646/J2646),"-")</f>
        <v>-</v>
      </c>
      <c r="N2646" s="25" t="str">
        <f>IF(COUNT(N2647,N2648,N2649,N2665,N2666,N2667,N2668,N2669,N2670,N2671,N2672,N2673,N2674,N2675,N2676,N2677,N2678,N2679,N2695)=19,SUM(N2647,N2648,N2649,N2665,N2666,N2667,N2668,N2669,N2670,N2671,N2672,N2673,N2674,N2675,N2676,N2677,N2678,N2679,N2695),"-")</f>
        <v>-</v>
      </c>
      <c r="O2646" s="26"/>
      <c r="P2646" s="19"/>
      <c r="Q2646" s="20"/>
      <c r="R2646" s="21"/>
    </row>
    <row r="2647" spans="1:18" ht="35.700000000000003" customHeight="1">
      <c r="A2647" s="22" t="s">
        <v>3325</v>
      </c>
      <c r="B2647" s="24"/>
      <c r="C2647" s="19" t="s">
        <v>3326</v>
      </c>
      <c r="D2647" s="20"/>
      <c r="E2647" s="20"/>
      <c r="F2647" s="20"/>
      <c r="G2647" s="21"/>
      <c r="H2647" s="22" t="s">
        <v>138</v>
      </c>
      <c r="I2647" s="24"/>
      <c r="J2647" s="35">
        <v>280</v>
      </c>
      <c r="K2647" s="36"/>
      <c r="L2647" s="37"/>
      <c r="M2647" s="7"/>
      <c r="N2647" s="25" t="str">
        <f>IF(COUNT(J2647,M2647)=2,ROUND(J2647*M2647,0),"-
-")</f>
        <v>-
-</v>
      </c>
      <c r="O2647" s="26"/>
      <c r="P2647" s="38" t="s">
        <v>3327</v>
      </c>
      <c r="Q2647" s="39"/>
      <c r="R2647" s="40"/>
    </row>
    <row r="2648" spans="1:18" ht="35.700000000000003" customHeight="1">
      <c r="A2648" s="22" t="s">
        <v>3328</v>
      </c>
      <c r="B2648" s="24"/>
      <c r="C2648" s="19" t="s">
        <v>3329</v>
      </c>
      <c r="D2648" s="20"/>
      <c r="E2648" s="20"/>
      <c r="F2648" s="20"/>
      <c r="G2648" s="21"/>
      <c r="H2648" s="22" t="s">
        <v>138</v>
      </c>
      <c r="I2648" s="24"/>
      <c r="J2648" s="35">
        <v>5</v>
      </c>
      <c r="K2648" s="36"/>
      <c r="L2648" s="37"/>
      <c r="M2648" s="7"/>
      <c r="N2648" s="25" t="str">
        <f>IF(COUNT(J2648,M2648)=2,ROUND(J2648*M2648,0),"-
-")</f>
        <v>-
-</v>
      </c>
      <c r="O2648" s="26"/>
      <c r="P2648" s="38" t="s">
        <v>3330</v>
      </c>
      <c r="Q2648" s="39"/>
      <c r="R2648" s="40"/>
    </row>
    <row r="2649" spans="1:18" ht="35.700000000000003" customHeight="1">
      <c r="A2649" s="22" t="s">
        <v>3331</v>
      </c>
      <c r="B2649" s="24"/>
      <c r="C2649" s="19" t="s">
        <v>3332</v>
      </c>
      <c r="D2649" s="20"/>
      <c r="E2649" s="20"/>
      <c r="F2649" s="20"/>
      <c r="G2649" s="21"/>
      <c r="H2649" s="22" t="s">
        <v>1502</v>
      </c>
      <c r="I2649" s="24"/>
      <c r="J2649" s="35">
        <v>85</v>
      </c>
      <c r="K2649" s="36"/>
      <c r="L2649" s="37"/>
      <c r="M2649" s="7"/>
      <c r="N2649" s="25" t="str">
        <f>IF(COUNT(J2649,M2649)=2,ROUND(J2649*M2649,0),"-
-")</f>
        <v>-
-</v>
      </c>
      <c r="O2649" s="26"/>
      <c r="P2649" s="38" t="s">
        <v>3333</v>
      </c>
      <c r="Q2649" s="39"/>
      <c r="R2649" s="40"/>
    </row>
    <row r="2650" spans="1:18" ht="54.75" customHeight="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</row>
    <row r="2651" spans="1:18" ht="10.5" customHeight="1">
      <c r="A2651" s="1"/>
      <c r="B2651" s="41" t="s">
        <v>42</v>
      </c>
      <c r="C2651" s="41"/>
      <c r="D2651" s="1"/>
      <c r="E2651" s="8" t="s">
        <v>43</v>
      </c>
      <c r="F2651" s="1"/>
      <c r="G2651" s="41" t="s">
        <v>44</v>
      </c>
      <c r="H2651" s="41"/>
      <c r="I2651" s="1"/>
      <c r="J2651" s="1"/>
      <c r="K2651" s="8" t="s">
        <v>43</v>
      </c>
      <c r="L2651" s="1"/>
      <c r="M2651" s="1"/>
      <c r="N2651" s="1"/>
      <c r="O2651" s="1"/>
      <c r="P2651" s="1"/>
      <c r="Q2651" s="1"/>
      <c r="R2651" s="1"/>
    </row>
    <row r="2652" spans="1:18" ht="21.45" customHeight="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</row>
    <row r="2653" spans="1:18" ht="26.1" customHeight="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</row>
    <row r="2654" spans="1:18" ht="17.25" customHeight="1">
      <c r="A2654" s="29" t="s">
        <v>0</v>
      </c>
      <c r="B2654" s="29"/>
      <c r="C2654" s="29"/>
      <c r="D2654" s="29"/>
      <c r="E2654" s="29"/>
      <c r="F2654" s="29"/>
      <c r="G2654" s="29"/>
      <c r="H2654" s="29"/>
      <c r="I2654" s="29"/>
      <c r="J2654" s="29"/>
      <c r="K2654" s="29"/>
      <c r="L2654" s="29"/>
      <c r="M2654" s="29"/>
      <c r="N2654" s="29"/>
      <c r="O2654" s="29"/>
      <c r="P2654" s="29"/>
      <c r="Q2654" s="29"/>
      <c r="R2654" s="29"/>
    </row>
    <row r="2655" spans="1:18" ht="4.8" customHeight="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</row>
    <row r="2656" spans="1:18" ht="17.25" customHeight="1">
      <c r="A2656" s="29" t="s">
        <v>45</v>
      </c>
      <c r="B2656" s="29"/>
      <c r="C2656" s="29"/>
      <c r="D2656" s="29"/>
      <c r="E2656" s="29"/>
      <c r="F2656" s="29"/>
      <c r="G2656" s="29"/>
      <c r="H2656" s="29"/>
      <c r="I2656" s="29"/>
      <c r="J2656" s="29"/>
      <c r="K2656" s="29"/>
      <c r="L2656" s="29"/>
      <c r="M2656" s="29"/>
      <c r="N2656" s="29"/>
      <c r="O2656" s="29"/>
      <c r="P2656" s="29"/>
      <c r="Q2656" s="29"/>
      <c r="R2656" s="29"/>
    </row>
    <row r="2657" spans="1:18" ht="2.85" customHeight="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</row>
    <row r="2658" spans="1:18" ht="11.4" customHeight="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30" t="s">
        <v>2</v>
      </c>
      <c r="P2658" s="30"/>
      <c r="Q2658" s="30"/>
      <c r="R2658" s="30"/>
    </row>
    <row r="2659" spans="1:18" ht="6.75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</row>
    <row r="2660" spans="1:18" ht="10.5" customHeight="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41" t="s">
        <v>3334</v>
      </c>
      <c r="P2660" s="41"/>
      <c r="Q2660" s="41"/>
      <c r="R2660" s="1"/>
    </row>
    <row r="2661" spans="1:18" ht="2.4" customHeight="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</row>
    <row r="2662" spans="1:18" ht="27.6" customHeight="1">
      <c r="A2662" s="16" t="s">
        <v>4</v>
      </c>
      <c r="B2662" s="18"/>
      <c r="C2662" s="19" t="s">
        <v>47</v>
      </c>
      <c r="D2662" s="20"/>
      <c r="E2662" s="20"/>
      <c r="F2662" s="20"/>
      <c r="G2662" s="20"/>
      <c r="H2662" s="20"/>
      <c r="I2662" s="20"/>
      <c r="J2662" s="20"/>
      <c r="K2662" s="20"/>
      <c r="L2662" s="21"/>
      <c r="M2662" s="4" t="s">
        <v>6</v>
      </c>
      <c r="N2662" s="32"/>
      <c r="O2662" s="33"/>
      <c r="P2662" s="33"/>
      <c r="Q2662" s="33"/>
      <c r="R2662" s="34"/>
    </row>
    <row r="2663" spans="1:18" ht="27.6" customHeight="1">
      <c r="A2663" s="16" t="s">
        <v>7</v>
      </c>
      <c r="B2663" s="18"/>
      <c r="C2663" s="19" t="s">
        <v>8</v>
      </c>
      <c r="D2663" s="20"/>
      <c r="E2663" s="20"/>
      <c r="F2663" s="20"/>
      <c r="G2663" s="20"/>
      <c r="H2663" s="20"/>
      <c r="I2663" s="20"/>
      <c r="J2663" s="20"/>
      <c r="K2663" s="20"/>
      <c r="L2663" s="21"/>
      <c r="M2663" s="4" t="s">
        <v>9</v>
      </c>
      <c r="N2663" s="19" t="s">
        <v>10</v>
      </c>
      <c r="O2663" s="20"/>
      <c r="P2663" s="20"/>
      <c r="Q2663" s="20"/>
      <c r="R2663" s="21"/>
    </row>
    <row r="2664" spans="1:18" ht="22.2" customHeight="1">
      <c r="A2664" s="22" t="s">
        <v>11</v>
      </c>
      <c r="B2664" s="24"/>
      <c r="C2664" s="22" t="s">
        <v>48</v>
      </c>
      <c r="D2664" s="23"/>
      <c r="E2664" s="23"/>
      <c r="F2664" s="23"/>
      <c r="G2664" s="24"/>
      <c r="H2664" s="22" t="s">
        <v>49</v>
      </c>
      <c r="I2664" s="24"/>
      <c r="J2664" s="22" t="s">
        <v>50</v>
      </c>
      <c r="K2664" s="23"/>
      <c r="L2664" s="24"/>
      <c r="M2664" s="5" t="s">
        <v>51</v>
      </c>
      <c r="N2664" s="22" t="s">
        <v>52</v>
      </c>
      <c r="O2664" s="24"/>
      <c r="P2664" s="22" t="s">
        <v>53</v>
      </c>
      <c r="Q2664" s="23"/>
      <c r="R2664" s="24"/>
    </row>
    <row r="2665" spans="1:18" ht="35.700000000000003" customHeight="1">
      <c r="A2665" s="22" t="s">
        <v>3335</v>
      </c>
      <c r="B2665" s="24"/>
      <c r="C2665" s="19" t="s">
        <v>3336</v>
      </c>
      <c r="D2665" s="20"/>
      <c r="E2665" s="20"/>
      <c r="F2665" s="20"/>
      <c r="G2665" s="21"/>
      <c r="H2665" s="22" t="s">
        <v>1502</v>
      </c>
      <c r="I2665" s="24"/>
      <c r="J2665" s="35">
        <v>55</v>
      </c>
      <c r="K2665" s="36"/>
      <c r="L2665" s="37"/>
      <c r="M2665" s="7"/>
      <c r="N2665" s="25" t="str">
        <f t="shared" ref="N2665:N2679" si="47">IF(COUNT(J2665,M2665)=2,ROUND(J2665*M2665,0),"-
-")</f>
        <v>-
-</v>
      </c>
      <c r="O2665" s="26"/>
      <c r="P2665" s="38" t="s">
        <v>3337</v>
      </c>
      <c r="Q2665" s="39"/>
      <c r="R2665" s="40"/>
    </row>
    <row r="2666" spans="1:18" ht="35.700000000000003" customHeight="1">
      <c r="A2666" s="22" t="s">
        <v>3338</v>
      </c>
      <c r="B2666" s="24"/>
      <c r="C2666" s="19" t="s">
        <v>3339</v>
      </c>
      <c r="D2666" s="20"/>
      <c r="E2666" s="20"/>
      <c r="F2666" s="20"/>
      <c r="G2666" s="21"/>
      <c r="H2666" s="22" t="s">
        <v>1502</v>
      </c>
      <c r="I2666" s="24"/>
      <c r="J2666" s="35">
        <v>12</v>
      </c>
      <c r="K2666" s="36"/>
      <c r="L2666" s="37"/>
      <c r="M2666" s="7"/>
      <c r="N2666" s="25" t="str">
        <f t="shared" si="47"/>
        <v>-
-</v>
      </c>
      <c r="O2666" s="26"/>
      <c r="P2666" s="38" t="s">
        <v>3340</v>
      </c>
      <c r="Q2666" s="39"/>
      <c r="R2666" s="40"/>
    </row>
    <row r="2667" spans="1:18" ht="35.700000000000003" customHeight="1">
      <c r="A2667" s="22" t="s">
        <v>3341</v>
      </c>
      <c r="B2667" s="24"/>
      <c r="C2667" s="19" t="s">
        <v>3342</v>
      </c>
      <c r="D2667" s="20"/>
      <c r="E2667" s="20"/>
      <c r="F2667" s="20"/>
      <c r="G2667" s="21"/>
      <c r="H2667" s="22" t="s">
        <v>1502</v>
      </c>
      <c r="I2667" s="24"/>
      <c r="J2667" s="35">
        <v>12</v>
      </c>
      <c r="K2667" s="36"/>
      <c r="L2667" s="37"/>
      <c r="M2667" s="7"/>
      <c r="N2667" s="25" t="str">
        <f t="shared" si="47"/>
        <v>-
-</v>
      </c>
      <c r="O2667" s="26"/>
      <c r="P2667" s="38" t="s">
        <v>3343</v>
      </c>
      <c r="Q2667" s="39"/>
      <c r="R2667" s="40"/>
    </row>
    <row r="2668" spans="1:18" ht="35.700000000000003" customHeight="1">
      <c r="A2668" s="22" t="s">
        <v>3344</v>
      </c>
      <c r="B2668" s="24"/>
      <c r="C2668" s="19" t="s">
        <v>3345</v>
      </c>
      <c r="D2668" s="20"/>
      <c r="E2668" s="20"/>
      <c r="F2668" s="20"/>
      <c r="G2668" s="21"/>
      <c r="H2668" s="22" t="s">
        <v>65</v>
      </c>
      <c r="I2668" s="24"/>
      <c r="J2668" s="35">
        <v>1</v>
      </c>
      <c r="K2668" s="36"/>
      <c r="L2668" s="37"/>
      <c r="M2668" s="7"/>
      <c r="N2668" s="25" t="str">
        <f t="shared" si="47"/>
        <v>-
-</v>
      </c>
      <c r="O2668" s="26"/>
      <c r="P2668" s="38" t="s">
        <v>3346</v>
      </c>
      <c r="Q2668" s="39"/>
      <c r="R2668" s="40"/>
    </row>
    <row r="2669" spans="1:18" ht="35.700000000000003" customHeight="1">
      <c r="A2669" s="22" t="s">
        <v>3347</v>
      </c>
      <c r="B2669" s="24"/>
      <c r="C2669" s="19" t="s">
        <v>3348</v>
      </c>
      <c r="D2669" s="20"/>
      <c r="E2669" s="20"/>
      <c r="F2669" s="20"/>
      <c r="G2669" s="21"/>
      <c r="H2669" s="22" t="s">
        <v>142</v>
      </c>
      <c r="I2669" s="24"/>
      <c r="J2669" s="35">
        <v>7</v>
      </c>
      <c r="K2669" s="36"/>
      <c r="L2669" s="37"/>
      <c r="M2669" s="7"/>
      <c r="N2669" s="25" t="str">
        <f t="shared" si="47"/>
        <v>-
-</v>
      </c>
      <c r="O2669" s="26"/>
      <c r="P2669" s="38" t="s">
        <v>3349</v>
      </c>
      <c r="Q2669" s="39"/>
      <c r="R2669" s="40"/>
    </row>
    <row r="2670" spans="1:18" ht="35.700000000000003" customHeight="1">
      <c r="A2670" s="22" t="s">
        <v>3350</v>
      </c>
      <c r="B2670" s="24"/>
      <c r="C2670" s="19" t="s">
        <v>3351</v>
      </c>
      <c r="D2670" s="20"/>
      <c r="E2670" s="20"/>
      <c r="F2670" s="20"/>
      <c r="G2670" s="21"/>
      <c r="H2670" s="22" t="s">
        <v>122</v>
      </c>
      <c r="I2670" s="24"/>
      <c r="J2670" s="35">
        <v>12</v>
      </c>
      <c r="K2670" s="36"/>
      <c r="L2670" s="37"/>
      <c r="M2670" s="7"/>
      <c r="N2670" s="25" t="str">
        <f t="shared" si="47"/>
        <v>-
-</v>
      </c>
      <c r="O2670" s="26"/>
      <c r="P2670" s="38" t="s">
        <v>3352</v>
      </c>
      <c r="Q2670" s="39"/>
      <c r="R2670" s="40"/>
    </row>
    <row r="2671" spans="1:18" ht="35.700000000000003" customHeight="1">
      <c r="A2671" s="22" t="s">
        <v>3353</v>
      </c>
      <c r="B2671" s="24"/>
      <c r="C2671" s="19" t="s">
        <v>3354</v>
      </c>
      <c r="D2671" s="20"/>
      <c r="E2671" s="20"/>
      <c r="F2671" s="20"/>
      <c r="G2671" s="21"/>
      <c r="H2671" s="22" t="s">
        <v>609</v>
      </c>
      <c r="I2671" s="24"/>
      <c r="J2671" s="35">
        <v>12</v>
      </c>
      <c r="K2671" s="36"/>
      <c r="L2671" s="37"/>
      <c r="M2671" s="7"/>
      <c r="N2671" s="25" t="str">
        <f t="shared" si="47"/>
        <v>-
-</v>
      </c>
      <c r="O2671" s="26"/>
      <c r="P2671" s="38" t="s">
        <v>3355</v>
      </c>
      <c r="Q2671" s="39"/>
      <c r="R2671" s="40"/>
    </row>
    <row r="2672" spans="1:18" ht="35.700000000000003" customHeight="1">
      <c r="A2672" s="22" t="s">
        <v>3356</v>
      </c>
      <c r="B2672" s="24"/>
      <c r="C2672" s="19" t="s">
        <v>3357</v>
      </c>
      <c r="D2672" s="20"/>
      <c r="E2672" s="20"/>
      <c r="F2672" s="20"/>
      <c r="G2672" s="21"/>
      <c r="H2672" s="22" t="s">
        <v>609</v>
      </c>
      <c r="I2672" s="24"/>
      <c r="J2672" s="35">
        <v>12</v>
      </c>
      <c r="K2672" s="36"/>
      <c r="L2672" s="37"/>
      <c r="M2672" s="7"/>
      <c r="N2672" s="25" t="str">
        <f t="shared" si="47"/>
        <v>-
-</v>
      </c>
      <c r="O2672" s="26"/>
      <c r="P2672" s="38" t="s">
        <v>3358</v>
      </c>
      <c r="Q2672" s="39"/>
      <c r="R2672" s="40"/>
    </row>
    <row r="2673" spans="1:18" ht="35.700000000000003" customHeight="1">
      <c r="A2673" s="22" t="s">
        <v>3359</v>
      </c>
      <c r="B2673" s="24"/>
      <c r="C2673" s="19" t="s">
        <v>3360</v>
      </c>
      <c r="D2673" s="20"/>
      <c r="E2673" s="20"/>
      <c r="F2673" s="20"/>
      <c r="G2673" s="21"/>
      <c r="H2673" s="22" t="s">
        <v>3361</v>
      </c>
      <c r="I2673" s="24"/>
      <c r="J2673" s="35">
        <v>1</v>
      </c>
      <c r="K2673" s="36"/>
      <c r="L2673" s="37"/>
      <c r="M2673" s="7"/>
      <c r="N2673" s="25" t="str">
        <f t="shared" si="47"/>
        <v>-
-</v>
      </c>
      <c r="O2673" s="26"/>
      <c r="P2673" s="38" t="s">
        <v>3362</v>
      </c>
      <c r="Q2673" s="39"/>
      <c r="R2673" s="40"/>
    </row>
    <row r="2674" spans="1:18" ht="35.700000000000003" customHeight="1">
      <c r="A2674" s="22" t="s">
        <v>3363</v>
      </c>
      <c r="B2674" s="24"/>
      <c r="C2674" s="19" t="s">
        <v>3364</v>
      </c>
      <c r="D2674" s="20"/>
      <c r="E2674" s="20"/>
      <c r="F2674" s="20"/>
      <c r="G2674" s="21"/>
      <c r="H2674" s="22" t="s">
        <v>65</v>
      </c>
      <c r="I2674" s="24"/>
      <c r="J2674" s="35">
        <v>1</v>
      </c>
      <c r="K2674" s="36"/>
      <c r="L2674" s="37"/>
      <c r="M2674" s="7"/>
      <c r="N2674" s="25" t="str">
        <f t="shared" si="47"/>
        <v>-
-</v>
      </c>
      <c r="O2674" s="26"/>
      <c r="P2674" s="38" t="s">
        <v>3365</v>
      </c>
      <c r="Q2674" s="39"/>
      <c r="R2674" s="40"/>
    </row>
    <row r="2675" spans="1:18" ht="35.700000000000003" customHeight="1">
      <c r="A2675" s="22" t="s">
        <v>3366</v>
      </c>
      <c r="B2675" s="24"/>
      <c r="C2675" s="19" t="s">
        <v>3367</v>
      </c>
      <c r="D2675" s="20"/>
      <c r="E2675" s="20"/>
      <c r="F2675" s="20"/>
      <c r="G2675" s="21"/>
      <c r="H2675" s="22" t="s">
        <v>65</v>
      </c>
      <c r="I2675" s="24"/>
      <c r="J2675" s="35">
        <v>1</v>
      </c>
      <c r="K2675" s="36"/>
      <c r="L2675" s="37"/>
      <c r="M2675" s="7"/>
      <c r="N2675" s="25" t="str">
        <f t="shared" si="47"/>
        <v>-
-</v>
      </c>
      <c r="O2675" s="26"/>
      <c r="P2675" s="38" t="s">
        <v>3368</v>
      </c>
      <c r="Q2675" s="39"/>
      <c r="R2675" s="40"/>
    </row>
    <row r="2676" spans="1:18" ht="35.700000000000003" customHeight="1">
      <c r="A2676" s="22" t="s">
        <v>3369</v>
      </c>
      <c r="B2676" s="24"/>
      <c r="C2676" s="19" t="s">
        <v>3370</v>
      </c>
      <c r="D2676" s="20"/>
      <c r="E2676" s="20"/>
      <c r="F2676" s="20"/>
      <c r="G2676" s="21"/>
      <c r="H2676" s="22" t="s">
        <v>65</v>
      </c>
      <c r="I2676" s="24"/>
      <c r="J2676" s="35">
        <v>1</v>
      </c>
      <c r="K2676" s="36"/>
      <c r="L2676" s="37"/>
      <c r="M2676" s="7"/>
      <c r="N2676" s="25" t="str">
        <f t="shared" si="47"/>
        <v>-
-</v>
      </c>
      <c r="O2676" s="26"/>
      <c r="P2676" s="38" t="s">
        <v>3371</v>
      </c>
      <c r="Q2676" s="39"/>
      <c r="R2676" s="40"/>
    </row>
    <row r="2677" spans="1:18" ht="35.700000000000003" customHeight="1">
      <c r="A2677" s="22" t="s">
        <v>3372</v>
      </c>
      <c r="B2677" s="24"/>
      <c r="C2677" s="19" t="s">
        <v>3373</v>
      </c>
      <c r="D2677" s="20"/>
      <c r="E2677" s="20"/>
      <c r="F2677" s="20"/>
      <c r="G2677" s="21"/>
      <c r="H2677" s="22" t="s">
        <v>65</v>
      </c>
      <c r="I2677" s="24"/>
      <c r="J2677" s="35">
        <v>1</v>
      </c>
      <c r="K2677" s="36"/>
      <c r="L2677" s="37"/>
      <c r="M2677" s="7"/>
      <c r="N2677" s="25" t="str">
        <f t="shared" si="47"/>
        <v>-
-</v>
      </c>
      <c r="O2677" s="26"/>
      <c r="P2677" s="38" t="s">
        <v>3374</v>
      </c>
      <c r="Q2677" s="39"/>
      <c r="R2677" s="40"/>
    </row>
    <row r="2678" spans="1:18" ht="35.700000000000003" customHeight="1">
      <c r="A2678" s="22" t="s">
        <v>3375</v>
      </c>
      <c r="B2678" s="24"/>
      <c r="C2678" s="19" t="s">
        <v>3376</v>
      </c>
      <c r="D2678" s="20"/>
      <c r="E2678" s="20"/>
      <c r="F2678" s="20"/>
      <c r="G2678" s="21"/>
      <c r="H2678" s="22" t="s">
        <v>65</v>
      </c>
      <c r="I2678" s="24"/>
      <c r="J2678" s="35">
        <v>1</v>
      </c>
      <c r="K2678" s="36"/>
      <c r="L2678" s="37"/>
      <c r="M2678" s="7"/>
      <c r="N2678" s="25" t="str">
        <f t="shared" si="47"/>
        <v>-
-</v>
      </c>
      <c r="O2678" s="26"/>
      <c r="P2678" s="38" t="s">
        <v>3377</v>
      </c>
      <c r="Q2678" s="39"/>
      <c r="R2678" s="40"/>
    </row>
    <row r="2679" spans="1:18" ht="35.700000000000003" customHeight="1">
      <c r="A2679" s="22" t="s">
        <v>3378</v>
      </c>
      <c r="B2679" s="24"/>
      <c r="C2679" s="19" t="s">
        <v>3379</v>
      </c>
      <c r="D2679" s="20"/>
      <c r="E2679" s="20"/>
      <c r="F2679" s="20"/>
      <c r="G2679" s="21"/>
      <c r="H2679" s="22" t="s">
        <v>65</v>
      </c>
      <c r="I2679" s="24"/>
      <c r="J2679" s="35">
        <v>1</v>
      </c>
      <c r="K2679" s="36"/>
      <c r="L2679" s="37"/>
      <c r="M2679" s="7"/>
      <c r="N2679" s="25" t="str">
        <f t="shared" si="47"/>
        <v>-
-</v>
      </c>
      <c r="O2679" s="26"/>
      <c r="P2679" s="38" t="s">
        <v>3380</v>
      </c>
      <c r="Q2679" s="39"/>
      <c r="R2679" s="40"/>
    </row>
    <row r="2680" spans="1:18" ht="54.75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</row>
    <row r="2681" spans="1:18" ht="10.5" customHeight="1">
      <c r="A2681" s="1"/>
      <c r="B2681" s="41" t="s">
        <v>42</v>
      </c>
      <c r="C2681" s="41"/>
      <c r="D2681" s="1"/>
      <c r="E2681" s="8" t="s">
        <v>43</v>
      </c>
      <c r="F2681" s="1"/>
      <c r="G2681" s="41" t="s">
        <v>44</v>
      </c>
      <c r="H2681" s="41"/>
      <c r="I2681" s="1"/>
      <c r="J2681" s="1"/>
      <c r="K2681" s="8" t="s">
        <v>43</v>
      </c>
      <c r="L2681" s="1"/>
      <c r="M2681" s="1"/>
      <c r="N2681" s="1"/>
      <c r="O2681" s="1"/>
      <c r="P2681" s="1"/>
      <c r="Q2681" s="1"/>
      <c r="R2681" s="1"/>
    </row>
    <row r="2682" spans="1:18" ht="21.45" customHeight="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</row>
    <row r="2683" spans="1:18" ht="26.1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</row>
    <row r="2684" spans="1:18" ht="17.25" customHeight="1">
      <c r="A2684" s="29" t="s">
        <v>0</v>
      </c>
      <c r="B2684" s="29"/>
      <c r="C2684" s="29"/>
      <c r="D2684" s="29"/>
      <c r="E2684" s="29"/>
      <c r="F2684" s="29"/>
      <c r="G2684" s="29"/>
      <c r="H2684" s="29"/>
      <c r="I2684" s="29"/>
      <c r="J2684" s="29"/>
      <c r="K2684" s="29"/>
      <c r="L2684" s="29"/>
      <c r="M2684" s="29"/>
      <c r="N2684" s="29"/>
      <c r="O2684" s="29"/>
      <c r="P2684" s="29"/>
      <c r="Q2684" s="29"/>
      <c r="R2684" s="29"/>
    </row>
    <row r="2685" spans="1:18" ht="4.8" customHeight="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</row>
    <row r="2686" spans="1:18" ht="17.25" customHeight="1">
      <c r="A2686" s="29" t="s">
        <v>45</v>
      </c>
      <c r="B2686" s="29"/>
      <c r="C2686" s="29"/>
      <c r="D2686" s="29"/>
      <c r="E2686" s="29"/>
      <c r="F2686" s="29"/>
      <c r="G2686" s="29"/>
      <c r="H2686" s="29"/>
      <c r="I2686" s="29"/>
      <c r="J2686" s="29"/>
      <c r="K2686" s="29"/>
      <c r="L2686" s="29"/>
      <c r="M2686" s="29"/>
      <c r="N2686" s="29"/>
      <c r="O2686" s="29"/>
      <c r="P2686" s="29"/>
      <c r="Q2686" s="29"/>
      <c r="R2686" s="29"/>
    </row>
    <row r="2687" spans="1:18" ht="2.85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</row>
    <row r="2688" spans="1:18" ht="11.4" customHeight="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30" t="s">
        <v>2</v>
      </c>
      <c r="P2688" s="30"/>
      <c r="Q2688" s="30"/>
      <c r="R2688" s="30"/>
    </row>
    <row r="2689" spans="1:18" ht="6.75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</row>
    <row r="2690" spans="1:18" ht="10.5" customHeight="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41" t="s">
        <v>3381</v>
      </c>
      <c r="P2690" s="41"/>
      <c r="Q2690" s="41"/>
      <c r="R2690" s="1"/>
    </row>
    <row r="2691" spans="1:18" ht="2.4" customHeight="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</row>
    <row r="2692" spans="1:18" ht="27.6" customHeight="1">
      <c r="A2692" s="16" t="s">
        <v>4</v>
      </c>
      <c r="B2692" s="18"/>
      <c r="C2692" s="19" t="s">
        <v>47</v>
      </c>
      <c r="D2692" s="20"/>
      <c r="E2692" s="20"/>
      <c r="F2692" s="20"/>
      <c r="G2692" s="20"/>
      <c r="H2692" s="20"/>
      <c r="I2692" s="20"/>
      <c r="J2692" s="20"/>
      <c r="K2692" s="20"/>
      <c r="L2692" s="21"/>
      <c r="M2692" s="4" t="s">
        <v>6</v>
      </c>
      <c r="N2692" s="32"/>
      <c r="O2692" s="33"/>
      <c r="P2692" s="33"/>
      <c r="Q2692" s="33"/>
      <c r="R2692" s="34"/>
    </row>
    <row r="2693" spans="1:18" ht="27.6" customHeight="1">
      <c r="A2693" s="16" t="s">
        <v>7</v>
      </c>
      <c r="B2693" s="18"/>
      <c r="C2693" s="19" t="s">
        <v>8</v>
      </c>
      <c r="D2693" s="20"/>
      <c r="E2693" s="20"/>
      <c r="F2693" s="20"/>
      <c r="G2693" s="20"/>
      <c r="H2693" s="20"/>
      <c r="I2693" s="20"/>
      <c r="J2693" s="20"/>
      <c r="K2693" s="20"/>
      <c r="L2693" s="21"/>
      <c r="M2693" s="4" t="s">
        <v>9</v>
      </c>
      <c r="N2693" s="19" t="s">
        <v>10</v>
      </c>
      <c r="O2693" s="20"/>
      <c r="P2693" s="20"/>
      <c r="Q2693" s="20"/>
      <c r="R2693" s="21"/>
    </row>
    <row r="2694" spans="1:18" ht="22.2" customHeight="1">
      <c r="A2694" s="22" t="s">
        <v>11</v>
      </c>
      <c r="B2694" s="24"/>
      <c r="C2694" s="22" t="s">
        <v>48</v>
      </c>
      <c r="D2694" s="23"/>
      <c r="E2694" s="23"/>
      <c r="F2694" s="23"/>
      <c r="G2694" s="24"/>
      <c r="H2694" s="22" t="s">
        <v>49</v>
      </c>
      <c r="I2694" s="24"/>
      <c r="J2694" s="22" t="s">
        <v>50</v>
      </c>
      <c r="K2694" s="23"/>
      <c r="L2694" s="24"/>
      <c r="M2694" s="5" t="s">
        <v>51</v>
      </c>
      <c r="N2694" s="22" t="s">
        <v>52</v>
      </c>
      <c r="O2694" s="24"/>
      <c r="P2694" s="22" t="s">
        <v>53</v>
      </c>
      <c r="Q2694" s="23"/>
      <c r="R2694" s="24"/>
    </row>
    <row r="2695" spans="1:18" ht="35.700000000000003" customHeight="1">
      <c r="A2695" s="22" t="s">
        <v>3382</v>
      </c>
      <c r="B2695" s="24"/>
      <c r="C2695" s="19" t="s">
        <v>1262</v>
      </c>
      <c r="D2695" s="20"/>
      <c r="E2695" s="20"/>
      <c r="F2695" s="20"/>
      <c r="G2695" s="21"/>
      <c r="H2695" s="22" t="s">
        <v>65</v>
      </c>
      <c r="I2695" s="24"/>
      <c r="J2695" s="35">
        <v>1</v>
      </c>
      <c r="K2695" s="36"/>
      <c r="L2695" s="37"/>
      <c r="M2695" s="7"/>
      <c r="N2695" s="25" t="str">
        <f>IF(COUNT(J2695,M2695)=2,ROUND(J2695*M2695,0),"-
-")</f>
        <v>-
-</v>
      </c>
      <c r="O2695" s="26"/>
      <c r="P2695" s="38" t="s">
        <v>3383</v>
      </c>
      <c r="Q2695" s="39"/>
      <c r="R2695" s="40"/>
    </row>
    <row r="2696" spans="1:18" ht="17.850000000000001" customHeight="1">
      <c r="A2696" s="22" t="s">
        <v>3384</v>
      </c>
      <c r="B2696" s="24"/>
      <c r="C2696" s="19" t="s">
        <v>3385</v>
      </c>
      <c r="D2696" s="20"/>
      <c r="E2696" s="20"/>
      <c r="F2696" s="20"/>
      <c r="G2696" s="21"/>
      <c r="H2696" s="22" t="s">
        <v>65</v>
      </c>
      <c r="I2696" s="24"/>
      <c r="J2696" s="35">
        <v>1</v>
      </c>
      <c r="K2696" s="36"/>
      <c r="L2696" s="37"/>
      <c r="M2696" s="7"/>
      <c r="N2696" s="25" t="str">
        <f>IF(COUNT(J2696,M2696)=2,ROUND(J2696*M2696,0),"-")</f>
        <v>-</v>
      </c>
      <c r="O2696" s="26"/>
      <c r="P2696" s="19"/>
      <c r="Q2696" s="20"/>
      <c r="R2696" s="21"/>
    </row>
    <row r="2697" spans="1:18" ht="17.850000000000001" customHeight="1">
      <c r="A2697" s="22"/>
      <c r="B2697" s="24"/>
      <c r="C2697" s="19" t="s">
        <v>27</v>
      </c>
      <c r="D2697" s="20"/>
      <c r="E2697" s="20"/>
      <c r="F2697" s="20"/>
      <c r="G2697" s="21"/>
      <c r="H2697" s="22"/>
      <c r="I2697" s="24"/>
      <c r="J2697" s="32"/>
      <c r="K2697" s="33"/>
      <c r="L2697" s="34"/>
      <c r="M2697" s="9"/>
      <c r="N2697" s="42" t="str">
        <f>IF(COUNT(N13,N404,N1554,N1673,N2580,N2635)=6,SUM(N13,N404,N1554,N1673,N2580,N2635),"-")</f>
        <v>-</v>
      </c>
      <c r="O2697" s="43"/>
      <c r="P2697" s="19"/>
      <c r="Q2697" s="20"/>
      <c r="R2697" s="21"/>
    </row>
    <row r="2698" spans="1:18" ht="17.850000000000001" customHeight="1">
      <c r="A2698" s="22" t="s">
        <v>28</v>
      </c>
      <c r="B2698" s="24"/>
      <c r="C2698" s="19" t="s">
        <v>29</v>
      </c>
      <c r="D2698" s="20"/>
      <c r="E2698" s="20"/>
      <c r="F2698" s="20"/>
      <c r="G2698" s="21"/>
      <c r="H2698" s="22"/>
      <c r="I2698" s="24"/>
      <c r="J2698" s="35">
        <v>1</v>
      </c>
      <c r="K2698" s="36"/>
      <c r="L2698" s="37"/>
      <c r="M2698" s="7" t="str">
        <f>IF(ISNUMBER(總表!L20),總表!L20,"")</f>
        <v/>
      </c>
      <c r="N2698" s="25" t="str">
        <f>IF(COUNT(J2698,M2698)=2,ROUND(J2698*M2698,0),"-")</f>
        <v>-</v>
      </c>
      <c r="O2698" s="26"/>
      <c r="P2698" s="19"/>
      <c r="Q2698" s="20"/>
      <c r="R2698" s="21"/>
    </row>
    <row r="2699" spans="1:18" ht="17.850000000000001" customHeight="1">
      <c r="A2699" s="22" t="s">
        <v>30</v>
      </c>
      <c r="B2699" s="24"/>
      <c r="C2699" s="19" t="s">
        <v>31</v>
      </c>
      <c r="D2699" s="20"/>
      <c r="E2699" s="20"/>
      <c r="F2699" s="20"/>
      <c r="G2699" s="21"/>
      <c r="H2699" s="22"/>
      <c r="I2699" s="24"/>
      <c r="J2699" s="35">
        <v>1</v>
      </c>
      <c r="K2699" s="36"/>
      <c r="L2699" s="37"/>
      <c r="M2699" s="7" t="str">
        <f>IF(ISNUMBER(總表!L21),總表!L21,"")</f>
        <v/>
      </c>
      <c r="N2699" s="25" t="str">
        <f>IF(COUNT(J2699,M2699)=2,ROUND(J2699*M2699,0),"-")</f>
        <v>-</v>
      </c>
      <c r="O2699" s="26"/>
      <c r="P2699" s="19"/>
      <c r="Q2699" s="20"/>
      <c r="R2699" s="21"/>
    </row>
    <row r="2700" spans="1:18" ht="17.850000000000001" customHeight="1">
      <c r="A2700" s="22" t="s">
        <v>32</v>
      </c>
      <c r="B2700" s="24"/>
      <c r="C2700" s="19" t="s">
        <v>33</v>
      </c>
      <c r="D2700" s="20"/>
      <c r="E2700" s="20"/>
      <c r="F2700" s="20"/>
      <c r="G2700" s="21"/>
      <c r="H2700" s="22"/>
      <c r="I2700" s="24"/>
      <c r="J2700" s="35">
        <v>1</v>
      </c>
      <c r="K2700" s="36"/>
      <c r="L2700" s="37"/>
      <c r="M2700" s="7" t="str">
        <f>IF(ISNUMBER(總表!L22),總表!L22,"")</f>
        <v/>
      </c>
      <c r="N2700" s="25" t="str">
        <f>IF(COUNT(J2700,M2700)=2,ROUND(J2700*M2700,0),"-")</f>
        <v>-</v>
      </c>
      <c r="O2700" s="26"/>
      <c r="P2700" s="19"/>
      <c r="Q2700" s="20"/>
      <c r="R2700" s="21"/>
    </row>
    <row r="2701" spans="1:18" ht="17.850000000000001" customHeight="1">
      <c r="A2701" s="22" t="s">
        <v>34</v>
      </c>
      <c r="B2701" s="24"/>
      <c r="C2701" s="19" t="s">
        <v>35</v>
      </c>
      <c r="D2701" s="20"/>
      <c r="E2701" s="20"/>
      <c r="F2701" s="20"/>
      <c r="G2701" s="21"/>
      <c r="H2701" s="22"/>
      <c r="I2701" s="24"/>
      <c r="J2701" s="35">
        <v>1</v>
      </c>
      <c r="K2701" s="36"/>
      <c r="L2701" s="37"/>
      <c r="M2701" s="7" t="str">
        <f>IF(ISNUMBER(總表!L23),總表!L23,"")</f>
        <v/>
      </c>
      <c r="N2701" s="25" t="str">
        <f>IF(COUNT(J2701,M2701)=2,ROUND(J2701*M2701,0),"-")</f>
        <v>-</v>
      </c>
      <c r="O2701" s="26"/>
      <c r="P2701" s="19"/>
      <c r="Q2701" s="20"/>
      <c r="R2701" s="21"/>
    </row>
    <row r="2702" spans="1:18" ht="17.850000000000001" customHeight="1">
      <c r="A2702" s="22" t="s">
        <v>36</v>
      </c>
      <c r="B2702" s="24"/>
      <c r="C2702" s="19" t="s">
        <v>37</v>
      </c>
      <c r="D2702" s="20"/>
      <c r="E2702" s="20"/>
      <c r="F2702" s="20"/>
      <c r="G2702" s="21"/>
      <c r="H2702" s="22"/>
      <c r="I2702" s="24"/>
      <c r="J2702" s="35">
        <v>1</v>
      </c>
      <c r="K2702" s="36"/>
      <c r="L2702" s="37"/>
      <c r="M2702" s="7" t="str">
        <f>IF(ISNUMBER(總表!L24),總表!L24,"")</f>
        <v/>
      </c>
      <c r="N2702" s="25" t="str">
        <f>IF(COUNT(J2702,M2702)=2,ROUND(J2702*M2702,0),"-")</f>
        <v>-</v>
      </c>
      <c r="O2702" s="26"/>
      <c r="P2702" s="19"/>
      <c r="Q2702" s="20"/>
      <c r="R2702" s="21"/>
    </row>
    <row r="2703" spans="1:18" ht="17.850000000000001" customHeight="1">
      <c r="A2703" s="22"/>
      <c r="B2703" s="24"/>
      <c r="C2703" s="19" t="s">
        <v>38</v>
      </c>
      <c r="D2703" s="20"/>
      <c r="E2703" s="20"/>
      <c r="F2703" s="20"/>
      <c r="G2703" s="21"/>
      <c r="H2703" s="22"/>
      <c r="I2703" s="24"/>
      <c r="J2703" s="32"/>
      <c r="K2703" s="33"/>
      <c r="L2703" s="34"/>
      <c r="M2703" s="9"/>
      <c r="N2703" s="42" t="str">
        <f>IF(COUNT(N2698,N2699,N2700,N2701,N2702)=5,SUM(N2698,N2699,N2700,N2701,N2702),"-")</f>
        <v>-</v>
      </c>
      <c r="O2703" s="43"/>
      <c r="P2703" s="19"/>
      <c r="Q2703" s="20"/>
      <c r="R2703" s="21"/>
    </row>
    <row r="2704" spans="1:18" ht="17.850000000000001" customHeight="1">
      <c r="A2704" s="22" t="s">
        <v>39</v>
      </c>
      <c r="B2704" s="24"/>
      <c r="C2704" s="19" t="s">
        <v>40</v>
      </c>
      <c r="D2704" s="20"/>
      <c r="E2704" s="20"/>
      <c r="F2704" s="20"/>
      <c r="G2704" s="21"/>
      <c r="H2704" s="22"/>
      <c r="I2704" s="24"/>
      <c r="J2704" s="35">
        <v>1</v>
      </c>
      <c r="K2704" s="36"/>
      <c r="L2704" s="37"/>
      <c r="M2704" s="7" t="str">
        <f>IF(ISNUMBER(總表!L26),總表!L26,"")</f>
        <v/>
      </c>
      <c r="N2704" s="25" t="str">
        <f>IF(COUNT(J2704,M2704)=2,ROUND(J2704*M2704,0),"-")</f>
        <v>-</v>
      </c>
      <c r="O2704" s="26"/>
      <c r="P2704" s="19"/>
      <c r="Q2704" s="20"/>
      <c r="R2704" s="21"/>
    </row>
    <row r="2705" spans="1:18" ht="17.850000000000001" customHeight="1">
      <c r="A2705" s="22"/>
      <c r="B2705" s="24"/>
      <c r="C2705" s="19" t="s">
        <v>41</v>
      </c>
      <c r="D2705" s="20"/>
      <c r="E2705" s="20"/>
      <c r="F2705" s="20"/>
      <c r="G2705" s="21"/>
      <c r="H2705" s="22"/>
      <c r="I2705" s="24"/>
      <c r="J2705" s="32"/>
      <c r="K2705" s="33"/>
      <c r="L2705" s="34"/>
      <c r="M2705" s="9"/>
      <c r="N2705" s="42" t="str">
        <f>IF(COUNT(N2697,N2703,N2704)=3,SUM(N2697,N2703,N2704),"-")</f>
        <v>-</v>
      </c>
      <c r="O2705" s="43"/>
      <c r="P2705" s="19"/>
      <c r="Q2705" s="20"/>
      <c r="R2705" s="21"/>
    </row>
    <row r="2706" spans="1:18" ht="17.850000000000001" customHeight="1">
      <c r="A2706" s="22" t="s">
        <v>3386</v>
      </c>
      <c r="B2706" s="24"/>
      <c r="C2706" s="19"/>
      <c r="D2706" s="20"/>
      <c r="E2706" s="20"/>
      <c r="F2706" s="20"/>
      <c r="G2706" s="21"/>
      <c r="H2706" s="22"/>
      <c r="I2706" s="24"/>
      <c r="J2706" s="32"/>
      <c r="K2706" s="33"/>
      <c r="L2706" s="34"/>
      <c r="M2706" s="9"/>
      <c r="N2706" s="27"/>
      <c r="O2706" s="28"/>
      <c r="P2706" s="19"/>
      <c r="Q2706" s="20"/>
      <c r="R2706" s="21"/>
    </row>
    <row r="2707" spans="1:18" ht="303.89999999999998" customHeight="1">
      <c r="A2707" s="22"/>
      <c r="B2707" s="23"/>
      <c r="C2707" s="23"/>
      <c r="D2707" s="23"/>
      <c r="E2707" s="23"/>
      <c r="F2707" s="23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4"/>
    </row>
    <row r="2708" spans="1:18" ht="54.75" customHeight="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</row>
    <row r="2709" spans="1:18" ht="10.5" customHeight="1">
      <c r="A2709" s="1"/>
      <c r="B2709" s="41" t="s">
        <v>42</v>
      </c>
      <c r="C2709" s="41"/>
      <c r="D2709" s="1"/>
      <c r="E2709" s="8" t="s">
        <v>43</v>
      </c>
      <c r="F2709" s="1"/>
      <c r="G2709" s="41" t="s">
        <v>44</v>
      </c>
      <c r="H2709" s="41"/>
      <c r="I2709" s="1"/>
      <c r="J2709" s="1"/>
      <c r="K2709" s="8" t="s">
        <v>43</v>
      </c>
      <c r="L2709" s="1"/>
      <c r="M2709" s="1"/>
      <c r="N2709" s="1"/>
      <c r="O2709" s="1"/>
      <c r="P2709" s="1"/>
      <c r="Q2709" s="1"/>
      <c r="R2709" s="1"/>
    </row>
    <row r="2710" spans="1:18" ht="21.45" customHeight="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</row>
  </sheetData>
  <mergeCells count="9559">
    <mergeCell ref="B2709:C2709"/>
    <mergeCell ref="G2709:H2709"/>
    <mergeCell ref="A2707:R2707"/>
    <mergeCell ref="A2684:R2684"/>
    <mergeCell ref="A2686:R2686"/>
    <mergeCell ref="O2688:R2688"/>
    <mergeCell ref="O2690:Q2690"/>
    <mergeCell ref="P2705:R2705"/>
    <mergeCell ref="A2706:B2706"/>
    <mergeCell ref="C2706:G2706"/>
    <mergeCell ref="H2706:I2706"/>
    <mergeCell ref="J2706:L2706"/>
    <mergeCell ref="N2706:O2706"/>
    <mergeCell ref="P2706:R2706"/>
    <mergeCell ref="A2705:B2705"/>
    <mergeCell ref="C2705:G2705"/>
    <mergeCell ref="H2705:I2705"/>
    <mergeCell ref="J2705:L2705"/>
    <mergeCell ref="N2705:O2705"/>
    <mergeCell ref="P2703:R2703"/>
    <mergeCell ref="A2704:B2704"/>
    <mergeCell ref="C2704:G2704"/>
    <mergeCell ref="H2704:I2704"/>
    <mergeCell ref="J2704:L2704"/>
    <mergeCell ref="N2704:O2704"/>
    <mergeCell ref="P2704:R2704"/>
    <mergeCell ref="A2703:B2703"/>
    <mergeCell ref="C2703:G2703"/>
    <mergeCell ref="H2703:I2703"/>
    <mergeCell ref="J2703:L2703"/>
    <mergeCell ref="N2703:O2703"/>
    <mergeCell ref="P2701:R2701"/>
    <mergeCell ref="A2702:B2702"/>
    <mergeCell ref="C2702:G2702"/>
    <mergeCell ref="H2702:I2702"/>
    <mergeCell ref="J2702:L2702"/>
    <mergeCell ref="N2702:O2702"/>
    <mergeCell ref="P2702:R2702"/>
    <mergeCell ref="A2701:B2701"/>
    <mergeCell ref="C2701:G2701"/>
    <mergeCell ref="H2701:I2701"/>
    <mergeCell ref="J2701:L2701"/>
    <mergeCell ref="N2701:O2701"/>
    <mergeCell ref="P2699:R2699"/>
    <mergeCell ref="A2700:B2700"/>
    <mergeCell ref="C2700:G2700"/>
    <mergeCell ref="H2700:I2700"/>
    <mergeCell ref="J2700:L2700"/>
    <mergeCell ref="N2700:O2700"/>
    <mergeCell ref="P2700:R2700"/>
    <mergeCell ref="A2699:B2699"/>
    <mergeCell ref="C2699:G2699"/>
    <mergeCell ref="H2699:I2699"/>
    <mergeCell ref="J2699:L2699"/>
    <mergeCell ref="N2699:O2699"/>
    <mergeCell ref="P2697:R2697"/>
    <mergeCell ref="A2698:B2698"/>
    <mergeCell ref="C2698:G2698"/>
    <mergeCell ref="H2698:I2698"/>
    <mergeCell ref="J2698:L2698"/>
    <mergeCell ref="N2698:O2698"/>
    <mergeCell ref="P2698:R2698"/>
    <mergeCell ref="A2697:B2697"/>
    <mergeCell ref="C2697:G2697"/>
    <mergeCell ref="H2697:I2697"/>
    <mergeCell ref="J2697:L2697"/>
    <mergeCell ref="N2697:O2697"/>
    <mergeCell ref="P2695:R2695"/>
    <mergeCell ref="A2696:B2696"/>
    <mergeCell ref="C2696:G2696"/>
    <mergeCell ref="H2696:I2696"/>
    <mergeCell ref="J2696:L2696"/>
    <mergeCell ref="N2696:O2696"/>
    <mergeCell ref="P2696:R2696"/>
    <mergeCell ref="A2695:B2695"/>
    <mergeCell ref="C2695:G2695"/>
    <mergeCell ref="H2695:I2695"/>
    <mergeCell ref="J2695:L2695"/>
    <mergeCell ref="N2695:O2695"/>
    <mergeCell ref="A2693:B2693"/>
    <mergeCell ref="C2693:L2693"/>
    <mergeCell ref="N2693:R2693"/>
    <mergeCell ref="A2694:B2694"/>
    <mergeCell ref="C2694:G2694"/>
    <mergeCell ref="H2694:I2694"/>
    <mergeCell ref="J2694:L2694"/>
    <mergeCell ref="N2694:O2694"/>
    <mergeCell ref="P2694:R2694"/>
    <mergeCell ref="B2681:C2681"/>
    <mergeCell ref="G2681:H2681"/>
    <mergeCell ref="A2692:B2692"/>
    <mergeCell ref="C2692:L2692"/>
    <mergeCell ref="N2692:R2692"/>
    <mergeCell ref="P2679:R2679"/>
    <mergeCell ref="A2654:R2654"/>
    <mergeCell ref="A2656:R2656"/>
    <mergeCell ref="O2658:R2658"/>
    <mergeCell ref="O2660:Q2660"/>
    <mergeCell ref="A2679:B2679"/>
    <mergeCell ref="C2679:G2679"/>
    <mergeCell ref="H2679:I2679"/>
    <mergeCell ref="J2679:L2679"/>
    <mergeCell ref="N2679:O2679"/>
    <mergeCell ref="P2677:R2677"/>
    <mergeCell ref="A2678:B2678"/>
    <mergeCell ref="C2678:G2678"/>
    <mergeCell ref="H2678:I2678"/>
    <mergeCell ref="J2678:L2678"/>
    <mergeCell ref="N2678:O2678"/>
    <mergeCell ref="P2678:R2678"/>
    <mergeCell ref="A2677:B2677"/>
    <mergeCell ref="C2677:G2677"/>
    <mergeCell ref="H2677:I2677"/>
    <mergeCell ref="J2677:L2677"/>
    <mergeCell ref="N2677:O2677"/>
    <mergeCell ref="P2675:R2675"/>
    <mergeCell ref="A2676:B2676"/>
    <mergeCell ref="C2676:G2676"/>
    <mergeCell ref="H2676:I2676"/>
    <mergeCell ref="J2676:L2676"/>
    <mergeCell ref="N2676:O2676"/>
    <mergeCell ref="P2676:R2676"/>
    <mergeCell ref="A2675:B2675"/>
    <mergeCell ref="C2675:G2675"/>
    <mergeCell ref="H2675:I2675"/>
    <mergeCell ref="J2675:L2675"/>
    <mergeCell ref="N2675:O2675"/>
    <mergeCell ref="P2673:R2673"/>
    <mergeCell ref="A2674:B2674"/>
    <mergeCell ref="C2674:G2674"/>
    <mergeCell ref="H2674:I2674"/>
    <mergeCell ref="J2674:L2674"/>
    <mergeCell ref="N2674:O2674"/>
    <mergeCell ref="P2674:R2674"/>
    <mergeCell ref="A2673:B2673"/>
    <mergeCell ref="C2673:G2673"/>
    <mergeCell ref="H2673:I2673"/>
    <mergeCell ref="J2673:L2673"/>
    <mergeCell ref="N2673:O2673"/>
    <mergeCell ref="P2671:R2671"/>
    <mergeCell ref="A2672:B2672"/>
    <mergeCell ref="C2672:G2672"/>
    <mergeCell ref="H2672:I2672"/>
    <mergeCell ref="J2672:L2672"/>
    <mergeCell ref="N2672:O2672"/>
    <mergeCell ref="P2672:R2672"/>
    <mergeCell ref="A2671:B2671"/>
    <mergeCell ref="C2671:G2671"/>
    <mergeCell ref="H2671:I2671"/>
    <mergeCell ref="J2671:L2671"/>
    <mergeCell ref="N2671:O2671"/>
    <mergeCell ref="P2669:R2669"/>
    <mergeCell ref="A2670:B2670"/>
    <mergeCell ref="C2670:G2670"/>
    <mergeCell ref="H2670:I2670"/>
    <mergeCell ref="J2670:L2670"/>
    <mergeCell ref="N2670:O2670"/>
    <mergeCell ref="P2670:R2670"/>
    <mergeCell ref="A2669:B2669"/>
    <mergeCell ref="C2669:G2669"/>
    <mergeCell ref="H2669:I2669"/>
    <mergeCell ref="J2669:L2669"/>
    <mergeCell ref="N2669:O2669"/>
    <mergeCell ref="P2667:R2667"/>
    <mergeCell ref="A2668:B2668"/>
    <mergeCell ref="C2668:G2668"/>
    <mergeCell ref="H2668:I2668"/>
    <mergeCell ref="J2668:L2668"/>
    <mergeCell ref="N2668:O2668"/>
    <mergeCell ref="P2668:R2668"/>
    <mergeCell ref="A2667:B2667"/>
    <mergeCell ref="C2667:G2667"/>
    <mergeCell ref="H2667:I2667"/>
    <mergeCell ref="J2667:L2667"/>
    <mergeCell ref="N2667:O2667"/>
    <mergeCell ref="P2665:R2665"/>
    <mergeCell ref="A2666:B2666"/>
    <mergeCell ref="C2666:G2666"/>
    <mergeCell ref="H2666:I2666"/>
    <mergeCell ref="J2666:L2666"/>
    <mergeCell ref="N2666:O2666"/>
    <mergeCell ref="P2666:R2666"/>
    <mergeCell ref="A2665:B2665"/>
    <mergeCell ref="C2665:G2665"/>
    <mergeCell ref="H2665:I2665"/>
    <mergeCell ref="J2665:L2665"/>
    <mergeCell ref="N2665:O2665"/>
    <mergeCell ref="A2663:B2663"/>
    <mergeCell ref="C2663:L2663"/>
    <mergeCell ref="N2663:R2663"/>
    <mergeCell ref="A2664:B2664"/>
    <mergeCell ref="C2664:G2664"/>
    <mergeCell ref="H2664:I2664"/>
    <mergeCell ref="J2664:L2664"/>
    <mergeCell ref="N2664:O2664"/>
    <mergeCell ref="P2664:R2664"/>
    <mergeCell ref="B2651:C2651"/>
    <mergeCell ref="G2651:H2651"/>
    <mergeCell ref="A2662:B2662"/>
    <mergeCell ref="C2662:L2662"/>
    <mergeCell ref="N2662:R2662"/>
    <mergeCell ref="P2648:R2648"/>
    <mergeCell ref="A2649:B2649"/>
    <mergeCell ref="C2649:G2649"/>
    <mergeCell ref="H2649:I2649"/>
    <mergeCell ref="J2649:L2649"/>
    <mergeCell ref="N2649:O2649"/>
    <mergeCell ref="P2649:R2649"/>
    <mergeCell ref="A2648:B2648"/>
    <mergeCell ref="C2648:G2648"/>
    <mergeCell ref="H2648:I2648"/>
    <mergeCell ref="J2648:L2648"/>
    <mergeCell ref="N2648:O2648"/>
    <mergeCell ref="P2646:R2646"/>
    <mergeCell ref="A2647:B2647"/>
    <mergeCell ref="C2647:G2647"/>
    <mergeCell ref="H2647:I2647"/>
    <mergeCell ref="J2647:L2647"/>
    <mergeCell ref="N2647:O2647"/>
    <mergeCell ref="P2647:R2647"/>
    <mergeCell ref="A2646:B2646"/>
    <mergeCell ref="C2646:G2646"/>
    <mergeCell ref="H2646:I2646"/>
    <mergeCell ref="J2646:L2646"/>
    <mergeCell ref="N2646:O2646"/>
    <mergeCell ref="P2644:R2644"/>
    <mergeCell ref="A2645:B2645"/>
    <mergeCell ref="C2645:G2645"/>
    <mergeCell ref="H2645:I2645"/>
    <mergeCell ref="J2645:L2645"/>
    <mergeCell ref="N2645:O2645"/>
    <mergeCell ref="P2645:R2645"/>
    <mergeCell ref="A2644:B2644"/>
    <mergeCell ref="C2644:G2644"/>
    <mergeCell ref="H2644:I2644"/>
    <mergeCell ref="J2644:L2644"/>
    <mergeCell ref="N2644:O2644"/>
    <mergeCell ref="P2642:R2642"/>
    <mergeCell ref="A2643:B2643"/>
    <mergeCell ref="C2643:G2643"/>
    <mergeCell ref="H2643:I2643"/>
    <mergeCell ref="J2643:L2643"/>
    <mergeCell ref="N2643:O2643"/>
    <mergeCell ref="P2643:R2643"/>
    <mergeCell ref="A2642:B2642"/>
    <mergeCell ref="C2642:G2642"/>
    <mergeCell ref="H2642:I2642"/>
    <mergeCell ref="J2642:L2642"/>
    <mergeCell ref="N2642:O2642"/>
    <mergeCell ref="P2640:R2640"/>
    <mergeCell ref="A2641:B2641"/>
    <mergeCell ref="C2641:G2641"/>
    <mergeCell ref="H2641:I2641"/>
    <mergeCell ref="J2641:L2641"/>
    <mergeCell ref="N2641:O2641"/>
    <mergeCell ref="P2641:R2641"/>
    <mergeCell ref="A2640:B2640"/>
    <mergeCell ref="C2640:G2640"/>
    <mergeCell ref="H2640:I2640"/>
    <mergeCell ref="J2640:L2640"/>
    <mergeCell ref="N2640:O2640"/>
    <mergeCell ref="P2638:R2638"/>
    <mergeCell ref="A2639:B2639"/>
    <mergeCell ref="C2639:G2639"/>
    <mergeCell ref="H2639:I2639"/>
    <mergeCell ref="J2639:L2639"/>
    <mergeCell ref="N2639:O2639"/>
    <mergeCell ref="P2639:R2639"/>
    <mergeCell ref="A2638:B2638"/>
    <mergeCell ref="C2638:G2638"/>
    <mergeCell ref="H2638:I2638"/>
    <mergeCell ref="J2638:L2638"/>
    <mergeCell ref="N2638:O2638"/>
    <mergeCell ref="P2636:R2636"/>
    <mergeCell ref="A2637:B2637"/>
    <mergeCell ref="C2637:G2637"/>
    <mergeCell ref="H2637:I2637"/>
    <mergeCell ref="J2637:L2637"/>
    <mergeCell ref="N2637:O2637"/>
    <mergeCell ref="P2637:R2637"/>
    <mergeCell ref="A2636:B2636"/>
    <mergeCell ref="C2636:G2636"/>
    <mergeCell ref="H2636:I2636"/>
    <mergeCell ref="J2636:L2636"/>
    <mergeCell ref="N2636:O2636"/>
    <mergeCell ref="P2634:R2634"/>
    <mergeCell ref="A2635:B2635"/>
    <mergeCell ref="C2635:G2635"/>
    <mergeCell ref="H2635:I2635"/>
    <mergeCell ref="J2635:L2635"/>
    <mergeCell ref="N2635:O2635"/>
    <mergeCell ref="P2635:R2635"/>
    <mergeCell ref="A2634:B2634"/>
    <mergeCell ref="C2634:G2634"/>
    <mergeCell ref="H2634:I2634"/>
    <mergeCell ref="J2634:L2634"/>
    <mergeCell ref="N2634:O2634"/>
    <mergeCell ref="P2632:R2632"/>
    <mergeCell ref="A2633:B2633"/>
    <mergeCell ref="C2633:G2633"/>
    <mergeCell ref="H2633:I2633"/>
    <mergeCell ref="J2633:L2633"/>
    <mergeCell ref="N2633:O2633"/>
    <mergeCell ref="P2633:R2633"/>
    <mergeCell ref="A2632:B2632"/>
    <mergeCell ref="C2632:G2632"/>
    <mergeCell ref="H2632:I2632"/>
    <mergeCell ref="J2632:L2632"/>
    <mergeCell ref="N2632:O2632"/>
    <mergeCell ref="A2630:B2630"/>
    <mergeCell ref="C2630:L2630"/>
    <mergeCell ref="N2630:R2630"/>
    <mergeCell ref="A2631:B2631"/>
    <mergeCell ref="C2631:G2631"/>
    <mergeCell ref="H2631:I2631"/>
    <mergeCell ref="J2631:L2631"/>
    <mergeCell ref="N2631:O2631"/>
    <mergeCell ref="P2631:R2631"/>
    <mergeCell ref="B2618:C2618"/>
    <mergeCell ref="G2618:H2618"/>
    <mergeCell ref="A2629:B2629"/>
    <mergeCell ref="C2629:L2629"/>
    <mergeCell ref="N2629:R2629"/>
    <mergeCell ref="A2621:R2621"/>
    <mergeCell ref="A2623:R2623"/>
    <mergeCell ref="O2625:R2625"/>
    <mergeCell ref="O2627:Q2627"/>
    <mergeCell ref="P2615:R2615"/>
    <mergeCell ref="A2616:B2616"/>
    <mergeCell ref="C2616:G2616"/>
    <mergeCell ref="H2616:I2616"/>
    <mergeCell ref="J2616:L2616"/>
    <mergeCell ref="N2616:O2616"/>
    <mergeCell ref="P2616:R2616"/>
    <mergeCell ref="A2615:B2615"/>
    <mergeCell ref="C2615:G2615"/>
    <mergeCell ref="H2615:I2615"/>
    <mergeCell ref="J2615:L2615"/>
    <mergeCell ref="N2615:O2615"/>
    <mergeCell ref="P2613:R2613"/>
    <mergeCell ref="A2614:B2614"/>
    <mergeCell ref="C2614:G2614"/>
    <mergeCell ref="H2614:I2614"/>
    <mergeCell ref="J2614:L2614"/>
    <mergeCell ref="N2614:O2614"/>
    <mergeCell ref="P2614:R2614"/>
    <mergeCell ref="A2613:B2613"/>
    <mergeCell ref="C2613:G2613"/>
    <mergeCell ref="H2613:I2613"/>
    <mergeCell ref="J2613:L2613"/>
    <mergeCell ref="N2613:O2613"/>
    <mergeCell ref="P2611:R2611"/>
    <mergeCell ref="A2612:B2612"/>
    <mergeCell ref="C2612:G2612"/>
    <mergeCell ref="H2612:I2612"/>
    <mergeCell ref="J2612:L2612"/>
    <mergeCell ref="N2612:O2612"/>
    <mergeCell ref="P2612:R2612"/>
    <mergeCell ref="A2611:B2611"/>
    <mergeCell ref="C2611:G2611"/>
    <mergeCell ref="H2611:I2611"/>
    <mergeCell ref="J2611:L2611"/>
    <mergeCell ref="N2611:O2611"/>
    <mergeCell ref="P2609:R2609"/>
    <mergeCell ref="A2610:B2610"/>
    <mergeCell ref="C2610:G2610"/>
    <mergeCell ref="H2610:I2610"/>
    <mergeCell ref="J2610:L2610"/>
    <mergeCell ref="N2610:O2610"/>
    <mergeCell ref="P2610:R2610"/>
    <mergeCell ref="A2609:B2609"/>
    <mergeCell ref="C2609:G2609"/>
    <mergeCell ref="H2609:I2609"/>
    <mergeCell ref="J2609:L2609"/>
    <mergeCell ref="N2609:O2609"/>
    <mergeCell ref="P2607:R2607"/>
    <mergeCell ref="A2608:B2608"/>
    <mergeCell ref="C2608:G2608"/>
    <mergeCell ref="H2608:I2608"/>
    <mergeCell ref="J2608:L2608"/>
    <mergeCell ref="N2608:O2608"/>
    <mergeCell ref="P2608:R2608"/>
    <mergeCell ref="A2607:B2607"/>
    <mergeCell ref="C2607:G2607"/>
    <mergeCell ref="H2607:I2607"/>
    <mergeCell ref="J2607:L2607"/>
    <mergeCell ref="N2607:O2607"/>
    <mergeCell ref="P2605:R2605"/>
    <mergeCell ref="A2606:B2606"/>
    <mergeCell ref="C2606:G2606"/>
    <mergeCell ref="H2606:I2606"/>
    <mergeCell ref="J2606:L2606"/>
    <mergeCell ref="N2606:O2606"/>
    <mergeCell ref="P2606:R2606"/>
    <mergeCell ref="A2605:B2605"/>
    <mergeCell ref="C2605:G2605"/>
    <mergeCell ref="H2605:I2605"/>
    <mergeCell ref="J2605:L2605"/>
    <mergeCell ref="N2605:O2605"/>
    <mergeCell ref="P2603:R2603"/>
    <mergeCell ref="A2604:B2604"/>
    <mergeCell ref="C2604:G2604"/>
    <mergeCell ref="H2604:I2604"/>
    <mergeCell ref="J2604:L2604"/>
    <mergeCell ref="N2604:O2604"/>
    <mergeCell ref="P2604:R2604"/>
    <mergeCell ref="A2603:B2603"/>
    <mergeCell ref="C2603:G2603"/>
    <mergeCell ref="H2603:I2603"/>
    <mergeCell ref="J2603:L2603"/>
    <mergeCell ref="N2603:O2603"/>
    <mergeCell ref="P2601:R2601"/>
    <mergeCell ref="A2602:B2602"/>
    <mergeCell ref="C2602:G2602"/>
    <mergeCell ref="H2602:I2602"/>
    <mergeCell ref="J2602:L2602"/>
    <mergeCell ref="N2602:O2602"/>
    <mergeCell ref="P2602:R2602"/>
    <mergeCell ref="A2601:B2601"/>
    <mergeCell ref="C2601:G2601"/>
    <mergeCell ref="H2601:I2601"/>
    <mergeCell ref="J2601:L2601"/>
    <mergeCell ref="N2601:O2601"/>
    <mergeCell ref="P2599:R2599"/>
    <mergeCell ref="A2600:B2600"/>
    <mergeCell ref="C2600:G2600"/>
    <mergeCell ref="H2600:I2600"/>
    <mergeCell ref="J2600:L2600"/>
    <mergeCell ref="N2600:O2600"/>
    <mergeCell ref="P2600:R2600"/>
    <mergeCell ref="A2599:B2599"/>
    <mergeCell ref="C2599:G2599"/>
    <mergeCell ref="H2599:I2599"/>
    <mergeCell ref="J2599:L2599"/>
    <mergeCell ref="N2599:O2599"/>
    <mergeCell ref="A2597:B2597"/>
    <mergeCell ref="C2597:L2597"/>
    <mergeCell ref="N2597:R2597"/>
    <mergeCell ref="A2598:B2598"/>
    <mergeCell ref="C2598:G2598"/>
    <mergeCell ref="H2598:I2598"/>
    <mergeCell ref="J2598:L2598"/>
    <mergeCell ref="N2598:O2598"/>
    <mergeCell ref="P2598:R2598"/>
    <mergeCell ref="B2585:C2585"/>
    <mergeCell ref="G2585:H2585"/>
    <mergeCell ref="A2596:B2596"/>
    <mergeCell ref="C2596:L2596"/>
    <mergeCell ref="N2596:R2596"/>
    <mergeCell ref="A2588:R2588"/>
    <mergeCell ref="A2590:R2590"/>
    <mergeCell ref="O2592:R2592"/>
    <mergeCell ref="O2594:Q2594"/>
    <mergeCell ref="P2583:R2583"/>
    <mergeCell ref="A2560:R2560"/>
    <mergeCell ref="A2562:R2562"/>
    <mergeCell ref="O2564:R2564"/>
    <mergeCell ref="O2566:Q2566"/>
    <mergeCell ref="A2583:B2583"/>
    <mergeCell ref="C2583:G2583"/>
    <mergeCell ref="H2583:I2583"/>
    <mergeCell ref="J2583:L2583"/>
    <mergeCell ref="N2583:O2583"/>
    <mergeCell ref="P2581:R2581"/>
    <mergeCell ref="A2582:B2582"/>
    <mergeCell ref="C2582:G2582"/>
    <mergeCell ref="H2582:I2582"/>
    <mergeCell ref="J2582:L2582"/>
    <mergeCell ref="N2582:O2582"/>
    <mergeCell ref="P2582:R2582"/>
    <mergeCell ref="A2581:B2581"/>
    <mergeCell ref="C2581:G2581"/>
    <mergeCell ref="H2581:I2581"/>
    <mergeCell ref="J2581:L2581"/>
    <mergeCell ref="N2581:O2581"/>
    <mergeCell ref="P2579:R2579"/>
    <mergeCell ref="A2580:B2580"/>
    <mergeCell ref="C2580:G2580"/>
    <mergeCell ref="H2580:I2580"/>
    <mergeCell ref="J2580:L2580"/>
    <mergeCell ref="N2580:O2580"/>
    <mergeCell ref="P2580:R2580"/>
    <mergeCell ref="A2579:B2579"/>
    <mergeCell ref="C2579:G2579"/>
    <mergeCell ref="H2579:I2579"/>
    <mergeCell ref="J2579:L2579"/>
    <mergeCell ref="N2579:O2579"/>
    <mergeCell ref="P2577:R2577"/>
    <mergeCell ref="A2578:B2578"/>
    <mergeCell ref="C2578:G2578"/>
    <mergeCell ref="H2578:I2578"/>
    <mergeCell ref="J2578:L2578"/>
    <mergeCell ref="N2578:O2578"/>
    <mergeCell ref="P2578:R2578"/>
    <mergeCell ref="A2577:B2577"/>
    <mergeCell ref="C2577:G2577"/>
    <mergeCell ref="H2577:I2577"/>
    <mergeCell ref="J2577:L2577"/>
    <mergeCell ref="N2577:O2577"/>
    <mergeCell ref="P2575:R2575"/>
    <mergeCell ref="A2576:B2576"/>
    <mergeCell ref="C2576:G2576"/>
    <mergeCell ref="H2576:I2576"/>
    <mergeCell ref="J2576:L2576"/>
    <mergeCell ref="N2576:O2576"/>
    <mergeCell ref="P2576:R2576"/>
    <mergeCell ref="A2575:B2575"/>
    <mergeCell ref="C2575:G2575"/>
    <mergeCell ref="H2575:I2575"/>
    <mergeCell ref="J2575:L2575"/>
    <mergeCell ref="N2575:O2575"/>
    <mergeCell ref="P2573:R2573"/>
    <mergeCell ref="A2574:B2574"/>
    <mergeCell ref="C2574:G2574"/>
    <mergeCell ref="H2574:I2574"/>
    <mergeCell ref="J2574:L2574"/>
    <mergeCell ref="N2574:O2574"/>
    <mergeCell ref="P2574:R2574"/>
    <mergeCell ref="A2573:B2573"/>
    <mergeCell ref="C2573:G2573"/>
    <mergeCell ref="H2573:I2573"/>
    <mergeCell ref="J2573:L2573"/>
    <mergeCell ref="N2573:O2573"/>
    <mergeCell ref="P2571:R2571"/>
    <mergeCell ref="A2572:B2572"/>
    <mergeCell ref="C2572:G2572"/>
    <mergeCell ref="H2572:I2572"/>
    <mergeCell ref="J2572:L2572"/>
    <mergeCell ref="N2572:O2572"/>
    <mergeCell ref="P2572:R2572"/>
    <mergeCell ref="A2571:B2571"/>
    <mergeCell ref="C2571:G2571"/>
    <mergeCell ref="H2571:I2571"/>
    <mergeCell ref="J2571:L2571"/>
    <mergeCell ref="N2571:O2571"/>
    <mergeCell ref="A2569:B2569"/>
    <mergeCell ref="C2569:L2569"/>
    <mergeCell ref="N2569:R2569"/>
    <mergeCell ref="A2570:B2570"/>
    <mergeCell ref="C2570:G2570"/>
    <mergeCell ref="H2570:I2570"/>
    <mergeCell ref="J2570:L2570"/>
    <mergeCell ref="N2570:O2570"/>
    <mergeCell ref="P2570:R2570"/>
    <mergeCell ref="B2557:C2557"/>
    <mergeCell ref="G2557:H2557"/>
    <mergeCell ref="A2568:B2568"/>
    <mergeCell ref="C2568:L2568"/>
    <mergeCell ref="N2568:R2568"/>
    <mergeCell ref="P2555:R2555"/>
    <mergeCell ref="A2532:R2532"/>
    <mergeCell ref="A2534:R2534"/>
    <mergeCell ref="O2536:R2536"/>
    <mergeCell ref="O2538:Q2538"/>
    <mergeCell ref="A2555:B2555"/>
    <mergeCell ref="C2555:G2555"/>
    <mergeCell ref="H2555:I2555"/>
    <mergeCell ref="J2555:L2555"/>
    <mergeCell ref="N2555:O2555"/>
    <mergeCell ref="P2553:R2553"/>
    <mergeCell ref="A2554:B2554"/>
    <mergeCell ref="C2554:G2554"/>
    <mergeCell ref="H2554:I2554"/>
    <mergeCell ref="J2554:L2554"/>
    <mergeCell ref="N2554:O2554"/>
    <mergeCell ref="P2554:R2554"/>
    <mergeCell ref="A2553:B2553"/>
    <mergeCell ref="C2553:G2553"/>
    <mergeCell ref="H2553:I2553"/>
    <mergeCell ref="J2553:L2553"/>
    <mergeCell ref="N2553:O2553"/>
    <mergeCell ref="P2551:R2551"/>
    <mergeCell ref="A2552:B2552"/>
    <mergeCell ref="C2552:G2552"/>
    <mergeCell ref="H2552:I2552"/>
    <mergeCell ref="J2552:L2552"/>
    <mergeCell ref="N2552:O2552"/>
    <mergeCell ref="P2552:R2552"/>
    <mergeCell ref="A2551:B2551"/>
    <mergeCell ref="C2551:G2551"/>
    <mergeCell ref="H2551:I2551"/>
    <mergeCell ref="J2551:L2551"/>
    <mergeCell ref="N2551:O2551"/>
    <mergeCell ref="P2549:R2549"/>
    <mergeCell ref="A2550:B2550"/>
    <mergeCell ref="C2550:G2550"/>
    <mergeCell ref="H2550:I2550"/>
    <mergeCell ref="J2550:L2550"/>
    <mergeCell ref="N2550:O2550"/>
    <mergeCell ref="P2550:R2550"/>
    <mergeCell ref="A2549:B2549"/>
    <mergeCell ref="C2549:G2549"/>
    <mergeCell ref="H2549:I2549"/>
    <mergeCell ref="J2549:L2549"/>
    <mergeCell ref="N2549:O2549"/>
    <mergeCell ref="P2547:R2547"/>
    <mergeCell ref="A2548:B2548"/>
    <mergeCell ref="C2548:G2548"/>
    <mergeCell ref="H2548:I2548"/>
    <mergeCell ref="J2548:L2548"/>
    <mergeCell ref="N2548:O2548"/>
    <mergeCell ref="P2548:R2548"/>
    <mergeCell ref="A2547:B2547"/>
    <mergeCell ref="C2547:G2547"/>
    <mergeCell ref="H2547:I2547"/>
    <mergeCell ref="J2547:L2547"/>
    <mergeCell ref="N2547:O2547"/>
    <mergeCell ref="P2545:R2545"/>
    <mergeCell ref="A2546:B2546"/>
    <mergeCell ref="C2546:G2546"/>
    <mergeCell ref="H2546:I2546"/>
    <mergeCell ref="J2546:L2546"/>
    <mergeCell ref="N2546:O2546"/>
    <mergeCell ref="P2546:R2546"/>
    <mergeCell ref="A2545:B2545"/>
    <mergeCell ref="C2545:G2545"/>
    <mergeCell ref="H2545:I2545"/>
    <mergeCell ref="J2545:L2545"/>
    <mergeCell ref="N2545:O2545"/>
    <mergeCell ref="P2543:R2543"/>
    <mergeCell ref="A2544:B2544"/>
    <mergeCell ref="C2544:G2544"/>
    <mergeCell ref="H2544:I2544"/>
    <mergeCell ref="J2544:L2544"/>
    <mergeCell ref="N2544:O2544"/>
    <mergeCell ref="P2544:R2544"/>
    <mergeCell ref="A2543:B2543"/>
    <mergeCell ref="C2543:G2543"/>
    <mergeCell ref="H2543:I2543"/>
    <mergeCell ref="J2543:L2543"/>
    <mergeCell ref="N2543:O2543"/>
    <mergeCell ref="A2541:B2541"/>
    <mergeCell ref="C2541:L2541"/>
    <mergeCell ref="N2541:R2541"/>
    <mergeCell ref="A2542:B2542"/>
    <mergeCell ref="C2542:G2542"/>
    <mergeCell ref="H2542:I2542"/>
    <mergeCell ref="J2542:L2542"/>
    <mergeCell ref="N2542:O2542"/>
    <mergeCell ref="P2542:R2542"/>
    <mergeCell ref="B2529:C2529"/>
    <mergeCell ref="G2529:H2529"/>
    <mergeCell ref="A2540:B2540"/>
    <mergeCell ref="C2540:L2540"/>
    <mergeCell ref="N2540:R2540"/>
    <mergeCell ref="P2526:R2526"/>
    <mergeCell ref="A2527:B2527"/>
    <mergeCell ref="C2527:G2527"/>
    <mergeCell ref="H2527:I2527"/>
    <mergeCell ref="J2527:L2527"/>
    <mergeCell ref="N2527:O2527"/>
    <mergeCell ref="P2527:R2527"/>
    <mergeCell ref="A2526:B2526"/>
    <mergeCell ref="C2526:G2526"/>
    <mergeCell ref="H2526:I2526"/>
    <mergeCell ref="J2526:L2526"/>
    <mergeCell ref="N2526:O2526"/>
    <mergeCell ref="P2524:R2524"/>
    <mergeCell ref="A2525:B2525"/>
    <mergeCell ref="C2525:G2525"/>
    <mergeCell ref="H2525:I2525"/>
    <mergeCell ref="J2525:L2525"/>
    <mergeCell ref="N2525:O2525"/>
    <mergeCell ref="P2525:R2525"/>
    <mergeCell ref="A2524:B2524"/>
    <mergeCell ref="C2524:G2524"/>
    <mergeCell ref="H2524:I2524"/>
    <mergeCell ref="J2524:L2524"/>
    <mergeCell ref="N2524:O2524"/>
    <mergeCell ref="P2522:R2522"/>
    <mergeCell ref="A2523:B2523"/>
    <mergeCell ref="C2523:G2523"/>
    <mergeCell ref="H2523:I2523"/>
    <mergeCell ref="J2523:L2523"/>
    <mergeCell ref="N2523:O2523"/>
    <mergeCell ref="P2523:R2523"/>
    <mergeCell ref="A2522:B2522"/>
    <mergeCell ref="C2522:G2522"/>
    <mergeCell ref="H2522:I2522"/>
    <mergeCell ref="J2522:L2522"/>
    <mergeCell ref="N2522:O2522"/>
    <mergeCell ref="P2520:R2520"/>
    <mergeCell ref="A2521:B2521"/>
    <mergeCell ref="C2521:G2521"/>
    <mergeCell ref="H2521:I2521"/>
    <mergeCell ref="J2521:L2521"/>
    <mergeCell ref="N2521:O2521"/>
    <mergeCell ref="P2521:R2521"/>
    <mergeCell ref="A2520:B2520"/>
    <mergeCell ref="C2520:G2520"/>
    <mergeCell ref="H2520:I2520"/>
    <mergeCell ref="J2520:L2520"/>
    <mergeCell ref="N2520:O2520"/>
    <mergeCell ref="P2518:R2518"/>
    <mergeCell ref="A2519:B2519"/>
    <mergeCell ref="C2519:G2519"/>
    <mergeCell ref="H2519:I2519"/>
    <mergeCell ref="J2519:L2519"/>
    <mergeCell ref="N2519:O2519"/>
    <mergeCell ref="P2519:R2519"/>
    <mergeCell ref="A2518:B2518"/>
    <mergeCell ref="C2518:G2518"/>
    <mergeCell ref="H2518:I2518"/>
    <mergeCell ref="J2518:L2518"/>
    <mergeCell ref="N2518:O2518"/>
    <mergeCell ref="P2516:R2516"/>
    <mergeCell ref="A2517:B2517"/>
    <mergeCell ref="C2517:G2517"/>
    <mergeCell ref="H2517:I2517"/>
    <mergeCell ref="J2517:L2517"/>
    <mergeCell ref="N2517:O2517"/>
    <mergeCell ref="P2517:R2517"/>
    <mergeCell ref="A2516:B2516"/>
    <mergeCell ref="C2516:G2516"/>
    <mergeCell ref="H2516:I2516"/>
    <mergeCell ref="J2516:L2516"/>
    <mergeCell ref="N2516:O2516"/>
    <mergeCell ref="P2514:R2514"/>
    <mergeCell ref="A2515:B2515"/>
    <mergeCell ref="C2515:G2515"/>
    <mergeCell ref="H2515:I2515"/>
    <mergeCell ref="J2515:L2515"/>
    <mergeCell ref="N2515:O2515"/>
    <mergeCell ref="P2515:R2515"/>
    <mergeCell ref="A2514:B2514"/>
    <mergeCell ref="C2514:G2514"/>
    <mergeCell ref="H2514:I2514"/>
    <mergeCell ref="J2514:L2514"/>
    <mergeCell ref="N2514:O2514"/>
    <mergeCell ref="P2512:R2512"/>
    <mergeCell ref="A2513:B2513"/>
    <mergeCell ref="C2513:G2513"/>
    <mergeCell ref="H2513:I2513"/>
    <mergeCell ref="J2513:L2513"/>
    <mergeCell ref="N2513:O2513"/>
    <mergeCell ref="P2513:R2513"/>
    <mergeCell ref="A2512:B2512"/>
    <mergeCell ref="C2512:G2512"/>
    <mergeCell ref="H2512:I2512"/>
    <mergeCell ref="J2512:L2512"/>
    <mergeCell ref="N2512:O2512"/>
    <mergeCell ref="P2510:R2510"/>
    <mergeCell ref="A2511:B2511"/>
    <mergeCell ref="C2511:G2511"/>
    <mergeCell ref="H2511:I2511"/>
    <mergeCell ref="J2511:L2511"/>
    <mergeCell ref="N2511:O2511"/>
    <mergeCell ref="P2511:R2511"/>
    <mergeCell ref="A2510:B2510"/>
    <mergeCell ref="C2510:G2510"/>
    <mergeCell ref="H2510:I2510"/>
    <mergeCell ref="J2510:L2510"/>
    <mergeCell ref="N2510:O2510"/>
    <mergeCell ref="A2508:B2508"/>
    <mergeCell ref="C2508:L2508"/>
    <mergeCell ref="N2508:R2508"/>
    <mergeCell ref="A2509:B2509"/>
    <mergeCell ref="C2509:G2509"/>
    <mergeCell ref="H2509:I2509"/>
    <mergeCell ref="J2509:L2509"/>
    <mergeCell ref="N2509:O2509"/>
    <mergeCell ref="P2509:R2509"/>
    <mergeCell ref="B2496:C2496"/>
    <mergeCell ref="G2496:H2496"/>
    <mergeCell ref="A2507:B2507"/>
    <mergeCell ref="C2507:L2507"/>
    <mergeCell ref="N2507:R2507"/>
    <mergeCell ref="A2499:R2499"/>
    <mergeCell ref="A2501:R2501"/>
    <mergeCell ref="O2503:R2503"/>
    <mergeCell ref="O2505:Q2505"/>
    <mergeCell ref="P2494:R2494"/>
    <mergeCell ref="A2461:R2461"/>
    <mergeCell ref="A2463:R2463"/>
    <mergeCell ref="O2465:R2465"/>
    <mergeCell ref="O2467:Q2467"/>
    <mergeCell ref="A2494:B2494"/>
    <mergeCell ref="C2494:G2494"/>
    <mergeCell ref="H2494:I2494"/>
    <mergeCell ref="J2494:L2494"/>
    <mergeCell ref="N2494:O2494"/>
    <mergeCell ref="P2492:R2492"/>
    <mergeCell ref="A2493:B2493"/>
    <mergeCell ref="C2493:G2493"/>
    <mergeCell ref="H2493:I2493"/>
    <mergeCell ref="J2493:L2493"/>
    <mergeCell ref="N2493:O2493"/>
    <mergeCell ref="P2493:R2493"/>
    <mergeCell ref="A2492:B2492"/>
    <mergeCell ref="C2492:G2492"/>
    <mergeCell ref="H2492:I2492"/>
    <mergeCell ref="J2492:L2492"/>
    <mergeCell ref="N2492:O2492"/>
    <mergeCell ref="P2490:R2490"/>
    <mergeCell ref="A2491:B2491"/>
    <mergeCell ref="C2491:G2491"/>
    <mergeCell ref="H2491:I2491"/>
    <mergeCell ref="J2491:L2491"/>
    <mergeCell ref="N2491:O2491"/>
    <mergeCell ref="P2491:R2491"/>
    <mergeCell ref="A2490:B2490"/>
    <mergeCell ref="C2490:G2490"/>
    <mergeCell ref="H2490:I2490"/>
    <mergeCell ref="J2490:L2490"/>
    <mergeCell ref="N2490:O2490"/>
    <mergeCell ref="P2488:R2488"/>
    <mergeCell ref="A2489:B2489"/>
    <mergeCell ref="C2489:G2489"/>
    <mergeCell ref="H2489:I2489"/>
    <mergeCell ref="J2489:L2489"/>
    <mergeCell ref="N2489:O2489"/>
    <mergeCell ref="P2489:R2489"/>
    <mergeCell ref="A2488:B2488"/>
    <mergeCell ref="C2488:G2488"/>
    <mergeCell ref="H2488:I2488"/>
    <mergeCell ref="J2488:L2488"/>
    <mergeCell ref="N2488:O2488"/>
    <mergeCell ref="P2486:R2486"/>
    <mergeCell ref="A2487:B2487"/>
    <mergeCell ref="C2487:G2487"/>
    <mergeCell ref="H2487:I2487"/>
    <mergeCell ref="J2487:L2487"/>
    <mergeCell ref="N2487:O2487"/>
    <mergeCell ref="P2487:R2487"/>
    <mergeCell ref="A2486:B2486"/>
    <mergeCell ref="C2486:G2486"/>
    <mergeCell ref="H2486:I2486"/>
    <mergeCell ref="J2486:L2486"/>
    <mergeCell ref="N2486:O2486"/>
    <mergeCell ref="P2484:R2484"/>
    <mergeCell ref="A2485:B2485"/>
    <mergeCell ref="C2485:G2485"/>
    <mergeCell ref="H2485:I2485"/>
    <mergeCell ref="J2485:L2485"/>
    <mergeCell ref="N2485:O2485"/>
    <mergeCell ref="P2485:R2485"/>
    <mergeCell ref="A2484:B2484"/>
    <mergeCell ref="C2484:G2484"/>
    <mergeCell ref="H2484:I2484"/>
    <mergeCell ref="J2484:L2484"/>
    <mergeCell ref="N2484:O2484"/>
    <mergeCell ref="P2482:R2482"/>
    <mergeCell ref="A2483:B2483"/>
    <mergeCell ref="C2483:G2483"/>
    <mergeCell ref="H2483:I2483"/>
    <mergeCell ref="J2483:L2483"/>
    <mergeCell ref="N2483:O2483"/>
    <mergeCell ref="P2483:R2483"/>
    <mergeCell ref="A2482:B2482"/>
    <mergeCell ref="C2482:G2482"/>
    <mergeCell ref="H2482:I2482"/>
    <mergeCell ref="J2482:L2482"/>
    <mergeCell ref="N2482:O2482"/>
    <mergeCell ref="P2480:R2480"/>
    <mergeCell ref="A2481:B2481"/>
    <mergeCell ref="C2481:G2481"/>
    <mergeCell ref="H2481:I2481"/>
    <mergeCell ref="J2481:L2481"/>
    <mergeCell ref="N2481:O2481"/>
    <mergeCell ref="P2481:R2481"/>
    <mergeCell ref="A2480:B2480"/>
    <mergeCell ref="C2480:G2480"/>
    <mergeCell ref="H2480:I2480"/>
    <mergeCell ref="J2480:L2480"/>
    <mergeCell ref="N2480:O2480"/>
    <mergeCell ref="P2478:R2478"/>
    <mergeCell ref="A2479:B2479"/>
    <mergeCell ref="C2479:G2479"/>
    <mergeCell ref="H2479:I2479"/>
    <mergeCell ref="J2479:L2479"/>
    <mergeCell ref="N2479:O2479"/>
    <mergeCell ref="P2479:R2479"/>
    <mergeCell ref="A2478:B2478"/>
    <mergeCell ref="C2478:G2478"/>
    <mergeCell ref="H2478:I2478"/>
    <mergeCell ref="J2478:L2478"/>
    <mergeCell ref="N2478:O2478"/>
    <mergeCell ref="P2476:R2476"/>
    <mergeCell ref="A2477:B2477"/>
    <mergeCell ref="C2477:G2477"/>
    <mergeCell ref="H2477:I2477"/>
    <mergeCell ref="J2477:L2477"/>
    <mergeCell ref="N2477:O2477"/>
    <mergeCell ref="P2477:R2477"/>
    <mergeCell ref="A2476:B2476"/>
    <mergeCell ref="C2476:G2476"/>
    <mergeCell ref="H2476:I2476"/>
    <mergeCell ref="J2476:L2476"/>
    <mergeCell ref="N2476:O2476"/>
    <mergeCell ref="P2474:R2474"/>
    <mergeCell ref="A2475:B2475"/>
    <mergeCell ref="C2475:G2475"/>
    <mergeCell ref="H2475:I2475"/>
    <mergeCell ref="J2475:L2475"/>
    <mergeCell ref="N2475:O2475"/>
    <mergeCell ref="P2475:R2475"/>
    <mergeCell ref="A2474:B2474"/>
    <mergeCell ref="C2474:G2474"/>
    <mergeCell ref="H2474:I2474"/>
    <mergeCell ref="J2474:L2474"/>
    <mergeCell ref="N2474:O2474"/>
    <mergeCell ref="P2472:R2472"/>
    <mergeCell ref="A2473:B2473"/>
    <mergeCell ref="C2473:G2473"/>
    <mergeCell ref="H2473:I2473"/>
    <mergeCell ref="J2473:L2473"/>
    <mergeCell ref="N2473:O2473"/>
    <mergeCell ref="P2473:R2473"/>
    <mergeCell ref="A2472:B2472"/>
    <mergeCell ref="C2472:G2472"/>
    <mergeCell ref="H2472:I2472"/>
    <mergeCell ref="J2472:L2472"/>
    <mergeCell ref="N2472:O2472"/>
    <mergeCell ref="A2470:B2470"/>
    <mergeCell ref="C2470:L2470"/>
    <mergeCell ref="N2470:R2470"/>
    <mergeCell ref="A2471:B2471"/>
    <mergeCell ref="C2471:G2471"/>
    <mergeCell ref="H2471:I2471"/>
    <mergeCell ref="J2471:L2471"/>
    <mergeCell ref="N2471:O2471"/>
    <mergeCell ref="P2471:R2471"/>
    <mergeCell ref="B2458:C2458"/>
    <mergeCell ref="G2458:H2458"/>
    <mergeCell ref="A2469:B2469"/>
    <mergeCell ref="C2469:L2469"/>
    <mergeCell ref="N2469:R2469"/>
    <mergeCell ref="P2456:R2456"/>
    <mergeCell ref="A2429:R2429"/>
    <mergeCell ref="A2431:R2431"/>
    <mergeCell ref="O2433:R2433"/>
    <mergeCell ref="O2435:Q2435"/>
    <mergeCell ref="A2456:B2456"/>
    <mergeCell ref="C2456:G2456"/>
    <mergeCell ref="H2456:I2456"/>
    <mergeCell ref="J2456:L2456"/>
    <mergeCell ref="N2456:O2456"/>
    <mergeCell ref="P2454:R2454"/>
    <mergeCell ref="A2455:B2455"/>
    <mergeCell ref="C2455:G2455"/>
    <mergeCell ref="H2455:I2455"/>
    <mergeCell ref="J2455:L2455"/>
    <mergeCell ref="N2455:O2455"/>
    <mergeCell ref="P2455:R2455"/>
    <mergeCell ref="A2454:B2454"/>
    <mergeCell ref="C2454:G2454"/>
    <mergeCell ref="H2454:I2454"/>
    <mergeCell ref="J2454:L2454"/>
    <mergeCell ref="N2454:O2454"/>
    <mergeCell ref="P2452:R2452"/>
    <mergeCell ref="A2453:B2453"/>
    <mergeCell ref="C2453:G2453"/>
    <mergeCell ref="H2453:I2453"/>
    <mergeCell ref="J2453:L2453"/>
    <mergeCell ref="N2453:O2453"/>
    <mergeCell ref="P2453:R2453"/>
    <mergeCell ref="A2452:B2452"/>
    <mergeCell ref="C2452:G2452"/>
    <mergeCell ref="H2452:I2452"/>
    <mergeCell ref="J2452:L2452"/>
    <mergeCell ref="N2452:O2452"/>
    <mergeCell ref="P2450:R2450"/>
    <mergeCell ref="A2451:B2451"/>
    <mergeCell ref="C2451:G2451"/>
    <mergeCell ref="H2451:I2451"/>
    <mergeCell ref="J2451:L2451"/>
    <mergeCell ref="N2451:O2451"/>
    <mergeCell ref="P2451:R2451"/>
    <mergeCell ref="A2450:B2450"/>
    <mergeCell ref="C2450:G2450"/>
    <mergeCell ref="H2450:I2450"/>
    <mergeCell ref="J2450:L2450"/>
    <mergeCell ref="N2450:O2450"/>
    <mergeCell ref="P2448:R2448"/>
    <mergeCell ref="A2449:B2449"/>
    <mergeCell ref="C2449:G2449"/>
    <mergeCell ref="H2449:I2449"/>
    <mergeCell ref="J2449:L2449"/>
    <mergeCell ref="N2449:O2449"/>
    <mergeCell ref="P2449:R2449"/>
    <mergeCell ref="A2448:B2448"/>
    <mergeCell ref="C2448:G2448"/>
    <mergeCell ref="H2448:I2448"/>
    <mergeCell ref="J2448:L2448"/>
    <mergeCell ref="N2448:O2448"/>
    <mergeCell ref="P2446:R2446"/>
    <mergeCell ref="A2447:B2447"/>
    <mergeCell ref="C2447:G2447"/>
    <mergeCell ref="H2447:I2447"/>
    <mergeCell ref="J2447:L2447"/>
    <mergeCell ref="N2447:O2447"/>
    <mergeCell ref="P2447:R2447"/>
    <mergeCell ref="A2446:B2446"/>
    <mergeCell ref="C2446:G2446"/>
    <mergeCell ref="H2446:I2446"/>
    <mergeCell ref="J2446:L2446"/>
    <mergeCell ref="N2446:O2446"/>
    <mergeCell ref="P2444:R2444"/>
    <mergeCell ref="A2445:B2445"/>
    <mergeCell ref="C2445:G2445"/>
    <mergeCell ref="H2445:I2445"/>
    <mergeCell ref="J2445:L2445"/>
    <mergeCell ref="N2445:O2445"/>
    <mergeCell ref="P2445:R2445"/>
    <mergeCell ref="A2444:B2444"/>
    <mergeCell ref="C2444:G2444"/>
    <mergeCell ref="H2444:I2444"/>
    <mergeCell ref="J2444:L2444"/>
    <mergeCell ref="N2444:O2444"/>
    <mergeCell ref="P2442:R2442"/>
    <mergeCell ref="A2443:B2443"/>
    <mergeCell ref="C2443:G2443"/>
    <mergeCell ref="H2443:I2443"/>
    <mergeCell ref="J2443:L2443"/>
    <mergeCell ref="N2443:O2443"/>
    <mergeCell ref="P2443:R2443"/>
    <mergeCell ref="A2442:B2442"/>
    <mergeCell ref="C2442:G2442"/>
    <mergeCell ref="H2442:I2442"/>
    <mergeCell ref="J2442:L2442"/>
    <mergeCell ref="N2442:O2442"/>
    <mergeCell ref="P2440:R2440"/>
    <mergeCell ref="A2441:B2441"/>
    <mergeCell ref="C2441:G2441"/>
    <mergeCell ref="H2441:I2441"/>
    <mergeCell ref="J2441:L2441"/>
    <mergeCell ref="N2441:O2441"/>
    <mergeCell ref="P2441:R2441"/>
    <mergeCell ref="A2440:B2440"/>
    <mergeCell ref="C2440:G2440"/>
    <mergeCell ref="H2440:I2440"/>
    <mergeCell ref="J2440:L2440"/>
    <mergeCell ref="N2440:O2440"/>
    <mergeCell ref="A2438:B2438"/>
    <mergeCell ref="C2438:L2438"/>
    <mergeCell ref="N2438:R2438"/>
    <mergeCell ref="A2439:B2439"/>
    <mergeCell ref="C2439:G2439"/>
    <mergeCell ref="H2439:I2439"/>
    <mergeCell ref="J2439:L2439"/>
    <mergeCell ref="N2439:O2439"/>
    <mergeCell ref="P2439:R2439"/>
    <mergeCell ref="B2426:C2426"/>
    <mergeCell ref="G2426:H2426"/>
    <mergeCell ref="A2437:B2437"/>
    <mergeCell ref="C2437:L2437"/>
    <mergeCell ref="N2437:R2437"/>
    <mergeCell ref="P2424:R2424"/>
    <mergeCell ref="A2397:R2397"/>
    <mergeCell ref="A2399:R2399"/>
    <mergeCell ref="O2401:R2401"/>
    <mergeCell ref="O2403:Q2403"/>
    <mergeCell ref="A2424:B2424"/>
    <mergeCell ref="C2424:G2424"/>
    <mergeCell ref="H2424:I2424"/>
    <mergeCell ref="J2424:L2424"/>
    <mergeCell ref="N2424:O2424"/>
    <mergeCell ref="P2422:R2422"/>
    <mergeCell ref="A2423:B2423"/>
    <mergeCell ref="C2423:G2423"/>
    <mergeCell ref="H2423:I2423"/>
    <mergeCell ref="J2423:L2423"/>
    <mergeCell ref="N2423:O2423"/>
    <mergeCell ref="P2423:R2423"/>
    <mergeCell ref="A2422:B2422"/>
    <mergeCell ref="C2422:G2422"/>
    <mergeCell ref="H2422:I2422"/>
    <mergeCell ref="J2422:L2422"/>
    <mergeCell ref="N2422:O2422"/>
    <mergeCell ref="P2420:R2420"/>
    <mergeCell ref="A2421:B2421"/>
    <mergeCell ref="C2421:G2421"/>
    <mergeCell ref="H2421:I2421"/>
    <mergeCell ref="J2421:L2421"/>
    <mergeCell ref="N2421:O2421"/>
    <mergeCell ref="P2421:R2421"/>
    <mergeCell ref="A2420:B2420"/>
    <mergeCell ref="C2420:G2420"/>
    <mergeCell ref="H2420:I2420"/>
    <mergeCell ref="J2420:L2420"/>
    <mergeCell ref="N2420:O2420"/>
    <mergeCell ref="P2418:R2418"/>
    <mergeCell ref="A2419:B2419"/>
    <mergeCell ref="C2419:G2419"/>
    <mergeCell ref="H2419:I2419"/>
    <mergeCell ref="J2419:L2419"/>
    <mergeCell ref="N2419:O2419"/>
    <mergeCell ref="P2419:R2419"/>
    <mergeCell ref="A2418:B2418"/>
    <mergeCell ref="C2418:G2418"/>
    <mergeCell ref="H2418:I2418"/>
    <mergeCell ref="J2418:L2418"/>
    <mergeCell ref="N2418:O2418"/>
    <mergeCell ref="P2416:R2416"/>
    <mergeCell ref="A2417:B2417"/>
    <mergeCell ref="C2417:G2417"/>
    <mergeCell ref="H2417:I2417"/>
    <mergeCell ref="J2417:L2417"/>
    <mergeCell ref="N2417:O2417"/>
    <mergeCell ref="P2417:R2417"/>
    <mergeCell ref="A2416:B2416"/>
    <mergeCell ref="C2416:G2416"/>
    <mergeCell ref="H2416:I2416"/>
    <mergeCell ref="J2416:L2416"/>
    <mergeCell ref="N2416:O2416"/>
    <mergeCell ref="P2414:R2414"/>
    <mergeCell ref="A2415:B2415"/>
    <mergeCell ref="C2415:G2415"/>
    <mergeCell ref="H2415:I2415"/>
    <mergeCell ref="J2415:L2415"/>
    <mergeCell ref="N2415:O2415"/>
    <mergeCell ref="P2415:R2415"/>
    <mergeCell ref="A2414:B2414"/>
    <mergeCell ref="C2414:G2414"/>
    <mergeCell ref="H2414:I2414"/>
    <mergeCell ref="J2414:L2414"/>
    <mergeCell ref="N2414:O2414"/>
    <mergeCell ref="P2412:R2412"/>
    <mergeCell ref="A2413:B2413"/>
    <mergeCell ref="C2413:G2413"/>
    <mergeCell ref="H2413:I2413"/>
    <mergeCell ref="J2413:L2413"/>
    <mergeCell ref="N2413:O2413"/>
    <mergeCell ref="P2413:R2413"/>
    <mergeCell ref="A2412:B2412"/>
    <mergeCell ref="C2412:G2412"/>
    <mergeCell ref="H2412:I2412"/>
    <mergeCell ref="J2412:L2412"/>
    <mergeCell ref="N2412:O2412"/>
    <mergeCell ref="P2410:R2410"/>
    <mergeCell ref="A2411:B2411"/>
    <mergeCell ref="C2411:G2411"/>
    <mergeCell ref="H2411:I2411"/>
    <mergeCell ref="J2411:L2411"/>
    <mergeCell ref="N2411:O2411"/>
    <mergeCell ref="P2411:R2411"/>
    <mergeCell ref="A2410:B2410"/>
    <mergeCell ref="C2410:G2410"/>
    <mergeCell ref="H2410:I2410"/>
    <mergeCell ref="J2410:L2410"/>
    <mergeCell ref="N2410:O2410"/>
    <mergeCell ref="P2408:R2408"/>
    <mergeCell ref="A2409:B2409"/>
    <mergeCell ref="C2409:G2409"/>
    <mergeCell ref="H2409:I2409"/>
    <mergeCell ref="J2409:L2409"/>
    <mergeCell ref="N2409:O2409"/>
    <mergeCell ref="P2409:R2409"/>
    <mergeCell ref="A2408:B2408"/>
    <mergeCell ref="C2408:G2408"/>
    <mergeCell ref="H2408:I2408"/>
    <mergeCell ref="J2408:L2408"/>
    <mergeCell ref="N2408:O2408"/>
    <mergeCell ref="A2406:B2406"/>
    <mergeCell ref="C2406:L2406"/>
    <mergeCell ref="N2406:R2406"/>
    <mergeCell ref="A2407:B2407"/>
    <mergeCell ref="C2407:G2407"/>
    <mergeCell ref="H2407:I2407"/>
    <mergeCell ref="J2407:L2407"/>
    <mergeCell ref="N2407:O2407"/>
    <mergeCell ref="P2407:R2407"/>
    <mergeCell ref="B2394:C2394"/>
    <mergeCell ref="G2394:H2394"/>
    <mergeCell ref="A2405:B2405"/>
    <mergeCell ref="C2405:L2405"/>
    <mergeCell ref="N2405:R2405"/>
    <mergeCell ref="P2392:R2392"/>
    <mergeCell ref="A2365:R2365"/>
    <mergeCell ref="A2367:R2367"/>
    <mergeCell ref="O2369:R2369"/>
    <mergeCell ref="O2371:Q2371"/>
    <mergeCell ref="A2392:B2392"/>
    <mergeCell ref="C2392:G2392"/>
    <mergeCell ref="H2392:I2392"/>
    <mergeCell ref="J2392:L2392"/>
    <mergeCell ref="N2392:O2392"/>
    <mergeCell ref="P2390:R2390"/>
    <mergeCell ref="A2391:B2391"/>
    <mergeCell ref="C2391:G2391"/>
    <mergeCell ref="H2391:I2391"/>
    <mergeCell ref="J2391:L2391"/>
    <mergeCell ref="N2391:O2391"/>
    <mergeCell ref="P2391:R2391"/>
    <mergeCell ref="A2390:B2390"/>
    <mergeCell ref="C2390:G2390"/>
    <mergeCell ref="H2390:I2390"/>
    <mergeCell ref="J2390:L2390"/>
    <mergeCell ref="N2390:O2390"/>
    <mergeCell ref="P2388:R2388"/>
    <mergeCell ref="A2389:B2389"/>
    <mergeCell ref="C2389:G2389"/>
    <mergeCell ref="H2389:I2389"/>
    <mergeCell ref="J2389:L2389"/>
    <mergeCell ref="N2389:O2389"/>
    <mergeCell ref="P2389:R2389"/>
    <mergeCell ref="A2388:B2388"/>
    <mergeCell ref="C2388:G2388"/>
    <mergeCell ref="H2388:I2388"/>
    <mergeCell ref="J2388:L2388"/>
    <mergeCell ref="N2388:O2388"/>
    <mergeCell ref="P2386:R2386"/>
    <mergeCell ref="A2387:B2387"/>
    <mergeCell ref="C2387:G2387"/>
    <mergeCell ref="H2387:I2387"/>
    <mergeCell ref="J2387:L2387"/>
    <mergeCell ref="N2387:O2387"/>
    <mergeCell ref="P2387:R2387"/>
    <mergeCell ref="A2386:B2386"/>
    <mergeCell ref="C2386:G2386"/>
    <mergeCell ref="H2386:I2386"/>
    <mergeCell ref="J2386:L2386"/>
    <mergeCell ref="N2386:O2386"/>
    <mergeCell ref="P2384:R2384"/>
    <mergeCell ref="A2385:B2385"/>
    <mergeCell ref="C2385:G2385"/>
    <mergeCell ref="H2385:I2385"/>
    <mergeCell ref="J2385:L2385"/>
    <mergeCell ref="N2385:O2385"/>
    <mergeCell ref="P2385:R2385"/>
    <mergeCell ref="A2384:B2384"/>
    <mergeCell ref="C2384:G2384"/>
    <mergeCell ref="H2384:I2384"/>
    <mergeCell ref="J2384:L2384"/>
    <mergeCell ref="N2384:O2384"/>
    <mergeCell ref="P2382:R2382"/>
    <mergeCell ref="A2383:B2383"/>
    <mergeCell ref="C2383:G2383"/>
    <mergeCell ref="H2383:I2383"/>
    <mergeCell ref="J2383:L2383"/>
    <mergeCell ref="N2383:O2383"/>
    <mergeCell ref="P2383:R2383"/>
    <mergeCell ref="A2382:B2382"/>
    <mergeCell ref="C2382:G2382"/>
    <mergeCell ref="H2382:I2382"/>
    <mergeCell ref="J2382:L2382"/>
    <mergeCell ref="N2382:O2382"/>
    <mergeCell ref="P2380:R2380"/>
    <mergeCell ref="A2381:B2381"/>
    <mergeCell ref="C2381:G2381"/>
    <mergeCell ref="H2381:I2381"/>
    <mergeCell ref="J2381:L2381"/>
    <mergeCell ref="N2381:O2381"/>
    <mergeCell ref="P2381:R2381"/>
    <mergeCell ref="A2380:B2380"/>
    <mergeCell ref="C2380:G2380"/>
    <mergeCell ref="H2380:I2380"/>
    <mergeCell ref="J2380:L2380"/>
    <mergeCell ref="N2380:O2380"/>
    <mergeCell ref="P2378:R2378"/>
    <mergeCell ref="A2379:B2379"/>
    <mergeCell ref="C2379:G2379"/>
    <mergeCell ref="H2379:I2379"/>
    <mergeCell ref="J2379:L2379"/>
    <mergeCell ref="N2379:O2379"/>
    <mergeCell ref="P2379:R2379"/>
    <mergeCell ref="A2378:B2378"/>
    <mergeCell ref="C2378:G2378"/>
    <mergeCell ref="H2378:I2378"/>
    <mergeCell ref="J2378:L2378"/>
    <mergeCell ref="N2378:O2378"/>
    <mergeCell ref="P2376:R2376"/>
    <mergeCell ref="A2377:B2377"/>
    <mergeCell ref="C2377:G2377"/>
    <mergeCell ref="H2377:I2377"/>
    <mergeCell ref="J2377:L2377"/>
    <mergeCell ref="N2377:O2377"/>
    <mergeCell ref="P2377:R2377"/>
    <mergeCell ref="A2376:B2376"/>
    <mergeCell ref="C2376:G2376"/>
    <mergeCell ref="H2376:I2376"/>
    <mergeCell ref="J2376:L2376"/>
    <mergeCell ref="N2376:O2376"/>
    <mergeCell ref="A2374:B2374"/>
    <mergeCell ref="C2374:L2374"/>
    <mergeCell ref="N2374:R2374"/>
    <mergeCell ref="A2375:B2375"/>
    <mergeCell ref="C2375:G2375"/>
    <mergeCell ref="H2375:I2375"/>
    <mergeCell ref="J2375:L2375"/>
    <mergeCell ref="N2375:O2375"/>
    <mergeCell ref="P2375:R2375"/>
    <mergeCell ref="B2362:C2362"/>
    <mergeCell ref="G2362:H2362"/>
    <mergeCell ref="A2373:B2373"/>
    <mergeCell ref="C2373:L2373"/>
    <mergeCell ref="N2373:R2373"/>
    <mergeCell ref="P2360:R2360"/>
    <mergeCell ref="A2333:R2333"/>
    <mergeCell ref="A2335:R2335"/>
    <mergeCell ref="O2337:R2337"/>
    <mergeCell ref="O2339:Q2339"/>
    <mergeCell ref="A2360:B2360"/>
    <mergeCell ref="C2360:G2360"/>
    <mergeCell ref="H2360:I2360"/>
    <mergeCell ref="J2360:L2360"/>
    <mergeCell ref="N2360:O2360"/>
    <mergeCell ref="P2358:R2358"/>
    <mergeCell ref="A2359:B2359"/>
    <mergeCell ref="C2359:G2359"/>
    <mergeCell ref="H2359:I2359"/>
    <mergeCell ref="J2359:L2359"/>
    <mergeCell ref="N2359:O2359"/>
    <mergeCell ref="P2359:R2359"/>
    <mergeCell ref="A2358:B2358"/>
    <mergeCell ref="C2358:G2358"/>
    <mergeCell ref="H2358:I2358"/>
    <mergeCell ref="J2358:L2358"/>
    <mergeCell ref="N2358:O2358"/>
    <mergeCell ref="P2356:R2356"/>
    <mergeCell ref="A2357:B2357"/>
    <mergeCell ref="C2357:G2357"/>
    <mergeCell ref="H2357:I2357"/>
    <mergeCell ref="J2357:L2357"/>
    <mergeCell ref="N2357:O2357"/>
    <mergeCell ref="P2357:R2357"/>
    <mergeCell ref="A2356:B2356"/>
    <mergeCell ref="C2356:G2356"/>
    <mergeCell ref="H2356:I2356"/>
    <mergeCell ref="J2356:L2356"/>
    <mergeCell ref="N2356:O2356"/>
    <mergeCell ref="P2354:R2354"/>
    <mergeCell ref="A2355:B2355"/>
    <mergeCell ref="C2355:G2355"/>
    <mergeCell ref="H2355:I2355"/>
    <mergeCell ref="J2355:L2355"/>
    <mergeCell ref="N2355:O2355"/>
    <mergeCell ref="P2355:R2355"/>
    <mergeCell ref="A2354:B2354"/>
    <mergeCell ref="C2354:G2354"/>
    <mergeCell ref="H2354:I2354"/>
    <mergeCell ref="J2354:L2354"/>
    <mergeCell ref="N2354:O2354"/>
    <mergeCell ref="P2352:R2352"/>
    <mergeCell ref="A2353:B2353"/>
    <mergeCell ref="C2353:G2353"/>
    <mergeCell ref="H2353:I2353"/>
    <mergeCell ref="J2353:L2353"/>
    <mergeCell ref="N2353:O2353"/>
    <mergeCell ref="P2353:R2353"/>
    <mergeCell ref="A2352:B2352"/>
    <mergeCell ref="C2352:G2352"/>
    <mergeCell ref="H2352:I2352"/>
    <mergeCell ref="J2352:L2352"/>
    <mergeCell ref="N2352:O2352"/>
    <mergeCell ref="P2350:R2350"/>
    <mergeCell ref="A2351:B2351"/>
    <mergeCell ref="C2351:G2351"/>
    <mergeCell ref="H2351:I2351"/>
    <mergeCell ref="J2351:L2351"/>
    <mergeCell ref="N2351:O2351"/>
    <mergeCell ref="P2351:R2351"/>
    <mergeCell ref="A2350:B2350"/>
    <mergeCell ref="C2350:G2350"/>
    <mergeCell ref="H2350:I2350"/>
    <mergeCell ref="J2350:L2350"/>
    <mergeCell ref="N2350:O2350"/>
    <mergeCell ref="P2348:R2348"/>
    <mergeCell ref="A2349:B2349"/>
    <mergeCell ref="C2349:G2349"/>
    <mergeCell ref="H2349:I2349"/>
    <mergeCell ref="J2349:L2349"/>
    <mergeCell ref="N2349:O2349"/>
    <mergeCell ref="P2349:R2349"/>
    <mergeCell ref="A2348:B2348"/>
    <mergeCell ref="C2348:G2348"/>
    <mergeCell ref="H2348:I2348"/>
    <mergeCell ref="J2348:L2348"/>
    <mergeCell ref="N2348:O2348"/>
    <mergeCell ref="P2346:R2346"/>
    <mergeCell ref="A2347:B2347"/>
    <mergeCell ref="C2347:G2347"/>
    <mergeCell ref="H2347:I2347"/>
    <mergeCell ref="J2347:L2347"/>
    <mergeCell ref="N2347:O2347"/>
    <mergeCell ref="P2347:R2347"/>
    <mergeCell ref="A2346:B2346"/>
    <mergeCell ref="C2346:G2346"/>
    <mergeCell ref="H2346:I2346"/>
    <mergeCell ref="J2346:L2346"/>
    <mergeCell ref="N2346:O2346"/>
    <mergeCell ref="P2344:R2344"/>
    <mergeCell ref="A2345:B2345"/>
    <mergeCell ref="C2345:G2345"/>
    <mergeCell ref="H2345:I2345"/>
    <mergeCell ref="J2345:L2345"/>
    <mergeCell ref="N2345:O2345"/>
    <mergeCell ref="P2345:R2345"/>
    <mergeCell ref="A2344:B2344"/>
    <mergeCell ref="C2344:G2344"/>
    <mergeCell ref="H2344:I2344"/>
    <mergeCell ref="J2344:L2344"/>
    <mergeCell ref="N2344:O2344"/>
    <mergeCell ref="A2342:B2342"/>
    <mergeCell ref="C2342:L2342"/>
    <mergeCell ref="N2342:R2342"/>
    <mergeCell ref="A2343:B2343"/>
    <mergeCell ref="C2343:G2343"/>
    <mergeCell ref="H2343:I2343"/>
    <mergeCell ref="J2343:L2343"/>
    <mergeCell ref="N2343:O2343"/>
    <mergeCell ref="P2343:R2343"/>
    <mergeCell ref="B2330:C2330"/>
    <mergeCell ref="G2330:H2330"/>
    <mergeCell ref="A2341:B2341"/>
    <mergeCell ref="C2341:L2341"/>
    <mergeCell ref="N2341:R2341"/>
    <mergeCell ref="P2328:R2328"/>
    <mergeCell ref="A2301:R2301"/>
    <mergeCell ref="A2303:R2303"/>
    <mergeCell ref="O2305:R2305"/>
    <mergeCell ref="O2307:Q2307"/>
    <mergeCell ref="A2328:B2328"/>
    <mergeCell ref="C2328:G2328"/>
    <mergeCell ref="H2328:I2328"/>
    <mergeCell ref="J2328:L2328"/>
    <mergeCell ref="N2328:O2328"/>
    <mergeCell ref="P2326:R2326"/>
    <mergeCell ref="A2327:B2327"/>
    <mergeCell ref="C2327:G2327"/>
    <mergeCell ref="H2327:I2327"/>
    <mergeCell ref="J2327:L2327"/>
    <mergeCell ref="N2327:O2327"/>
    <mergeCell ref="P2327:R2327"/>
    <mergeCell ref="A2326:B2326"/>
    <mergeCell ref="C2326:G2326"/>
    <mergeCell ref="H2326:I2326"/>
    <mergeCell ref="J2326:L2326"/>
    <mergeCell ref="N2326:O2326"/>
    <mergeCell ref="P2324:R2324"/>
    <mergeCell ref="A2325:B2325"/>
    <mergeCell ref="C2325:G2325"/>
    <mergeCell ref="H2325:I2325"/>
    <mergeCell ref="J2325:L2325"/>
    <mergeCell ref="N2325:O2325"/>
    <mergeCell ref="P2325:R2325"/>
    <mergeCell ref="A2324:B2324"/>
    <mergeCell ref="C2324:G2324"/>
    <mergeCell ref="H2324:I2324"/>
    <mergeCell ref="J2324:L2324"/>
    <mergeCell ref="N2324:O2324"/>
    <mergeCell ref="P2322:R2322"/>
    <mergeCell ref="A2323:B2323"/>
    <mergeCell ref="C2323:G2323"/>
    <mergeCell ref="H2323:I2323"/>
    <mergeCell ref="J2323:L2323"/>
    <mergeCell ref="N2323:O2323"/>
    <mergeCell ref="P2323:R2323"/>
    <mergeCell ref="A2322:B2322"/>
    <mergeCell ref="C2322:G2322"/>
    <mergeCell ref="H2322:I2322"/>
    <mergeCell ref="J2322:L2322"/>
    <mergeCell ref="N2322:O2322"/>
    <mergeCell ref="P2320:R2320"/>
    <mergeCell ref="A2321:B2321"/>
    <mergeCell ref="C2321:G2321"/>
    <mergeCell ref="H2321:I2321"/>
    <mergeCell ref="J2321:L2321"/>
    <mergeCell ref="N2321:O2321"/>
    <mergeCell ref="P2321:R2321"/>
    <mergeCell ref="A2320:B2320"/>
    <mergeCell ref="C2320:G2320"/>
    <mergeCell ref="H2320:I2320"/>
    <mergeCell ref="J2320:L2320"/>
    <mergeCell ref="N2320:O2320"/>
    <mergeCell ref="P2318:R2318"/>
    <mergeCell ref="A2319:B2319"/>
    <mergeCell ref="C2319:G2319"/>
    <mergeCell ref="H2319:I2319"/>
    <mergeCell ref="J2319:L2319"/>
    <mergeCell ref="N2319:O2319"/>
    <mergeCell ref="P2319:R2319"/>
    <mergeCell ref="A2318:B2318"/>
    <mergeCell ref="C2318:G2318"/>
    <mergeCell ref="H2318:I2318"/>
    <mergeCell ref="J2318:L2318"/>
    <mergeCell ref="N2318:O2318"/>
    <mergeCell ref="P2316:R2316"/>
    <mergeCell ref="A2317:B2317"/>
    <mergeCell ref="C2317:G2317"/>
    <mergeCell ref="H2317:I2317"/>
    <mergeCell ref="J2317:L2317"/>
    <mergeCell ref="N2317:O2317"/>
    <mergeCell ref="P2317:R2317"/>
    <mergeCell ref="A2316:B2316"/>
    <mergeCell ref="C2316:G2316"/>
    <mergeCell ref="H2316:I2316"/>
    <mergeCell ref="J2316:L2316"/>
    <mergeCell ref="N2316:O2316"/>
    <mergeCell ref="P2314:R2314"/>
    <mergeCell ref="A2315:B2315"/>
    <mergeCell ref="C2315:G2315"/>
    <mergeCell ref="H2315:I2315"/>
    <mergeCell ref="J2315:L2315"/>
    <mergeCell ref="N2315:O2315"/>
    <mergeCell ref="P2315:R2315"/>
    <mergeCell ref="A2314:B2314"/>
    <mergeCell ref="C2314:G2314"/>
    <mergeCell ref="H2314:I2314"/>
    <mergeCell ref="J2314:L2314"/>
    <mergeCell ref="N2314:O2314"/>
    <mergeCell ref="P2312:R2312"/>
    <mergeCell ref="A2313:B2313"/>
    <mergeCell ref="C2313:G2313"/>
    <mergeCell ref="H2313:I2313"/>
    <mergeCell ref="J2313:L2313"/>
    <mergeCell ref="N2313:O2313"/>
    <mergeCell ref="P2313:R2313"/>
    <mergeCell ref="A2312:B2312"/>
    <mergeCell ref="C2312:G2312"/>
    <mergeCell ref="H2312:I2312"/>
    <mergeCell ref="J2312:L2312"/>
    <mergeCell ref="N2312:O2312"/>
    <mergeCell ref="A2310:B2310"/>
    <mergeCell ref="C2310:L2310"/>
    <mergeCell ref="N2310:R2310"/>
    <mergeCell ref="A2311:B2311"/>
    <mergeCell ref="C2311:G2311"/>
    <mergeCell ref="H2311:I2311"/>
    <mergeCell ref="J2311:L2311"/>
    <mergeCell ref="N2311:O2311"/>
    <mergeCell ref="P2311:R2311"/>
    <mergeCell ref="B2298:C2298"/>
    <mergeCell ref="G2298:H2298"/>
    <mergeCell ref="A2309:B2309"/>
    <mergeCell ref="C2309:L2309"/>
    <mergeCell ref="N2309:R2309"/>
    <mergeCell ref="P2296:R2296"/>
    <mergeCell ref="A2269:R2269"/>
    <mergeCell ref="A2271:R2271"/>
    <mergeCell ref="O2273:R2273"/>
    <mergeCell ref="O2275:Q2275"/>
    <mergeCell ref="A2296:B2296"/>
    <mergeCell ref="C2296:G2296"/>
    <mergeCell ref="H2296:I2296"/>
    <mergeCell ref="J2296:L2296"/>
    <mergeCell ref="N2296:O2296"/>
    <mergeCell ref="P2294:R2294"/>
    <mergeCell ref="A2295:B2295"/>
    <mergeCell ref="C2295:G2295"/>
    <mergeCell ref="H2295:I2295"/>
    <mergeCell ref="J2295:L2295"/>
    <mergeCell ref="N2295:O2295"/>
    <mergeCell ref="P2295:R2295"/>
    <mergeCell ref="A2294:B2294"/>
    <mergeCell ref="C2294:G2294"/>
    <mergeCell ref="H2294:I2294"/>
    <mergeCell ref="J2294:L2294"/>
    <mergeCell ref="N2294:O2294"/>
    <mergeCell ref="P2292:R2292"/>
    <mergeCell ref="A2293:B2293"/>
    <mergeCell ref="C2293:G2293"/>
    <mergeCell ref="H2293:I2293"/>
    <mergeCell ref="J2293:L2293"/>
    <mergeCell ref="N2293:O2293"/>
    <mergeCell ref="P2293:R2293"/>
    <mergeCell ref="A2292:B2292"/>
    <mergeCell ref="C2292:G2292"/>
    <mergeCell ref="H2292:I2292"/>
    <mergeCell ref="J2292:L2292"/>
    <mergeCell ref="N2292:O2292"/>
    <mergeCell ref="P2290:R2290"/>
    <mergeCell ref="A2291:B2291"/>
    <mergeCell ref="C2291:G2291"/>
    <mergeCell ref="H2291:I2291"/>
    <mergeCell ref="J2291:L2291"/>
    <mergeCell ref="N2291:O2291"/>
    <mergeCell ref="P2291:R2291"/>
    <mergeCell ref="A2290:B2290"/>
    <mergeCell ref="C2290:G2290"/>
    <mergeCell ref="H2290:I2290"/>
    <mergeCell ref="J2290:L2290"/>
    <mergeCell ref="N2290:O2290"/>
    <mergeCell ref="P2288:R2288"/>
    <mergeCell ref="A2289:B2289"/>
    <mergeCell ref="C2289:G2289"/>
    <mergeCell ref="H2289:I2289"/>
    <mergeCell ref="J2289:L2289"/>
    <mergeCell ref="N2289:O2289"/>
    <mergeCell ref="P2289:R2289"/>
    <mergeCell ref="A2288:B2288"/>
    <mergeCell ref="C2288:G2288"/>
    <mergeCell ref="H2288:I2288"/>
    <mergeCell ref="J2288:L2288"/>
    <mergeCell ref="N2288:O2288"/>
    <mergeCell ref="P2286:R2286"/>
    <mergeCell ref="A2287:B2287"/>
    <mergeCell ref="C2287:G2287"/>
    <mergeCell ref="H2287:I2287"/>
    <mergeCell ref="J2287:L2287"/>
    <mergeCell ref="N2287:O2287"/>
    <mergeCell ref="P2287:R2287"/>
    <mergeCell ref="A2286:B2286"/>
    <mergeCell ref="C2286:G2286"/>
    <mergeCell ref="H2286:I2286"/>
    <mergeCell ref="J2286:L2286"/>
    <mergeCell ref="N2286:O2286"/>
    <mergeCell ref="P2284:R2284"/>
    <mergeCell ref="A2285:B2285"/>
    <mergeCell ref="C2285:G2285"/>
    <mergeCell ref="H2285:I2285"/>
    <mergeCell ref="J2285:L2285"/>
    <mergeCell ref="N2285:O2285"/>
    <mergeCell ref="P2285:R2285"/>
    <mergeCell ref="A2284:B2284"/>
    <mergeCell ref="C2284:G2284"/>
    <mergeCell ref="H2284:I2284"/>
    <mergeCell ref="J2284:L2284"/>
    <mergeCell ref="N2284:O2284"/>
    <mergeCell ref="P2282:R2282"/>
    <mergeCell ref="A2283:B2283"/>
    <mergeCell ref="C2283:G2283"/>
    <mergeCell ref="H2283:I2283"/>
    <mergeCell ref="J2283:L2283"/>
    <mergeCell ref="N2283:O2283"/>
    <mergeCell ref="P2283:R2283"/>
    <mergeCell ref="A2282:B2282"/>
    <mergeCell ref="C2282:G2282"/>
    <mergeCell ref="H2282:I2282"/>
    <mergeCell ref="J2282:L2282"/>
    <mergeCell ref="N2282:O2282"/>
    <mergeCell ref="P2280:R2280"/>
    <mergeCell ref="A2281:B2281"/>
    <mergeCell ref="C2281:G2281"/>
    <mergeCell ref="H2281:I2281"/>
    <mergeCell ref="J2281:L2281"/>
    <mergeCell ref="N2281:O2281"/>
    <mergeCell ref="P2281:R2281"/>
    <mergeCell ref="A2280:B2280"/>
    <mergeCell ref="C2280:G2280"/>
    <mergeCell ref="H2280:I2280"/>
    <mergeCell ref="J2280:L2280"/>
    <mergeCell ref="N2280:O2280"/>
    <mergeCell ref="A2278:B2278"/>
    <mergeCell ref="C2278:L2278"/>
    <mergeCell ref="N2278:R2278"/>
    <mergeCell ref="A2279:B2279"/>
    <mergeCell ref="C2279:G2279"/>
    <mergeCell ref="H2279:I2279"/>
    <mergeCell ref="J2279:L2279"/>
    <mergeCell ref="N2279:O2279"/>
    <mergeCell ref="P2279:R2279"/>
    <mergeCell ref="B2266:C2266"/>
    <mergeCell ref="G2266:H2266"/>
    <mergeCell ref="A2277:B2277"/>
    <mergeCell ref="C2277:L2277"/>
    <mergeCell ref="N2277:R2277"/>
    <mergeCell ref="P2264:R2264"/>
    <mergeCell ref="A2239:R2239"/>
    <mergeCell ref="A2241:R2241"/>
    <mergeCell ref="O2243:R2243"/>
    <mergeCell ref="O2245:Q2245"/>
    <mergeCell ref="A2264:B2264"/>
    <mergeCell ref="C2264:G2264"/>
    <mergeCell ref="H2264:I2264"/>
    <mergeCell ref="J2264:L2264"/>
    <mergeCell ref="N2264:O2264"/>
    <mergeCell ref="P2262:R2262"/>
    <mergeCell ref="A2263:B2263"/>
    <mergeCell ref="C2263:G2263"/>
    <mergeCell ref="H2263:I2263"/>
    <mergeCell ref="J2263:L2263"/>
    <mergeCell ref="N2263:O2263"/>
    <mergeCell ref="P2263:R2263"/>
    <mergeCell ref="A2262:B2262"/>
    <mergeCell ref="C2262:G2262"/>
    <mergeCell ref="H2262:I2262"/>
    <mergeCell ref="J2262:L2262"/>
    <mergeCell ref="N2262:O2262"/>
    <mergeCell ref="P2260:R2260"/>
    <mergeCell ref="A2261:B2261"/>
    <mergeCell ref="C2261:G2261"/>
    <mergeCell ref="H2261:I2261"/>
    <mergeCell ref="J2261:L2261"/>
    <mergeCell ref="N2261:O2261"/>
    <mergeCell ref="P2261:R2261"/>
    <mergeCell ref="A2260:B2260"/>
    <mergeCell ref="C2260:G2260"/>
    <mergeCell ref="H2260:I2260"/>
    <mergeCell ref="J2260:L2260"/>
    <mergeCell ref="N2260:O2260"/>
    <mergeCell ref="P2258:R2258"/>
    <mergeCell ref="A2259:B2259"/>
    <mergeCell ref="C2259:G2259"/>
    <mergeCell ref="H2259:I2259"/>
    <mergeCell ref="J2259:L2259"/>
    <mergeCell ref="N2259:O2259"/>
    <mergeCell ref="P2259:R2259"/>
    <mergeCell ref="A2258:B2258"/>
    <mergeCell ref="C2258:G2258"/>
    <mergeCell ref="H2258:I2258"/>
    <mergeCell ref="J2258:L2258"/>
    <mergeCell ref="N2258:O2258"/>
    <mergeCell ref="P2256:R2256"/>
    <mergeCell ref="A2257:B2257"/>
    <mergeCell ref="C2257:G2257"/>
    <mergeCell ref="H2257:I2257"/>
    <mergeCell ref="J2257:L2257"/>
    <mergeCell ref="N2257:O2257"/>
    <mergeCell ref="P2257:R2257"/>
    <mergeCell ref="A2256:B2256"/>
    <mergeCell ref="C2256:G2256"/>
    <mergeCell ref="H2256:I2256"/>
    <mergeCell ref="J2256:L2256"/>
    <mergeCell ref="N2256:O2256"/>
    <mergeCell ref="P2254:R2254"/>
    <mergeCell ref="A2255:B2255"/>
    <mergeCell ref="C2255:G2255"/>
    <mergeCell ref="H2255:I2255"/>
    <mergeCell ref="J2255:L2255"/>
    <mergeCell ref="N2255:O2255"/>
    <mergeCell ref="P2255:R2255"/>
    <mergeCell ref="A2254:B2254"/>
    <mergeCell ref="C2254:G2254"/>
    <mergeCell ref="H2254:I2254"/>
    <mergeCell ref="J2254:L2254"/>
    <mergeCell ref="N2254:O2254"/>
    <mergeCell ref="P2252:R2252"/>
    <mergeCell ref="A2253:B2253"/>
    <mergeCell ref="C2253:G2253"/>
    <mergeCell ref="H2253:I2253"/>
    <mergeCell ref="J2253:L2253"/>
    <mergeCell ref="N2253:O2253"/>
    <mergeCell ref="P2253:R2253"/>
    <mergeCell ref="A2252:B2252"/>
    <mergeCell ref="C2252:G2252"/>
    <mergeCell ref="H2252:I2252"/>
    <mergeCell ref="J2252:L2252"/>
    <mergeCell ref="N2252:O2252"/>
    <mergeCell ref="P2250:R2250"/>
    <mergeCell ref="A2251:B2251"/>
    <mergeCell ref="C2251:G2251"/>
    <mergeCell ref="H2251:I2251"/>
    <mergeCell ref="J2251:L2251"/>
    <mergeCell ref="N2251:O2251"/>
    <mergeCell ref="P2251:R2251"/>
    <mergeCell ref="A2250:B2250"/>
    <mergeCell ref="C2250:G2250"/>
    <mergeCell ref="H2250:I2250"/>
    <mergeCell ref="J2250:L2250"/>
    <mergeCell ref="N2250:O2250"/>
    <mergeCell ref="A2248:B2248"/>
    <mergeCell ref="C2248:L2248"/>
    <mergeCell ref="N2248:R2248"/>
    <mergeCell ref="A2249:B2249"/>
    <mergeCell ref="C2249:G2249"/>
    <mergeCell ref="H2249:I2249"/>
    <mergeCell ref="J2249:L2249"/>
    <mergeCell ref="N2249:O2249"/>
    <mergeCell ref="P2249:R2249"/>
    <mergeCell ref="B2236:C2236"/>
    <mergeCell ref="G2236:H2236"/>
    <mergeCell ref="A2247:B2247"/>
    <mergeCell ref="C2247:L2247"/>
    <mergeCell ref="N2247:R2247"/>
    <mergeCell ref="P2234:R2234"/>
    <mergeCell ref="A2209:R2209"/>
    <mergeCell ref="A2211:R2211"/>
    <mergeCell ref="O2213:R2213"/>
    <mergeCell ref="O2215:Q2215"/>
    <mergeCell ref="A2234:B2234"/>
    <mergeCell ref="C2234:G2234"/>
    <mergeCell ref="H2234:I2234"/>
    <mergeCell ref="J2234:L2234"/>
    <mergeCell ref="N2234:O2234"/>
    <mergeCell ref="P2232:R2232"/>
    <mergeCell ref="A2233:B2233"/>
    <mergeCell ref="C2233:G2233"/>
    <mergeCell ref="H2233:I2233"/>
    <mergeCell ref="J2233:L2233"/>
    <mergeCell ref="N2233:O2233"/>
    <mergeCell ref="P2233:R2233"/>
    <mergeCell ref="A2232:B2232"/>
    <mergeCell ref="C2232:G2232"/>
    <mergeCell ref="H2232:I2232"/>
    <mergeCell ref="J2232:L2232"/>
    <mergeCell ref="N2232:O2232"/>
    <mergeCell ref="P2230:R2230"/>
    <mergeCell ref="A2231:B2231"/>
    <mergeCell ref="C2231:G2231"/>
    <mergeCell ref="H2231:I2231"/>
    <mergeCell ref="J2231:L2231"/>
    <mergeCell ref="N2231:O2231"/>
    <mergeCell ref="P2231:R2231"/>
    <mergeCell ref="A2230:B2230"/>
    <mergeCell ref="C2230:G2230"/>
    <mergeCell ref="H2230:I2230"/>
    <mergeCell ref="J2230:L2230"/>
    <mergeCell ref="N2230:O2230"/>
    <mergeCell ref="P2228:R2228"/>
    <mergeCell ref="A2229:B2229"/>
    <mergeCell ref="C2229:G2229"/>
    <mergeCell ref="H2229:I2229"/>
    <mergeCell ref="J2229:L2229"/>
    <mergeCell ref="N2229:O2229"/>
    <mergeCell ref="P2229:R2229"/>
    <mergeCell ref="A2228:B2228"/>
    <mergeCell ref="C2228:G2228"/>
    <mergeCell ref="H2228:I2228"/>
    <mergeCell ref="J2228:L2228"/>
    <mergeCell ref="N2228:O2228"/>
    <mergeCell ref="P2226:R2226"/>
    <mergeCell ref="A2227:B2227"/>
    <mergeCell ref="C2227:G2227"/>
    <mergeCell ref="H2227:I2227"/>
    <mergeCell ref="J2227:L2227"/>
    <mergeCell ref="N2227:O2227"/>
    <mergeCell ref="P2227:R2227"/>
    <mergeCell ref="A2226:B2226"/>
    <mergeCell ref="C2226:G2226"/>
    <mergeCell ref="H2226:I2226"/>
    <mergeCell ref="J2226:L2226"/>
    <mergeCell ref="N2226:O2226"/>
    <mergeCell ref="P2224:R2224"/>
    <mergeCell ref="A2225:B2225"/>
    <mergeCell ref="C2225:G2225"/>
    <mergeCell ref="H2225:I2225"/>
    <mergeCell ref="J2225:L2225"/>
    <mergeCell ref="N2225:O2225"/>
    <mergeCell ref="P2225:R2225"/>
    <mergeCell ref="A2224:B2224"/>
    <mergeCell ref="C2224:G2224"/>
    <mergeCell ref="H2224:I2224"/>
    <mergeCell ref="J2224:L2224"/>
    <mergeCell ref="N2224:O2224"/>
    <mergeCell ref="P2222:R2222"/>
    <mergeCell ref="A2223:B2223"/>
    <mergeCell ref="C2223:G2223"/>
    <mergeCell ref="H2223:I2223"/>
    <mergeCell ref="J2223:L2223"/>
    <mergeCell ref="N2223:O2223"/>
    <mergeCell ref="P2223:R2223"/>
    <mergeCell ref="A2222:B2222"/>
    <mergeCell ref="C2222:G2222"/>
    <mergeCell ref="H2222:I2222"/>
    <mergeCell ref="J2222:L2222"/>
    <mergeCell ref="N2222:O2222"/>
    <mergeCell ref="P2220:R2220"/>
    <mergeCell ref="A2221:B2221"/>
    <mergeCell ref="C2221:G2221"/>
    <mergeCell ref="H2221:I2221"/>
    <mergeCell ref="J2221:L2221"/>
    <mergeCell ref="N2221:O2221"/>
    <mergeCell ref="P2221:R2221"/>
    <mergeCell ref="A2220:B2220"/>
    <mergeCell ref="C2220:G2220"/>
    <mergeCell ref="H2220:I2220"/>
    <mergeCell ref="J2220:L2220"/>
    <mergeCell ref="N2220:O2220"/>
    <mergeCell ref="A2218:B2218"/>
    <mergeCell ref="C2218:L2218"/>
    <mergeCell ref="N2218:R2218"/>
    <mergeCell ref="A2219:B2219"/>
    <mergeCell ref="C2219:G2219"/>
    <mergeCell ref="H2219:I2219"/>
    <mergeCell ref="J2219:L2219"/>
    <mergeCell ref="N2219:O2219"/>
    <mergeCell ref="P2219:R2219"/>
    <mergeCell ref="B2206:C2206"/>
    <mergeCell ref="G2206:H2206"/>
    <mergeCell ref="A2217:B2217"/>
    <mergeCell ref="C2217:L2217"/>
    <mergeCell ref="N2217:R2217"/>
    <mergeCell ref="P2203:R2203"/>
    <mergeCell ref="A2204:B2204"/>
    <mergeCell ref="C2204:G2204"/>
    <mergeCell ref="H2204:I2204"/>
    <mergeCell ref="J2204:L2204"/>
    <mergeCell ref="N2204:O2204"/>
    <mergeCell ref="P2204:R2204"/>
    <mergeCell ref="A2203:B2203"/>
    <mergeCell ref="C2203:G2203"/>
    <mergeCell ref="H2203:I2203"/>
    <mergeCell ref="J2203:L2203"/>
    <mergeCell ref="N2203:O2203"/>
    <mergeCell ref="P2201:R2201"/>
    <mergeCell ref="A2202:B2202"/>
    <mergeCell ref="C2202:G2202"/>
    <mergeCell ref="H2202:I2202"/>
    <mergeCell ref="J2202:L2202"/>
    <mergeCell ref="N2202:O2202"/>
    <mergeCell ref="P2202:R2202"/>
    <mergeCell ref="A2201:B2201"/>
    <mergeCell ref="C2201:G2201"/>
    <mergeCell ref="H2201:I2201"/>
    <mergeCell ref="J2201:L2201"/>
    <mergeCell ref="N2201:O2201"/>
    <mergeCell ref="P2199:R2199"/>
    <mergeCell ref="A2200:B2200"/>
    <mergeCell ref="C2200:G2200"/>
    <mergeCell ref="H2200:I2200"/>
    <mergeCell ref="J2200:L2200"/>
    <mergeCell ref="N2200:O2200"/>
    <mergeCell ref="P2200:R2200"/>
    <mergeCell ref="A2199:B2199"/>
    <mergeCell ref="C2199:G2199"/>
    <mergeCell ref="H2199:I2199"/>
    <mergeCell ref="J2199:L2199"/>
    <mergeCell ref="N2199:O2199"/>
    <mergeCell ref="P2197:R2197"/>
    <mergeCell ref="A2198:B2198"/>
    <mergeCell ref="C2198:G2198"/>
    <mergeCell ref="H2198:I2198"/>
    <mergeCell ref="J2198:L2198"/>
    <mergeCell ref="N2198:O2198"/>
    <mergeCell ref="P2198:R2198"/>
    <mergeCell ref="A2197:B2197"/>
    <mergeCell ref="C2197:G2197"/>
    <mergeCell ref="H2197:I2197"/>
    <mergeCell ref="J2197:L2197"/>
    <mergeCell ref="N2197:O2197"/>
    <mergeCell ref="P2195:R2195"/>
    <mergeCell ref="A2196:B2196"/>
    <mergeCell ref="C2196:G2196"/>
    <mergeCell ref="H2196:I2196"/>
    <mergeCell ref="J2196:L2196"/>
    <mergeCell ref="N2196:O2196"/>
    <mergeCell ref="P2196:R2196"/>
    <mergeCell ref="A2195:B2195"/>
    <mergeCell ref="C2195:G2195"/>
    <mergeCell ref="H2195:I2195"/>
    <mergeCell ref="J2195:L2195"/>
    <mergeCell ref="N2195:O2195"/>
    <mergeCell ref="P2193:R2193"/>
    <mergeCell ref="A2194:B2194"/>
    <mergeCell ref="C2194:G2194"/>
    <mergeCell ref="H2194:I2194"/>
    <mergeCell ref="J2194:L2194"/>
    <mergeCell ref="N2194:O2194"/>
    <mergeCell ref="P2194:R2194"/>
    <mergeCell ref="A2193:B2193"/>
    <mergeCell ref="C2193:G2193"/>
    <mergeCell ref="H2193:I2193"/>
    <mergeCell ref="J2193:L2193"/>
    <mergeCell ref="N2193:O2193"/>
    <mergeCell ref="P2191:R2191"/>
    <mergeCell ref="A2192:B2192"/>
    <mergeCell ref="C2192:G2192"/>
    <mergeCell ref="H2192:I2192"/>
    <mergeCell ref="J2192:L2192"/>
    <mergeCell ref="N2192:O2192"/>
    <mergeCell ref="P2192:R2192"/>
    <mergeCell ref="A2191:B2191"/>
    <mergeCell ref="C2191:G2191"/>
    <mergeCell ref="H2191:I2191"/>
    <mergeCell ref="J2191:L2191"/>
    <mergeCell ref="N2191:O2191"/>
    <mergeCell ref="P2189:R2189"/>
    <mergeCell ref="A2190:B2190"/>
    <mergeCell ref="C2190:G2190"/>
    <mergeCell ref="H2190:I2190"/>
    <mergeCell ref="J2190:L2190"/>
    <mergeCell ref="N2190:O2190"/>
    <mergeCell ref="P2190:R2190"/>
    <mergeCell ref="A2189:B2189"/>
    <mergeCell ref="C2189:G2189"/>
    <mergeCell ref="H2189:I2189"/>
    <mergeCell ref="J2189:L2189"/>
    <mergeCell ref="N2189:O2189"/>
    <mergeCell ref="A2187:B2187"/>
    <mergeCell ref="C2187:L2187"/>
    <mergeCell ref="N2187:R2187"/>
    <mergeCell ref="A2188:B2188"/>
    <mergeCell ref="C2188:G2188"/>
    <mergeCell ref="H2188:I2188"/>
    <mergeCell ref="J2188:L2188"/>
    <mergeCell ref="N2188:O2188"/>
    <mergeCell ref="P2188:R2188"/>
    <mergeCell ref="B2175:C2175"/>
    <mergeCell ref="G2175:H2175"/>
    <mergeCell ref="A2186:B2186"/>
    <mergeCell ref="C2186:L2186"/>
    <mergeCell ref="N2186:R2186"/>
    <mergeCell ref="A2178:R2178"/>
    <mergeCell ref="A2180:R2180"/>
    <mergeCell ref="O2182:R2182"/>
    <mergeCell ref="O2184:Q2184"/>
    <mergeCell ref="P2173:R2173"/>
    <mergeCell ref="A2148:R2148"/>
    <mergeCell ref="A2150:R2150"/>
    <mergeCell ref="O2152:R2152"/>
    <mergeCell ref="O2154:Q2154"/>
    <mergeCell ref="A2173:B2173"/>
    <mergeCell ref="C2173:G2173"/>
    <mergeCell ref="H2173:I2173"/>
    <mergeCell ref="J2173:L2173"/>
    <mergeCell ref="N2173:O2173"/>
    <mergeCell ref="P2171:R2171"/>
    <mergeCell ref="A2172:B2172"/>
    <mergeCell ref="C2172:G2172"/>
    <mergeCell ref="H2172:I2172"/>
    <mergeCell ref="J2172:L2172"/>
    <mergeCell ref="N2172:O2172"/>
    <mergeCell ref="P2172:R2172"/>
    <mergeCell ref="A2171:B2171"/>
    <mergeCell ref="C2171:G2171"/>
    <mergeCell ref="H2171:I2171"/>
    <mergeCell ref="J2171:L2171"/>
    <mergeCell ref="N2171:O2171"/>
    <mergeCell ref="P2169:R2169"/>
    <mergeCell ref="A2170:B2170"/>
    <mergeCell ref="C2170:G2170"/>
    <mergeCell ref="H2170:I2170"/>
    <mergeCell ref="J2170:L2170"/>
    <mergeCell ref="N2170:O2170"/>
    <mergeCell ref="P2170:R2170"/>
    <mergeCell ref="A2169:B2169"/>
    <mergeCell ref="C2169:G2169"/>
    <mergeCell ref="H2169:I2169"/>
    <mergeCell ref="J2169:L2169"/>
    <mergeCell ref="N2169:O2169"/>
    <mergeCell ref="P2167:R2167"/>
    <mergeCell ref="A2168:B2168"/>
    <mergeCell ref="C2168:G2168"/>
    <mergeCell ref="H2168:I2168"/>
    <mergeCell ref="J2168:L2168"/>
    <mergeCell ref="N2168:O2168"/>
    <mergeCell ref="P2168:R2168"/>
    <mergeCell ref="A2167:B2167"/>
    <mergeCell ref="C2167:G2167"/>
    <mergeCell ref="H2167:I2167"/>
    <mergeCell ref="J2167:L2167"/>
    <mergeCell ref="N2167:O2167"/>
    <mergeCell ref="P2165:R2165"/>
    <mergeCell ref="A2166:B2166"/>
    <mergeCell ref="C2166:G2166"/>
    <mergeCell ref="H2166:I2166"/>
    <mergeCell ref="J2166:L2166"/>
    <mergeCell ref="N2166:O2166"/>
    <mergeCell ref="P2166:R2166"/>
    <mergeCell ref="A2165:B2165"/>
    <mergeCell ref="C2165:G2165"/>
    <mergeCell ref="H2165:I2165"/>
    <mergeCell ref="J2165:L2165"/>
    <mergeCell ref="N2165:O2165"/>
    <mergeCell ref="P2163:R2163"/>
    <mergeCell ref="A2164:B2164"/>
    <mergeCell ref="C2164:G2164"/>
    <mergeCell ref="H2164:I2164"/>
    <mergeCell ref="J2164:L2164"/>
    <mergeCell ref="N2164:O2164"/>
    <mergeCell ref="P2164:R2164"/>
    <mergeCell ref="A2163:B2163"/>
    <mergeCell ref="C2163:G2163"/>
    <mergeCell ref="H2163:I2163"/>
    <mergeCell ref="J2163:L2163"/>
    <mergeCell ref="N2163:O2163"/>
    <mergeCell ref="P2161:R2161"/>
    <mergeCell ref="A2162:B2162"/>
    <mergeCell ref="C2162:G2162"/>
    <mergeCell ref="H2162:I2162"/>
    <mergeCell ref="J2162:L2162"/>
    <mergeCell ref="N2162:O2162"/>
    <mergeCell ref="P2162:R2162"/>
    <mergeCell ref="A2161:B2161"/>
    <mergeCell ref="C2161:G2161"/>
    <mergeCell ref="H2161:I2161"/>
    <mergeCell ref="J2161:L2161"/>
    <mergeCell ref="N2161:O2161"/>
    <mergeCell ref="P2159:R2159"/>
    <mergeCell ref="A2160:B2160"/>
    <mergeCell ref="C2160:G2160"/>
    <mergeCell ref="H2160:I2160"/>
    <mergeCell ref="J2160:L2160"/>
    <mergeCell ref="N2160:O2160"/>
    <mergeCell ref="P2160:R2160"/>
    <mergeCell ref="A2159:B2159"/>
    <mergeCell ref="C2159:G2159"/>
    <mergeCell ref="H2159:I2159"/>
    <mergeCell ref="J2159:L2159"/>
    <mergeCell ref="N2159:O2159"/>
    <mergeCell ref="A2157:B2157"/>
    <mergeCell ref="C2157:L2157"/>
    <mergeCell ref="N2157:R2157"/>
    <mergeCell ref="A2158:B2158"/>
    <mergeCell ref="C2158:G2158"/>
    <mergeCell ref="H2158:I2158"/>
    <mergeCell ref="J2158:L2158"/>
    <mergeCell ref="N2158:O2158"/>
    <mergeCell ref="P2158:R2158"/>
    <mergeCell ref="B2145:C2145"/>
    <mergeCell ref="G2145:H2145"/>
    <mergeCell ref="A2156:B2156"/>
    <mergeCell ref="C2156:L2156"/>
    <mergeCell ref="N2156:R2156"/>
    <mergeCell ref="P2142:R2142"/>
    <mergeCell ref="A2143:B2143"/>
    <mergeCell ref="C2143:G2143"/>
    <mergeCell ref="H2143:I2143"/>
    <mergeCell ref="J2143:L2143"/>
    <mergeCell ref="N2143:O2143"/>
    <mergeCell ref="P2143:R2143"/>
    <mergeCell ref="A2142:B2142"/>
    <mergeCell ref="C2142:G2142"/>
    <mergeCell ref="H2142:I2142"/>
    <mergeCell ref="J2142:L2142"/>
    <mergeCell ref="N2142:O2142"/>
    <mergeCell ref="P2140:R2140"/>
    <mergeCell ref="A2141:B2141"/>
    <mergeCell ref="C2141:G2141"/>
    <mergeCell ref="H2141:I2141"/>
    <mergeCell ref="J2141:L2141"/>
    <mergeCell ref="N2141:O2141"/>
    <mergeCell ref="P2141:R2141"/>
    <mergeCell ref="A2140:B2140"/>
    <mergeCell ref="C2140:G2140"/>
    <mergeCell ref="H2140:I2140"/>
    <mergeCell ref="J2140:L2140"/>
    <mergeCell ref="N2140:O2140"/>
    <mergeCell ref="P2138:R2138"/>
    <mergeCell ref="A2139:B2139"/>
    <mergeCell ref="C2139:G2139"/>
    <mergeCell ref="H2139:I2139"/>
    <mergeCell ref="J2139:L2139"/>
    <mergeCell ref="N2139:O2139"/>
    <mergeCell ref="P2139:R2139"/>
    <mergeCell ref="A2138:B2138"/>
    <mergeCell ref="C2138:G2138"/>
    <mergeCell ref="H2138:I2138"/>
    <mergeCell ref="J2138:L2138"/>
    <mergeCell ref="N2138:O2138"/>
    <mergeCell ref="P2136:R2136"/>
    <mergeCell ref="A2137:B2137"/>
    <mergeCell ref="C2137:G2137"/>
    <mergeCell ref="H2137:I2137"/>
    <mergeCell ref="J2137:L2137"/>
    <mergeCell ref="N2137:O2137"/>
    <mergeCell ref="P2137:R2137"/>
    <mergeCell ref="A2136:B2136"/>
    <mergeCell ref="C2136:G2136"/>
    <mergeCell ref="H2136:I2136"/>
    <mergeCell ref="J2136:L2136"/>
    <mergeCell ref="N2136:O2136"/>
    <mergeCell ref="P2134:R2134"/>
    <mergeCell ref="A2135:B2135"/>
    <mergeCell ref="C2135:G2135"/>
    <mergeCell ref="H2135:I2135"/>
    <mergeCell ref="J2135:L2135"/>
    <mergeCell ref="N2135:O2135"/>
    <mergeCell ref="P2135:R2135"/>
    <mergeCell ref="A2134:B2134"/>
    <mergeCell ref="C2134:G2134"/>
    <mergeCell ref="H2134:I2134"/>
    <mergeCell ref="J2134:L2134"/>
    <mergeCell ref="N2134:O2134"/>
    <mergeCell ref="P2132:R2132"/>
    <mergeCell ref="A2133:B2133"/>
    <mergeCell ref="C2133:G2133"/>
    <mergeCell ref="H2133:I2133"/>
    <mergeCell ref="J2133:L2133"/>
    <mergeCell ref="N2133:O2133"/>
    <mergeCell ref="P2133:R2133"/>
    <mergeCell ref="A2132:B2132"/>
    <mergeCell ref="C2132:G2132"/>
    <mergeCell ref="H2132:I2132"/>
    <mergeCell ref="J2132:L2132"/>
    <mergeCell ref="N2132:O2132"/>
    <mergeCell ref="P2130:R2130"/>
    <mergeCell ref="A2131:B2131"/>
    <mergeCell ref="C2131:G2131"/>
    <mergeCell ref="H2131:I2131"/>
    <mergeCell ref="J2131:L2131"/>
    <mergeCell ref="N2131:O2131"/>
    <mergeCell ref="P2131:R2131"/>
    <mergeCell ref="A2130:B2130"/>
    <mergeCell ref="C2130:G2130"/>
    <mergeCell ref="H2130:I2130"/>
    <mergeCell ref="J2130:L2130"/>
    <mergeCell ref="N2130:O2130"/>
    <mergeCell ref="P2128:R2128"/>
    <mergeCell ref="A2129:B2129"/>
    <mergeCell ref="C2129:G2129"/>
    <mergeCell ref="H2129:I2129"/>
    <mergeCell ref="J2129:L2129"/>
    <mergeCell ref="N2129:O2129"/>
    <mergeCell ref="P2129:R2129"/>
    <mergeCell ref="A2128:B2128"/>
    <mergeCell ref="C2128:G2128"/>
    <mergeCell ref="H2128:I2128"/>
    <mergeCell ref="J2128:L2128"/>
    <mergeCell ref="N2128:O2128"/>
    <mergeCell ref="A2126:B2126"/>
    <mergeCell ref="C2126:L2126"/>
    <mergeCell ref="N2126:R2126"/>
    <mergeCell ref="A2127:B2127"/>
    <mergeCell ref="C2127:G2127"/>
    <mergeCell ref="H2127:I2127"/>
    <mergeCell ref="J2127:L2127"/>
    <mergeCell ref="N2127:O2127"/>
    <mergeCell ref="P2127:R2127"/>
    <mergeCell ref="B2114:C2114"/>
    <mergeCell ref="G2114:H2114"/>
    <mergeCell ref="A2125:B2125"/>
    <mergeCell ref="C2125:L2125"/>
    <mergeCell ref="N2125:R2125"/>
    <mergeCell ref="A2117:R2117"/>
    <mergeCell ref="A2119:R2119"/>
    <mergeCell ref="O2121:R2121"/>
    <mergeCell ref="O2123:Q2123"/>
    <mergeCell ref="P2111:R2111"/>
    <mergeCell ref="A2112:B2112"/>
    <mergeCell ref="C2112:G2112"/>
    <mergeCell ref="H2112:I2112"/>
    <mergeCell ref="J2112:L2112"/>
    <mergeCell ref="N2112:O2112"/>
    <mergeCell ref="P2112:R2112"/>
    <mergeCell ref="A2111:B2111"/>
    <mergeCell ref="C2111:G2111"/>
    <mergeCell ref="H2111:I2111"/>
    <mergeCell ref="J2111:L2111"/>
    <mergeCell ref="N2111:O2111"/>
    <mergeCell ref="P2109:R2109"/>
    <mergeCell ref="A2110:B2110"/>
    <mergeCell ref="C2110:G2110"/>
    <mergeCell ref="H2110:I2110"/>
    <mergeCell ref="J2110:L2110"/>
    <mergeCell ref="N2110:O2110"/>
    <mergeCell ref="P2110:R2110"/>
    <mergeCell ref="A2109:B2109"/>
    <mergeCell ref="C2109:G2109"/>
    <mergeCell ref="H2109:I2109"/>
    <mergeCell ref="J2109:L2109"/>
    <mergeCell ref="N2109:O2109"/>
    <mergeCell ref="P2107:R2107"/>
    <mergeCell ref="A2108:B2108"/>
    <mergeCell ref="C2108:G2108"/>
    <mergeCell ref="H2108:I2108"/>
    <mergeCell ref="J2108:L2108"/>
    <mergeCell ref="N2108:O2108"/>
    <mergeCell ref="P2108:R2108"/>
    <mergeCell ref="A2107:B2107"/>
    <mergeCell ref="C2107:G2107"/>
    <mergeCell ref="H2107:I2107"/>
    <mergeCell ref="J2107:L2107"/>
    <mergeCell ref="N2107:O2107"/>
    <mergeCell ref="P2105:R2105"/>
    <mergeCell ref="A2106:B2106"/>
    <mergeCell ref="C2106:G2106"/>
    <mergeCell ref="H2106:I2106"/>
    <mergeCell ref="J2106:L2106"/>
    <mergeCell ref="N2106:O2106"/>
    <mergeCell ref="P2106:R2106"/>
    <mergeCell ref="A2105:B2105"/>
    <mergeCell ref="C2105:G2105"/>
    <mergeCell ref="H2105:I2105"/>
    <mergeCell ref="J2105:L2105"/>
    <mergeCell ref="N2105:O2105"/>
    <mergeCell ref="P2103:R2103"/>
    <mergeCell ref="A2104:B2104"/>
    <mergeCell ref="C2104:G2104"/>
    <mergeCell ref="H2104:I2104"/>
    <mergeCell ref="J2104:L2104"/>
    <mergeCell ref="N2104:O2104"/>
    <mergeCell ref="P2104:R2104"/>
    <mergeCell ref="A2103:B2103"/>
    <mergeCell ref="C2103:G2103"/>
    <mergeCell ref="H2103:I2103"/>
    <mergeCell ref="J2103:L2103"/>
    <mergeCell ref="N2103:O2103"/>
    <mergeCell ref="P2101:R2101"/>
    <mergeCell ref="A2102:B2102"/>
    <mergeCell ref="C2102:G2102"/>
    <mergeCell ref="H2102:I2102"/>
    <mergeCell ref="J2102:L2102"/>
    <mergeCell ref="N2102:O2102"/>
    <mergeCell ref="P2102:R2102"/>
    <mergeCell ref="A2101:B2101"/>
    <mergeCell ref="C2101:G2101"/>
    <mergeCell ref="H2101:I2101"/>
    <mergeCell ref="J2101:L2101"/>
    <mergeCell ref="N2101:O2101"/>
    <mergeCell ref="P2099:R2099"/>
    <mergeCell ref="A2100:B2100"/>
    <mergeCell ref="C2100:G2100"/>
    <mergeCell ref="H2100:I2100"/>
    <mergeCell ref="J2100:L2100"/>
    <mergeCell ref="N2100:O2100"/>
    <mergeCell ref="P2100:R2100"/>
    <mergeCell ref="A2099:B2099"/>
    <mergeCell ref="C2099:G2099"/>
    <mergeCell ref="H2099:I2099"/>
    <mergeCell ref="J2099:L2099"/>
    <mergeCell ref="N2099:O2099"/>
    <mergeCell ref="P2097:R2097"/>
    <mergeCell ref="A2098:B2098"/>
    <mergeCell ref="C2098:G2098"/>
    <mergeCell ref="H2098:I2098"/>
    <mergeCell ref="J2098:L2098"/>
    <mergeCell ref="N2098:O2098"/>
    <mergeCell ref="P2098:R2098"/>
    <mergeCell ref="A2097:B2097"/>
    <mergeCell ref="C2097:G2097"/>
    <mergeCell ref="H2097:I2097"/>
    <mergeCell ref="J2097:L2097"/>
    <mergeCell ref="N2097:O2097"/>
    <mergeCell ref="P2095:R2095"/>
    <mergeCell ref="A2096:B2096"/>
    <mergeCell ref="C2096:G2096"/>
    <mergeCell ref="H2096:I2096"/>
    <mergeCell ref="J2096:L2096"/>
    <mergeCell ref="N2096:O2096"/>
    <mergeCell ref="P2096:R2096"/>
    <mergeCell ref="A2095:B2095"/>
    <mergeCell ref="C2095:G2095"/>
    <mergeCell ref="H2095:I2095"/>
    <mergeCell ref="J2095:L2095"/>
    <mergeCell ref="N2095:O2095"/>
    <mergeCell ref="P2093:R2093"/>
    <mergeCell ref="A2094:B2094"/>
    <mergeCell ref="C2094:G2094"/>
    <mergeCell ref="H2094:I2094"/>
    <mergeCell ref="J2094:L2094"/>
    <mergeCell ref="N2094:O2094"/>
    <mergeCell ref="P2094:R2094"/>
    <mergeCell ref="A2093:B2093"/>
    <mergeCell ref="C2093:G2093"/>
    <mergeCell ref="H2093:I2093"/>
    <mergeCell ref="J2093:L2093"/>
    <mergeCell ref="N2093:O2093"/>
    <mergeCell ref="A2091:B2091"/>
    <mergeCell ref="C2091:L2091"/>
    <mergeCell ref="N2091:R2091"/>
    <mergeCell ref="A2092:B2092"/>
    <mergeCell ref="C2092:G2092"/>
    <mergeCell ref="H2092:I2092"/>
    <mergeCell ref="J2092:L2092"/>
    <mergeCell ref="N2092:O2092"/>
    <mergeCell ref="P2092:R2092"/>
    <mergeCell ref="B2079:C2079"/>
    <mergeCell ref="G2079:H2079"/>
    <mergeCell ref="A2090:B2090"/>
    <mergeCell ref="C2090:L2090"/>
    <mergeCell ref="N2090:R2090"/>
    <mergeCell ref="A2082:R2082"/>
    <mergeCell ref="A2084:R2084"/>
    <mergeCell ref="O2086:R2086"/>
    <mergeCell ref="O2088:Q2088"/>
    <mergeCell ref="P2076:R2076"/>
    <mergeCell ref="A2077:B2077"/>
    <mergeCell ref="C2077:G2077"/>
    <mergeCell ref="H2077:I2077"/>
    <mergeCell ref="J2077:L2077"/>
    <mergeCell ref="N2077:O2077"/>
    <mergeCell ref="P2077:R2077"/>
    <mergeCell ref="A2076:B2076"/>
    <mergeCell ref="C2076:G2076"/>
    <mergeCell ref="H2076:I2076"/>
    <mergeCell ref="J2076:L2076"/>
    <mergeCell ref="N2076:O2076"/>
    <mergeCell ref="P2074:R2074"/>
    <mergeCell ref="A2075:B2075"/>
    <mergeCell ref="C2075:G2075"/>
    <mergeCell ref="H2075:I2075"/>
    <mergeCell ref="J2075:L2075"/>
    <mergeCell ref="N2075:O2075"/>
    <mergeCell ref="P2075:R2075"/>
    <mergeCell ref="A2074:B2074"/>
    <mergeCell ref="C2074:G2074"/>
    <mergeCell ref="H2074:I2074"/>
    <mergeCell ref="J2074:L2074"/>
    <mergeCell ref="N2074:O2074"/>
    <mergeCell ref="P2072:R2072"/>
    <mergeCell ref="A2073:B2073"/>
    <mergeCell ref="C2073:G2073"/>
    <mergeCell ref="H2073:I2073"/>
    <mergeCell ref="J2073:L2073"/>
    <mergeCell ref="N2073:O2073"/>
    <mergeCell ref="P2073:R2073"/>
    <mergeCell ref="A2072:B2072"/>
    <mergeCell ref="C2072:G2072"/>
    <mergeCell ref="H2072:I2072"/>
    <mergeCell ref="J2072:L2072"/>
    <mergeCell ref="N2072:O2072"/>
    <mergeCell ref="P2070:R2070"/>
    <mergeCell ref="A2071:B2071"/>
    <mergeCell ref="C2071:G2071"/>
    <mergeCell ref="H2071:I2071"/>
    <mergeCell ref="J2071:L2071"/>
    <mergeCell ref="N2071:O2071"/>
    <mergeCell ref="P2071:R2071"/>
    <mergeCell ref="A2070:B2070"/>
    <mergeCell ref="C2070:G2070"/>
    <mergeCell ref="H2070:I2070"/>
    <mergeCell ref="J2070:L2070"/>
    <mergeCell ref="N2070:O2070"/>
    <mergeCell ref="P2068:R2068"/>
    <mergeCell ref="A2069:B2069"/>
    <mergeCell ref="C2069:G2069"/>
    <mergeCell ref="H2069:I2069"/>
    <mergeCell ref="J2069:L2069"/>
    <mergeCell ref="N2069:O2069"/>
    <mergeCell ref="P2069:R2069"/>
    <mergeCell ref="A2068:B2068"/>
    <mergeCell ref="C2068:G2068"/>
    <mergeCell ref="H2068:I2068"/>
    <mergeCell ref="J2068:L2068"/>
    <mergeCell ref="N2068:O2068"/>
    <mergeCell ref="P2066:R2066"/>
    <mergeCell ref="A2067:B2067"/>
    <mergeCell ref="C2067:G2067"/>
    <mergeCell ref="H2067:I2067"/>
    <mergeCell ref="J2067:L2067"/>
    <mergeCell ref="N2067:O2067"/>
    <mergeCell ref="P2067:R2067"/>
    <mergeCell ref="A2066:B2066"/>
    <mergeCell ref="C2066:G2066"/>
    <mergeCell ref="H2066:I2066"/>
    <mergeCell ref="J2066:L2066"/>
    <mergeCell ref="N2066:O2066"/>
    <mergeCell ref="P2064:R2064"/>
    <mergeCell ref="A2065:B2065"/>
    <mergeCell ref="C2065:G2065"/>
    <mergeCell ref="H2065:I2065"/>
    <mergeCell ref="J2065:L2065"/>
    <mergeCell ref="N2065:O2065"/>
    <mergeCell ref="P2065:R2065"/>
    <mergeCell ref="A2064:B2064"/>
    <mergeCell ref="C2064:G2064"/>
    <mergeCell ref="H2064:I2064"/>
    <mergeCell ref="J2064:L2064"/>
    <mergeCell ref="N2064:O2064"/>
    <mergeCell ref="P2062:R2062"/>
    <mergeCell ref="A2063:B2063"/>
    <mergeCell ref="C2063:G2063"/>
    <mergeCell ref="H2063:I2063"/>
    <mergeCell ref="J2063:L2063"/>
    <mergeCell ref="N2063:O2063"/>
    <mergeCell ref="P2063:R2063"/>
    <mergeCell ref="A2062:B2062"/>
    <mergeCell ref="C2062:G2062"/>
    <mergeCell ref="H2062:I2062"/>
    <mergeCell ref="J2062:L2062"/>
    <mergeCell ref="N2062:O2062"/>
    <mergeCell ref="P2060:R2060"/>
    <mergeCell ref="A2061:B2061"/>
    <mergeCell ref="C2061:G2061"/>
    <mergeCell ref="H2061:I2061"/>
    <mergeCell ref="J2061:L2061"/>
    <mergeCell ref="N2061:O2061"/>
    <mergeCell ref="P2061:R2061"/>
    <mergeCell ref="A2060:B2060"/>
    <mergeCell ref="C2060:G2060"/>
    <mergeCell ref="H2060:I2060"/>
    <mergeCell ref="J2060:L2060"/>
    <mergeCell ref="N2060:O2060"/>
    <mergeCell ref="A2058:B2058"/>
    <mergeCell ref="C2058:L2058"/>
    <mergeCell ref="N2058:R2058"/>
    <mergeCell ref="A2059:B2059"/>
    <mergeCell ref="C2059:G2059"/>
    <mergeCell ref="H2059:I2059"/>
    <mergeCell ref="J2059:L2059"/>
    <mergeCell ref="N2059:O2059"/>
    <mergeCell ref="P2059:R2059"/>
    <mergeCell ref="B2046:C2046"/>
    <mergeCell ref="G2046:H2046"/>
    <mergeCell ref="A2057:B2057"/>
    <mergeCell ref="C2057:L2057"/>
    <mergeCell ref="N2057:R2057"/>
    <mergeCell ref="A2049:R2049"/>
    <mergeCell ref="A2051:R2051"/>
    <mergeCell ref="O2053:R2053"/>
    <mergeCell ref="O2055:Q2055"/>
    <mergeCell ref="P2043:R2043"/>
    <mergeCell ref="A2044:B2044"/>
    <mergeCell ref="C2044:G2044"/>
    <mergeCell ref="H2044:I2044"/>
    <mergeCell ref="J2044:L2044"/>
    <mergeCell ref="N2044:O2044"/>
    <mergeCell ref="P2044:R2044"/>
    <mergeCell ref="A2043:B2043"/>
    <mergeCell ref="C2043:G2043"/>
    <mergeCell ref="H2043:I2043"/>
    <mergeCell ref="J2043:L2043"/>
    <mergeCell ref="N2043:O2043"/>
    <mergeCell ref="P2041:R2041"/>
    <mergeCell ref="A2042:B2042"/>
    <mergeCell ref="C2042:G2042"/>
    <mergeCell ref="H2042:I2042"/>
    <mergeCell ref="J2042:L2042"/>
    <mergeCell ref="N2042:O2042"/>
    <mergeCell ref="P2042:R2042"/>
    <mergeCell ref="A2041:B2041"/>
    <mergeCell ref="C2041:G2041"/>
    <mergeCell ref="H2041:I2041"/>
    <mergeCell ref="J2041:L2041"/>
    <mergeCell ref="N2041:O2041"/>
    <mergeCell ref="P2039:R2039"/>
    <mergeCell ref="A2040:B2040"/>
    <mergeCell ref="C2040:G2040"/>
    <mergeCell ref="H2040:I2040"/>
    <mergeCell ref="J2040:L2040"/>
    <mergeCell ref="N2040:O2040"/>
    <mergeCell ref="P2040:R2040"/>
    <mergeCell ref="A2039:B2039"/>
    <mergeCell ref="C2039:G2039"/>
    <mergeCell ref="H2039:I2039"/>
    <mergeCell ref="J2039:L2039"/>
    <mergeCell ref="N2039:O2039"/>
    <mergeCell ref="P2037:R2037"/>
    <mergeCell ref="A2038:B2038"/>
    <mergeCell ref="C2038:G2038"/>
    <mergeCell ref="H2038:I2038"/>
    <mergeCell ref="J2038:L2038"/>
    <mergeCell ref="N2038:O2038"/>
    <mergeCell ref="P2038:R2038"/>
    <mergeCell ref="A2037:B2037"/>
    <mergeCell ref="C2037:G2037"/>
    <mergeCell ref="H2037:I2037"/>
    <mergeCell ref="J2037:L2037"/>
    <mergeCell ref="N2037:O2037"/>
    <mergeCell ref="P2035:R2035"/>
    <mergeCell ref="A2036:B2036"/>
    <mergeCell ref="C2036:G2036"/>
    <mergeCell ref="H2036:I2036"/>
    <mergeCell ref="J2036:L2036"/>
    <mergeCell ref="N2036:O2036"/>
    <mergeCell ref="P2036:R2036"/>
    <mergeCell ref="A2035:B2035"/>
    <mergeCell ref="C2035:G2035"/>
    <mergeCell ref="H2035:I2035"/>
    <mergeCell ref="J2035:L2035"/>
    <mergeCell ref="N2035:O2035"/>
    <mergeCell ref="P2033:R2033"/>
    <mergeCell ref="A2034:B2034"/>
    <mergeCell ref="C2034:G2034"/>
    <mergeCell ref="H2034:I2034"/>
    <mergeCell ref="J2034:L2034"/>
    <mergeCell ref="N2034:O2034"/>
    <mergeCell ref="P2034:R2034"/>
    <mergeCell ref="A2033:B2033"/>
    <mergeCell ref="C2033:G2033"/>
    <mergeCell ref="H2033:I2033"/>
    <mergeCell ref="J2033:L2033"/>
    <mergeCell ref="N2033:O2033"/>
    <mergeCell ref="P2031:R2031"/>
    <mergeCell ref="A2032:B2032"/>
    <mergeCell ref="C2032:G2032"/>
    <mergeCell ref="H2032:I2032"/>
    <mergeCell ref="J2032:L2032"/>
    <mergeCell ref="N2032:O2032"/>
    <mergeCell ref="P2032:R2032"/>
    <mergeCell ref="A2031:B2031"/>
    <mergeCell ref="C2031:G2031"/>
    <mergeCell ref="H2031:I2031"/>
    <mergeCell ref="J2031:L2031"/>
    <mergeCell ref="N2031:O2031"/>
    <mergeCell ref="P2029:R2029"/>
    <mergeCell ref="A2030:B2030"/>
    <mergeCell ref="C2030:G2030"/>
    <mergeCell ref="H2030:I2030"/>
    <mergeCell ref="J2030:L2030"/>
    <mergeCell ref="N2030:O2030"/>
    <mergeCell ref="P2030:R2030"/>
    <mergeCell ref="A2029:B2029"/>
    <mergeCell ref="C2029:G2029"/>
    <mergeCell ref="H2029:I2029"/>
    <mergeCell ref="J2029:L2029"/>
    <mergeCell ref="N2029:O2029"/>
    <mergeCell ref="A2027:B2027"/>
    <mergeCell ref="C2027:L2027"/>
    <mergeCell ref="N2027:R2027"/>
    <mergeCell ref="A2028:B2028"/>
    <mergeCell ref="C2028:G2028"/>
    <mergeCell ref="H2028:I2028"/>
    <mergeCell ref="J2028:L2028"/>
    <mergeCell ref="N2028:O2028"/>
    <mergeCell ref="P2028:R2028"/>
    <mergeCell ref="B2015:C2015"/>
    <mergeCell ref="G2015:H2015"/>
    <mergeCell ref="A2026:B2026"/>
    <mergeCell ref="C2026:L2026"/>
    <mergeCell ref="N2026:R2026"/>
    <mergeCell ref="A2018:R2018"/>
    <mergeCell ref="A2020:R2020"/>
    <mergeCell ref="O2022:R2022"/>
    <mergeCell ref="O2024:Q2024"/>
    <mergeCell ref="P2013:R2013"/>
    <mergeCell ref="A1986:R1986"/>
    <mergeCell ref="A1988:R1988"/>
    <mergeCell ref="O1990:R1990"/>
    <mergeCell ref="O1992:Q1992"/>
    <mergeCell ref="A2013:B2013"/>
    <mergeCell ref="C2013:G2013"/>
    <mergeCell ref="H2013:I2013"/>
    <mergeCell ref="J2013:L2013"/>
    <mergeCell ref="N2013:O2013"/>
    <mergeCell ref="P2011:R2011"/>
    <mergeCell ref="A2012:B2012"/>
    <mergeCell ref="C2012:G2012"/>
    <mergeCell ref="H2012:I2012"/>
    <mergeCell ref="J2012:L2012"/>
    <mergeCell ref="N2012:O2012"/>
    <mergeCell ref="P2012:R2012"/>
    <mergeCell ref="A2011:B2011"/>
    <mergeCell ref="C2011:G2011"/>
    <mergeCell ref="H2011:I2011"/>
    <mergeCell ref="J2011:L2011"/>
    <mergeCell ref="N2011:O2011"/>
    <mergeCell ref="P2009:R2009"/>
    <mergeCell ref="A2010:B2010"/>
    <mergeCell ref="C2010:G2010"/>
    <mergeCell ref="H2010:I2010"/>
    <mergeCell ref="J2010:L2010"/>
    <mergeCell ref="N2010:O2010"/>
    <mergeCell ref="P2010:R2010"/>
    <mergeCell ref="A2009:B2009"/>
    <mergeCell ref="C2009:G2009"/>
    <mergeCell ref="H2009:I2009"/>
    <mergeCell ref="J2009:L2009"/>
    <mergeCell ref="N2009:O2009"/>
    <mergeCell ref="P2007:R2007"/>
    <mergeCell ref="A2008:B2008"/>
    <mergeCell ref="C2008:G2008"/>
    <mergeCell ref="H2008:I2008"/>
    <mergeCell ref="J2008:L2008"/>
    <mergeCell ref="N2008:O2008"/>
    <mergeCell ref="P2008:R2008"/>
    <mergeCell ref="A2007:B2007"/>
    <mergeCell ref="C2007:G2007"/>
    <mergeCell ref="H2007:I2007"/>
    <mergeCell ref="J2007:L2007"/>
    <mergeCell ref="N2007:O2007"/>
    <mergeCell ref="P2005:R2005"/>
    <mergeCell ref="A2006:B2006"/>
    <mergeCell ref="C2006:G2006"/>
    <mergeCell ref="H2006:I2006"/>
    <mergeCell ref="J2006:L2006"/>
    <mergeCell ref="N2006:O2006"/>
    <mergeCell ref="P2006:R2006"/>
    <mergeCell ref="A2005:B2005"/>
    <mergeCell ref="C2005:G2005"/>
    <mergeCell ref="H2005:I2005"/>
    <mergeCell ref="J2005:L2005"/>
    <mergeCell ref="N2005:O2005"/>
    <mergeCell ref="P2003:R2003"/>
    <mergeCell ref="A2004:B2004"/>
    <mergeCell ref="C2004:G2004"/>
    <mergeCell ref="H2004:I2004"/>
    <mergeCell ref="J2004:L2004"/>
    <mergeCell ref="N2004:O2004"/>
    <mergeCell ref="P2004:R2004"/>
    <mergeCell ref="A2003:B2003"/>
    <mergeCell ref="C2003:G2003"/>
    <mergeCell ref="H2003:I2003"/>
    <mergeCell ref="J2003:L2003"/>
    <mergeCell ref="N2003:O2003"/>
    <mergeCell ref="P2001:R2001"/>
    <mergeCell ref="A2002:B2002"/>
    <mergeCell ref="C2002:G2002"/>
    <mergeCell ref="H2002:I2002"/>
    <mergeCell ref="J2002:L2002"/>
    <mergeCell ref="N2002:O2002"/>
    <mergeCell ref="P2002:R2002"/>
    <mergeCell ref="A2001:B2001"/>
    <mergeCell ref="C2001:G2001"/>
    <mergeCell ref="H2001:I2001"/>
    <mergeCell ref="J2001:L2001"/>
    <mergeCell ref="N2001:O2001"/>
    <mergeCell ref="P1999:R1999"/>
    <mergeCell ref="A2000:B2000"/>
    <mergeCell ref="C2000:G2000"/>
    <mergeCell ref="H2000:I2000"/>
    <mergeCell ref="J2000:L2000"/>
    <mergeCell ref="N2000:O2000"/>
    <mergeCell ref="P2000:R2000"/>
    <mergeCell ref="A1999:B1999"/>
    <mergeCell ref="C1999:G1999"/>
    <mergeCell ref="H1999:I1999"/>
    <mergeCell ref="J1999:L1999"/>
    <mergeCell ref="N1999:O1999"/>
    <mergeCell ref="P1997:R1997"/>
    <mergeCell ref="A1998:B1998"/>
    <mergeCell ref="C1998:G1998"/>
    <mergeCell ref="H1998:I1998"/>
    <mergeCell ref="J1998:L1998"/>
    <mergeCell ref="N1998:O1998"/>
    <mergeCell ref="P1998:R1998"/>
    <mergeCell ref="A1997:B1997"/>
    <mergeCell ref="C1997:G1997"/>
    <mergeCell ref="H1997:I1997"/>
    <mergeCell ref="J1997:L1997"/>
    <mergeCell ref="N1997:O1997"/>
    <mergeCell ref="A1995:B1995"/>
    <mergeCell ref="C1995:L1995"/>
    <mergeCell ref="N1995:R1995"/>
    <mergeCell ref="A1996:B1996"/>
    <mergeCell ref="C1996:G1996"/>
    <mergeCell ref="H1996:I1996"/>
    <mergeCell ref="J1996:L1996"/>
    <mergeCell ref="N1996:O1996"/>
    <mergeCell ref="P1996:R1996"/>
    <mergeCell ref="B1983:C1983"/>
    <mergeCell ref="G1983:H1983"/>
    <mergeCell ref="A1994:B1994"/>
    <mergeCell ref="C1994:L1994"/>
    <mergeCell ref="N1994:R1994"/>
    <mergeCell ref="P1980:R1980"/>
    <mergeCell ref="A1981:B1981"/>
    <mergeCell ref="C1981:G1981"/>
    <mergeCell ref="H1981:I1981"/>
    <mergeCell ref="J1981:L1981"/>
    <mergeCell ref="N1981:O1981"/>
    <mergeCell ref="P1981:R1981"/>
    <mergeCell ref="A1980:B1980"/>
    <mergeCell ref="C1980:G1980"/>
    <mergeCell ref="H1980:I1980"/>
    <mergeCell ref="J1980:L1980"/>
    <mergeCell ref="N1980:O1980"/>
    <mergeCell ref="P1978:R1978"/>
    <mergeCell ref="A1979:B1979"/>
    <mergeCell ref="C1979:G1979"/>
    <mergeCell ref="H1979:I1979"/>
    <mergeCell ref="J1979:L1979"/>
    <mergeCell ref="N1979:O1979"/>
    <mergeCell ref="P1979:R1979"/>
    <mergeCell ref="A1978:B1978"/>
    <mergeCell ref="C1978:G1978"/>
    <mergeCell ref="H1978:I1978"/>
    <mergeCell ref="J1978:L1978"/>
    <mergeCell ref="N1978:O1978"/>
    <mergeCell ref="P1976:R1976"/>
    <mergeCell ref="A1977:B1977"/>
    <mergeCell ref="C1977:G1977"/>
    <mergeCell ref="H1977:I1977"/>
    <mergeCell ref="J1977:L1977"/>
    <mergeCell ref="N1977:O1977"/>
    <mergeCell ref="P1977:R1977"/>
    <mergeCell ref="A1976:B1976"/>
    <mergeCell ref="C1976:G1976"/>
    <mergeCell ref="H1976:I1976"/>
    <mergeCell ref="J1976:L1976"/>
    <mergeCell ref="N1976:O1976"/>
    <mergeCell ref="P1974:R1974"/>
    <mergeCell ref="A1975:B1975"/>
    <mergeCell ref="C1975:G1975"/>
    <mergeCell ref="H1975:I1975"/>
    <mergeCell ref="J1975:L1975"/>
    <mergeCell ref="N1975:O1975"/>
    <mergeCell ref="P1975:R1975"/>
    <mergeCell ref="A1974:B1974"/>
    <mergeCell ref="C1974:G1974"/>
    <mergeCell ref="H1974:I1974"/>
    <mergeCell ref="J1974:L1974"/>
    <mergeCell ref="N1974:O1974"/>
    <mergeCell ref="P1972:R1972"/>
    <mergeCell ref="A1973:B1973"/>
    <mergeCell ref="C1973:G1973"/>
    <mergeCell ref="H1973:I1973"/>
    <mergeCell ref="J1973:L1973"/>
    <mergeCell ref="N1973:O1973"/>
    <mergeCell ref="P1973:R1973"/>
    <mergeCell ref="A1972:B1972"/>
    <mergeCell ref="C1972:G1972"/>
    <mergeCell ref="H1972:I1972"/>
    <mergeCell ref="J1972:L1972"/>
    <mergeCell ref="N1972:O1972"/>
    <mergeCell ref="P1970:R1970"/>
    <mergeCell ref="A1971:B1971"/>
    <mergeCell ref="C1971:G1971"/>
    <mergeCell ref="H1971:I1971"/>
    <mergeCell ref="J1971:L1971"/>
    <mergeCell ref="N1971:O1971"/>
    <mergeCell ref="P1971:R1971"/>
    <mergeCell ref="A1970:B1970"/>
    <mergeCell ref="C1970:G1970"/>
    <mergeCell ref="H1970:I1970"/>
    <mergeCell ref="J1970:L1970"/>
    <mergeCell ref="N1970:O1970"/>
    <mergeCell ref="P1968:R1968"/>
    <mergeCell ref="A1969:B1969"/>
    <mergeCell ref="C1969:G1969"/>
    <mergeCell ref="H1969:I1969"/>
    <mergeCell ref="J1969:L1969"/>
    <mergeCell ref="N1969:O1969"/>
    <mergeCell ref="P1969:R1969"/>
    <mergeCell ref="A1968:B1968"/>
    <mergeCell ref="C1968:G1968"/>
    <mergeCell ref="H1968:I1968"/>
    <mergeCell ref="J1968:L1968"/>
    <mergeCell ref="N1968:O1968"/>
    <mergeCell ref="P1966:R1966"/>
    <mergeCell ref="A1967:B1967"/>
    <mergeCell ref="C1967:G1967"/>
    <mergeCell ref="H1967:I1967"/>
    <mergeCell ref="J1967:L1967"/>
    <mergeCell ref="N1967:O1967"/>
    <mergeCell ref="P1967:R1967"/>
    <mergeCell ref="A1966:B1966"/>
    <mergeCell ref="C1966:G1966"/>
    <mergeCell ref="H1966:I1966"/>
    <mergeCell ref="J1966:L1966"/>
    <mergeCell ref="N1966:O1966"/>
    <mergeCell ref="P1964:R1964"/>
    <mergeCell ref="A1965:B1965"/>
    <mergeCell ref="C1965:G1965"/>
    <mergeCell ref="H1965:I1965"/>
    <mergeCell ref="J1965:L1965"/>
    <mergeCell ref="N1965:O1965"/>
    <mergeCell ref="P1965:R1965"/>
    <mergeCell ref="A1964:B1964"/>
    <mergeCell ref="C1964:G1964"/>
    <mergeCell ref="H1964:I1964"/>
    <mergeCell ref="J1964:L1964"/>
    <mergeCell ref="N1964:O1964"/>
    <mergeCell ref="A1962:B1962"/>
    <mergeCell ref="C1962:L1962"/>
    <mergeCell ref="N1962:R1962"/>
    <mergeCell ref="A1963:B1963"/>
    <mergeCell ref="C1963:G1963"/>
    <mergeCell ref="H1963:I1963"/>
    <mergeCell ref="J1963:L1963"/>
    <mergeCell ref="N1963:O1963"/>
    <mergeCell ref="P1963:R1963"/>
    <mergeCell ref="B1950:C1950"/>
    <mergeCell ref="G1950:H1950"/>
    <mergeCell ref="A1961:B1961"/>
    <mergeCell ref="C1961:L1961"/>
    <mergeCell ref="N1961:R1961"/>
    <mergeCell ref="A1953:R1953"/>
    <mergeCell ref="A1955:R1955"/>
    <mergeCell ref="O1957:R1957"/>
    <mergeCell ref="O1959:Q1959"/>
    <mergeCell ref="P1947:R1947"/>
    <mergeCell ref="A1948:B1948"/>
    <mergeCell ref="C1948:G1948"/>
    <mergeCell ref="H1948:I1948"/>
    <mergeCell ref="J1948:L1948"/>
    <mergeCell ref="N1948:O1948"/>
    <mergeCell ref="P1948:R1948"/>
    <mergeCell ref="A1947:B1947"/>
    <mergeCell ref="C1947:G1947"/>
    <mergeCell ref="H1947:I1947"/>
    <mergeCell ref="J1947:L1947"/>
    <mergeCell ref="N1947:O1947"/>
    <mergeCell ref="P1945:R1945"/>
    <mergeCell ref="A1946:B1946"/>
    <mergeCell ref="C1946:G1946"/>
    <mergeCell ref="H1946:I1946"/>
    <mergeCell ref="J1946:L1946"/>
    <mergeCell ref="N1946:O1946"/>
    <mergeCell ref="P1946:R1946"/>
    <mergeCell ref="A1945:B1945"/>
    <mergeCell ref="C1945:G1945"/>
    <mergeCell ref="H1945:I1945"/>
    <mergeCell ref="J1945:L1945"/>
    <mergeCell ref="N1945:O1945"/>
    <mergeCell ref="P1943:R1943"/>
    <mergeCell ref="A1944:B1944"/>
    <mergeCell ref="C1944:G1944"/>
    <mergeCell ref="H1944:I1944"/>
    <mergeCell ref="J1944:L1944"/>
    <mergeCell ref="N1944:O1944"/>
    <mergeCell ref="P1944:R1944"/>
    <mergeCell ref="A1943:B1943"/>
    <mergeCell ref="C1943:G1943"/>
    <mergeCell ref="H1943:I1943"/>
    <mergeCell ref="J1943:L1943"/>
    <mergeCell ref="N1943:O1943"/>
    <mergeCell ref="P1941:R1941"/>
    <mergeCell ref="A1942:B1942"/>
    <mergeCell ref="C1942:G1942"/>
    <mergeCell ref="H1942:I1942"/>
    <mergeCell ref="J1942:L1942"/>
    <mergeCell ref="N1942:O1942"/>
    <mergeCell ref="P1942:R1942"/>
    <mergeCell ref="A1941:B1941"/>
    <mergeCell ref="C1941:G1941"/>
    <mergeCell ref="H1941:I1941"/>
    <mergeCell ref="J1941:L1941"/>
    <mergeCell ref="N1941:O1941"/>
    <mergeCell ref="P1939:R1939"/>
    <mergeCell ref="A1940:B1940"/>
    <mergeCell ref="C1940:G1940"/>
    <mergeCell ref="H1940:I1940"/>
    <mergeCell ref="J1940:L1940"/>
    <mergeCell ref="N1940:O1940"/>
    <mergeCell ref="P1940:R1940"/>
    <mergeCell ref="A1939:B1939"/>
    <mergeCell ref="C1939:G1939"/>
    <mergeCell ref="H1939:I1939"/>
    <mergeCell ref="J1939:L1939"/>
    <mergeCell ref="N1939:O1939"/>
    <mergeCell ref="P1937:R1937"/>
    <mergeCell ref="A1938:B1938"/>
    <mergeCell ref="C1938:G1938"/>
    <mergeCell ref="H1938:I1938"/>
    <mergeCell ref="J1938:L1938"/>
    <mergeCell ref="N1938:O1938"/>
    <mergeCell ref="P1938:R1938"/>
    <mergeCell ref="A1937:B1937"/>
    <mergeCell ref="C1937:G1937"/>
    <mergeCell ref="H1937:I1937"/>
    <mergeCell ref="J1937:L1937"/>
    <mergeCell ref="N1937:O1937"/>
    <mergeCell ref="P1935:R1935"/>
    <mergeCell ref="A1936:B1936"/>
    <mergeCell ref="C1936:G1936"/>
    <mergeCell ref="H1936:I1936"/>
    <mergeCell ref="J1936:L1936"/>
    <mergeCell ref="N1936:O1936"/>
    <mergeCell ref="P1936:R1936"/>
    <mergeCell ref="A1935:B1935"/>
    <mergeCell ref="C1935:G1935"/>
    <mergeCell ref="H1935:I1935"/>
    <mergeCell ref="J1935:L1935"/>
    <mergeCell ref="N1935:O1935"/>
    <mergeCell ref="P1933:R1933"/>
    <mergeCell ref="A1934:B1934"/>
    <mergeCell ref="C1934:G1934"/>
    <mergeCell ref="H1934:I1934"/>
    <mergeCell ref="J1934:L1934"/>
    <mergeCell ref="N1934:O1934"/>
    <mergeCell ref="P1934:R1934"/>
    <mergeCell ref="A1933:B1933"/>
    <mergeCell ref="C1933:G1933"/>
    <mergeCell ref="H1933:I1933"/>
    <mergeCell ref="J1933:L1933"/>
    <mergeCell ref="N1933:O1933"/>
    <mergeCell ref="A1931:B1931"/>
    <mergeCell ref="C1931:L1931"/>
    <mergeCell ref="N1931:R1931"/>
    <mergeCell ref="A1932:B1932"/>
    <mergeCell ref="C1932:G1932"/>
    <mergeCell ref="H1932:I1932"/>
    <mergeCell ref="J1932:L1932"/>
    <mergeCell ref="N1932:O1932"/>
    <mergeCell ref="P1932:R1932"/>
    <mergeCell ref="B1919:C1919"/>
    <mergeCell ref="G1919:H1919"/>
    <mergeCell ref="A1930:B1930"/>
    <mergeCell ref="C1930:L1930"/>
    <mergeCell ref="N1930:R1930"/>
    <mergeCell ref="A1922:R1922"/>
    <mergeCell ref="A1924:R1924"/>
    <mergeCell ref="O1926:R1926"/>
    <mergeCell ref="O1928:Q1928"/>
    <mergeCell ref="P1917:R1917"/>
    <mergeCell ref="A1890:R1890"/>
    <mergeCell ref="A1892:R1892"/>
    <mergeCell ref="O1894:R1894"/>
    <mergeCell ref="O1896:Q1896"/>
    <mergeCell ref="A1917:B1917"/>
    <mergeCell ref="C1917:G1917"/>
    <mergeCell ref="H1917:I1917"/>
    <mergeCell ref="J1917:L1917"/>
    <mergeCell ref="N1917:O1917"/>
    <mergeCell ref="P1915:R1915"/>
    <mergeCell ref="A1916:B1916"/>
    <mergeCell ref="C1916:G1916"/>
    <mergeCell ref="H1916:I1916"/>
    <mergeCell ref="J1916:L1916"/>
    <mergeCell ref="N1916:O1916"/>
    <mergeCell ref="P1916:R1916"/>
    <mergeCell ref="A1915:B1915"/>
    <mergeCell ref="C1915:G1915"/>
    <mergeCell ref="H1915:I1915"/>
    <mergeCell ref="J1915:L1915"/>
    <mergeCell ref="N1915:O1915"/>
    <mergeCell ref="P1913:R1913"/>
    <mergeCell ref="A1914:B1914"/>
    <mergeCell ref="C1914:G1914"/>
    <mergeCell ref="H1914:I1914"/>
    <mergeCell ref="J1914:L1914"/>
    <mergeCell ref="N1914:O1914"/>
    <mergeCell ref="P1914:R1914"/>
    <mergeCell ref="A1913:B1913"/>
    <mergeCell ref="C1913:G1913"/>
    <mergeCell ref="H1913:I1913"/>
    <mergeCell ref="J1913:L1913"/>
    <mergeCell ref="N1913:O1913"/>
    <mergeCell ref="P1911:R1911"/>
    <mergeCell ref="A1912:B1912"/>
    <mergeCell ref="C1912:G1912"/>
    <mergeCell ref="H1912:I1912"/>
    <mergeCell ref="J1912:L1912"/>
    <mergeCell ref="N1912:O1912"/>
    <mergeCell ref="P1912:R1912"/>
    <mergeCell ref="A1911:B1911"/>
    <mergeCell ref="C1911:G1911"/>
    <mergeCell ref="H1911:I1911"/>
    <mergeCell ref="J1911:L1911"/>
    <mergeCell ref="N1911:O1911"/>
    <mergeCell ref="P1909:R1909"/>
    <mergeCell ref="A1910:B1910"/>
    <mergeCell ref="C1910:G1910"/>
    <mergeCell ref="H1910:I1910"/>
    <mergeCell ref="J1910:L1910"/>
    <mergeCell ref="N1910:O1910"/>
    <mergeCell ref="P1910:R1910"/>
    <mergeCell ref="A1909:B1909"/>
    <mergeCell ref="C1909:G1909"/>
    <mergeCell ref="H1909:I1909"/>
    <mergeCell ref="J1909:L1909"/>
    <mergeCell ref="N1909:O1909"/>
    <mergeCell ref="P1907:R1907"/>
    <mergeCell ref="A1908:B1908"/>
    <mergeCell ref="C1908:G1908"/>
    <mergeCell ref="H1908:I1908"/>
    <mergeCell ref="J1908:L1908"/>
    <mergeCell ref="N1908:O1908"/>
    <mergeCell ref="P1908:R1908"/>
    <mergeCell ref="A1907:B1907"/>
    <mergeCell ref="C1907:G1907"/>
    <mergeCell ref="H1907:I1907"/>
    <mergeCell ref="J1907:L1907"/>
    <mergeCell ref="N1907:O1907"/>
    <mergeCell ref="P1905:R1905"/>
    <mergeCell ref="A1906:B1906"/>
    <mergeCell ref="C1906:G1906"/>
    <mergeCell ref="H1906:I1906"/>
    <mergeCell ref="J1906:L1906"/>
    <mergeCell ref="N1906:O1906"/>
    <mergeCell ref="P1906:R1906"/>
    <mergeCell ref="A1905:B1905"/>
    <mergeCell ref="C1905:G1905"/>
    <mergeCell ref="H1905:I1905"/>
    <mergeCell ref="J1905:L1905"/>
    <mergeCell ref="N1905:O1905"/>
    <mergeCell ref="P1903:R1903"/>
    <mergeCell ref="A1904:B1904"/>
    <mergeCell ref="C1904:G1904"/>
    <mergeCell ref="H1904:I1904"/>
    <mergeCell ref="J1904:L1904"/>
    <mergeCell ref="N1904:O1904"/>
    <mergeCell ref="P1904:R1904"/>
    <mergeCell ref="A1903:B1903"/>
    <mergeCell ref="C1903:G1903"/>
    <mergeCell ref="H1903:I1903"/>
    <mergeCell ref="J1903:L1903"/>
    <mergeCell ref="N1903:O1903"/>
    <mergeCell ref="P1901:R1901"/>
    <mergeCell ref="A1902:B1902"/>
    <mergeCell ref="C1902:G1902"/>
    <mergeCell ref="H1902:I1902"/>
    <mergeCell ref="J1902:L1902"/>
    <mergeCell ref="N1902:O1902"/>
    <mergeCell ref="P1902:R1902"/>
    <mergeCell ref="A1901:B1901"/>
    <mergeCell ref="C1901:G1901"/>
    <mergeCell ref="H1901:I1901"/>
    <mergeCell ref="J1901:L1901"/>
    <mergeCell ref="N1901:O1901"/>
    <mergeCell ref="A1899:B1899"/>
    <mergeCell ref="C1899:L1899"/>
    <mergeCell ref="N1899:R1899"/>
    <mergeCell ref="A1900:B1900"/>
    <mergeCell ref="C1900:G1900"/>
    <mergeCell ref="H1900:I1900"/>
    <mergeCell ref="J1900:L1900"/>
    <mergeCell ref="N1900:O1900"/>
    <mergeCell ref="P1900:R1900"/>
    <mergeCell ref="B1887:C1887"/>
    <mergeCell ref="G1887:H1887"/>
    <mergeCell ref="A1898:B1898"/>
    <mergeCell ref="C1898:L1898"/>
    <mergeCell ref="N1898:R1898"/>
    <mergeCell ref="P1884:R1884"/>
    <mergeCell ref="A1885:B1885"/>
    <mergeCell ref="C1885:G1885"/>
    <mergeCell ref="H1885:I1885"/>
    <mergeCell ref="J1885:L1885"/>
    <mergeCell ref="N1885:O1885"/>
    <mergeCell ref="P1885:R1885"/>
    <mergeCell ref="A1884:B1884"/>
    <mergeCell ref="C1884:G1884"/>
    <mergeCell ref="H1884:I1884"/>
    <mergeCell ref="J1884:L1884"/>
    <mergeCell ref="N1884:O1884"/>
    <mergeCell ref="P1882:R1882"/>
    <mergeCell ref="A1883:B1883"/>
    <mergeCell ref="C1883:G1883"/>
    <mergeCell ref="H1883:I1883"/>
    <mergeCell ref="J1883:L1883"/>
    <mergeCell ref="N1883:O1883"/>
    <mergeCell ref="P1883:R1883"/>
    <mergeCell ref="A1882:B1882"/>
    <mergeCell ref="C1882:G1882"/>
    <mergeCell ref="H1882:I1882"/>
    <mergeCell ref="J1882:L1882"/>
    <mergeCell ref="N1882:O1882"/>
    <mergeCell ref="P1880:R1880"/>
    <mergeCell ref="A1881:B1881"/>
    <mergeCell ref="C1881:G1881"/>
    <mergeCell ref="H1881:I1881"/>
    <mergeCell ref="J1881:L1881"/>
    <mergeCell ref="N1881:O1881"/>
    <mergeCell ref="P1881:R1881"/>
    <mergeCell ref="A1880:B1880"/>
    <mergeCell ref="C1880:G1880"/>
    <mergeCell ref="H1880:I1880"/>
    <mergeCell ref="J1880:L1880"/>
    <mergeCell ref="N1880:O1880"/>
    <mergeCell ref="P1878:R1878"/>
    <mergeCell ref="A1879:B1879"/>
    <mergeCell ref="C1879:G1879"/>
    <mergeCell ref="H1879:I1879"/>
    <mergeCell ref="J1879:L1879"/>
    <mergeCell ref="N1879:O1879"/>
    <mergeCell ref="P1879:R1879"/>
    <mergeCell ref="A1878:B1878"/>
    <mergeCell ref="C1878:G1878"/>
    <mergeCell ref="H1878:I1878"/>
    <mergeCell ref="J1878:L1878"/>
    <mergeCell ref="N1878:O1878"/>
    <mergeCell ref="P1876:R1876"/>
    <mergeCell ref="A1877:B1877"/>
    <mergeCell ref="C1877:G1877"/>
    <mergeCell ref="H1877:I1877"/>
    <mergeCell ref="J1877:L1877"/>
    <mergeCell ref="N1877:O1877"/>
    <mergeCell ref="P1877:R1877"/>
    <mergeCell ref="A1876:B1876"/>
    <mergeCell ref="C1876:G1876"/>
    <mergeCell ref="H1876:I1876"/>
    <mergeCell ref="J1876:L1876"/>
    <mergeCell ref="N1876:O1876"/>
    <mergeCell ref="P1874:R1874"/>
    <mergeCell ref="A1875:B1875"/>
    <mergeCell ref="C1875:G1875"/>
    <mergeCell ref="H1875:I1875"/>
    <mergeCell ref="J1875:L1875"/>
    <mergeCell ref="N1875:O1875"/>
    <mergeCell ref="P1875:R1875"/>
    <mergeCell ref="A1874:B1874"/>
    <mergeCell ref="C1874:G1874"/>
    <mergeCell ref="H1874:I1874"/>
    <mergeCell ref="J1874:L1874"/>
    <mergeCell ref="N1874:O1874"/>
    <mergeCell ref="P1872:R1872"/>
    <mergeCell ref="A1873:B1873"/>
    <mergeCell ref="C1873:G1873"/>
    <mergeCell ref="H1873:I1873"/>
    <mergeCell ref="J1873:L1873"/>
    <mergeCell ref="N1873:O1873"/>
    <mergeCell ref="P1873:R1873"/>
    <mergeCell ref="A1872:B1872"/>
    <mergeCell ref="C1872:G1872"/>
    <mergeCell ref="H1872:I1872"/>
    <mergeCell ref="J1872:L1872"/>
    <mergeCell ref="N1872:O1872"/>
    <mergeCell ref="P1870:R1870"/>
    <mergeCell ref="A1871:B1871"/>
    <mergeCell ref="C1871:G1871"/>
    <mergeCell ref="H1871:I1871"/>
    <mergeCell ref="J1871:L1871"/>
    <mergeCell ref="N1871:O1871"/>
    <mergeCell ref="P1871:R1871"/>
    <mergeCell ref="A1870:B1870"/>
    <mergeCell ref="C1870:G1870"/>
    <mergeCell ref="H1870:I1870"/>
    <mergeCell ref="J1870:L1870"/>
    <mergeCell ref="N1870:O1870"/>
    <mergeCell ref="P1868:R1868"/>
    <mergeCell ref="A1869:B1869"/>
    <mergeCell ref="C1869:G1869"/>
    <mergeCell ref="H1869:I1869"/>
    <mergeCell ref="J1869:L1869"/>
    <mergeCell ref="N1869:O1869"/>
    <mergeCell ref="P1869:R1869"/>
    <mergeCell ref="A1868:B1868"/>
    <mergeCell ref="C1868:G1868"/>
    <mergeCell ref="H1868:I1868"/>
    <mergeCell ref="J1868:L1868"/>
    <mergeCell ref="N1868:O1868"/>
    <mergeCell ref="A1866:B1866"/>
    <mergeCell ref="C1866:L1866"/>
    <mergeCell ref="N1866:R1866"/>
    <mergeCell ref="A1867:B1867"/>
    <mergeCell ref="C1867:G1867"/>
    <mergeCell ref="H1867:I1867"/>
    <mergeCell ref="J1867:L1867"/>
    <mergeCell ref="N1867:O1867"/>
    <mergeCell ref="P1867:R1867"/>
    <mergeCell ref="B1854:C1854"/>
    <mergeCell ref="G1854:H1854"/>
    <mergeCell ref="A1865:B1865"/>
    <mergeCell ref="C1865:L1865"/>
    <mergeCell ref="N1865:R1865"/>
    <mergeCell ref="A1857:R1857"/>
    <mergeCell ref="A1859:R1859"/>
    <mergeCell ref="O1861:R1861"/>
    <mergeCell ref="O1863:Q1863"/>
    <mergeCell ref="P1851:R1851"/>
    <mergeCell ref="A1852:B1852"/>
    <mergeCell ref="C1852:G1852"/>
    <mergeCell ref="H1852:I1852"/>
    <mergeCell ref="J1852:L1852"/>
    <mergeCell ref="N1852:O1852"/>
    <mergeCell ref="P1852:R1852"/>
    <mergeCell ref="A1851:B1851"/>
    <mergeCell ref="C1851:G1851"/>
    <mergeCell ref="H1851:I1851"/>
    <mergeCell ref="J1851:L1851"/>
    <mergeCell ref="N1851:O1851"/>
    <mergeCell ref="P1849:R1849"/>
    <mergeCell ref="A1850:B1850"/>
    <mergeCell ref="C1850:G1850"/>
    <mergeCell ref="H1850:I1850"/>
    <mergeCell ref="J1850:L1850"/>
    <mergeCell ref="N1850:O1850"/>
    <mergeCell ref="P1850:R1850"/>
    <mergeCell ref="A1849:B1849"/>
    <mergeCell ref="C1849:G1849"/>
    <mergeCell ref="H1849:I1849"/>
    <mergeCell ref="J1849:L1849"/>
    <mergeCell ref="N1849:O1849"/>
    <mergeCell ref="P1847:R1847"/>
    <mergeCell ref="A1848:B1848"/>
    <mergeCell ref="C1848:G1848"/>
    <mergeCell ref="H1848:I1848"/>
    <mergeCell ref="J1848:L1848"/>
    <mergeCell ref="N1848:O1848"/>
    <mergeCell ref="P1848:R1848"/>
    <mergeCell ref="A1847:B1847"/>
    <mergeCell ref="C1847:G1847"/>
    <mergeCell ref="H1847:I1847"/>
    <mergeCell ref="J1847:L1847"/>
    <mergeCell ref="N1847:O1847"/>
    <mergeCell ref="P1845:R1845"/>
    <mergeCell ref="A1846:B1846"/>
    <mergeCell ref="C1846:G1846"/>
    <mergeCell ref="H1846:I1846"/>
    <mergeCell ref="J1846:L1846"/>
    <mergeCell ref="N1846:O1846"/>
    <mergeCell ref="P1846:R1846"/>
    <mergeCell ref="A1845:B1845"/>
    <mergeCell ref="C1845:G1845"/>
    <mergeCell ref="H1845:I1845"/>
    <mergeCell ref="J1845:L1845"/>
    <mergeCell ref="N1845:O1845"/>
    <mergeCell ref="P1843:R1843"/>
    <mergeCell ref="A1844:B1844"/>
    <mergeCell ref="C1844:G1844"/>
    <mergeCell ref="H1844:I1844"/>
    <mergeCell ref="J1844:L1844"/>
    <mergeCell ref="N1844:O1844"/>
    <mergeCell ref="P1844:R1844"/>
    <mergeCell ref="A1843:B1843"/>
    <mergeCell ref="C1843:G1843"/>
    <mergeCell ref="H1843:I1843"/>
    <mergeCell ref="J1843:L1843"/>
    <mergeCell ref="N1843:O1843"/>
    <mergeCell ref="P1841:R1841"/>
    <mergeCell ref="A1842:B1842"/>
    <mergeCell ref="C1842:G1842"/>
    <mergeCell ref="H1842:I1842"/>
    <mergeCell ref="J1842:L1842"/>
    <mergeCell ref="N1842:O1842"/>
    <mergeCell ref="P1842:R1842"/>
    <mergeCell ref="A1841:B1841"/>
    <mergeCell ref="C1841:G1841"/>
    <mergeCell ref="H1841:I1841"/>
    <mergeCell ref="J1841:L1841"/>
    <mergeCell ref="N1841:O1841"/>
    <mergeCell ref="P1839:R1839"/>
    <mergeCell ref="A1840:B1840"/>
    <mergeCell ref="C1840:G1840"/>
    <mergeCell ref="H1840:I1840"/>
    <mergeCell ref="J1840:L1840"/>
    <mergeCell ref="N1840:O1840"/>
    <mergeCell ref="P1840:R1840"/>
    <mergeCell ref="A1839:B1839"/>
    <mergeCell ref="C1839:G1839"/>
    <mergeCell ref="H1839:I1839"/>
    <mergeCell ref="J1839:L1839"/>
    <mergeCell ref="N1839:O1839"/>
    <mergeCell ref="P1837:R1837"/>
    <mergeCell ref="A1838:B1838"/>
    <mergeCell ref="C1838:G1838"/>
    <mergeCell ref="H1838:I1838"/>
    <mergeCell ref="J1838:L1838"/>
    <mergeCell ref="N1838:O1838"/>
    <mergeCell ref="P1838:R1838"/>
    <mergeCell ref="A1837:B1837"/>
    <mergeCell ref="C1837:G1837"/>
    <mergeCell ref="H1837:I1837"/>
    <mergeCell ref="J1837:L1837"/>
    <mergeCell ref="N1837:O1837"/>
    <mergeCell ref="A1835:B1835"/>
    <mergeCell ref="C1835:L1835"/>
    <mergeCell ref="N1835:R1835"/>
    <mergeCell ref="A1836:B1836"/>
    <mergeCell ref="C1836:G1836"/>
    <mergeCell ref="H1836:I1836"/>
    <mergeCell ref="J1836:L1836"/>
    <mergeCell ref="N1836:O1836"/>
    <mergeCell ref="P1836:R1836"/>
    <mergeCell ref="B1823:C1823"/>
    <mergeCell ref="G1823:H1823"/>
    <mergeCell ref="A1834:B1834"/>
    <mergeCell ref="C1834:L1834"/>
    <mergeCell ref="N1834:R1834"/>
    <mergeCell ref="A1826:R1826"/>
    <mergeCell ref="A1828:R1828"/>
    <mergeCell ref="O1830:R1830"/>
    <mergeCell ref="O1832:Q1832"/>
    <mergeCell ref="P1821:R1821"/>
    <mergeCell ref="A1798:R1798"/>
    <mergeCell ref="A1800:R1800"/>
    <mergeCell ref="O1802:R1802"/>
    <mergeCell ref="O1804:Q1804"/>
    <mergeCell ref="A1821:B1821"/>
    <mergeCell ref="C1821:G1821"/>
    <mergeCell ref="H1821:I1821"/>
    <mergeCell ref="J1821:L1821"/>
    <mergeCell ref="N1821:O1821"/>
    <mergeCell ref="P1819:R1819"/>
    <mergeCell ref="A1820:B1820"/>
    <mergeCell ref="C1820:G1820"/>
    <mergeCell ref="H1820:I1820"/>
    <mergeCell ref="J1820:L1820"/>
    <mergeCell ref="N1820:O1820"/>
    <mergeCell ref="P1820:R1820"/>
    <mergeCell ref="A1819:B1819"/>
    <mergeCell ref="C1819:G1819"/>
    <mergeCell ref="H1819:I1819"/>
    <mergeCell ref="J1819:L1819"/>
    <mergeCell ref="N1819:O1819"/>
    <mergeCell ref="P1817:R1817"/>
    <mergeCell ref="A1818:B1818"/>
    <mergeCell ref="C1818:G1818"/>
    <mergeCell ref="H1818:I1818"/>
    <mergeCell ref="J1818:L1818"/>
    <mergeCell ref="N1818:O1818"/>
    <mergeCell ref="P1818:R1818"/>
    <mergeCell ref="A1817:B1817"/>
    <mergeCell ref="C1817:G1817"/>
    <mergeCell ref="H1817:I1817"/>
    <mergeCell ref="J1817:L1817"/>
    <mergeCell ref="N1817:O1817"/>
    <mergeCell ref="P1815:R1815"/>
    <mergeCell ref="A1816:B1816"/>
    <mergeCell ref="C1816:G1816"/>
    <mergeCell ref="H1816:I1816"/>
    <mergeCell ref="J1816:L1816"/>
    <mergeCell ref="N1816:O1816"/>
    <mergeCell ref="P1816:R1816"/>
    <mergeCell ref="A1815:B1815"/>
    <mergeCell ref="C1815:G1815"/>
    <mergeCell ref="H1815:I1815"/>
    <mergeCell ref="J1815:L1815"/>
    <mergeCell ref="N1815:O1815"/>
    <mergeCell ref="P1813:R1813"/>
    <mergeCell ref="A1814:B1814"/>
    <mergeCell ref="C1814:G1814"/>
    <mergeCell ref="H1814:I1814"/>
    <mergeCell ref="J1814:L1814"/>
    <mergeCell ref="N1814:O1814"/>
    <mergeCell ref="P1814:R1814"/>
    <mergeCell ref="A1813:B1813"/>
    <mergeCell ref="C1813:G1813"/>
    <mergeCell ref="H1813:I1813"/>
    <mergeCell ref="J1813:L1813"/>
    <mergeCell ref="N1813:O1813"/>
    <mergeCell ref="P1811:R1811"/>
    <mergeCell ref="A1812:B1812"/>
    <mergeCell ref="C1812:G1812"/>
    <mergeCell ref="H1812:I1812"/>
    <mergeCell ref="J1812:L1812"/>
    <mergeCell ref="N1812:O1812"/>
    <mergeCell ref="P1812:R1812"/>
    <mergeCell ref="A1811:B1811"/>
    <mergeCell ref="C1811:G1811"/>
    <mergeCell ref="H1811:I1811"/>
    <mergeCell ref="J1811:L1811"/>
    <mergeCell ref="N1811:O1811"/>
    <mergeCell ref="P1809:R1809"/>
    <mergeCell ref="A1810:B1810"/>
    <mergeCell ref="C1810:G1810"/>
    <mergeCell ref="H1810:I1810"/>
    <mergeCell ref="J1810:L1810"/>
    <mergeCell ref="N1810:O1810"/>
    <mergeCell ref="P1810:R1810"/>
    <mergeCell ref="A1809:B1809"/>
    <mergeCell ref="C1809:G1809"/>
    <mergeCell ref="H1809:I1809"/>
    <mergeCell ref="J1809:L1809"/>
    <mergeCell ref="N1809:O1809"/>
    <mergeCell ref="A1807:B1807"/>
    <mergeCell ref="C1807:L1807"/>
    <mergeCell ref="N1807:R1807"/>
    <mergeCell ref="A1808:B1808"/>
    <mergeCell ref="C1808:G1808"/>
    <mergeCell ref="H1808:I1808"/>
    <mergeCell ref="J1808:L1808"/>
    <mergeCell ref="N1808:O1808"/>
    <mergeCell ref="P1808:R1808"/>
    <mergeCell ref="B1795:C1795"/>
    <mergeCell ref="G1795:H1795"/>
    <mergeCell ref="A1806:B1806"/>
    <mergeCell ref="C1806:L1806"/>
    <mergeCell ref="N1806:R1806"/>
    <mergeCell ref="P1792:R1792"/>
    <mergeCell ref="A1793:B1793"/>
    <mergeCell ref="C1793:G1793"/>
    <mergeCell ref="H1793:I1793"/>
    <mergeCell ref="J1793:L1793"/>
    <mergeCell ref="N1793:O1793"/>
    <mergeCell ref="P1793:R1793"/>
    <mergeCell ref="A1792:B1792"/>
    <mergeCell ref="C1792:G1792"/>
    <mergeCell ref="H1792:I1792"/>
    <mergeCell ref="J1792:L1792"/>
    <mergeCell ref="N1792:O1792"/>
    <mergeCell ref="P1790:R1790"/>
    <mergeCell ref="A1791:B1791"/>
    <mergeCell ref="C1791:G1791"/>
    <mergeCell ref="H1791:I1791"/>
    <mergeCell ref="J1791:L1791"/>
    <mergeCell ref="N1791:O1791"/>
    <mergeCell ref="P1791:R1791"/>
    <mergeCell ref="A1790:B1790"/>
    <mergeCell ref="C1790:G1790"/>
    <mergeCell ref="H1790:I1790"/>
    <mergeCell ref="J1790:L1790"/>
    <mergeCell ref="N1790:O1790"/>
    <mergeCell ref="P1788:R1788"/>
    <mergeCell ref="A1789:B1789"/>
    <mergeCell ref="C1789:G1789"/>
    <mergeCell ref="H1789:I1789"/>
    <mergeCell ref="J1789:L1789"/>
    <mergeCell ref="N1789:O1789"/>
    <mergeCell ref="P1789:R1789"/>
    <mergeCell ref="A1788:B1788"/>
    <mergeCell ref="C1788:G1788"/>
    <mergeCell ref="H1788:I1788"/>
    <mergeCell ref="J1788:L1788"/>
    <mergeCell ref="N1788:O1788"/>
    <mergeCell ref="P1786:R1786"/>
    <mergeCell ref="A1787:B1787"/>
    <mergeCell ref="C1787:G1787"/>
    <mergeCell ref="H1787:I1787"/>
    <mergeCell ref="J1787:L1787"/>
    <mergeCell ref="N1787:O1787"/>
    <mergeCell ref="P1787:R1787"/>
    <mergeCell ref="A1786:B1786"/>
    <mergeCell ref="C1786:G1786"/>
    <mergeCell ref="H1786:I1786"/>
    <mergeCell ref="J1786:L1786"/>
    <mergeCell ref="N1786:O1786"/>
    <mergeCell ref="P1784:R1784"/>
    <mergeCell ref="A1785:B1785"/>
    <mergeCell ref="C1785:G1785"/>
    <mergeCell ref="H1785:I1785"/>
    <mergeCell ref="J1785:L1785"/>
    <mergeCell ref="N1785:O1785"/>
    <mergeCell ref="P1785:R1785"/>
    <mergeCell ref="A1784:B1784"/>
    <mergeCell ref="C1784:G1784"/>
    <mergeCell ref="H1784:I1784"/>
    <mergeCell ref="J1784:L1784"/>
    <mergeCell ref="N1784:O1784"/>
    <mergeCell ref="P1782:R1782"/>
    <mergeCell ref="A1783:B1783"/>
    <mergeCell ref="C1783:G1783"/>
    <mergeCell ref="H1783:I1783"/>
    <mergeCell ref="J1783:L1783"/>
    <mergeCell ref="N1783:O1783"/>
    <mergeCell ref="P1783:R1783"/>
    <mergeCell ref="A1782:B1782"/>
    <mergeCell ref="C1782:G1782"/>
    <mergeCell ref="H1782:I1782"/>
    <mergeCell ref="J1782:L1782"/>
    <mergeCell ref="N1782:O1782"/>
    <mergeCell ref="A1780:B1780"/>
    <mergeCell ref="C1780:L1780"/>
    <mergeCell ref="N1780:R1780"/>
    <mergeCell ref="A1781:B1781"/>
    <mergeCell ref="C1781:G1781"/>
    <mergeCell ref="H1781:I1781"/>
    <mergeCell ref="J1781:L1781"/>
    <mergeCell ref="N1781:O1781"/>
    <mergeCell ref="P1781:R1781"/>
    <mergeCell ref="B1768:C1768"/>
    <mergeCell ref="G1768:H1768"/>
    <mergeCell ref="A1779:B1779"/>
    <mergeCell ref="C1779:L1779"/>
    <mergeCell ref="N1779:R1779"/>
    <mergeCell ref="A1771:R1771"/>
    <mergeCell ref="A1773:R1773"/>
    <mergeCell ref="O1775:R1775"/>
    <mergeCell ref="O1777:Q1777"/>
    <mergeCell ref="P1765:R1765"/>
    <mergeCell ref="A1766:B1766"/>
    <mergeCell ref="C1766:G1766"/>
    <mergeCell ref="H1766:I1766"/>
    <mergeCell ref="J1766:L1766"/>
    <mergeCell ref="N1766:O1766"/>
    <mergeCell ref="P1766:R1766"/>
    <mergeCell ref="A1765:B1765"/>
    <mergeCell ref="C1765:G1765"/>
    <mergeCell ref="H1765:I1765"/>
    <mergeCell ref="J1765:L1765"/>
    <mergeCell ref="N1765:O1765"/>
    <mergeCell ref="P1763:R1763"/>
    <mergeCell ref="A1764:B1764"/>
    <mergeCell ref="C1764:G1764"/>
    <mergeCell ref="H1764:I1764"/>
    <mergeCell ref="J1764:L1764"/>
    <mergeCell ref="N1764:O1764"/>
    <mergeCell ref="P1764:R1764"/>
    <mergeCell ref="A1763:B1763"/>
    <mergeCell ref="C1763:G1763"/>
    <mergeCell ref="H1763:I1763"/>
    <mergeCell ref="J1763:L1763"/>
    <mergeCell ref="N1763:O1763"/>
    <mergeCell ref="P1761:R1761"/>
    <mergeCell ref="A1762:B1762"/>
    <mergeCell ref="C1762:G1762"/>
    <mergeCell ref="H1762:I1762"/>
    <mergeCell ref="J1762:L1762"/>
    <mergeCell ref="N1762:O1762"/>
    <mergeCell ref="P1762:R1762"/>
    <mergeCell ref="A1761:B1761"/>
    <mergeCell ref="C1761:G1761"/>
    <mergeCell ref="H1761:I1761"/>
    <mergeCell ref="J1761:L1761"/>
    <mergeCell ref="N1761:O1761"/>
    <mergeCell ref="P1759:R1759"/>
    <mergeCell ref="A1760:B1760"/>
    <mergeCell ref="C1760:G1760"/>
    <mergeCell ref="H1760:I1760"/>
    <mergeCell ref="J1760:L1760"/>
    <mergeCell ref="N1760:O1760"/>
    <mergeCell ref="P1760:R1760"/>
    <mergeCell ref="A1759:B1759"/>
    <mergeCell ref="C1759:G1759"/>
    <mergeCell ref="H1759:I1759"/>
    <mergeCell ref="J1759:L1759"/>
    <mergeCell ref="N1759:O1759"/>
    <mergeCell ref="P1757:R1757"/>
    <mergeCell ref="A1758:B1758"/>
    <mergeCell ref="C1758:G1758"/>
    <mergeCell ref="H1758:I1758"/>
    <mergeCell ref="J1758:L1758"/>
    <mergeCell ref="N1758:O1758"/>
    <mergeCell ref="P1758:R1758"/>
    <mergeCell ref="A1757:B1757"/>
    <mergeCell ref="C1757:G1757"/>
    <mergeCell ref="H1757:I1757"/>
    <mergeCell ref="J1757:L1757"/>
    <mergeCell ref="N1757:O1757"/>
    <mergeCell ref="P1755:R1755"/>
    <mergeCell ref="A1756:B1756"/>
    <mergeCell ref="C1756:G1756"/>
    <mergeCell ref="H1756:I1756"/>
    <mergeCell ref="J1756:L1756"/>
    <mergeCell ref="N1756:O1756"/>
    <mergeCell ref="P1756:R1756"/>
    <mergeCell ref="A1755:B1755"/>
    <mergeCell ref="C1755:G1755"/>
    <mergeCell ref="H1755:I1755"/>
    <mergeCell ref="J1755:L1755"/>
    <mergeCell ref="N1755:O1755"/>
    <mergeCell ref="P1753:R1753"/>
    <mergeCell ref="A1754:B1754"/>
    <mergeCell ref="C1754:G1754"/>
    <mergeCell ref="H1754:I1754"/>
    <mergeCell ref="J1754:L1754"/>
    <mergeCell ref="N1754:O1754"/>
    <mergeCell ref="P1754:R1754"/>
    <mergeCell ref="A1753:B1753"/>
    <mergeCell ref="C1753:G1753"/>
    <mergeCell ref="H1753:I1753"/>
    <mergeCell ref="J1753:L1753"/>
    <mergeCell ref="N1753:O1753"/>
    <mergeCell ref="P1751:R1751"/>
    <mergeCell ref="A1752:B1752"/>
    <mergeCell ref="C1752:G1752"/>
    <mergeCell ref="H1752:I1752"/>
    <mergeCell ref="J1752:L1752"/>
    <mergeCell ref="N1752:O1752"/>
    <mergeCell ref="P1752:R1752"/>
    <mergeCell ref="A1751:B1751"/>
    <mergeCell ref="C1751:G1751"/>
    <mergeCell ref="H1751:I1751"/>
    <mergeCell ref="J1751:L1751"/>
    <mergeCell ref="N1751:O1751"/>
    <mergeCell ref="A1749:B1749"/>
    <mergeCell ref="C1749:L1749"/>
    <mergeCell ref="N1749:R1749"/>
    <mergeCell ref="A1750:B1750"/>
    <mergeCell ref="C1750:G1750"/>
    <mergeCell ref="H1750:I1750"/>
    <mergeCell ref="J1750:L1750"/>
    <mergeCell ref="N1750:O1750"/>
    <mergeCell ref="P1750:R1750"/>
    <mergeCell ref="B1737:C1737"/>
    <mergeCell ref="G1737:H1737"/>
    <mergeCell ref="A1748:B1748"/>
    <mergeCell ref="C1748:L1748"/>
    <mergeCell ref="N1748:R1748"/>
    <mergeCell ref="A1740:R1740"/>
    <mergeCell ref="A1742:R1742"/>
    <mergeCell ref="O1744:R1744"/>
    <mergeCell ref="O1746:Q1746"/>
    <mergeCell ref="P1734:R1734"/>
    <mergeCell ref="A1735:B1735"/>
    <mergeCell ref="C1735:G1735"/>
    <mergeCell ref="H1735:I1735"/>
    <mergeCell ref="J1735:L1735"/>
    <mergeCell ref="N1735:O1735"/>
    <mergeCell ref="P1735:R1735"/>
    <mergeCell ref="A1734:B1734"/>
    <mergeCell ref="C1734:G1734"/>
    <mergeCell ref="H1734:I1734"/>
    <mergeCell ref="J1734:L1734"/>
    <mergeCell ref="N1734:O1734"/>
    <mergeCell ref="P1732:R1732"/>
    <mergeCell ref="A1733:B1733"/>
    <mergeCell ref="C1733:G1733"/>
    <mergeCell ref="H1733:I1733"/>
    <mergeCell ref="J1733:L1733"/>
    <mergeCell ref="N1733:O1733"/>
    <mergeCell ref="P1733:R1733"/>
    <mergeCell ref="A1732:B1732"/>
    <mergeCell ref="C1732:G1732"/>
    <mergeCell ref="H1732:I1732"/>
    <mergeCell ref="J1732:L1732"/>
    <mergeCell ref="N1732:O1732"/>
    <mergeCell ref="P1730:R1730"/>
    <mergeCell ref="A1731:B1731"/>
    <mergeCell ref="C1731:G1731"/>
    <mergeCell ref="H1731:I1731"/>
    <mergeCell ref="J1731:L1731"/>
    <mergeCell ref="N1731:O1731"/>
    <mergeCell ref="P1731:R1731"/>
    <mergeCell ref="A1730:B1730"/>
    <mergeCell ref="C1730:G1730"/>
    <mergeCell ref="H1730:I1730"/>
    <mergeCell ref="J1730:L1730"/>
    <mergeCell ref="N1730:O1730"/>
    <mergeCell ref="P1728:R1728"/>
    <mergeCell ref="A1729:B1729"/>
    <mergeCell ref="C1729:G1729"/>
    <mergeCell ref="H1729:I1729"/>
    <mergeCell ref="J1729:L1729"/>
    <mergeCell ref="N1729:O1729"/>
    <mergeCell ref="P1729:R1729"/>
    <mergeCell ref="A1728:B1728"/>
    <mergeCell ref="C1728:G1728"/>
    <mergeCell ref="H1728:I1728"/>
    <mergeCell ref="J1728:L1728"/>
    <mergeCell ref="N1728:O1728"/>
    <mergeCell ref="P1726:R1726"/>
    <mergeCell ref="A1727:B1727"/>
    <mergeCell ref="C1727:G1727"/>
    <mergeCell ref="H1727:I1727"/>
    <mergeCell ref="J1727:L1727"/>
    <mergeCell ref="N1727:O1727"/>
    <mergeCell ref="P1727:R1727"/>
    <mergeCell ref="A1726:B1726"/>
    <mergeCell ref="C1726:G1726"/>
    <mergeCell ref="H1726:I1726"/>
    <mergeCell ref="J1726:L1726"/>
    <mergeCell ref="N1726:O1726"/>
    <mergeCell ref="P1724:R1724"/>
    <mergeCell ref="A1725:B1725"/>
    <mergeCell ref="C1725:G1725"/>
    <mergeCell ref="H1725:I1725"/>
    <mergeCell ref="J1725:L1725"/>
    <mergeCell ref="N1725:O1725"/>
    <mergeCell ref="P1725:R1725"/>
    <mergeCell ref="A1724:B1724"/>
    <mergeCell ref="C1724:G1724"/>
    <mergeCell ref="H1724:I1724"/>
    <mergeCell ref="J1724:L1724"/>
    <mergeCell ref="N1724:O1724"/>
    <mergeCell ref="P1722:R1722"/>
    <mergeCell ref="A1723:B1723"/>
    <mergeCell ref="C1723:G1723"/>
    <mergeCell ref="H1723:I1723"/>
    <mergeCell ref="J1723:L1723"/>
    <mergeCell ref="N1723:O1723"/>
    <mergeCell ref="P1723:R1723"/>
    <mergeCell ref="A1722:B1722"/>
    <mergeCell ref="C1722:G1722"/>
    <mergeCell ref="H1722:I1722"/>
    <mergeCell ref="J1722:L1722"/>
    <mergeCell ref="N1722:O1722"/>
    <mergeCell ref="A1720:B1720"/>
    <mergeCell ref="C1720:L1720"/>
    <mergeCell ref="N1720:R1720"/>
    <mergeCell ref="A1721:B1721"/>
    <mergeCell ref="C1721:G1721"/>
    <mergeCell ref="H1721:I1721"/>
    <mergeCell ref="J1721:L1721"/>
    <mergeCell ref="N1721:O1721"/>
    <mergeCell ref="P1721:R1721"/>
    <mergeCell ref="B1708:C1708"/>
    <mergeCell ref="G1708:H1708"/>
    <mergeCell ref="A1719:B1719"/>
    <mergeCell ref="C1719:L1719"/>
    <mergeCell ref="N1719:R1719"/>
    <mergeCell ref="A1711:R1711"/>
    <mergeCell ref="A1713:R1713"/>
    <mergeCell ref="O1715:R1715"/>
    <mergeCell ref="O1717:Q1717"/>
    <mergeCell ref="P1705:R1705"/>
    <mergeCell ref="A1706:B1706"/>
    <mergeCell ref="C1706:G1706"/>
    <mergeCell ref="H1706:I1706"/>
    <mergeCell ref="J1706:L1706"/>
    <mergeCell ref="N1706:O1706"/>
    <mergeCell ref="P1706:R1706"/>
    <mergeCell ref="A1705:B1705"/>
    <mergeCell ref="C1705:G1705"/>
    <mergeCell ref="H1705:I1705"/>
    <mergeCell ref="J1705:L1705"/>
    <mergeCell ref="N1705:O1705"/>
    <mergeCell ref="P1703:R1703"/>
    <mergeCell ref="A1704:B1704"/>
    <mergeCell ref="C1704:G1704"/>
    <mergeCell ref="H1704:I1704"/>
    <mergeCell ref="J1704:L1704"/>
    <mergeCell ref="N1704:O1704"/>
    <mergeCell ref="P1704:R1704"/>
    <mergeCell ref="A1703:B1703"/>
    <mergeCell ref="C1703:G1703"/>
    <mergeCell ref="H1703:I1703"/>
    <mergeCell ref="J1703:L1703"/>
    <mergeCell ref="N1703:O1703"/>
    <mergeCell ref="P1701:R1701"/>
    <mergeCell ref="A1702:B1702"/>
    <mergeCell ref="C1702:G1702"/>
    <mergeCell ref="H1702:I1702"/>
    <mergeCell ref="J1702:L1702"/>
    <mergeCell ref="N1702:O1702"/>
    <mergeCell ref="P1702:R1702"/>
    <mergeCell ref="A1701:B1701"/>
    <mergeCell ref="C1701:G1701"/>
    <mergeCell ref="H1701:I1701"/>
    <mergeCell ref="J1701:L1701"/>
    <mergeCell ref="N1701:O1701"/>
    <mergeCell ref="P1699:R1699"/>
    <mergeCell ref="A1700:B1700"/>
    <mergeCell ref="C1700:G1700"/>
    <mergeCell ref="H1700:I1700"/>
    <mergeCell ref="J1700:L1700"/>
    <mergeCell ref="N1700:O1700"/>
    <mergeCell ref="P1700:R1700"/>
    <mergeCell ref="A1699:B1699"/>
    <mergeCell ref="C1699:G1699"/>
    <mergeCell ref="H1699:I1699"/>
    <mergeCell ref="J1699:L1699"/>
    <mergeCell ref="N1699:O1699"/>
    <mergeCell ref="P1697:R1697"/>
    <mergeCell ref="A1698:B1698"/>
    <mergeCell ref="C1698:G1698"/>
    <mergeCell ref="H1698:I1698"/>
    <mergeCell ref="J1698:L1698"/>
    <mergeCell ref="N1698:O1698"/>
    <mergeCell ref="P1698:R1698"/>
    <mergeCell ref="A1697:B1697"/>
    <mergeCell ref="C1697:G1697"/>
    <mergeCell ref="H1697:I1697"/>
    <mergeCell ref="J1697:L1697"/>
    <mergeCell ref="N1697:O1697"/>
    <mergeCell ref="P1695:R1695"/>
    <mergeCell ref="A1696:B1696"/>
    <mergeCell ref="C1696:G1696"/>
    <mergeCell ref="H1696:I1696"/>
    <mergeCell ref="J1696:L1696"/>
    <mergeCell ref="N1696:O1696"/>
    <mergeCell ref="P1696:R1696"/>
    <mergeCell ref="A1695:B1695"/>
    <mergeCell ref="C1695:G1695"/>
    <mergeCell ref="H1695:I1695"/>
    <mergeCell ref="J1695:L1695"/>
    <mergeCell ref="N1695:O1695"/>
    <mergeCell ref="P1693:R1693"/>
    <mergeCell ref="A1694:B1694"/>
    <mergeCell ref="C1694:G1694"/>
    <mergeCell ref="H1694:I1694"/>
    <mergeCell ref="J1694:L1694"/>
    <mergeCell ref="N1694:O1694"/>
    <mergeCell ref="P1694:R1694"/>
    <mergeCell ref="A1693:B1693"/>
    <mergeCell ref="C1693:G1693"/>
    <mergeCell ref="H1693:I1693"/>
    <mergeCell ref="J1693:L1693"/>
    <mergeCell ref="N1693:O1693"/>
    <mergeCell ref="P1691:R1691"/>
    <mergeCell ref="A1692:B1692"/>
    <mergeCell ref="C1692:G1692"/>
    <mergeCell ref="H1692:I1692"/>
    <mergeCell ref="J1692:L1692"/>
    <mergeCell ref="N1692:O1692"/>
    <mergeCell ref="P1692:R1692"/>
    <mergeCell ref="A1691:B1691"/>
    <mergeCell ref="C1691:G1691"/>
    <mergeCell ref="H1691:I1691"/>
    <mergeCell ref="J1691:L1691"/>
    <mergeCell ref="N1691:O1691"/>
    <mergeCell ref="A1689:B1689"/>
    <mergeCell ref="C1689:L1689"/>
    <mergeCell ref="N1689:R1689"/>
    <mergeCell ref="A1690:B1690"/>
    <mergeCell ref="C1690:G1690"/>
    <mergeCell ref="H1690:I1690"/>
    <mergeCell ref="J1690:L1690"/>
    <mergeCell ref="N1690:O1690"/>
    <mergeCell ref="P1690:R1690"/>
    <mergeCell ref="B1677:C1677"/>
    <mergeCell ref="G1677:H1677"/>
    <mergeCell ref="A1688:B1688"/>
    <mergeCell ref="C1688:L1688"/>
    <mergeCell ref="N1688:R1688"/>
    <mergeCell ref="A1680:R1680"/>
    <mergeCell ref="A1682:R1682"/>
    <mergeCell ref="O1684:R1684"/>
    <mergeCell ref="O1686:Q1686"/>
    <mergeCell ref="P1675:R1675"/>
    <mergeCell ref="A1652:R1652"/>
    <mergeCell ref="A1654:R1654"/>
    <mergeCell ref="O1656:R1656"/>
    <mergeCell ref="O1658:Q1658"/>
    <mergeCell ref="A1675:B1675"/>
    <mergeCell ref="C1675:G1675"/>
    <mergeCell ref="H1675:I1675"/>
    <mergeCell ref="J1675:L1675"/>
    <mergeCell ref="N1675:O1675"/>
    <mergeCell ref="P1673:R1673"/>
    <mergeCell ref="A1674:B1674"/>
    <mergeCell ref="C1674:G1674"/>
    <mergeCell ref="H1674:I1674"/>
    <mergeCell ref="J1674:L1674"/>
    <mergeCell ref="N1674:O1674"/>
    <mergeCell ref="P1674:R1674"/>
    <mergeCell ref="A1673:B1673"/>
    <mergeCell ref="C1673:G1673"/>
    <mergeCell ref="H1673:I1673"/>
    <mergeCell ref="J1673:L1673"/>
    <mergeCell ref="N1673:O1673"/>
    <mergeCell ref="P1671:R1671"/>
    <mergeCell ref="A1672:B1672"/>
    <mergeCell ref="C1672:G1672"/>
    <mergeCell ref="H1672:I1672"/>
    <mergeCell ref="J1672:L1672"/>
    <mergeCell ref="N1672:O1672"/>
    <mergeCell ref="P1672:R1672"/>
    <mergeCell ref="A1671:B1671"/>
    <mergeCell ref="C1671:G1671"/>
    <mergeCell ref="H1671:I1671"/>
    <mergeCell ref="J1671:L1671"/>
    <mergeCell ref="N1671:O1671"/>
    <mergeCell ref="P1669:R1669"/>
    <mergeCell ref="A1670:B1670"/>
    <mergeCell ref="C1670:G1670"/>
    <mergeCell ref="H1670:I1670"/>
    <mergeCell ref="J1670:L1670"/>
    <mergeCell ref="N1670:O1670"/>
    <mergeCell ref="P1670:R1670"/>
    <mergeCell ref="A1669:B1669"/>
    <mergeCell ref="C1669:G1669"/>
    <mergeCell ref="H1669:I1669"/>
    <mergeCell ref="J1669:L1669"/>
    <mergeCell ref="N1669:O1669"/>
    <mergeCell ref="P1667:R1667"/>
    <mergeCell ref="A1668:B1668"/>
    <mergeCell ref="C1668:G1668"/>
    <mergeCell ref="H1668:I1668"/>
    <mergeCell ref="J1668:L1668"/>
    <mergeCell ref="N1668:O1668"/>
    <mergeCell ref="P1668:R1668"/>
    <mergeCell ref="A1667:B1667"/>
    <mergeCell ref="C1667:G1667"/>
    <mergeCell ref="H1667:I1667"/>
    <mergeCell ref="J1667:L1667"/>
    <mergeCell ref="N1667:O1667"/>
    <mergeCell ref="P1665:R1665"/>
    <mergeCell ref="A1666:B1666"/>
    <mergeCell ref="C1666:G1666"/>
    <mergeCell ref="H1666:I1666"/>
    <mergeCell ref="J1666:L1666"/>
    <mergeCell ref="N1666:O1666"/>
    <mergeCell ref="P1666:R1666"/>
    <mergeCell ref="A1665:B1665"/>
    <mergeCell ref="C1665:G1665"/>
    <mergeCell ref="H1665:I1665"/>
    <mergeCell ref="J1665:L1665"/>
    <mergeCell ref="N1665:O1665"/>
    <mergeCell ref="P1663:R1663"/>
    <mergeCell ref="A1664:B1664"/>
    <mergeCell ref="C1664:G1664"/>
    <mergeCell ref="H1664:I1664"/>
    <mergeCell ref="J1664:L1664"/>
    <mergeCell ref="N1664:O1664"/>
    <mergeCell ref="P1664:R1664"/>
    <mergeCell ref="A1663:B1663"/>
    <mergeCell ref="C1663:G1663"/>
    <mergeCell ref="H1663:I1663"/>
    <mergeCell ref="J1663:L1663"/>
    <mergeCell ref="N1663:O1663"/>
    <mergeCell ref="A1661:B1661"/>
    <mergeCell ref="C1661:L1661"/>
    <mergeCell ref="N1661:R1661"/>
    <mergeCell ref="A1662:B1662"/>
    <mergeCell ref="C1662:G1662"/>
    <mergeCell ref="H1662:I1662"/>
    <mergeCell ref="J1662:L1662"/>
    <mergeCell ref="N1662:O1662"/>
    <mergeCell ref="P1662:R1662"/>
    <mergeCell ref="B1649:C1649"/>
    <mergeCell ref="G1649:H1649"/>
    <mergeCell ref="A1660:B1660"/>
    <mergeCell ref="C1660:L1660"/>
    <mergeCell ref="N1660:R1660"/>
    <mergeCell ref="P1647:R1647"/>
    <mergeCell ref="A1622:R1622"/>
    <mergeCell ref="A1624:R1624"/>
    <mergeCell ref="O1626:R1626"/>
    <mergeCell ref="O1628:Q1628"/>
    <mergeCell ref="A1647:B1647"/>
    <mergeCell ref="C1647:G1647"/>
    <mergeCell ref="H1647:I1647"/>
    <mergeCell ref="J1647:L1647"/>
    <mergeCell ref="N1647:O1647"/>
    <mergeCell ref="P1645:R1645"/>
    <mergeCell ref="A1646:B1646"/>
    <mergeCell ref="C1646:G1646"/>
    <mergeCell ref="H1646:I1646"/>
    <mergeCell ref="J1646:L1646"/>
    <mergeCell ref="N1646:O1646"/>
    <mergeCell ref="P1646:R1646"/>
    <mergeCell ref="A1645:B1645"/>
    <mergeCell ref="C1645:G1645"/>
    <mergeCell ref="H1645:I1645"/>
    <mergeCell ref="J1645:L1645"/>
    <mergeCell ref="N1645:O1645"/>
    <mergeCell ref="P1643:R1643"/>
    <mergeCell ref="A1644:B1644"/>
    <mergeCell ref="C1644:G1644"/>
    <mergeCell ref="H1644:I1644"/>
    <mergeCell ref="J1644:L1644"/>
    <mergeCell ref="N1644:O1644"/>
    <mergeCell ref="P1644:R1644"/>
    <mergeCell ref="A1643:B1643"/>
    <mergeCell ref="C1643:G1643"/>
    <mergeCell ref="H1643:I1643"/>
    <mergeCell ref="J1643:L1643"/>
    <mergeCell ref="N1643:O1643"/>
    <mergeCell ref="P1641:R1641"/>
    <mergeCell ref="A1642:B1642"/>
    <mergeCell ref="C1642:G1642"/>
    <mergeCell ref="H1642:I1642"/>
    <mergeCell ref="J1642:L1642"/>
    <mergeCell ref="N1642:O1642"/>
    <mergeCell ref="P1642:R1642"/>
    <mergeCell ref="A1641:B1641"/>
    <mergeCell ref="C1641:G1641"/>
    <mergeCell ref="H1641:I1641"/>
    <mergeCell ref="J1641:L1641"/>
    <mergeCell ref="N1641:O1641"/>
    <mergeCell ref="P1639:R1639"/>
    <mergeCell ref="A1640:B1640"/>
    <mergeCell ref="C1640:G1640"/>
    <mergeCell ref="H1640:I1640"/>
    <mergeCell ref="J1640:L1640"/>
    <mergeCell ref="N1640:O1640"/>
    <mergeCell ref="P1640:R1640"/>
    <mergeCell ref="A1639:B1639"/>
    <mergeCell ref="C1639:G1639"/>
    <mergeCell ref="H1639:I1639"/>
    <mergeCell ref="J1639:L1639"/>
    <mergeCell ref="N1639:O1639"/>
    <mergeCell ref="P1637:R1637"/>
    <mergeCell ref="A1638:B1638"/>
    <mergeCell ref="C1638:G1638"/>
    <mergeCell ref="H1638:I1638"/>
    <mergeCell ref="J1638:L1638"/>
    <mergeCell ref="N1638:O1638"/>
    <mergeCell ref="P1638:R1638"/>
    <mergeCell ref="A1637:B1637"/>
    <mergeCell ref="C1637:G1637"/>
    <mergeCell ref="H1637:I1637"/>
    <mergeCell ref="J1637:L1637"/>
    <mergeCell ref="N1637:O1637"/>
    <mergeCell ref="P1635:R1635"/>
    <mergeCell ref="A1636:B1636"/>
    <mergeCell ref="C1636:G1636"/>
    <mergeCell ref="H1636:I1636"/>
    <mergeCell ref="J1636:L1636"/>
    <mergeCell ref="N1636:O1636"/>
    <mergeCell ref="P1636:R1636"/>
    <mergeCell ref="A1635:B1635"/>
    <mergeCell ref="C1635:G1635"/>
    <mergeCell ref="H1635:I1635"/>
    <mergeCell ref="J1635:L1635"/>
    <mergeCell ref="N1635:O1635"/>
    <mergeCell ref="P1633:R1633"/>
    <mergeCell ref="A1634:B1634"/>
    <mergeCell ref="C1634:G1634"/>
    <mergeCell ref="H1634:I1634"/>
    <mergeCell ref="J1634:L1634"/>
    <mergeCell ref="N1634:O1634"/>
    <mergeCell ref="P1634:R1634"/>
    <mergeCell ref="A1633:B1633"/>
    <mergeCell ref="C1633:G1633"/>
    <mergeCell ref="H1633:I1633"/>
    <mergeCell ref="J1633:L1633"/>
    <mergeCell ref="N1633:O1633"/>
    <mergeCell ref="A1631:B1631"/>
    <mergeCell ref="C1631:L1631"/>
    <mergeCell ref="N1631:R1631"/>
    <mergeCell ref="A1632:B1632"/>
    <mergeCell ref="C1632:G1632"/>
    <mergeCell ref="H1632:I1632"/>
    <mergeCell ref="J1632:L1632"/>
    <mergeCell ref="N1632:O1632"/>
    <mergeCell ref="P1632:R1632"/>
    <mergeCell ref="B1619:C1619"/>
    <mergeCell ref="G1619:H1619"/>
    <mergeCell ref="A1630:B1630"/>
    <mergeCell ref="C1630:L1630"/>
    <mergeCell ref="N1630:R1630"/>
    <mergeCell ref="P1617:R1617"/>
    <mergeCell ref="A1590:R1590"/>
    <mergeCell ref="A1592:R1592"/>
    <mergeCell ref="O1594:R1594"/>
    <mergeCell ref="O1596:Q1596"/>
    <mergeCell ref="A1617:B1617"/>
    <mergeCell ref="C1617:G1617"/>
    <mergeCell ref="H1617:I1617"/>
    <mergeCell ref="J1617:L1617"/>
    <mergeCell ref="N1617:O1617"/>
    <mergeCell ref="P1615:R1615"/>
    <mergeCell ref="A1616:B1616"/>
    <mergeCell ref="C1616:G1616"/>
    <mergeCell ref="H1616:I1616"/>
    <mergeCell ref="J1616:L1616"/>
    <mergeCell ref="N1616:O1616"/>
    <mergeCell ref="P1616:R1616"/>
    <mergeCell ref="A1615:B1615"/>
    <mergeCell ref="C1615:G1615"/>
    <mergeCell ref="H1615:I1615"/>
    <mergeCell ref="J1615:L1615"/>
    <mergeCell ref="N1615:O1615"/>
    <mergeCell ref="P1613:R1613"/>
    <mergeCell ref="A1614:B1614"/>
    <mergeCell ref="C1614:G1614"/>
    <mergeCell ref="H1614:I1614"/>
    <mergeCell ref="J1614:L1614"/>
    <mergeCell ref="N1614:O1614"/>
    <mergeCell ref="P1614:R1614"/>
    <mergeCell ref="A1613:B1613"/>
    <mergeCell ref="C1613:G1613"/>
    <mergeCell ref="H1613:I1613"/>
    <mergeCell ref="J1613:L1613"/>
    <mergeCell ref="N1613:O1613"/>
    <mergeCell ref="P1611:R1611"/>
    <mergeCell ref="A1612:B1612"/>
    <mergeCell ref="C1612:G1612"/>
    <mergeCell ref="H1612:I1612"/>
    <mergeCell ref="J1612:L1612"/>
    <mergeCell ref="N1612:O1612"/>
    <mergeCell ref="P1612:R1612"/>
    <mergeCell ref="A1611:B1611"/>
    <mergeCell ref="C1611:G1611"/>
    <mergeCell ref="H1611:I1611"/>
    <mergeCell ref="J1611:L1611"/>
    <mergeCell ref="N1611:O1611"/>
    <mergeCell ref="P1609:R1609"/>
    <mergeCell ref="A1610:B1610"/>
    <mergeCell ref="C1610:G1610"/>
    <mergeCell ref="H1610:I1610"/>
    <mergeCell ref="J1610:L1610"/>
    <mergeCell ref="N1610:O1610"/>
    <mergeCell ref="P1610:R1610"/>
    <mergeCell ref="A1609:B1609"/>
    <mergeCell ref="C1609:G1609"/>
    <mergeCell ref="H1609:I1609"/>
    <mergeCell ref="J1609:L1609"/>
    <mergeCell ref="N1609:O1609"/>
    <mergeCell ref="P1607:R1607"/>
    <mergeCell ref="A1608:B1608"/>
    <mergeCell ref="C1608:G1608"/>
    <mergeCell ref="H1608:I1608"/>
    <mergeCell ref="J1608:L1608"/>
    <mergeCell ref="N1608:O1608"/>
    <mergeCell ref="P1608:R1608"/>
    <mergeCell ref="A1607:B1607"/>
    <mergeCell ref="C1607:G1607"/>
    <mergeCell ref="H1607:I1607"/>
    <mergeCell ref="J1607:L1607"/>
    <mergeCell ref="N1607:O1607"/>
    <mergeCell ref="P1605:R1605"/>
    <mergeCell ref="A1606:B1606"/>
    <mergeCell ref="C1606:G1606"/>
    <mergeCell ref="H1606:I1606"/>
    <mergeCell ref="J1606:L1606"/>
    <mergeCell ref="N1606:O1606"/>
    <mergeCell ref="P1606:R1606"/>
    <mergeCell ref="A1605:B1605"/>
    <mergeCell ref="C1605:G1605"/>
    <mergeCell ref="H1605:I1605"/>
    <mergeCell ref="J1605:L1605"/>
    <mergeCell ref="N1605:O1605"/>
    <mergeCell ref="P1603:R1603"/>
    <mergeCell ref="A1604:B1604"/>
    <mergeCell ref="C1604:G1604"/>
    <mergeCell ref="H1604:I1604"/>
    <mergeCell ref="J1604:L1604"/>
    <mergeCell ref="N1604:O1604"/>
    <mergeCell ref="P1604:R1604"/>
    <mergeCell ref="A1603:B1603"/>
    <mergeCell ref="C1603:G1603"/>
    <mergeCell ref="H1603:I1603"/>
    <mergeCell ref="J1603:L1603"/>
    <mergeCell ref="N1603:O1603"/>
    <mergeCell ref="P1601:R1601"/>
    <mergeCell ref="A1602:B1602"/>
    <mergeCell ref="C1602:G1602"/>
    <mergeCell ref="H1602:I1602"/>
    <mergeCell ref="J1602:L1602"/>
    <mergeCell ref="N1602:O1602"/>
    <mergeCell ref="P1602:R1602"/>
    <mergeCell ref="A1601:B1601"/>
    <mergeCell ref="C1601:G1601"/>
    <mergeCell ref="H1601:I1601"/>
    <mergeCell ref="J1601:L1601"/>
    <mergeCell ref="N1601:O1601"/>
    <mergeCell ref="A1599:B1599"/>
    <mergeCell ref="C1599:L1599"/>
    <mergeCell ref="N1599:R1599"/>
    <mergeCell ref="A1600:B1600"/>
    <mergeCell ref="C1600:G1600"/>
    <mergeCell ref="H1600:I1600"/>
    <mergeCell ref="J1600:L1600"/>
    <mergeCell ref="N1600:O1600"/>
    <mergeCell ref="P1600:R1600"/>
    <mergeCell ref="B1587:C1587"/>
    <mergeCell ref="G1587:H1587"/>
    <mergeCell ref="A1598:B1598"/>
    <mergeCell ref="C1598:L1598"/>
    <mergeCell ref="N1598:R1598"/>
    <mergeCell ref="P1585:R1585"/>
    <mergeCell ref="A1562:R1562"/>
    <mergeCell ref="A1564:R1564"/>
    <mergeCell ref="O1566:R1566"/>
    <mergeCell ref="O1568:Q1568"/>
    <mergeCell ref="A1585:B1585"/>
    <mergeCell ref="C1585:G1585"/>
    <mergeCell ref="H1585:I1585"/>
    <mergeCell ref="J1585:L1585"/>
    <mergeCell ref="N1585:O1585"/>
    <mergeCell ref="P1583:R1583"/>
    <mergeCell ref="A1584:B1584"/>
    <mergeCell ref="C1584:G1584"/>
    <mergeCell ref="H1584:I1584"/>
    <mergeCell ref="J1584:L1584"/>
    <mergeCell ref="N1584:O1584"/>
    <mergeCell ref="P1584:R1584"/>
    <mergeCell ref="A1583:B1583"/>
    <mergeCell ref="C1583:G1583"/>
    <mergeCell ref="H1583:I1583"/>
    <mergeCell ref="J1583:L1583"/>
    <mergeCell ref="N1583:O1583"/>
    <mergeCell ref="P1581:R1581"/>
    <mergeCell ref="A1582:B1582"/>
    <mergeCell ref="C1582:G1582"/>
    <mergeCell ref="H1582:I1582"/>
    <mergeCell ref="J1582:L1582"/>
    <mergeCell ref="N1582:O1582"/>
    <mergeCell ref="P1582:R1582"/>
    <mergeCell ref="A1581:B1581"/>
    <mergeCell ref="C1581:G1581"/>
    <mergeCell ref="H1581:I1581"/>
    <mergeCell ref="J1581:L1581"/>
    <mergeCell ref="N1581:O1581"/>
    <mergeCell ref="P1579:R1579"/>
    <mergeCell ref="A1580:B1580"/>
    <mergeCell ref="C1580:G1580"/>
    <mergeCell ref="H1580:I1580"/>
    <mergeCell ref="J1580:L1580"/>
    <mergeCell ref="N1580:O1580"/>
    <mergeCell ref="P1580:R1580"/>
    <mergeCell ref="A1579:B1579"/>
    <mergeCell ref="C1579:G1579"/>
    <mergeCell ref="H1579:I1579"/>
    <mergeCell ref="J1579:L1579"/>
    <mergeCell ref="N1579:O1579"/>
    <mergeCell ref="P1577:R1577"/>
    <mergeCell ref="A1578:B1578"/>
    <mergeCell ref="C1578:G1578"/>
    <mergeCell ref="H1578:I1578"/>
    <mergeCell ref="J1578:L1578"/>
    <mergeCell ref="N1578:O1578"/>
    <mergeCell ref="P1578:R1578"/>
    <mergeCell ref="A1577:B1577"/>
    <mergeCell ref="C1577:G1577"/>
    <mergeCell ref="H1577:I1577"/>
    <mergeCell ref="J1577:L1577"/>
    <mergeCell ref="N1577:O1577"/>
    <mergeCell ref="P1575:R1575"/>
    <mergeCell ref="A1576:B1576"/>
    <mergeCell ref="C1576:G1576"/>
    <mergeCell ref="H1576:I1576"/>
    <mergeCell ref="J1576:L1576"/>
    <mergeCell ref="N1576:O1576"/>
    <mergeCell ref="P1576:R1576"/>
    <mergeCell ref="A1575:B1575"/>
    <mergeCell ref="C1575:G1575"/>
    <mergeCell ref="H1575:I1575"/>
    <mergeCell ref="J1575:L1575"/>
    <mergeCell ref="N1575:O1575"/>
    <mergeCell ref="P1573:R1573"/>
    <mergeCell ref="A1574:B1574"/>
    <mergeCell ref="C1574:G1574"/>
    <mergeCell ref="H1574:I1574"/>
    <mergeCell ref="J1574:L1574"/>
    <mergeCell ref="N1574:O1574"/>
    <mergeCell ref="P1574:R1574"/>
    <mergeCell ref="A1573:B1573"/>
    <mergeCell ref="C1573:G1573"/>
    <mergeCell ref="H1573:I1573"/>
    <mergeCell ref="J1573:L1573"/>
    <mergeCell ref="N1573:O1573"/>
    <mergeCell ref="A1571:B1571"/>
    <mergeCell ref="C1571:L1571"/>
    <mergeCell ref="N1571:R1571"/>
    <mergeCell ref="A1572:B1572"/>
    <mergeCell ref="C1572:G1572"/>
    <mergeCell ref="H1572:I1572"/>
    <mergeCell ref="J1572:L1572"/>
    <mergeCell ref="N1572:O1572"/>
    <mergeCell ref="P1572:R1572"/>
    <mergeCell ref="B1559:C1559"/>
    <mergeCell ref="G1559:H1559"/>
    <mergeCell ref="A1570:B1570"/>
    <mergeCell ref="C1570:L1570"/>
    <mergeCell ref="N1570:R1570"/>
    <mergeCell ref="P1557:R1557"/>
    <mergeCell ref="A1530:R1530"/>
    <mergeCell ref="A1532:R1532"/>
    <mergeCell ref="O1534:R1534"/>
    <mergeCell ref="O1536:Q1536"/>
    <mergeCell ref="A1557:B1557"/>
    <mergeCell ref="C1557:G1557"/>
    <mergeCell ref="H1557:I1557"/>
    <mergeCell ref="J1557:L1557"/>
    <mergeCell ref="N1557:O1557"/>
    <mergeCell ref="P1555:R1555"/>
    <mergeCell ref="A1556:B1556"/>
    <mergeCell ref="C1556:G1556"/>
    <mergeCell ref="H1556:I1556"/>
    <mergeCell ref="J1556:L1556"/>
    <mergeCell ref="N1556:O1556"/>
    <mergeCell ref="P1556:R1556"/>
    <mergeCell ref="A1555:B1555"/>
    <mergeCell ref="C1555:G1555"/>
    <mergeCell ref="H1555:I1555"/>
    <mergeCell ref="J1555:L1555"/>
    <mergeCell ref="N1555:O1555"/>
    <mergeCell ref="P1553:R1553"/>
    <mergeCell ref="A1554:B1554"/>
    <mergeCell ref="C1554:G1554"/>
    <mergeCell ref="H1554:I1554"/>
    <mergeCell ref="J1554:L1554"/>
    <mergeCell ref="N1554:O1554"/>
    <mergeCell ref="P1554:R1554"/>
    <mergeCell ref="A1553:B1553"/>
    <mergeCell ref="C1553:G1553"/>
    <mergeCell ref="H1553:I1553"/>
    <mergeCell ref="J1553:L1553"/>
    <mergeCell ref="N1553:O1553"/>
    <mergeCell ref="P1551:R1551"/>
    <mergeCell ref="A1552:B1552"/>
    <mergeCell ref="C1552:G1552"/>
    <mergeCell ref="H1552:I1552"/>
    <mergeCell ref="J1552:L1552"/>
    <mergeCell ref="N1552:O1552"/>
    <mergeCell ref="P1552:R1552"/>
    <mergeCell ref="A1551:B1551"/>
    <mergeCell ref="C1551:G1551"/>
    <mergeCell ref="H1551:I1551"/>
    <mergeCell ref="J1551:L1551"/>
    <mergeCell ref="N1551:O1551"/>
    <mergeCell ref="P1549:R1549"/>
    <mergeCell ref="A1550:B1550"/>
    <mergeCell ref="C1550:G1550"/>
    <mergeCell ref="H1550:I1550"/>
    <mergeCell ref="J1550:L1550"/>
    <mergeCell ref="N1550:O1550"/>
    <mergeCell ref="P1550:R1550"/>
    <mergeCell ref="A1549:B1549"/>
    <mergeCell ref="C1549:G1549"/>
    <mergeCell ref="H1549:I1549"/>
    <mergeCell ref="J1549:L1549"/>
    <mergeCell ref="N1549:O1549"/>
    <mergeCell ref="P1547:R1547"/>
    <mergeCell ref="A1548:B1548"/>
    <mergeCell ref="C1548:G1548"/>
    <mergeCell ref="H1548:I1548"/>
    <mergeCell ref="J1548:L1548"/>
    <mergeCell ref="N1548:O1548"/>
    <mergeCell ref="P1548:R1548"/>
    <mergeCell ref="A1547:B1547"/>
    <mergeCell ref="C1547:G1547"/>
    <mergeCell ref="H1547:I1547"/>
    <mergeCell ref="J1547:L1547"/>
    <mergeCell ref="N1547:O1547"/>
    <mergeCell ref="P1545:R1545"/>
    <mergeCell ref="A1546:B1546"/>
    <mergeCell ref="C1546:G1546"/>
    <mergeCell ref="H1546:I1546"/>
    <mergeCell ref="J1546:L1546"/>
    <mergeCell ref="N1546:O1546"/>
    <mergeCell ref="P1546:R1546"/>
    <mergeCell ref="A1545:B1545"/>
    <mergeCell ref="C1545:G1545"/>
    <mergeCell ref="H1545:I1545"/>
    <mergeCell ref="J1545:L1545"/>
    <mergeCell ref="N1545:O1545"/>
    <mergeCell ref="P1543:R1543"/>
    <mergeCell ref="A1544:B1544"/>
    <mergeCell ref="C1544:G1544"/>
    <mergeCell ref="H1544:I1544"/>
    <mergeCell ref="J1544:L1544"/>
    <mergeCell ref="N1544:O1544"/>
    <mergeCell ref="P1544:R1544"/>
    <mergeCell ref="A1543:B1543"/>
    <mergeCell ref="C1543:G1543"/>
    <mergeCell ref="H1543:I1543"/>
    <mergeCell ref="J1543:L1543"/>
    <mergeCell ref="N1543:O1543"/>
    <mergeCell ref="P1541:R1541"/>
    <mergeCell ref="A1542:B1542"/>
    <mergeCell ref="C1542:G1542"/>
    <mergeCell ref="H1542:I1542"/>
    <mergeCell ref="J1542:L1542"/>
    <mergeCell ref="N1542:O1542"/>
    <mergeCell ref="P1542:R1542"/>
    <mergeCell ref="A1541:B1541"/>
    <mergeCell ref="C1541:G1541"/>
    <mergeCell ref="H1541:I1541"/>
    <mergeCell ref="J1541:L1541"/>
    <mergeCell ref="N1541:O1541"/>
    <mergeCell ref="A1539:B1539"/>
    <mergeCell ref="C1539:L1539"/>
    <mergeCell ref="N1539:R1539"/>
    <mergeCell ref="A1540:B1540"/>
    <mergeCell ref="C1540:G1540"/>
    <mergeCell ref="H1540:I1540"/>
    <mergeCell ref="J1540:L1540"/>
    <mergeCell ref="N1540:O1540"/>
    <mergeCell ref="P1540:R1540"/>
    <mergeCell ref="B1527:C1527"/>
    <mergeCell ref="G1527:H1527"/>
    <mergeCell ref="A1538:B1538"/>
    <mergeCell ref="C1538:L1538"/>
    <mergeCell ref="N1538:R1538"/>
    <mergeCell ref="P1525:R1525"/>
    <mergeCell ref="A1500:R1500"/>
    <mergeCell ref="A1502:R1502"/>
    <mergeCell ref="O1504:R1504"/>
    <mergeCell ref="O1506:Q1506"/>
    <mergeCell ref="A1525:B1525"/>
    <mergeCell ref="C1525:G1525"/>
    <mergeCell ref="H1525:I1525"/>
    <mergeCell ref="J1525:L1525"/>
    <mergeCell ref="N1525:O1525"/>
    <mergeCell ref="P1523:R1523"/>
    <mergeCell ref="A1524:B1524"/>
    <mergeCell ref="C1524:G1524"/>
    <mergeCell ref="H1524:I1524"/>
    <mergeCell ref="J1524:L1524"/>
    <mergeCell ref="N1524:O1524"/>
    <mergeCell ref="P1524:R1524"/>
    <mergeCell ref="A1523:B1523"/>
    <mergeCell ref="C1523:G1523"/>
    <mergeCell ref="H1523:I1523"/>
    <mergeCell ref="J1523:L1523"/>
    <mergeCell ref="N1523:O1523"/>
    <mergeCell ref="P1521:R1521"/>
    <mergeCell ref="A1522:B1522"/>
    <mergeCell ref="C1522:G1522"/>
    <mergeCell ref="H1522:I1522"/>
    <mergeCell ref="J1522:L1522"/>
    <mergeCell ref="N1522:O1522"/>
    <mergeCell ref="P1522:R1522"/>
    <mergeCell ref="A1521:B1521"/>
    <mergeCell ref="C1521:G1521"/>
    <mergeCell ref="H1521:I1521"/>
    <mergeCell ref="J1521:L1521"/>
    <mergeCell ref="N1521:O1521"/>
    <mergeCell ref="P1519:R1519"/>
    <mergeCell ref="A1520:B1520"/>
    <mergeCell ref="C1520:G1520"/>
    <mergeCell ref="H1520:I1520"/>
    <mergeCell ref="J1520:L1520"/>
    <mergeCell ref="N1520:O1520"/>
    <mergeCell ref="P1520:R1520"/>
    <mergeCell ref="A1519:B1519"/>
    <mergeCell ref="C1519:G1519"/>
    <mergeCell ref="H1519:I1519"/>
    <mergeCell ref="J1519:L1519"/>
    <mergeCell ref="N1519:O1519"/>
    <mergeCell ref="P1517:R1517"/>
    <mergeCell ref="A1518:B1518"/>
    <mergeCell ref="C1518:G1518"/>
    <mergeCell ref="H1518:I1518"/>
    <mergeCell ref="J1518:L1518"/>
    <mergeCell ref="N1518:O1518"/>
    <mergeCell ref="P1518:R1518"/>
    <mergeCell ref="A1517:B1517"/>
    <mergeCell ref="C1517:G1517"/>
    <mergeCell ref="H1517:I1517"/>
    <mergeCell ref="J1517:L1517"/>
    <mergeCell ref="N1517:O1517"/>
    <mergeCell ref="P1515:R1515"/>
    <mergeCell ref="A1516:B1516"/>
    <mergeCell ref="C1516:G1516"/>
    <mergeCell ref="H1516:I1516"/>
    <mergeCell ref="J1516:L1516"/>
    <mergeCell ref="N1516:O1516"/>
    <mergeCell ref="P1516:R1516"/>
    <mergeCell ref="A1515:B1515"/>
    <mergeCell ref="C1515:G1515"/>
    <mergeCell ref="H1515:I1515"/>
    <mergeCell ref="J1515:L1515"/>
    <mergeCell ref="N1515:O1515"/>
    <mergeCell ref="P1513:R1513"/>
    <mergeCell ref="A1514:B1514"/>
    <mergeCell ref="C1514:G1514"/>
    <mergeCell ref="H1514:I1514"/>
    <mergeCell ref="J1514:L1514"/>
    <mergeCell ref="N1514:O1514"/>
    <mergeCell ref="P1514:R1514"/>
    <mergeCell ref="A1513:B1513"/>
    <mergeCell ref="C1513:G1513"/>
    <mergeCell ref="H1513:I1513"/>
    <mergeCell ref="J1513:L1513"/>
    <mergeCell ref="N1513:O1513"/>
    <mergeCell ref="P1511:R1511"/>
    <mergeCell ref="A1512:B1512"/>
    <mergeCell ref="C1512:G1512"/>
    <mergeCell ref="H1512:I1512"/>
    <mergeCell ref="J1512:L1512"/>
    <mergeCell ref="N1512:O1512"/>
    <mergeCell ref="P1512:R1512"/>
    <mergeCell ref="A1511:B1511"/>
    <mergeCell ref="C1511:G1511"/>
    <mergeCell ref="H1511:I1511"/>
    <mergeCell ref="J1511:L1511"/>
    <mergeCell ref="N1511:O1511"/>
    <mergeCell ref="A1509:B1509"/>
    <mergeCell ref="C1509:L1509"/>
    <mergeCell ref="N1509:R1509"/>
    <mergeCell ref="A1510:B1510"/>
    <mergeCell ref="C1510:G1510"/>
    <mergeCell ref="H1510:I1510"/>
    <mergeCell ref="J1510:L1510"/>
    <mergeCell ref="N1510:O1510"/>
    <mergeCell ref="P1510:R1510"/>
    <mergeCell ref="B1497:C1497"/>
    <mergeCell ref="G1497:H1497"/>
    <mergeCell ref="A1508:B1508"/>
    <mergeCell ref="C1508:L1508"/>
    <mergeCell ref="N1508:R1508"/>
    <mergeCell ref="P1495:R1495"/>
    <mergeCell ref="A1470:R1470"/>
    <mergeCell ref="A1472:R1472"/>
    <mergeCell ref="O1474:R1474"/>
    <mergeCell ref="O1476:Q1476"/>
    <mergeCell ref="A1495:B1495"/>
    <mergeCell ref="C1495:G1495"/>
    <mergeCell ref="H1495:I1495"/>
    <mergeCell ref="J1495:L1495"/>
    <mergeCell ref="N1495:O1495"/>
    <mergeCell ref="P1493:R1493"/>
    <mergeCell ref="A1494:B1494"/>
    <mergeCell ref="C1494:G1494"/>
    <mergeCell ref="H1494:I1494"/>
    <mergeCell ref="J1494:L1494"/>
    <mergeCell ref="N1494:O1494"/>
    <mergeCell ref="P1494:R1494"/>
    <mergeCell ref="A1493:B1493"/>
    <mergeCell ref="C1493:G1493"/>
    <mergeCell ref="H1493:I1493"/>
    <mergeCell ref="J1493:L1493"/>
    <mergeCell ref="N1493:O1493"/>
    <mergeCell ref="P1491:R1491"/>
    <mergeCell ref="A1492:B1492"/>
    <mergeCell ref="C1492:G1492"/>
    <mergeCell ref="H1492:I1492"/>
    <mergeCell ref="J1492:L1492"/>
    <mergeCell ref="N1492:O1492"/>
    <mergeCell ref="P1492:R1492"/>
    <mergeCell ref="A1491:B1491"/>
    <mergeCell ref="C1491:G1491"/>
    <mergeCell ref="H1491:I1491"/>
    <mergeCell ref="J1491:L1491"/>
    <mergeCell ref="N1491:O1491"/>
    <mergeCell ref="P1489:R1489"/>
    <mergeCell ref="A1490:B1490"/>
    <mergeCell ref="C1490:G1490"/>
    <mergeCell ref="H1490:I1490"/>
    <mergeCell ref="J1490:L1490"/>
    <mergeCell ref="N1490:O1490"/>
    <mergeCell ref="P1490:R1490"/>
    <mergeCell ref="A1489:B1489"/>
    <mergeCell ref="C1489:G1489"/>
    <mergeCell ref="H1489:I1489"/>
    <mergeCell ref="J1489:L1489"/>
    <mergeCell ref="N1489:O1489"/>
    <mergeCell ref="P1487:R1487"/>
    <mergeCell ref="A1488:B1488"/>
    <mergeCell ref="C1488:G1488"/>
    <mergeCell ref="H1488:I1488"/>
    <mergeCell ref="J1488:L1488"/>
    <mergeCell ref="N1488:O1488"/>
    <mergeCell ref="P1488:R1488"/>
    <mergeCell ref="A1487:B1487"/>
    <mergeCell ref="C1487:G1487"/>
    <mergeCell ref="H1487:I1487"/>
    <mergeCell ref="J1487:L1487"/>
    <mergeCell ref="N1487:O1487"/>
    <mergeCell ref="P1485:R1485"/>
    <mergeCell ref="A1486:B1486"/>
    <mergeCell ref="C1486:G1486"/>
    <mergeCell ref="H1486:I1486"/>
    <mergeCell ref="J1486:L1486"/>
    <mergeCell ref="N1486:O1486"/>
    <mergeCell ref="P1486:R1486"/>
    <mergeCell ref="A1485:B1485"/>
    <mergeCell ref="C1485:G1485"/>
    <mergeCell ref="H1485:I1485"/>
    <mergeCell ref="J1485:L1485"/>
    <mergeCell ref="N1485:O1485"/>
    <mergeCell ref="P1483:R1483"/>
    <mergeCell ref="A1484:B1484"/>
    <mergeCell ref="C1484:G1484"/>
    <mergeCell ref="H1484:I1484"/>
    <mergeCell ref="J1484:L1484"/>
    <mergeCell ref="N1484:O1484"/>
    <mergeCell ref="P1484:R1484"/>
    <mergeCell ref="A1483:B1483"/>
    <mergeCell ref="C1483:G1483"/>
    <mergeCell ref="H1483:I1483"/>
    <mergeCell ref="J1483:L1483"/>
    <mergeCell ref="N1483:O1483"/>
    <mergeCell ref="P1481:R1481"/>
    <mergeCell ref="A1482:B1482"/>
    <mergeCell ref="C1482:G1482"/>
    <mergeCell ref="H1482:I1482"/>
    <mergeCell ref="J1482:L1482"/>
    <mergeCell ref="N1482:O1482"/>
    <mergeCell ref="P1482:R1482"/>
    <mergeCell ref="A1481:B1481"/>
    <mergeCell ref="C1481:G1481"/>
    <mergeCell ref="H1481:I1481"/>
    <mergeCell ref="J1481:L1481"/>
    <mergeCell ref="N1481:O1481"/>
    <mergeCell ref="A1479:B1479"/>
    <mergeCell ref="C1479:L1479"/>
    <mergeCell ref="N1479:R1479"/>
    <mergeCell ref="A1480:B1480"/>
    <mergeCell ref="C1480:G1480"/>
    <mergeCell ref="H1480:I1480"/>
    <mergeCell ref="J1480:L1480"/>
    <mergeCell ref="N1480:O1480"/>
    <mergeCell ref="P1480:R1480"/>
    <mergeCell ref="B1467:C1467"/>
    <mergeCell ref="G1467:H1467"/>
    <mergeCell ref="A1478:B1478"/>
    <mergeCell ref="C1478:L1478"/>
    <mergeCell ref="N1478:R1478"/>
    <mergeCell ref="P1464:R1464"/>
    <mergeCell ref="A1465:B1465"/>
    <mergeCell ref="C1465:G1465"/>
    <mergeCell ref="H1465:I1465"/>
    <mergeCell ref="J1465:L1465"/>
    <mergeCell ref="N1465:O1465"/>
    <mergeCell ref="P1465:R1465"/>
    <mergeCell ref="A1464:B1464"/>
    <mergeCell ref="C1464:G1464"/>
    <mergeCell ref="H1464:I1464"/>
    <mergeCell ref="J1464:L1464"/>
    <mergeCell ref="N1464:O1464"/>
    <mergeCell ref="P1462:R1462"/>
    <mergeCell ref="A1463:B1463"/>
    <mergeCell ref="C1463:G1463"/>
    <mergeCell ref="H1463:I1463"/>
    <mergeCell ref="J1463:L1463"/>
    <mergeCell ref="N1463:O1463"/>
    <mergeCell ref="P1463:R1463"/>
    <mergeCell ref="A1462:B1462"/>
    <mergeCell ref="C1462:G1462"/>
    <mergeCell ref="H1462:I1462"/>
    <mergeCell ref="J1462:L1462"/>
    <mergeCell ref="N1462:O1462"/>
    <mergeCell ref="P1460:R1460"/>
    <mergeCell ref="A1461:B1461"/>
    <mergeCell ref="C1461:G1461"/>
    <mergeCell ref="H1461:I1461"/>
    <mergeCell ref="J1461:L1461"/>
    <mergeCell ref="N1461:O1461"/>
    <mergeCell ref="P1461:R1461"/>
    <mergeCell ref="A1460:B1460"/>
    <mergeCell ref="C1460:G1460"/>
    <mergeCell ref="H1460:I1460"/>
    <mergeCell ref="J1460:L1460"/>
    <mergeCell ref="N1460:O1460"/>
    <mergeCell ref="P1458:R1458"/>
    <mergeCell ref="A1459:B1459"/>
    <mergeCell ref="C1459:G1459"/>
    <mergeCell ref="H1459:I1459"/>
    <mergeCell ref="J1459:L1459"/>
    <mergeCell ref="N1459:O1459"/>
    <mergeCell ref="P1459:R1459"/>
    <mergeCell ref="A1458:B1458"/>
    <mergeCell ref="C1458:G1458"/>
    <mergeCell ref="H1458:I1458"/>
    <mergeCell ref="J1458:L1458"/>
    <mergeCell ref="N1458:O1458"/>
    <mergeCell ref="P1456:R1456"/>
    <mergeCell ref="A1457:B1457"/>
    <mergeCell ref="C1457:G1457"/>
    <mergeCell ref="H1457:I1457"/>
    <mergeCell ref="J1457:L1457"/>
    <mergeCell ref="N1457:O1457"/>
    <mergeCell ref="P1457:R1457"/>
    <mergeCell ref="A1456:B1456"/>
    <mergeCell ref="C1456:G1456"/>
    <mergeCell ref="H1456:I1456"/>
    <mergeCell ref="J1456:L1456"/>
    <mergeCell ref="N1456:O1456"/>
    <mergeCell ref="P1454:R1454"/>
    <mergeCell ref="A1455:B1455"/>
    <mergeCell ref="C1455:G1455"/>
    <mergeCell ref="H1455:I1455"/>
    <mergeCell ref="J1455:L1455"/>
    <mergeCell ref="N1455:O1455"/>
    <mergeCell ref="P1455:R1455"/>
    <mergeCell ref="A1454:B1454"/>
    <mergeCell ref="C1454:G1454"/>
    <mergeCell ref="H1454:I1454"/>
    <mergeCell ref="J1454:L1454"/>
    <mergeCell ref="N1454:O1454"/>
    <mergeCell ref="A1452:B1452"/>
    <mergeCell ref="C1452:L1452"/>
    <mergeCell ref="N1452:R1452"/>
    <mergeCell ref="A1453:B1453"/>
    <mergeCell ref="C1453:G1453"/>
    <mergeCell ref="H1453:I1453"/>
    <mergeCell ref="J1453:L1453"/>
    <mergeCell ref="N1453:O1453"/>
    <mergeCell ref="P1453:R1453"/>
    <mergeCell ref="B1440:C1440"/>
    <mergeCell ref="G1440:H1440"/>
    <mergeCell ref="A1451:B1451"/>
    <mergeCell ref="C1451:L1451"/>
    <mergeCell ref="N1451:R1451"/>
    <mergeCell ref="A1443:R1443"/>
    <mergeCell ref="A1445:R1445"/>
    <mergeCell ref="O1447:R1447"/>
    <mergeCell ref="O1449:Q1449"/>
    <mergeCell ref="P1438:R1438"/>
    <mergeCell ref="A1419:R1419"/>
    <mergeCell ref="A1421:R1421"/>
    <mergeCell ref="O1423:R1423"/>
    <mergeCell ref="O1425:Q1425"/>
    <mergeCell ref="A1438:B1438"/>
    <mergeCell ref="C1438:G1438"/>
    <mergeCell ref="H1438:I1438"/>
    <mergeCell ref="J1438:L1438"/>
    <mergeCell ref="N1438:O1438"/>
    <mergeCell ref="P1436:R1436"/>
    <mergeCell ref="A1437:B1437"/>
    <mergeCell ref="C1437:G1437"/>
    <mergeCell ref="H1437:I1437"/>
    <mergeCell ref="J1437:L1437"/>
    <mergeCell ref="N1437:O1437"/>
    <mergeCell ref="P1437:R1437"/>
    <mergeCell ref="A1436:B1436"/>
    <mergeCell ref="C1436:G1436"/>
    <mergeCell ref="H1436:I1436"/>
    <mergeCell ref="J1436:L1436"/>
    <mergeCell ref="N1436:O1436"/>
    <mergeCell ref="P1434:R1434"/>
    <mergeCell ref="A1435:B1435"/>
    <mergeCell ref="C1435:G1435"/>
    <mergeCell ref="H1435:I1435"/>
    <mergeCell ref="J1435:L1435"/>
    <mergeCell ref="N1435:O1435"/>
    <mergeCell ref="P1435:R1435"/>
    <mergeCell ref="A1434:B1434"/>
    <mergeCell ref="C1434:G1434"/>
    <mergeCell ref="H1434:I1434"/>
    <mergeCell ref="J1434:L1434"/>
    <mergeCell ref="N1434:O1434"/>
    <mergeCell ref="P1432:R1432"/>
    <mergeCell ref="A1433:B1433"/>
    <mergeCell ref="C1433:G1433"/>
    <mergeCell ref="H1433:I1433"/>
    <mergeCell ref="J1433:L1433"/>
    <mergeCell ref="N1433:O1433"/>
    <mergeCell ref="P1433:R1433"/>
    <mergeCell ref="A1432:B1432"/>
    <mergeCell ref="C1432:G1432"/>
    <mergeCell ref="H1432:I1432"/>
    <mergeCell ref="J1432:L1432"/>
    <mergeCell ref="N1432:O1432"/>
    <mergeCell ref="P1430:R1430"/>
    <mergeCell ref="A1431:B1431"/>
    <mergeCell ref="C1431:G1431"/>
    <mergeCell ref="H1431:I1431"/>
    <mergeCell ref="J1431:L1431"/>
    <mergeCell ref="N1431:O1431"/>
    <mergeCell ref="P1431:R1431"/>
    <mergeCell ref="A1430:B1430"/>
    <mergeCell ref="C1430:G1430"/>
    <mergeCell ref="H1430:I1430"/>
    <mergeCell ref="J1430:L1430"/>
    <mergeCell ref="N1430:O1430"/>
    <mergeCell ref="A1428:B1428"/>
    <mergeCell ref="C1428:L1428"/>
    <mergeCell ref="N1428:R1428"/>
    <mergeCell ref="A1429:B1429"/>
    <mergeCell ref="C1429:G1429"/>
    <mergeCell ref="H1429:I1429"/>
    <mergeCell ref="J1429:L1429"/>
    <mergeCell ref="N1429:O1429"/>
    <mergeCell ref="P1429:R1429"/>
    <mergeCell ref="B1416:C1416"/>
    <mergeCell ref="G1416:H1416"/>
    <mergeCell ref="A1427:B1427"/>
    <mergeCell ref="C1427:L1427"/>
    <mergeCell ref="N1427:R1427"/>
    <mergeCell ref="P1413:R1413"/>
    <mergeCell ref="A1414:B1414"/>
    <mergeCell ref="C1414:G1414"/>
    <mergeCell ref="H1414:I1414"/>
    <mergeCell ref="J1414:L1414"/>
    <mergeCell ref="N1414:O1414"/>
    <mergeCell ref="P1414:R1414"/>
    <mergeCell ref="A1413:B1413"/>
    <mergeCell ref="C1413:G1413"/>
    <mergeCell ref="H1413:I1413"/>
    <mergeCell ref="J1413:L1413"/>
    <mergeCell ref="N1413:O1413"/>
    <mergeCell ref="P1411:R1411"/>
    <mergeCell ref="A1412:B1412"/>
    <mergeCell ref="C1412:G1412"/>
    <mergeCell ref="H1412:I1412"/>
    <mergeCell ref="J1412:L1412"/>
    <mergeCell ref="N1412:O1412"/>
    <mergeCell ref="P1412:R1412"/>
    <mergeCell ref="A1411:B1411"/>
    <mergeCell ref="C1411:G1411"/>
    <mergeCell ref="H1411:I1411"/>
    <mergeCell ref="J1411:L1411"/>
    <mergeCell ref="N1411:O1411"/>
    <mergeCell ref="P1409:R1409"/>
    <mergeCell ref="A1410:B1410"/>
    <mergeCell ref="C1410:G1410"/>
    <mergeCell ref="H1410:I1410"/>
    <mergeCell ref="J1410:L1410"/>
    <mergeCell ref="N1410:O1410"/>
    <mergeCell ref="P1410:R1410"/>
    <mergeCell ref="A1409:B1409"/>
    <mergeCell ref="C1409:G1409"/>
    <mergeCell ref="H1409:I1409"/>
    <mergeCell ref="J1409:L1409"/>
    <mergeCell ref="N1409:O1409"/>
    <mergeCell ref="P1407:R1407"/>
    <mergeCell ref="A1408:B1408"/>
    <mergeCell ref="C1408:G1408"/>
    <mergeCell ref="H1408:I1408"/>
    <mergeCell ref="J1408:L1408"/>
    <mergeCell ref="N1408:O1408"/>
    <mergeCell ref="P1408:R1408"/>
    <mergeCell ref="A1407:B1407"/>
    <mergeCell ref="C1407:G1407"/>
    <mergeCell ref="H1407:I1407"/>
    <mergeCell ref="J1407:L1407"/>
    <mergeCell ref="N1407:O1407"/>
    <mergeCell ref="P1405:R1405"/>
    <mergeCell ref="A1406:B1406"/>
    <mergeCell ref="C1406:G1406"/>
    <mergeCell ref="H1406:I1406"/>
    <mergeCell ref="J1406:L1406"/>
    <mergeCell ref="N1406:O1406"/>
    <mergeCell ref="P1406:R1406"/>
    <mergeCell ref="A1405:B1405"/>
    <mergeCell ref="C1405:G1405"/>
    <mergeCell ref="H1405:I1405"/>
    <mergeCell ref="J1405:L1405"/>
    <mergeCell ref="N1405:O1405"/>
    <mergeCell ref="P1403:R1403"/>
    <mergeCell ref="A1404:B1404"/>
    <mergeCell ref="C1404:G1404"/>
    <mergeCell ref="H1404:I1404"/>
    <mergeCell ref="J1404:L1404"/>
    <mergeCell ref="N1404:O1404"/>
    <mergeCell ref="P1404:R1404"/>
    <mergeCell ref="A1403:B1403"/>
    <mergeCell ref="C1403:G1403"/>
    <mergeCell ref="H1403:I1403"/>
    <mergeCell ref="J1403:L1403"/>
    <mergeCell ref="N1403:O1403"/>
    <mergeCell ref="P1401:R1401"/>
    <mergeCell ref="A1402:B1402"/>
    <mergeCell ref="C1402:G1402"/>
    <mergeCell ref="H1402:I1402"/>
    <mergeCell ref="J1402:L1402"/>
    <mergeCell ref="N1402:O1402"/>
    <mergeCell ref="P1402:R1402"/>
    <mergeCell ref="A1401:B1401"/>
    <mergeCell ref="C1401:G1401"/>
    <mergeCell ref="H1401:I1401"/>
    <mergeCell ref="J1401:L1401"/>
    <mergeCell ref="N1401:O1401"/>
    <mergeCell ref="P1399:R1399"/>
    <mergeCell ref="A1400:B1400"/>
    <mergeCell ref="C1400:G1400"/>
    <mergeCell ref="H1400:I1400"/>
    <mergeCell ref="J1400:L1400"/>
    <mergeCell ref="N1400:O1400"/>
    <mergeCell ref="P1400:R1400"/>
    <mergeCell ref="A1399:B1399"/>
    <mergeCell ref="C1399:G1399"/>
    <mergeCell ref="H1399:I1399"/>
    <mergeCell ref="J1399:L1399"/>
    <mergeCell ref="N1399:O1399"/>
    <mergeCell ref="A1397:B1397"/>
    <mergeCell ref="C1397:L1397"/>
    <mergeCell ref="N1397:R1397"/>
    <mergeCell ref="A1398:B1398"/>
    <mergeCell ref="C1398:G1398"/>
    <mergeCell ref="H1398:I1398"/>
    <mergeCell ref="J1398:L1398"/>
    <mergeCell ref="N1398:O1398"/>
    <mergeCell ref="P1398:R1398"/>
    <mergeCell ref="B1385:C1385"/>
    <mergeCell ref="G1385:H1385"/>
    <mergeCell ref="A1396:B1396"/>
    <mergeCell ref="C1396:L1396"/>
    <mergeCell ref="N1396:R1396"/>
    <mergeCell ref="A1388:R1388"/>
    <mergeCell ref="A1390:R1390"/>
    <mergeCell ref="O1392:R1392"/>
    <mergeCell ref="O1394:Q1394"/>
    <mergeCell ref="P1382:R1382"/>
    <mergeCell ref="A1383:B1383"/>
    <mergeCell ref="C1383:G1383"/>
    <mergeCell ref="H1383:I1383"/>
    <mergeCell ref="J1383:L1383"/>
    <mergeCell ref="N1383:O1383"/>
    <mergeCell ref="P1383:R1383"/>
    <mergeCell ref="A1382:B1382"/>
    <mergeCell ref="C1382:G1382"/>
    <mergeCell ref="H1382:I1382"/>
    <mergeCell ref="J1382:L1382"/>
    <mergeCell ref="N1382:O1382"/>
    <mergeCell ref="P1380:R1380"/>
    <mergeCell ref="A1381:B1381"/>
    <mergeCell ref="C1381:G1381"/>
    <mergeCell ref="H1381:I1381"/>
    <mergeCell ref="J1381:L1381"/>
    <mergeCell ref="N1381:O1381"/>
    <mergeCell ref="P1381:R1381"/>
    <mergeCell ref="A1380:B1380"/>
    <mergeCell ref="C1380:G1380"/>
    <mergeCell ref="H1380:I1380"/>
    <mergeCell ref="J1380:L1380"/>
    <mergeCell ref="N1380:O1380"/>
    <mergeCell ref="P1378:R1378"/>
    <mergeCell ref="A1379:B1379"/>
    <mergeCell ref="C1379:G1379"/>
    <mergeCell ref="H1379:I1379"/>
    <mergeCell ref="J1379:L1379"/>
    <mergeCell ref="N1379:O1379"/>
    <mergeCell ref="P1379:R1379"/>
    <mergeCell ref="A1378:B1378"/>
    <mergeCell ref="C1378:G1378"/>
    <mergeCell ref="H1378:I1378"/>
    <mergeCell ref="J1378:L1378"/>
    <mergeCell ref="N1378:O1378"/>
    <mergeCell ref="P1376:R1376"/>
    <mergeCell ref="A1377:B1377"/>
    <mergeCell ref="C1377:G1377"/>
    <mergeCell ref="H1377:I1377"/>
    <mergeCell ref="J1377:L1377"/>
    <mergeCell ref="N1377:O1377"/>
    <mergeCell ref="P1377:R1377"/>
    <mergeCell ref="A1376:B1376"/>
    <mergeCell ref="C1376:G1376"/>
    <mergeCell ref="H1376:I1376"/>
    <mergeCell ref="J1376:L1376"/>
    <mergeCell ref="N1376:O1376"/>
    <mergeCell ref="P1374:R1374"/>
    <mergeCell ref="A1375:B1375"/>
    <mergeCell ref="C1375:G1375"/>
    <mergeCell ref="H1375:I1375"/>
    <mergeCell ref="J1375:L1375"/>
    <mergeCell ref="N1375:O1375"/>
    <mergeCell ref="P1375:R1375"/>
    <mergeCell ref="A1374:B1374"/>
    <mergeCell ref="C1374:G1374"/>
    <mergeCell ref="H1374:I1374"/>
    <mergeCell ref="J1374:L1374"/>
    <mergeCell ref="N1374:O1374"/>
    <mergeCell ref="P1372:R1372"/>
    <mergeCell ref="A1373:B1373"/>
    <mergeCell ref="C1373:G1373"/>
    <mergeCell ref="H1373:I1373"/>
    <mergeCell ref="J1373:L1373"/>
    <mergeCell ref="N1373:O1373"/>
    <mergeCell ref="P1373:R1373"/>
    <mergeCell ref="A1372:B1372"/>
    <mergeCell ref="C1372:G1372"/>
    <mergeCell ref="H1372:I1372"/>
    <mergeCell ref="J1372:L1372"/>
    <mergeCell ref="N1372:O1372"/>
    <mergeCell ref="P1370:R1370"/>
    <mergeCell ref="A1371:B1371"/>
    <mergeCell ref="C1371:G1371"/>
    <mergeCell ref="H1371:I1371"/>
    <mergeCell ref="J1371:L1371"/>
    <mergeCell ref="N1371:O1371"/>
    <mergeCell ref="P1371:R1371"/>
    <mergeCell ref="A1370:B1370"/>
    <mergeCell ref="C1370:G1370"/>
    <mergeCell ref="H1370:I1370"/>
    <mergeCell ref="J1370:L1370"/>
    <mergeCell ref="N1370:O1370"/>
    <mergeCell ref="P1368:R1368"/>
    <mergeCell ref="A1369:B1369"/>
    <mergeCell ref="C1369:G1369"/>
    <mergeCell ref="H1369:I1369"/>
    <mergeCell ref="J1369:L1369"/>
    <mergeCell ref="N1369:O1369"/>
    <mergeCell ref="P1369:R1369"/>
    <mergeCell ref="A1368:B1368"/>
    <mergeCell ref="C1368:G1368"/>
    <mergeCell ref="H1368:I1368"/>
    <mergeCell ref="J1368:L1368"/>
    <mergeCell ref="N1368:O1368"/>
    <mergeCell ref="A1366:B1366"/>
    <mergeCell ref="C1366:L1366"/>
    <mergeCell ref="N1366:R1366"/>
    <mergeCell ref="A1367:B1367"/>
    <mergeCell ref="C1367:G1367"/>
    <mergeCell ref="H1367:I1367"/>
    <mergeCell ref="J1367:L1367"/>
    <mergeCell ref="N1367:O1367"/>
    <mergeCell ref="P1367:R1367"/>
    <mergeCell ref="B1354:C1354"/>
    <mergeCell ref="G1354:H1354"/>
    <mergeCell ref="A1365:B1365"/>
    <mergeCell ref="C1365:L1365"/>
    <mergeCell ref="N1365:R1365"/>
    <mergeCell ref="A1357:R1357"/>
    <mergeCell ref="A1359:R1359"/>
    <mergeCell ref="O1361:R1361"/>
    <mergeCell ref="O1363:Q1363"/>
    <mergeCell ref="P1352:R1352"/>
    <mergeCell ref="A1329:R1329"/>
    <mergeCell ref="A1331:R1331"/>
    <mergeCell ref="O1333:R1333"/>
    <mergeCell ref="O1335:Q1335"/>
    <mergeCell ref="A1352:B1352"/>
    <mergeCell ref="C1352:G1352"/>
    <mergeCell ref="H1352:I1352"/>
    <mergeCell ref="J1352:L1352"/>
    <mergeCell ref="N1352:O1352"/>
    <mergeCell ref="P1350:R1350"/>
    <mergeCell ref="A1351:B1351"/>
    <mergeCell ref="C1351:G1351"/>
    <mergeCell ref="H1351:I1351"/>
    <mergeCell ref="J1351:L1351"/>
    <mergeCell ref="N1351:O1351"/>
    <mergeCell ref="P1351:R1351"/>
    <mergeCell ref="A1350:B1350"/>
    <mergeCell ref="C1350:G1350"/>
    <mergeCell ref="H1350:I1350"/>
    <mergeCell ref="J1350:L1350"/>
    <mergeCell ref="N1350:O1350"/>
    <mergeCell ref="P1348:R1348"/>
    <mergeCell ref="A1349:B1349"/>
    <mergeCell ref="C1349:G1349"/>
    <mergeCell ref="H1349:I1349"/>
    <mergeCell ref="J1349:L1349"/>
    <mergeCell ref="N1349:O1349"/>
    <mergeCell ref="P1349:R1349"/>
    <mergeCell ref="A1348:B1348"/>
    <mergeCell ref="C1348:G1348"/>
    <mergeCell ref="H1348:I1348"/>
    <mergeCell ref="J1348:L1348"/>
    <mergeCell ref="N1348:O1348"/>
    <mergeCell ref="P1346:R1346"/>
    <mergeCell ref="A1347:B1347"/>
    <mergeCell ref="C1347:G1347"/>
    <mergeCell ref="H1347:I1347"/>
    <mergeCell ref="J1347:L1347"/>
    <mergeCell ref="N1347:O1347"/>
    <mergeCell ref="P1347:R1347"/>
    <mergeCell ref="A1346:B1346"/>
    <mergeCell ref="C1346:G1346"/>
    <mergeCell ref="H1346:I1346"/>
    <mergeCell ref="J1346:L1346"/>
    <mergeCell ref="N1346:O1346"/>
    <mergeCell ref="P1344:R1344"/>
    <mergeCell ref="A1345:B1345"/>
    <mergeCell ref="C1345:G1345"/>
    <mergeCell ref="H1345:I1345"/>
    <mergeCell ref="J1345:L1345"/>
    <mergeCell ref="N1345:O1345"/>
    <mergeCell ref="P1345:R1345"/>
    <mergeCell ref="A1344:B1344"/>
    <mergeCell ref="C1344:G1344"/>
    <mergeCell ref="H1344:I1344"/>
    <mergeCell ref="J1344:L1344"/>
    <mergeCell ref="N1344:O1344"/>
    <mergeCell ref="P1342:R1342"/>
    <mergeCell ref="A1343:B1343"/>
    <mergeCell ref="C1343:G1343"/>
    <mergeCell ref="H1343:I1343"/>
    <mergeCell ref="J1343:L1343"/>
    <mergeCell ref="N1343:O1343"/>
    <mergeCell ref="P1343:R1343"/>
    <mergeCell ref="A1342:B1342"/>
    <mergeCell ref="C1342:G1342"/>
    <mergeCell ref="H1342:I1342"/>
    <mergeCell ref="J1342:L1342"/>
    <mergeCell ref="N1342:O1342"/>
    <mergeCell ref="P1340:R1340"/>
    <mergeCell ref="A1341:B1341"/>
    <mergeCell ref="C1341:G1341"/>
    <mergeCell ref="H1341:I1341"/>
    <mergeCell ref="J1341:L1341"/>
    <mergeCell ref="N1341:O1341"/>
    <mergeCell ref="P1341:R1341"/>
    <mergeCell ref="A1340:B1340"/>
    <mergeCell ref="C1340:G1340"/>
    <mergeCell ref="H1340:I1340"/>
    <mergeCell ref="J1340:L1340"/>
    <mergeCell ref="N1340:O1340"/>
    <mergeCell ref="A1338:B1338"/>
    <mergeCell ref="C1338:L1338"/>
    <mergeCell ref="N1338:R1338"/>
    <mergeCell ref="A1339:B1339"/>
    <mergeCell ref="C1339:G1339"/>
    <mergeCell ref="H1339:I1339"/>
    <mergeCell ref="J1339:L1339"/>
    <mergeCell ref="N1339:O1339"/>
    <mergeCell ref="P1339:R1339"/>
    <mergeCell ref="B1326:C1326"/>
    <mergeCell ref="G1326:H1326"/>
    <mergeCell ref="A1337:B1337"/>
    <mergeCell ref="C1337:L1337"/>
    <mergeCell ref="N1337:R1337"/>
    <mergeCell ref="P1323:R1323"/>
    <mergeCell ref="A1324:B1324"/>
    <mergeCell ref="C1324:G1324"/>
    <mergeCell ref="H1324:I1324"/>
    <mergeCell ref="J1324:L1324"/>
    <mergeCell ref="N1324:O1324"/>
    <mergeCell ref="P1324:R1324"/>
    <mergeCell ref="A1323:B1323"/>
    <mergeCell ref="C1323:G1323"/>
    <mergeCell ref="H1323:I1323"/>
    <mergeCell ref="J1323:L1323"/>
    <mergeCell ref="N1323:O1323"/>
    <mergeCell ref="P1321:R1321"/>
    <mergeCell ref="A1322:B1322"/>
    <mergeCell ref="C1322:G1322"/>
    <mergeCell ref="H1322:I1322"/>
    <mergeCell ref="J1322:L1322"/>
    <mergeCell ref="N1322:O1322"/>
    <mergeCell ref="P1322:R1322"/>
    <mergeCell ref="A1321:B1321"/>
    <mergeCell ref="C1321:G1321"/>
    <mergeCell ref="H1321:I1321"/>
    <mergeCell ref="J1321:L1321"/>
    <mergeCell ref="N1321:O1321"/>
    <mergeCell ref="P1319:R1319"/>
    <mergeCell ref="A1320:B1320"/>
    <mergeCell ref="C1320:G1320"/>
    <mergeCell ref="H1320:I1320"/>
    <mergeCell ref="J1320:L1320"/>
    <mergeCell ref="N1320:O1320"/>
    <mergeCell ref="P1320:R1320"/>
    <mergeCell ref="A1319:B1319"/>
    <mergeCell ref="C1319:G1319"/>
    <mergeCell ref="H1319:I1319"/>
    <mergeCell ref="J1319:L1319"/>
    <mergeCell ref="N1319:O1319"/>
    <mergeCell ref="P1317:R1317"/>
    <mergeCell ref="A1318:B1318"/>
    <mergeCell ref="C1318:G1318"/>
    <mergeCell ref="H1318:I1318"/>
    <mergeCell ref="J1318:L1318"/>
    <mergeCell ref="N1318:O1318"/>
    <mergeCell ref="P1318:R1318"/>
    <mergeCell ref="A1317:B1317"/>
    <mergeCell ref="C1317:G1317"/>
    <mergeCell ref="H1317:I1317"/>
    <mergeCell ref="J1317:L1317"/>
    <mergeCell ref="N1317:O1317"/>
    <mergeCell ref="P1315:R1315"/>
    <mergeCell ref="A1316:B1316"/>
    <mergeCell ref="C1316:G1316"/>
    <mergeCell ref="H1316:I1316"/>
    <mergeCell ref="J1316:L1316"/>
    <mergeCell ref="N1316:O1316"/>
    <mergeCell ref="P1316:R1316"/>
    <mergeCell ref="A1315:B1315"/>
    <mergeCell ref="C1315:G1315"/>
    <mergeCell ref="H1315:I1315"/>
    <mergeCell ref="J1315:L1315"/>
    <mergeCell ref="N1315:O1315"/>
    <mergeCell ref="P1313:R1313"/>
    <mergeCell ref="A1314:B1314"/>
    <mergeCell ref="C1314:G1314"/>
    <mergeCell ref="H1314:I1314"/>
    <mergeCell ref="J1314:L1314"/>
    <mergeCell ref="N1314:O1314"/>
    <mergeCell ref="P1314:R1314"/>
    <mergeCell ref="A1313:B1313"/>
    <mergeCell ref="C1313:G1313"/>
    <mergeCell ref="H1313:I1313"/>
    <mergeCell ref="J1313:L1313"/>
    <mergeCell ref="N1313:O1313"/>
    <mergeCell ref="P1311:R1311"/>
    <mergeCell ref="A1312:B1312"/>
    <mergeCell ref="C1312:G1312"/>
    <mergeCell ref="H1312:I1312"/>
    <mergeCell ref="J1312:L1312"/>
    <mergeCell ref="N1312:O1312"/>
    <mergeCell ref="P1312:R1312"/>
    <mergeCell ref="A1311:B1311"/>
    <mergeCell ref="C1311:G1311"/>
    <mergeCell ref="H1311:I1311"/>
    <mergeCell ref="J1311:L1311"/>
    <mergeCell ref="N1311:O1311"/>
    <mergeCell ref="P1309:R1309"/>
    <mergeCell ref="A1310:B1310"/>
    <mergeCell ref="C1310:G1310"/>
    <mergeCell ref="H1310:I1310"/>
    <mergeCell ref="J1310:L1310"/>
    <mergeCell ref="N1310:O1310"/>
    <mergeCell ref="P1310:R1310"/>
    <mergeCell ref="A1309:B1309"/>
    <mergeCell ref="C1309:G1309"/>
    <mergeCell ref="H1309:I1309"/>
    <mergeCell ref="J1309:L1309"/>
    <mergeCell ref="N1309:O1309"/>
    <mergeCell ref="A1307:B1307"/>
    <mergeCell ref="C1307:L1307"/>
    <mergeCell ref="N1307:R1307"/>
    <mergeCell ref="A1308:B1308"/>
    <mergeCell ref="C1308:G1308"/>
    <mergeCell ref="H1308:I1308"/>
    <mergeCell ref="J1308:L1308"/>
    <mergeCell ref="N1308:O1308"/>
    <mergeCell ref="P1308:R1308"/>
    <mergeCell ref="B1295:C1295"/>
    <mergeCell ref="G1295:H1295"/>
    <mergeCell ref="A1306:B1306"/>
    <mergeCell ref="C1306:L1306"/>
    <mergeCell ref="N1306:R1306"/>
    <mergeCell ref="A1298:R1298"/>
    <mergeCell ref="A1300:R1300"/>
    <mergeCell ref="O1302:R1302"/>
    <mergeCell ref="O1304:Q1304"/>
    <mergeCell ref="P1293:R1293"/>
    <mergeCell ref="A1268:R1268"/>
    <mergeCell ref="A1270:R1270"/>
    <mergeCell ref="O1272:R1272"/>
    <mergeCell ref="O1274:Q1274"/>
    <mergeCell ref="A1293:B1293"/>
    <mergeCell ref="C1293:G1293"/>
    <mergeCell ref="H1293:I1293"/>
    <mergeCell ref="J1293:L1293"/>
    <mergeCell ref="N1293:O1293"/>
    <mergeCell ref="P1291:R1291"/>
    <mergeCell ref="A1292:B1292"/>
    <mergeCell ref="C1292:G1292"/>
    <mergeCell ref="H1292:I1292"/>
    <mergeCell ref="J1292:L1292"/>
    <mergeCell ref="N1292:O1292"/>
    <mergeCell ref="P1292:R1292"/>
    <mergeCell ref="A1291:B1291"/>
    <mergeCell ref="C1291:G1291"/>
    <mergeCell ref="H1291:I1291"/>
    <mergeCell ref="J1291:L1291"/>
    <mergeCell ref="N1291:O1291"/>
    <mergeCell ref="P1289:R1289"/>
    <mergeCell ref="A1290:B1290"/>
    <mergeCell ref="C1290:G1290"/>
    <mergeCell ref="H1290:I1290"/>
    <mergeCell ref="J1290:L1290"/>
    <mergeCell ref="N1290:O1290"/>
    <mergeCell ref="P1290:R1290"/>
    <mergeCell ref="A1289:B1289"/>
    <mergeCell ref="C1289:G1289"/>
    <mergeCell ref="H1289:I1289"/>
    <mergeCell ref="J1289:L1289"/>
    <mergeCell ref="N1289:O1289"/>
    <mergeCell ref="P1287:R1287"/>
    <mergeCell ref="A1288:B1288"/>
    <mergeCell ref="C1288:G1288"/>
    <mergeCell ref="H1288:I1288"/>
    <mergeCell ref="J1288:L1288"/>
    <mergeCell ref="N1288:O1288"/>
    <mergeCell ref="P1288:R1288"/>
    <mergeCell ref="A1287:B1287"/>
    <mergeCell ref="C1287:G1287"/>
    <mergeCell ref="H1287:I1287"/>
    <mergeCell ref="J1287:L1287"/>
    <mergeCell ref="N1287:O1287"/>
    <mergeCell ref="P1285:R1285"/>
    <mergeCell ref="A1286:B1286"/>
    <mergeCell ref="C1286:G1286"/>
    <mergeCell ref="H1286:I1286"/>
    <mergeCell ref="J1286:L1286"/>
    <mergeCell ref="N1286:O1286"/>
    <mergeCell ref="P1286:R1286"/>
    <mergeCell ref="A1285:B1285"/>
    <mergeCell ref="C1285:G1285"/>
    <mergeCell ref="H1285:I1285"/>
    <mergeCell ref="J1285:L1285"/>
    <mergeCell ref="N1285:O1285"/>
    <mergeCell ref="P1283:R1283"/>
    <mergeCell ref="A1284:B1284"/>
    <mergeCell ref="C1284:G1284"/>
    <mergeCell ref="H1284:I1284"/>
    <mergeCell ref="J1284:L1284"/>
    <mergeCell ref="N1284:O1284"/>
    <mergeCell ref="P1284:R1284"/>
    <mergeCell ref="A1283:B1283"/>
    <mergeCell ref="C1283:G1283"/>
    <mergeCell ref="H1283:I1283"/>
    <mergeCell ref="J1283:L1283"/>
    <mergeCell ref="N1283:O1283"/>
    <mergeCell ref="P1281:R1281"/>
    <mergeCell ref="A1282:B1282"/>
    <mergeCell ref="C1282:G1282"/>
    <mergeCell ref="H1282:I1282"/>
    <mergeCell ref="J1282:L1282"/>
    <mergeCell ref="N1282:O1282"/>
    <mergeCell ref="P1282:R1282"/>
    <mergeCell ref="A1281:B1281"/>
    <mergeCell ref="C1281:G1281"/>
    <mergeCell ref="H1281:I1281"/>
    <mergeCell ref="J1281:L1281"/>
    <mergeCell ref="N1281:O1281"/>
    <mergeCell ref="P1279:R1279"/>
    <mergeCell ref="A1280:B1280"/>
    <mergeCell ref="C1280:G1280"/>
    <mergeCell ref="H1280:I1280"/>
    <mergeCell ref="J1280:L1280"/>
    <mergeCell ref="N1280:O1280"/>
    <mergeCell ref="P1280:R1280"/>
    <mergeCell ref="A1279:B1279"/>
    <mergeCell ref="C1279:G1279"/>
    <mergeCell ref="H1279:I1279"/>
    <mergeCell ref="J1279:L1279"/>
    <mergeCell ref="N1279:O1279"/>
    <mergeCell ref="A1277:B1277"/>
    <mergeCell ref="C1277:L1277"/>
    <mergeCell ref="N1277:R1277"/>
    <mergeCell ref="A1278:B1278"/>
    <mergeCell ref="C1278:G1278"/>
    <mergeCell ref="H1278:I1278"/>
    <mergeCell ref="J1278:L1278"/>
    <mergeCell ref="N1278:O1278"/>
    <mergeCell ref="P1278:R1278"/>
    <mergeCell ref="B1265:C1265"/>
    <mergeCell ref="G1265:H1265"/>
    <mergeCell ref="A1276:B1276"/>
    <mergeCell ref="C1276:L1276"/>
    <mergeCell ref="N1276:R1276"/>
    <mergeCell ref="P1263:R1263"/>
    <mergeCell ref="A1238:R1238"/>
    <mergeCell ref="A1240:R1240"/>
    <mergeCell ref="O1242:R1242"/>
    <mergeCell ref="O1244:Q1244"/>
    <mergeCell ref="A1263:B1263"/>
    <mergeCell ref="C1263:G1263"/>
    <mergeCell ref="H1263:I1263"/>
    <mergeCell ref="J1263:L1263"/>
    <mergeCell ref="N1263:O1263"/>
    <mergeCell ref="P1261:R1261"/>
    <mergeCell ref="A1262:B1262"/>
    <mergeCell ref="C1262:G1262"/>
    <mergeCell ref="H1262:I1262"/>
    <mergeCell ref="J1262:L1262"/>
    <mergeCell ref="N1262:O1262"/>
    <mergeCell ref="P1262:R1262"/>
    <mergeCell ref="A1261:B1261"/>
    <mergeCell ref="C1261:G1261"/>
    <mergeCell ref="H1261:I1261"/>
    <mergeCell ref="J1261:L1261"/>
    <mergeCell ref="N1261:O1261"/>
    <mergeCell ref="P1259:R1259"/>
    <mergeCell ref="A1260:B1260"/>
    <mergeCell ref="C1260:G1260"/>
    <mergeCell ref="H1260:I1260"/>
    <mergeCell ref="J1260:L1260"/>
    <mergeCell ref="N1260:O1260"/>
    <mergeCell ref="P1260:R1260"/>
    <mergeCell ref="A1259:B1259"/>
    <mergeCell ref="C1259:G1259"/>
    <mergeCell ref="H1259:I1259"/>
    <mergeCell ref="J1259:L1259"/>
    <mergeCell ref="N1259:O1259"/>
    <mergeCell ref="P1257:R1257"/>
    <mergeCell ref="A1258:B1258"/>
    <mergeCell ref="C1258:G1258"/>
    <mergeCell ref="H1258:I1258"/>
    <mergeCell ref="J1258:L1258"/>
    <mergeCell ref="N1258:O1258"/>
    <mergeCell ref="P1258:R1258"/>
    <mergeCell ref="A1257:B1257"/>
    <mergeCell ref="C1257:G1257"/>
    <mergeCell ref="H1257:I1257"/>
    <mergeCell ref="J1257:L1257"/>
    <mergeCell ref="N1257:O1257"/>
    <mergeCell ref="P1255:R1255"/>
    <mergeCell ref="A1256:B1256"/>
    <mergeCell ref="C1256:G1256"/>
    <mergeCell ref="H1256:I1256"/>
    <mergeCell ref="J1256:L1256"/>
    <mergeCell ref="N1256:O1256"/>
    <mergeCell ref="P1256:R1256"/>
    <mergeCell ref="A1255:B1255"/>
    <mergeCell ref="C1255:G1255"/>
    <mergeCell ref="H1255:I1255"/>
    <mergeCell ref="J1255:L1255"/>
    <mergeCell ref="N1255:O1255"/>
    <mergeCell ref="P1253:R1253"/>
    <mergeCell ref="A1254:B1254"/>
    <mergeCell ref="C1254:G1254"/>
    <mergeCell ref="H1254:I1254"/>
    <mergeCell ref="J1254:L1254"/>
    <mergeCell ref="N1254:O1254"/>
    <mergeCell ref="P1254:R1254"/>
    <mergeCell ref="A1253:B1253"/>
    <mergeCell ref="C1253:G1253"/>
    <mergeCell ref="H1253:I1253"/>
    <mergeCell ref="J1253:L1253"/>
    <mergeCell ref="N1253:O1253"/>
    <mergeCell ref="P1251:R1251"/>
    <mergeCell ref="A1252:B1252"/>
    <mergeCell ref="C1252:G1252"/>
    <mergeCell ref="H1252:I1252"/>
    <mergeCell ref="J1252:L1252"/>
    <mergeCell ref="N1252:O1252"/>
    <mergeCell ref="P1252:R1252"/>
    <mergeCell ref="A1251:B1251"/>
    <mergeCell ref="C1251:G1251"/>
    <mergeCell ref="H1251:I1251"/>
    <mergeCell ref="J1251:L1251"/>
    <mergeCell ref="N1251:O1251"/>
    <mergeCell ref="P1249:R1249"/>
    <mergeCell ref="A1250:B1250"/>
    <mergeCell ref="C1250:G1250"/>
    <mergeCell ref="H1250:I1250"/>
    <mergeCell ref="J1250:L1250"/>
    <mergeCell ref="N1250:O1250"/>
    <mergeCell ref="P1250:R1250"/>
    <mergeCell ref="A1249:B1249"/>
    <mergeCell ref="C1249:G1249"/>
    <mergeCell ref="H1249:I1249"/>
    <mergeCell ref="J1249:L1249"/>
    <mergeCell ref="N1249:O1249"/>
    <mergeCell ref="A1247:B1247"/>
    <mergeCell ref="C1247:L1247"/>
    <mergeCell ref="N1247:R1247"/>
    <mergeCell ref="A1248:B1248"/>
    <mergeCell ref="C1248:G1248"/>
    <mergeCell ref="H1248:I1248"/>
    <mergeCell ref="J1248:L1248"/>
    <mergeCell ref="N1248:O1248"/>
    <mergeCell ref="P1248:R1248"/>
    <mergeCell ref="B1235:C1235"/>
    <mergeCell ref="G1235:H1235"/>
    <mergeCell ref="A1246:B1246"/>
    <mergeCell ref="C1246:L1246"/>
    <mergeCell ref="N1246:R1246"/>
    <mergeCell ref="P1233:R1233"/>
    <mergeCell ref="A1208:R1208"/>
    <mergeCell ref="A1210:R1210"/>
    <mergeCell ref="O1212:R1212"/>
    <mergeCell ref="O1214:Q1214"/>
    <mergeCell ref="A1233:B1233"/>
    <mergeCell ref="C1233:G1233"/>
    <mergeCell ref="H1233:I1233"/>
    <mergeCell ref="J1233:L1233"/>
    <mergeCell ref="N1233:O1233"/>
    <mergeCell ref="P1231:R1231"/>
    <mergeCell ref="A1232:B1232"/>
    <mergeCell ref="C1232:G1232"/>
    <mergeCell ref="H1232:I1232"/>
    <mergeCell ref="J1232:L1232"/>
    <mergeCell ref="N1232:O1232"/>
    <mergeCell ref="P1232:R1232"/>
    <mergeCell ref="A1231:B1231"/>
    <mergeCell ref="C1231:G1231"/>
    <mergeCell ref="H1231:I1231"/>
    <mergeCell ref="J1231:L1231"/>
    <mergeCell ref="N1231:O1231"/>
    <mergeCell ref="P1229:R1229"/>
    <mergeCell ref="A1230:B1230"/>
    <mergeCell ref="C1230:G1230"/>
    <mergeCell ref="H1230:I1230"/>
    <mergeCell ref="J1230:L1230"/>
    <mergeCell ref="N1230:O1230"/>
    <mergeCell ref="P1230:R1230"/>
    <mergeCell ref="A1229:B1229"/>
    <mergeCell ref="C1229:G1229"/>
    <mergeCell ref="H1229:I1229"/>
    <mergeCell ref="J1229:L1229"/>
    <mergeCell ref="N1229:O1229"/>
    <mergeCell ref="P1227:R1227"/>
    <mergeCell ref="A1228:B1228"/>
    <mergeCell ref="C1228:G1228"/>
    <mergeCell ref="H1228:I1228"/>
    <mergeCell ref="J1228:L1228"/>
    <mergeCell ref="N1228:O1228"/>
    <mergeCell ref="P1228:R1228"/>
    <mergeCell ref="A1227:B1227"/>
    <mergeCell ref="C1227:G1227"/>
    <mergeCell ref="H1227:I1227"/>
    <mergeCell ref="J1227:L1227"/>
    <mergeCell ref="N1227:O1227"/>
    <mergeCell ref="P1225:R1225"/>
    <mergeCell ref="A1226:B1226"/>
    <mergeCell ref="C1226:G1226"/>
    <mergeCell ref="H1226:I1226"/>
    <mergeCell ref="J1226:L1226"/>
    <mergeCell ref="N1226:O1226"/>
    <mergeCell ref="P1226:R1226"/>
    <mergeCell ref="A1225:B1225"/>
    <mergeCell ref="C1225:G1225"/>
    <mergeCell ref="H1225:I1225"/>
    <mergeCell ref="J1225:L1225"/>
    <mergeCell ref="N1225:O1225"/>
    <mergeCell ref="P1223:R1223"/>
    <mergeCell ref="A1224:B1224"/>
    <mergeCell ref="C1224:G1224"/>
    <mergeCell ref="H1224:I1224"/>
    <mergeCell ref="J1224:L1224"/>
    <mergeCell ref="N1224:O1224"/>
    <mergeCell ref="P1224:R1224"/>
    <mergeCell ref="A1223:B1223"/>
    <mergeCell ref="C1223:G1223"/>
    <mergeCell ref="H1223:I1223"/>
    <mergeCell ref="J1223:L1223"/>
    <mergeCell ref="N1223:O1223"/>
    <mergeCell ref="P1221:R1221"/>
    <mergeCell ref="A1222:B1222"/>
    <mergeCell ref="C1222:G1222"/>
    <mergeCell ref="H1222:I1222"/>
    <mergeCell ref="J1222:L1222"/>
    <mergeCell ref="N1222:O1222"/>
    <mergeCell ref="P1222:R1222"/>
    <mergeCell ref="A1221:B1221"/>
    <mergeCell ref="C1221:G1221"/>
    <mergeCell ref="H1221:I1221"/>
    <mergeCell ref="J1221:L1221"/>
    <mergeCell ref="N1221:O1221"/>
    <mergeCell ref="P1219:R1219"/>
    <mergeCell ref="A1220:B1220"/>
    <mergeCell ref="C1220:G1220"/>
    <mergeCell ref="H1220:I1220"/>
    <mergeCell ref="J1220:L1220"/>
    <mergeCell ref="N1220:O1220"/>
    <mergeCell ref="P1220:R1220"/>
    <mergeCell ref="A1219:B1219"/>
    <mergeCell ref="C1219:G1219"/>
    <mergeCell ref="H1219:I1219"/>
    <mergeCell ref="J1219:L1219"/>
    <mergeCell ref="N1219:O1219"/>
    <mergeCell ref="A1217:B1217"/>
    <mergeCell ref="C1217:L1217"/>
    <mergeCell ref="N1217:R1217"/>
    <mergeCell ref="A1218:B1218"/>
    <mergeCell ref="C1218:G1218"/>
    <mergeCell ref="H1218:I1218"/>
    <mergeCell ref="J1218:L1218"/>
    <mergeCell ref="N1218:O1218"/>
    <mergeCell ref="P1218:R1218"/>
    <mergeCell ref="B1205:C1205"/>
    <mergeCell ref="G1205:H1205"/>
    <mergeCell ref="A1216:B1216"/>
    <mergeCell ref="C1216:L1216"/>
    <mergeCell ref="N1216:R1216"/>
    <mergeCell ref="P1203:R1203"/>
    <mergeCell ref="A1178:R1178"/>
    <mergeCell ref="A1180:R1180"/>
    <mergeCell ref="O1182:R1182"/>
    <mergeCell ref="O1184:Q1184"/>
    <mergeCell ref="A1203:B1203"/>
    <mergeCell ref="C1203:G1203"/>
    <mergeCell ref="H1203:I1203"/>
    <mergeCell ref="J1203:L1203"/>
    <mergeCell ref="N1203:O1203"/>
    <mergeCell ref="P1201:R1201"/>
    <mergeCell ref="A1202:B1202"/>
    <mergeCell ref="C1202:G1202"/>
    <mergeCell ref="H1202:I1202"/>
    <mergeCell ref="J1202:L1202"/>
    <mergeCell ref="N1202:O1202"/>
    <mergeCell ref="P1202:R1202"/>
    <mergeCell ref="A1201:B1201"/>
    <mergeCell ref="C1201:G1201"/>
    <mergeCell ref="H1201:I1201"/>
    <mergeCell ref="J1201:L1201"/>
    <mergeCell ref="N1201:O1201"/>
    <mergeCell ref="P1199:R1199"/>
    <mergeCell ref="A1200:B1200"/>
    <mergeCell ref="C1200:G1200"/>
    <mergeCell ref="H1200:I1200"/>
    <mergeCell ref="J1200:L1200"/>
    <mergeCell ref="N1200:O1200"/>
    <mergeCell ref="P1200:R1200"/>
    <mergeCell ref="A1199:B1199"/>
    <mergeCell ref="C1199:G1199"/>
    <mergeCell ref="H1199:I1199"/>
    <mergeCell ref="J1199:L1199"/>
    <mergeCell ref="N1199:O1199"/>
    <mergeCell ref="P1197:R1197"/>
    <mergeCell ref="A1198:B1198"/>
    <mergeCell ref="C1198:G1198"/>
    <mergeCell ref="H1198:I1198"/>
    <mergeCell ref="J1198:L1198"/>
    <mergeCell ref="N1198:O1198"/>
    <mergeCell ref="P1198:R1198"/>
    <mergeCell ref="A1197:B1197"/>
    <mergeCell ref="C1197:G1197"/>
    <mergeCell ref="H1197:I1197"/>
    <mergeCell ref="J1197:L1197"/>
    <mergeCell ref="N1197:O1197"/>
    <mergeCell ref="P1195:R1195"/>
    <mergeCell ref="A1196:B1196"/>
    <mergeCell ref="C1196:G1196"/>
    <mergeCell ref="H1196:I1196"/>
    <mergeCell ref="J1196:L1196"/>
    <mergeCell ref="N1196:O1196"/>
    <mergeCell ref="P1196:R1196"/>
    <mergeCell ref="A1195:B1195"/>
    <mergeCell ref="C1195:G1195"/>
    <mergeCell ref="H1195:I1195"/>
    <mergeCell ref="J1195:L1195"/>
    <mergeCell ref="N1195:O1195"/>
    <mergeCell ref="P1193:R1193"/>
    <mergeCell ref="A1194:B1194"/>
    <mergeCell ref="C1194:G1194"/>
    <mergeCell ref="H1194:I1194"/>
    <mergeCell ref="J1194:L1194"/>
    <mergeCell ref="N1194:O1194"/>
    <mergeCell ref="P1194:R1194"/>
    <mergeCell ref="A1193:B1193"/>
    <mergeCell ref="C1193:G1193"/>
    <mergeCell ref="H1193:I1193"/>
    <mergeCell ref="J1193:L1193"/>
    <mergeCell ref="N1193:O1193"/>
    <mergeCell ref="P1191:R1191"/>
    <mergeCell ref="A1192:B1192"/>
    <mergeCell ref="C1192:G1192"/>
    <mergeCell ref="H1192:I1192"/>
    <mergeCell ref="J1192:L1192"/>
    <mergeCell ref="N1192:O1192"/>
    <mergeCell ref="P1192:R1192"/>
    <mergeCell ref="A1191:B1191"/>
    <mergeCell ref="C1191:G1191"/>
    <mergeCell ref="H1191:I1191"/>
    <mergeCell ref="J1191:L1191"/>
    <mergeCell ref="N1191:O1191"/>
    <mergeCell ref="P1189:R1189"/>
    <mergeCell ref="A1190:B1190"/>
    <mergeCell ref="C1190:G1190"/>
    <mergeCell ref="H1190:I1190"/>
    <mergeCell ref="J1190:L1190"/>
    <mergeCell ref="N1190:O1190"/>
    <mergeCell ref="P1190:R1190"/>
    <mergeCell ref="A1189:B1189"/>
    <mergeCell ref="C1189:G1189"/>
    <mergeCell ref="H1189:I1189"/>
    <mergeCell ref="J1189:L1189"/>
    <mergeCell ref="N1189:O1189"/>
    <mergeCell ref="A1187:B1187"/>
    <mergeCell ref="C1187:L1187"/>
    <mergeCell ref="N1187:R1187"/>
    <mergeCell ref="A1188:B1188"/>
    <mergeCell ref="C1188:G1188"/>
    <mergeCell ref="H1188:I1188"/>
    <mergeCell ref="J1188:L1188"/>
    <mergeCell ref="N1188:O1188"/>
    <mergeCell ref="P1188:R1188"/>
    <mergeCell ref="B1175:C1175"/>
    <mergeCell ref="G1175:H1175"/>
    <mergeCell ref="A1186:B1186"/>
    <mergeCell ref="C1186:L1186"/>
    <mergeCell ref="N1186:R1186"/>
    <mergeCell ref="P1173:R1173"/>
    <mergeCell ref="A1148:R1148"/>
    <mergeCell ref="A1150:R1150"/>
    <mergeCell ref="O1152:R1152"/>
    <mergeCell ref="O1154:Q1154"/>
    <mergeCell ref="A1173:B1173"/>
    <mergeCell ref="C1173:G1173"/>
    <mergeCell ref="H1173:I1173"/>
    <mergeCell ref="J1173:L1173"/>
    <mergeCell ref="N1173:O1173"/>
    <mergeCell ref="P1171:R1171"/>
    <mergeCell ref="A1172:B1172"/>
    <mergeCell ref="C1172:G1172"/>
    <mergeCell ref="H1172:I1172"/>
    <mergeCell ref="J1172:L1172"/>
    <mergeCell ref="N1172:O1172"/>
    <mergeCell ref="P1172:R1172"/>
    <mergeCell ref="A1171:B1171"/>
    <mergeCell ref="C1171:G1171"/>
    <mergeCell ref="H1171:I1171"/>
    <mergeCell ref="J1171:L1171"/>
    <mergeCell ref="N1171:O1171"/>
    <mergeCell ref="P1169:R1169"/>
    <mergeCell ref="A1170:B1170"/>
    <mergeCell ref="C1170:G1170"/>
    <mergeCell ref="H1170:I1170"/>
    <mergeCell ref="J1170:L1170"/>
    <mergeCell ref="N1170:O1170"/>
    <mergeCell ref="P1170:R1170"/>
    <mergeCell ref="A1169:B1169"/>
    <mergeCell ref="C1169:G1169"/>
    <mergeCell ref="H1169:I1169"/>
    <mergeCell ref="J1169:L1169"/>
    <mergeCell ref="N1169:O1169"/>
    <mergeCell ref="P1167:R1167"/>
    <mergeCell ref="A1168:B1168"/>
    <mergeCell ref="C1168:G1168"/>
    <mergeCell ref="H1168:I1168"/>
    <mergeCell ref="J1168:L1168"/>
    <mergeCell ref="N1168:O1168"/>
    <mergeCell ref="P1168:R1168"/>
    <mergeCell ref="A1167:B1167"/>
    <mergeCell ref="C1167:G1167"/>
    <mergeCell ref="H1167:I1167"/>
    <mergeCell ref="J1167:L1167"/>
    <mergeCell ref="N1167:O1167"/>
    <mergeCell ref="P1165:R1165"/>
    <mergeCell ref="A1166:B1166"/>
    <mergeCell ref="C1166:G1166"/>
    <mergeCell ref="H1166:I1166"/>
    <mergeCell ref="J1166:L1166"/>
    <mergeCell ref="N1166:O1166"/>
    <mergeCell ref="P1166:R1166"/>
    <mergeCell ref="A1165:B1165"/>
    <mergeCell ref="C1165:G1165"/>
    <mergeCell ref="H1165:I1165"/>
    <mergeCell ref="J1165:L1165"/>
    <mergeCell ref="N1165:O1165"/>
    <mergeCell ref="P1163:R1163"/>
    <mergeCell ref="A1164:B1164"/>
    <mergeCell ref="C1164:G1164"/>
    <mergeCell ref="H1164:I1164"/>
    <mergeCell ref="J1164:L1164"/>
    <mergeCell ref="N1164:O1164"/>
    <mergeCell ref="P1164:R1164"/>
    <mergeCell ref="A1163:B1163"/>
    <mergeCell ref="C1163:G1163"/>
    <mergeCell ref="H1163:I1163"/>
    <mergeCell ref="J1163:L1163"/>
    <mergeCell ref="N1163:O1163"/>
    <mergeCell ref="P1161:R1161"/>
    <mergeCell ref="A1162:B1162"/>
    <mergeCell ref="C1162:G1162"/>
    <mergeCell ref="H1162:I1162"/>
    <mergeCell ref="J1162:L1162"/>
    <mergeCell ref="N1162:O1162"/>
    <mergeCell ref="P1162:R1162"/>
    <mergeCell ref="A1161:B1161"/>
    <mergeCell ref="C1161:G1161"/>
    <mergeCell ref="H1161:I1161"/>
    <mergeCell ref="J1161:L1161"/>
    <mergeCell ref="N1161:O1161"/>
    <mergeCell ref="P1159:R1159"/>
    <mergeCell ref="A1160:B1160"/>
    <mergeCell ref="C1160:G1160"/>
    <mergeCell ref="H1160:I1160"/>
    <mergeCell ref="J1160:L1160"/>
    <mergeCell ref="N1160:O1160"/>
    <mergeCell ref="P1160:R1160"/>
    <mergeCell ref="A1159:B1159"/>
    <mergeCell ref="C1159:G1159"/>
    <mergeCell ref="H1159:I1159"/>
    <mergeCell ref="J1159:L1159"/>
    <mergeCell ref="N1159:O1159"/>
    <mergeCell ref="A1157:B1157"/>
    <mergeCell ref="C1157:L1157"/>
    <mergeCell ref="N1157:R1157"/>
    <mergeCell ref="A1158:B1158"/>
    <mergeCell ref="C1158:G1158"/>
    <mergeCell ref="H1158:I1158"/>
    <mergeCell ref="J1158:L1158"/>
    <mergeCell ref="N1158:O1158"/>
    <mergeCell ref="P1158:R1158"/>
    <mergeCell ref="B1145:C1145"/>
    <mergeCell ref="G1145:H1145"/>
    <mergeCell ref="A1156:B1156"/>
    <mergeCell ref="C1156:L1156"/>
    <mergeCell ref="N1156:R1156"/>
    <mergeCell ref="P1143:R1143"/>
    <mergeCell ref="A1118:R1118"/>
    <mergeCell ref="A1120:R1120"/>
    <mergeCell ref="O1122:R1122"/>
    <mergeCell ref="O1124:Q1124"/>
    <mergeCell ref="A1143:B1143"/>
    <mergeCell ref="C1143:G1143"/>
    <mergeCell ref="H1143:I1143"/>
    <mergeCell ref="J1143:L1143"/>
    <mergeCell ref="N1143:O1143"/>
    <mergeCell ref="P1141:R1141"/>
    <mergeCell ref="A1142:B1142"/>
    <mergeCell ref="C1142:G1142"/>
    <mergeCell ref="H1142:I1142"/>
    <mergeCell ref="J1142:L1142"/>
    <mergeCell ref="N1142:O1142"/>
    <mergeCell ref="P1142:R1142"/>
    <mergeCell ref="A1141:B1141"/>
    <mergeCell ref="C1141:G1141"/>
    <mergeCell ref="H1141:I1141"/>
    <mergeCell ref="J1141:L1141"/>
    <mergeCell ref="N1141:O1141"/>
    <mergeCell ref="P1139:R1139"/>
    <mergeCell ref="A1140:B1140"/>
    <mergeCell ref="C1140:G1140"/>
    <mergeCell ref="H1140:I1140"/>
    <mergeCell ref="J1140:L1140"/>
    <mergeCell ref="N1140:O1140"/>
    <mergeCell ref="P1140:R1140"/>
    <mergeCell ref="A1139:B1139"/>
    <mergeCell ref="C1139:G1139"/>
    <mergeCell ref="H1139:I1139"/>
    <mergeCell ref="J1139:L1139"/>
    <mergeCell ref="N1139:O1139"/>
    <mergeCell ref="P1137:R1137"/>
    <mergeCell ref="A1138:B1138"/>
    <mergeCell ref="C1138:G1138"/>
    <mergeCell ref="H1138:I1138"/>
    <mergeCell ref="J1138:L1138"/>
    <mergeCell ref="N1138:O1138"/>
    <mergeCell ref="P1138:R1138"/>
    <mergeCell ref="A1137:B1137"/>
    <mergeCell ref="C1137:G1137"/>
    <mergeCell ref="H1137:I1137"/>
    <mergeCell ref="J1137:L1137"/>
    <mergeCell ref="N1137:O1137"/>
    <mergeCell ref="P1135:R1135"/>
    <mergeCell ref="A1136:B1136"/>
    <mergeCell ref="C1136:G1136"/>
    <mergeCell ref="H1136:I1136"/>
    <mergeCell ref="J1136:L1136"/>
    <mergeCell ref="N1136:O1136"/>
    <mergeCell ref="P1136:R1136"/>
    <mergeCell ref="A1135:B1135"/>
    <mergeCell ref="C1135:G1135"/>
    <mergeCell ref="H1135:I1135"/>
    <mergeCell ref="J1135:L1135"/>
    <mergeCell ref="N1135:O1135"/>
    <mergeCell ref="P1133:R1133"/>
    <mergeCell ref="A1134:B1134"/>
    <mergeCell ref="C1134:G1134"/>
    <mergeCell ref="H1134:I1134"/>
    <mergeCell ref="J1134:L1134"/>
    <mergeCell ref="N1134:O1134"/>
    <mergeCell ref="P1134:R1134"/>
    <mergeCell ref="A1133:B1133"/>
    <mergeCell ref="C1133:G1133"/>
    <mergeCell ref="H1133:I1133"/>
    <mergeCell ref="J1133:L1133"/>
    <mergeCell ref="N1133:O1133"/>
    <mergeCell ref="P1131:R1131"/>
    <mergeCell ref="A1132:B1132"/>
    <mergeCell ref="C1132:G1132"/>
    <mergeCell ref="H1132:I1132"/>
    <mergeCell ref="J1132:L1132"/>
    <mergeCell ref="N1132:O1132"/>
    <mergeCell ref="P1132:R1132"/>
    <mergeCell ref="A1131:B1131"/>
    <mergeCell ref="C1131:G1131"/>
    <mergeCell ref="H1131:I1131"/>
    <mergeCell ref="J1131:L1131"/>
    <mergeCell ref="N1131:O1131"/>
    <mergeCell ref="P1129:R1129"/>
    <mergeCell ref="A1130:B1130"/>
    <mergeCell ref="C1130:G1130"/>
    <mergeCell ref="H1130:I1130"/>
    <mergeCell ref="J1130:L1130"/>
    <mergeCell ref="N1130:O1130"/>
    <mergeCell ref="P1130:R1130"/>
    <mergeCell ref="A1129:B1129"/>
    <mergeCell ref="C1129:G1129"/>
    <mergeCell ref="H1129:I1129"/>
    <mergeCell ref="J1129:L1129"/>
    <mergeCell ref="N1129:O1129"/>
    <mergeCell ref="A1127:B1127"/>
    <mergeCell ref="C1127:L1127"/>
    <mergeCell ref="N1127:R1127"/>
    <mergeCell ref="A1128:B1128"/>
    <mergeCell ref="C1128:G1128"/>
    <mergeCell ref="H1128:I1128"/>
    <mergeCell ref="J1128:L1128"/>
    <mergeCell ref="N1128:O1128"/>
    <mergeCell ref="P1128:R1128"/>
    <mergeCell ref="B1115:C1115"/>
    <mergeCell ref="G1115:H1115"/>
    <mergeCell ref="A1126:B1126"/>
    <mergeCell ref="C1126:L1126"/>
    <mergeCell ref="N1126:R1126"/>
    <mergeCell ref="P1113:R1113"/>
    <mergeCell ref="A1092:R1092"/>
    <mergeCell ref="A1094:R1094"/>
    <mergeCell ref="O1096:R1096"/>
    <mergeCell ref="O1098:Q1098"/>
    <mergeCell ref="A1113:B1113"/>
    <mergeCell ref="C1113:G1113"/>
    <mergeCell ref="H1113:I1113"/>
    <mergeCell ref="J1113:L1113"/>
    <mergeCell ref="N1113:O1113"/>
    <mergeCell ref="P1111:R1111"/>
    <mergeCell ref="A1112:B1112"/>
    <mergeCell ref="C1112:G1112"/>
    <mergeCell ref="H1112:I1112"/>
    <mergeCell ref="J1112:L1112"/>
    <mergeCell ref="N1112:O1112"/>
    <mergeCell ref="P1112:R1112"/>
    <mergeCell ref="A1111:B1111"/>
    <mergeCell ref="C1111:G1111"/>
    <mergeCell ref="H1111:I1111"/>
    <mergeCell ref="J1111:L1111"/>
    <mergeCell ref="N1111:O1111"/>
    <mergeCell ref="P1109:R1109"/>
    <mergeCell ref="A1110:B1110"/>
    <mergeCell ref="C1110:G1110"/>
    <mergeCell ref="H1110:I1110"/>
    <mergeCell ref="J1110:L1110"/>
    <mergeCell ref="N1110:O1110"/>
    <mergeCell ref="P1110:R1110"/>
    <mergeCell ref="A1109:B1109"/>
    <mergeCell ref="C1109:G1109"/>
    <mergeCell ref="H1109:I1109"/>
    <mergeCell ref="J1109:L1109"/>
    <mergeCell ref="N1109:O1109"/>
    <mergeCell ref="P1107:R1107"/>
    <mergeCell ref="A1108:B1108"/>
    <mergeCell ref="C1108:G1108"/>
    <mergeCell ref="H1108:I1108"/>
    <mergeCell ref="J1108:L1108"/>
    <mergeCell ref="N1108:O1108"/>
    <mergeCell ref="P1108:R1108"/>
    <mergeCell ref="A1107:B1107"/>
    <mergeCell ref="C1107:G1107"/>
    <mergeCell ref="H1107:I1107"/>
    <mergeCell ref="J1107:L1107"/>
    <mergeCell ref="N1107:O1107"/>
    <mergeCell ref="P1105:R1105"/>
    <mergeCell ref="A1106:B1106"/>
    <mergeCell ref="C1106:G1106"/>
    <mergeCell ref="H1106:I1106"/>
    <mergeCell ref="J1106:L1106"/>
    <mergeCell ref="N1106:O1106"/>
    <mergeCell ref="P1106:R1106"/>
    <mergeCell ref="A1105:B1105"/>
    <mergeCell ref="C1105:G1105"/>
    <mergeCell ref="H1105:I1105"/>
    <mergeCell ref="J1105:L1105"/>
    <mergeCell ref="N1105:O1105"/>
    <mergeCell ref="P1103:R1103"/>
    <mergeCell ref="A1104:B1104"/>
    <mergeCell ref="C1104:G1104"/>
    <mergeCell ref="H1104:I1104"/>
    <mergeCell ref="J1104:L1104"/>
    <mergeCell ref="N1104:O1104"/>
    <mergeCell ref="P1104:R1104"/>
    <mergeCell ref="A1103:B1103"/>
    <mergeCell ref="C1103:G1103"/>
    <mergeCell ref="H1103:I1103"/>
    <mergeCell ref="J1103:L1103"/>
    <mergeCell ref="N1103:O1103"/>
    <mergeCell ref="A1101:B1101"/>
    <mergeCell ref="C1101:L1101"/>
    <mergeCell ref="N1101:R1101"/>
    <mergeCell ref="A1102:B1102"/>
    <mergeCell ref="C1102:G1102"/>
    <mergeCell ref="H1102:I1102"/>
    <mergeCell ref="J1102:L1102"/>
    <mergeCell ref="N1102:O1102"/>
    <mergeCell ref="P1102:R1102"/>
    <mergeCell ref="B1089:C1089"/>
    <mergeCell ref="G1089:H1089"/>
    <mergeCell ref="A1100:B1100"/>
    <mergeCell ref="C1100:L1100"/>
    <mergeCell ref="N1100:R1100"/>
    <mergeCell ref="P1087:R1087"/>
    <mergeCell ref="A1062:R1062"/>
    <mergeCell ref="A1064:R1064"/>
    <mergeCell ref="O1066:R1066"/>
    <mergeCell ref="O1068:Q1068"/>
    <mergeCell ref="A1087:B1087"/>
    <mergeCell ref="C1087:G1087"/>
    <mergeCell ref="H1087:I1087"/>
    <mergeCell ref="J1087:L1087"/>
    <mergeCell ref="N1087:O1087"/>
    <mergeCell ref="P1085:R1085"/>
    <mergeCell ref="A1086:B1086"/>
    <mergeCell ref="C1086:G1086"/>
    <mergeCell ref="H1086:I1086"/>
    <mergeCell ref="J1086:L1086"/>
    <mergeCell ref="N1086:O1086"/>
    <mergeCell ref="P1086:R1086"/>
    <mergeCell ref="A1085:B1085"/>
    <mergeCell ref="C1085:G1085"/>
    <mergeCell ref="H1085:I1085"/>
    <mergeCell ref="J1085:L1085"/>
    <mergeCell ref="N1085:O1085"/>
    <mergeCell ref="P1083:R1083"/>
    <mergeCell ref="A1084:B1084"/>
    <mergeCell ref="C1084:G1084"/>
    <mergeCell ref="H1084:I1084"/>
    <mergeCell ref="J1084:L1084"/>
    <mergeCell ref="N1084:O1084"/>
    <mergeCell ref="P1084:R1084"/>
    <mergeCell ref="A1083:B1083"/>
    <mergeCell ref="C1083:G1083"/>
    <mergeCell ref="H1083:I1083"/>
    <mergeCell ref="J1083:L1083"/>
    <mergeCell ref="N1083:O1083"/>
    <mergeCell ref="P1081:R1081"/>
    <mergeCell ref="A1082:B1082"/>
    <mergeCell ref="C1082:G1082"/>
    <mergeCell ref="H1082:I1082"/>
    <mergeCell ref="J1082:L1082"/>
    <mergeCell ref="N1082:O1082"/>
    <mergeCell ref="P1082:R1082"/>
    <mergeCell ref="A1081:B1081"/>
    <mergeCell ref="C1081:G1081"/>
    <mergeCell ref="H1081:I1081"/>
    <mergeCell ref="J1081:L1081"/>
    <mergeCell ref="N1081:O1081"/>
    <mergeCell ref="P1079:R1079"/>
    <mergeCell ref="A1080:B1080"/>
    <mergeCell ref="C1080:G1080"/>
    <mergeCell ref="H1080:I1080"/>
    <mergeCell ref="J1080:L1080"/>
    <mergeCell ref="N1080:O1080"/>
    <mergeCell ref="P1080:R1080"/>
    <mergeCell ref="A1079:B1079"/>
    <mergeCell ref="C1079:G1079"/>
    <mergeCell ref="H1079:I1079"/>
    <mergeCell ref="J1079:L1079"/>
    <mergeCell ref="N1079:O1079"/>
    <mergeCell ref="P1077:R1077"/>
    <mergeCell ref="A1078:B1078"/>
    <mergeCell ref="C1078:G1078"/>
    <mergeCell ref="H1078:I1078"/>
    <mergeCell ref="J1078:L1078"/>
    <mergeCell ref="N1078:O1078"/>
    <mergeCell ref="P1078:R1078"/>
    <mergeCell ref="A1077:B1077"/>
    <mergeCell ref="C1077:G1077"/>
    <mergeCell ref="H1077:I1077"/>
    <mergeCell ref="J1077:L1077"/>
    <mergeCell ref="N1077:O1077"/>
    <mergeCell ref="P1075:R1075"/>
    <mergeCell ref="A1076:B1076"/>
    <mergeCell ref="C1076:G1076"/>
    <mergeCell ref="H1076:I1076"/>
    <mergeCell ref="J1076:L1076"/>
    <mergeCell ref="N1076:O1076"/>
    <mergeCell ref="P1076:R1076"/>
    <mergeCell ref="A1075:B1075"/>
    <mergeCell ref="C1075:G1075"/>
    <mergeCell ref="H1075:I1075"/>
    <mergeCell ref="J1075:L1075"/>
    <mergeCell ref="N1075:O1075"/>
    <mergeCell ref="P1073:R1073"/>
    <mergeCell ref="A1074:B1074"/>
    <mergeCell ref="C1074:G1074"/>
    <mergeCell ref="H1074:I1074"/>
    <mergeCell ref="J1074:L1074"/>
    <mergeCell ref="N1074:O1074"/>
    <mergeCell ref="P1074:R1074"/>
    <mergeCell ref="A1073:B1073"/>
    <mergeCell ref="C1073:G1073"/>
    <mergeCell ref="H1073:I1073"/>
    <mergeCell ref="J1073:L1073"/>
    <mergeCell ref="N1073:O1073"/>
    <mergeCell ref="A1071:B1071"/>
    <mergeCell ref="C1071:L1071"/>
    <mergeCell ref="N1071:R1071"/>
    <mergeCell ref="A1072:B1072"/>
    <mergeCell ref="C1072:G1072"/>
    <mergeCell ref="H1072:I1072"/>
    <mergeCell ref="J1072:L1072"/>
    <mergeCell ref="N1072:O1072"/>
    <mergeCell ref="P1072:R1072"/>
    <mergeCell ref="B1059:C1059"/>
    <mergeCell ref="G1059:H1059"/>
    <mergeCell ref="A1070:B1070"/>
    <mergeCell ref="C1070:L1070"/>
    <mergeCell ref="N1070:R1070"/>
    <mergeCell ref="P1057:R1057"/>
    <mergeCell ref="A1032:R1032"/>
    <mergeCell ref="A1034:R1034"/>
    <mergeCell ref="O1036:R1036"/>
    <mergeCell ref="O1038:Q1038"/>
    <mergeCell ref="A1057:B1057"/>
    <mergeCell ref="C1057:G1057"/>
    <mergeCell ref="H1057:I1057"/>
    <mergeCell ref="J1057:L1057"/>
    <mergeCell ref="N1057:O1057"/>
    <mergeCell ref="P1055:R1055"/>
    <mergeCell ref="A1056:B1056"/>
    <mergeCell ref="C1056:G1056"/>
    <mergeCell ref="H1056:I1056"/>
    <mergeCell ref="J1056:L1056"/>
    <mergeCell ref="N1056:O1056"/>
    <mergeCell ref="P1056:R1056"/>
    <mergeCell ref="A1055:B1055"/>
    <mergeCell ref="C1055:G1055"/>
    <mergeCell ref="H1055:I1055"/>
    <mergeCell ref="J1055:L1055"/>
    <mergeCell ref="N1055:O1055"/>
    <mergeCell ref="P1053:R1053"/>
    <mergeCell ref="A1054:B1054"/>
    <mergeCell ref="C1054:G1054"/>
    <mergeCell ref="H1054:I1054"/>
    <mergeCell ref="J1054:L1054"/>
    <mergeCell ref="N1054:O1054"/>
    <mergeCell ref="P1054:R1054"/>
    <mergeCell ref="A1053:B1053"/>
    <mergeCell ref="C1053:G1053"/>
    <mergeCell ref="H1053:I1053"/>
    <mergeCell ref="J1053:L1053"/>
    <mergeCell ref="N1053:O1053"/>
    <mergeCell ref="P1051:R1051"/>
    <mergeCell ref="A1052:B1052"/>
    <mergeCell ref="C1052:G1052"/>
    <mergeCell ref="H1052:I1052"/>
    <mergeCell ref="J1052:L1052"/>
    <mergeCell ref="N1052:O1052"/>
    <mergeCell ref="P1052:R1052"/>
    <mergeCell ref="A1051:B1051"/>
    <mergeCell ref="C1051:G1051"/>
    <mergeCell ref="H1051:I1051"/>
    <mergeCell ref="J1051:L1051"/>
    <mergeCell ref="N1051:O1051"/>
    <mergeCell ref="P1049:R1049"/>
    <mergeCell ref="A1050:B1050"/>
    <mergeCell ref="C1050:G1050"/>
    <mergeCell ref="H1050:I1050"/>
    <mergeCell ref="J1050:L1050"/>
    <mergeCell ref="N1050:O1050"/>
    <mergeCell ref="P1050:R1050"/>
    <mergeCell ref="A1049:B1049"/>
    <mergeCell ref="C1049:G1049"/>
    <mergeCell ref="H1049:I1049"/>
    <mergeCell ref="J1049:L1049"/>
    <mergeCell ref="N1049:O1049"/>
    <mergeCell ref="P1047:R1047"/>
    <mergeCell ref="A1048:B1048"/>
    <mergeCell ref="C1048:G1048"/>
    <mergeCell ref="H1048:I1048"/>
    <mergeCell ref="J1048:L1048"/>
    <mergeCell ref="N1048:O1048"/>
    <mergeCell ref="P1048:R1048"/>
    <mergeCell ref="A1047:B1047"/>
    <mergeCell ref="C1047:G1047"/>
    <mergeCell ref="H1047:I1047"/>
    <mergeCell ref="J1047:L1047"/>
    <mergeCell ref="N1047:O1047"/>
    <mergeCell ref="P1045:R1045"/>
    <mergeCell ref="A1046:B1046"/>
    <mergeCell ref="C1046:G1046"/>
    <mergeCell ref="H1046:I1046"/>
    <mergeCell ref="J1046:L1046"/>
    <mergeCell ref="N1046:O1046"/>
    <mergeCell ref="P1046:R1046"/>
    <mergeCell ref="A1045:B1045"/>
    <mergeCell ref="C1045:G1045"/>
    <mergeCell ref="H1045:I1045"/>
    <mergeCell ref="J1045:L1045"/>
    <mergeCell ref="N1045:O1045"/>
    <mergeCell ref="P1043:R1043"/>
    <mergeCell ref="A1044:B1044"/>
    <mergeCell ref="C1044:G1044"/>
    <mergeCell ref="H1044:I1044"/>
    <mergeCell ref="J1044:L1044"/>
    <mergeCell ref="N1044:O1044"/>
    <mergeCell ref="P1044:R1044"/>
    <mergeCell ref="A1043:B1043"/>
    <mergeCell ref="C1043:G1043"/>
    <mergeCell ref="H1043:I1043"/>
    <mergeCell ref="J1043:L1043"/>
    <mergeCell ref="N1043:O1043"/>
    <mergeCell ref="A1041:B1041"/>
    <mergeCell ref="C1041:L1041"/>
    <mergeCell ref="N1041:R1041"/>
    <mergeCell ref="A1042:B1042"/>
    <mergeCell ref="C1042:G1042"/>
    <mergeCell ref="H1042:I1042"/>
    <mergeCell ref="J1042:L1042"/>
    <mergeCell ref="N1042:O1042"/>
    <mergeCell ref="P1042:R1042"/>
    <mergeCell ref="B1029:C1029"/>
    <mergeCell ref="G1029:H1029"/>
    <mergeCell ref="A1040:B1040"/>
    <mergeCell ref="C1040:L1040"/>
    <mergeCell ref="N1040:R1040"/>
    <mergeCell ref="P1026:R1026"/>
    <mergeCell ref="A1027:B1027"/>
    <mergeCell ref="C1027:G1027"/>
    <mergeCell ref="H1027:I1027"/>
    <mergeCell ref="J1027:L1027"/>
    <mergeCell ref="N1027:O1027"/>
    <mergeCell ref="P1027:R1027"/>
    <mergeCell ref="A1026:B1026"/>
    <mergeCell ref="C1026:G1026"/>
    <mergeCell ref="H1026:I1026"/>
    <mergeCell ref="J1026:L1026"/>
    <mergeCell ref="N1026:O1026"/>
    <mergeCell ref="P1024:R1024"/>
    <mergeCell ref="A1025:B1025"/>
    <mergeCell ref="C1025:G1025"/>
    <mergeCell ref="H1025:I1025"/>
    <mergeCell ref="J1025:L1025"/>
    <mergeCell ref="N1025:O1025"/>
    <mergeCell ref="P1025:R1025"/>
    <mergeCell ref="A1024:B1024"/>
    <mergeCell ref="C1024:G1024"/>
    <mergeCell ref="H1024:I1024"/>
    <mergeCell ref="J1024:L1024"/>
    <mergeCell ref="N1024:O1024"/>
    <mergeCell ref="P1022:R1022"/>
    <mergeCell ref="A1023:B1023"/>
    <mergeCell ref="C1023:G1023"/>
    <mergeCell ref="H1023:I1023"/>
    <mergeCell ref="J1023:L1023"/>
    <mergeCell ref="N1023:O1023"/>
    <mergeCell ref="P1023:R1023"/>
    <mergeCell ref="A1022:B1022"/>
    <mergeCell ref="C1022:G1022"/>
    <mergeCell ref="H1022:I1022"/>
    <mergeCell ref="J1022:L1022"/>
    <mergeCell ref="N1022:O1022"/>
    <mergeCell ref="P1020:R1020"/>
    <mergeCell ref="A1021:B1021"/>
    <mergeCell ref="C1021:G1021"/>
    <mergeCell ref="H1021:I1021"/>
    <mergeCell ref="J1021:L1021"/>
    <mergeCell ref="N1021:O1021"/>
    <mergeCell ref="P1021:R1021"/>
    <mergeCell ref="A1020:B1020"/>
    <mergeCell ref="C1020:G1020"/>
    <mergeCell ref="H1020:I1020"/>
    <mergeCell ref="J1020:L1020"/>
    <mergeCell ref="N1020:O1020"/>
    <mergeCell ref="P1018:R1018"/>
    <mergeCell ref="A1019:B1019"/>
    <mergeCell ref="C1019:G1019"/>
    <mergeCell ref="H1019:I1019"/>
    <mergeCell ref="J1019:L1019"/>
    <mergeCell ref="N1019:O1019"/>
    <mergeCell ref="P1019:R1019"/>
    <mergeCell ref="A1018:B1018"/>
    <mergeCell ref="C1018:G1018"/>
    <mergeCell ref="H1018:I1018"/>
    <mergeCell ref="J1018:L1018"/>
    <mergeCell ref="N1018:O1018"/>
    <mergeCell ref="P1016:R1016"/>
    <mergeCell ref="A1017:B1017"/>
    <mergeCell ref="C1017:G1017"/>
    <mergeCell ref="H1017:I1017"/>
    <mergeCell ref="J1017:L1017"/>
    <mergeCell ref="N1017:O1017"/>
    <mergeCell ref="P1017:R1017"/>
    <mergeCell ref="A1016:B1016"/>
    <mergeCell ref="C1016:G1016"/>
    <mergeCell ref="H1016:I1016"/>
    <mergeCell ref="J1016:L1016"/>
    <mergeCell ref="N1016:O1016"/>
    <mergeCell ref="P1014:R1014"/>
    <mergeCell ref="A1015:B1015"/>
    <mergeCell ref="C1015:G1015"/>
    <mergeCell ref="H1015:I1015"/>
    <mergeCell ref="J1015:L1015"/>
    <mergeCell ref="N1015:O1015"/>
    <mergeCell ref="P1015:R1015"/>
    <mergeCell ref="A1014:B1014"/>
    <mergeCell ref="C1014:G1014"/>
    <mergeCell ref="H1014:I1014"/>
    <mergeCell ref="J1014:L1014"/>
    <mergeCell ref="N1014:O1014"/>
    <mergeCell ref="A1012:B1012"/>
    <mergeCell ref="C1012:L1012"/>
    <mergeCell ref="N1012:R1012"/>
    <mergeCell ref="A1013:B1013"/>
    <mergeCell ref="C1013:G1013"/>
    <mergeCell ref="H1013:I1013"/>
    <mergeCell ref="J1013:L1013"/>
    <mergeCell ref="N1013:O1013"/>
    <mergeCell ref="P1013:R1013"/>
    <mergeCell ref="B1000:C1000"/>
    <mergeCell ref="G1000:H1000"/>
    <mergeCell ref="A1011:B1011"/>
    <mergeCell ref="C1011:L1011"/>
    <mergeCell ref="N1011:R1011"/>
    <mergeCell ref="A1003:R1003"/>
    <mergeCell ref="A1005:R1005"/>
    <mergeCell ref="O1007:R1007"/>
    <mergeCell ref="O1009:Q1009"/>
    <mergeCell ref="P997:R997"/>
    <mergeCell ref="A998:B998"/>
    <mergeCell ref="C998:G998"/>
    <mergeCell ref="H998:I998"/>
    <mergeCell ref="J998:L998"/>
    <mergeCell ref="N998:O998"/>
    <mergeCell ref="P998:R998"/>
    <mergeCell ref="A997:B997"/>
    <mergeCell ref="C997:G997"/>
    <mergeCell ref="H997:I997"/>
    <mergeCell ref="J997:L997"/>
    <mergeCell ref="N997:O997"/>
    <mergeCell ref="P995:R995"/>
    <mergeCell ref="A996:B996"/>
    <mergeCell ref="C996:G996"/>
    <mergeCell ref="H996:I996"/>
    <mergeCell ref="J996:L996"/>
    <mergeCell ref="N996:O996"/>
    <mergeCell ref="P996:R996"/>
    <mergeCell ref="A995:B995"/>
    <mergeCell ref="C995:G995"/>
    <mergeCell ref="H995:I995"/>
    <mergeCell ref="J995:L995"/>
    <mergeCell ref="N995:O995"/>
    <mergeCell ref="P993:R993"/>
    <mergeCell ref="A994:B994"/>
    <mergeCell ref="C994:G994"/>
    <mergeCell ref="H994:I994"/>
    <mergeCell ref="J994:L994"/>
    <mergeCell ref="N994:O994"/>
    <mergeCell ref="P994:R994"/>
    <mergeCell ref="A993:B993"/>
    <mergeCell ref="C993:G993"/>
    <mergeCell ref="H993:I993"/>
    <mergeCell ref="J993:L993"/>
    <mergeCell ref="N993:O993"/>
    <mergeCell ref="P991:R991"/>
    <mergeCell ref="A992:B992"/>
    <mergeCell ref="C992:G992"/>
    <mergeCell ref="H992:I992"/>
    <mergeCell ref="J992:L992"/>
    <mergeCell ref="N992:O992"/>
    <mergeCell ref="P992:R992"/>
    <mergeCell ref="A991:B991"/>
    <mergeCell ref="C991:G991"/>
    <mergeCell ref="H991:I991"/>
    <mergeCell ref="J991:L991"/>
    <mergeCell ref="N991:O991"/>
    <mergeCell ref="A989:B989"/>
    <mergeCell ref="C989:L989"/>
    <mergeCell ref="N989:R989"/>
    <mergeCell ref="A990:B990"/>
    <mergeCell ref="C990:G990"/>
    <mergeCell ref="H990:I990"/>
    <mergeCell ref="J990:L990"/>
    <mergeCell ref="N990:O990"/>
    <mergeCell ref="P990:R990"/>
    <mergeCell ref="B977:C977"/>
    <mergeCell ref="G977:H977"/>
    <mergeCell ref="A988:B988"/>
    <mergeCell ref="C988:L988"/>
    <mergeCell ref="N988:R988"/>
    <mergeCell ref="A980:R980"/>
    <mergeCell ref="A982:R982"/>
    <mergeCell ref="O984:R984"/>
    <mergeCell ref="O986:Q986"/>
    <mergeCell ref="P975:R975"/>
    <mergeCell ref="A950:R950"/>
    <mergeCell ref="A952:R952"/>
    <mergeCell ref="O954:R954"/>
    <mergeCell ref="O956:Q956"/>
    <mergeCell ref="A975:B975"/>
    <mergeCell ref="C975:G975"/>
    <mergeCell ref="H975:I975"/>
    <mergeCell ref="J975:L975"/>
    <mergeCell ref="N975:O975"/>
    <mergeCell ref="P973:R973"/>
    <mergeCell ref="A974:B974"/>
    <mergeCell ref="C974:G974"/>
    <mergeCell ref="H974:I974"/>
    <mergeCell ref="J974:L974"/>
    <mergeCell ref="N974:O974"/>
    <mergeCell ref="P974:R974"/>
    <mergeCell ref="A973:B973"/>
    <mergeCell ref="C973:G973"/>
    <mergeCell ref="H973:I973"/>
    <mergeCell ref="J973:L973"/>
    <mergeCell ref="N973:O973"/>
    <mergeCell ref="P971:R971"/>
    <mergeCell ref="A972:B972"/>
    <mergeCell ref="C972:G972"/>
    <mergeCell ref="H972:I972"/>
    <mergeCell ref="J972:L972"/>
    <mergeCell ref="N972:O972"/>
    <mergeCell ref="P972:R972"/>
    <mergeCell ref="A971:B971"/>
    <mergeCell ref="C971:G971"/>
    <mergeCell ref="H971:I971"/>
    <mergeCell ref="J971:L971"/>
    <mergeCell ref="N971:O971"/>
    <mergeCell ref="P969:R969"/>
    <mergeCell ref="A970:B970"/>
    <mergeCell ref="C970:G970"/>
    <mergeCell ref="H970:I970"/>
    <mergeCell ref="J970:L970"/>
    <mergeCell ref="N970:O970"/>
    <mergeCell ref="P970:R970"/>
    <mergeCell ref="A969:B969"/>
    <mergeCell ref="C969:G969"/>
    <mergeCell ref="H969:I969"/>
    <mergeCell ref="J969:L969"/>
    <mergeCell ref="N969:O969"/>
    <mergeCell ref="P967:R967"/>
    <mergeCell ref="A968:B968"/>
    <mergeCell ref="C968:G968"/>
    <mergeCell ref="H968:I968"/>
    <mergeCell ref="J968:L968"/>
    <mergeCell ref="N968:O968"/>
    <mergeCell ref="P968:R968"/>
    <mergeCell ref="A967:B967"/>
    <mergeCell ref="C967:G967"/>
    <mergeCell ref="H967:I967"/>
    <mergeCell ref="J967:L967"/>
    <mergeCell ref="N967:O967"/>
    <mergeCell ref="P965:R965"/>
    <mergeCell ref="A966:B966"/>
    <mergeCell ref="C966:G966"/>
    <mergeCell ref="H966:I966"/>
    <mergeCell ref="J966:L966"/>
    <mergeCell ref="N966:O966"/>
    <mergeCell ref="P966:R966"/>
    <mergeCell ref="A965:B965"/>
    <mergeCell ref="C965:G965"/>
    <mergeCell ref="H965:I965"/>
    <mergeCell ref="J965:L965"/>
    <mergeCell ref="N965:O965"/>
    <mergeCell ref="P963:R963"/>
    <mergeCell ref="A964:B964"/>
    <mergeCell ref="C964:G964"/>
    <mergeCell ref="H964:I964"/>
    <mergeCell ref="J964:L964"/>
    <mergeCell ref="N964:O964"/>
    <mergeCell ref="P964:R964"/>
    <mergeCell ref="A963:B963"/>
    <mergeCell ref="C963:G963"/>
    <mergeCell ref="H963:I963"/>
    <mergeCell ref="J963:L963"/>
    <mergeCell ref="N963:O963"/>
    <mergeCell ref="P961:R961"/>
    <mergeCell ref="A962:B962"/>
    <mergeCell ref="C962:G962"/>
    <mergeCell ref="H962:I962"/>
    <mergeCell ref="J962:L962"/>
    <mergeCell ref="N962:O962"/>
    <mergeCell ref="P962:R962"/>
    <mergeCell ref="A961:B961"/>
    <mergeCell ref="C961:G961"/>
    <mergeCell ref="H961:I961"/>
    <mergeCell ref="J961:L961"/>
    <mergeCell ref="N961:O961"/>
    <mergeCell ref="A959:B959"/>
    <mergeCell ref="C959:L959"/>
    <mergeCell ref="N959:R959"/>
    <mergeCell ref="A960:B960"/>
    <mergeCell ref="C960:G960"/>
    <mergeCell ref="H960:I960"/>
    <mergeCell ref="J960:L960"/>
    <mergeCell ref="N960:O960"/>
    <mergeCell ref="P960:R960"/>
    <mergeCell ref="B947:C947"/>
    <mergeCell ref="G947:H947"/>
    <mergeCell ref="A958:B958"/>
    <mergeCell ref="C958:L958"/>
    <mergeCell ref="N958:R958"/>
    <mergeCell ref="P944:R944"/>
    <mergeCell ref="A945:B945"/>
    <mergeCell ref="C945:G945"/>
    <mergeCell ref="H945:I945"/>
    <mergeCell ref="J945:L945"/>
    <mergeCell ref="N945:O945"/>
    <mergeCell ref="P945:R945"/>
    <mergeCell ref="A944:B944"/>
    <mergeCell ref="C944:G944"/>
    <mergeCell ref="H944:I944"/>
    <mergeCell ref="J944:L944"/>
    <mergeCell ref="N944:O944"/>
    <mergeCell ref="P942:R942"/>
    <mergeCell ref="A943:B943"/>
    <mergeCell ref="C943:G943"/>
    <mergeCell ref="H943:I943"/>
    <mergeCell ref="J943:L943"/>
    <mergeCell ref="N943:O943"/>
    <mergeCell ref="P943:R943"/>
    <mergeCell ref="A942:B942"/>
    <mergeCell ref="C942:G942"/>
    <mergeCell ref="H942:I942"/>
    <mergeCell ref="J942:L942"/>
    <mergeCell ref="N942:O942"/>
    <mergeCell ref="P940:R940"/>
    <mergeCell ref="A941:B941"/>
    <mergeCell ref="C941:G941"/>
    <mergeCell ref="H941:I941"/>
    <mergeCell ref="J941:L941"/>
    <mergeCell ref="N941:O941"/>
    <mergeCell ref="P941:R941"/>
    <mergeCell ref="A940:B940"/>
    <mergeCell ref="C940:G940"/>
    <mergeCell ref="H940:I940"/>
    <mergeCell ref="J940:L940"/>
    <mergeCell ref="N940:O940"/>
    <mergeCell ref="P938:R938"/>
    <mergeCell ref="A939:B939"/>
    <mergeCell ref="C939:G939"/>
    <mergeCell ref="H939:I939"/>
    <mergeCell ref="J939:L939"/>
    <mergeCell ref="N939:O939"/>
    <mergeCell ref="P939:R939"/>
    <mergeCell ref="A938:B938"/>
    <mergeCell ref="C938:G938"/>
    <mergeCell ref="H938:I938"/>
    <mergeCell ref="J938:L938"/>
    <mergeCell ref="N938:O938"/>
    <mergeCell ref="P936:R936"/>
    <mergeCell ref="A937:B937"/>
    <mergeCell ref="C937:G937"/>
    <mergeCell ref="H937:I937"/>
    <mergeCell ref="J937:L937"/>
    <mergeCell ref="N937:O937"/>
    <mergeCell ref="P937:R937"/>
    <mergeCell ref="A936:B936"/>
    <mergeCell ref="C936:G936"/>
    <mergeCell ref="H936:I936"/>
    <mergeCell ref="J936:L936"/>
    <mergeCell ref="N936:O936"/>
    <mergeCell ref="P934:R934"/>
    <mergeCell ref="A935:B935"/>
    <mergeCell ref="C935:G935"/>
    <mergeCell ref="H935:I935"/>
    <mergeCell ref="J935:L935"/>
    <mergeCell ref="N935:O935"/>
    <mergeCell ref="P935:R935"/>
    <mergeCell ref="A934:B934"/>
    <mergeCell ref="C934:G934"/>
    <mergeCell ref="H934:I934"/>
    <mergeCell ref="J934:L934"/>
    <mergeCell ref="N934:O934"/>
    <mergeCell ref="P932:R932"/>
    <mergeCell ref="A933:B933"/>
    <mergeCell ref="C933:G933"/>
    <mergeCell ref="H933:I933"/>
    <mergeCell ref="J933:L933"/>
    <mergeCell ref="N933:O933"/>
    <mergeCell ref="P933:R933"/>
    <mergeCell ref="A932:B932"/>
    <mergeCell ref="C932:G932"/>
    <mergeCell ref="H932:I932"/>
    <mergeCell ref="J932:L932"/>
    <mergeCell ref="N932:O932"/>
    <mergeCell ref="P930:R930"/>
    <mergeCell ref="A931:B931"/>
    <mergeCell ref="C931:G931"/>
    <mergeCell ref="H931:I931"/>
    <mergeCell ref="J931:L931"/>
    <mergeCell ref="N931:O931"/>
    <mergeCell ref="P931:R931"/>
    <mergeCell ref="A930:B930"/>
    <mergeCell ref="C930:G930"/>
    <mergeCell ref="H930:I930"/>
    <mergeCell ref="J930:L930"/>
    <mergeCell ref="N930:O930"/>
    <mergeCell ref="P928:R928"/>
    <mergeCell ref="A929:B929"/>
    <mergeCell ref="C929:G929"/>
    <mergeCell ref="H929:I929"/>
    <mergeCell ref="J929:L929"/>
    <mergeCell ref="N929:O929"/>
    <mergeCell ref="P929:R929"/>
    <mergeCell ref="A928:B928"/>
    <mergeCell ref="C928:G928"/>
    <mergeCell ref="H928:I928"/>
    <mergeCell ref="J928:L928"/>
    <mergeCell ref="N928:O928"/>
    <mergeCell ref="A926:B926"/>
    <mergeCell ref="C926:L926"/>
    <mergeCell ref="N926:R926"/>
    <mergeCell ref="A927:B927"/>
    <mergeCell ref="C927:G927"/>
    <mergeCell ref="H927:I927"/>
    <mergeCell ref="J927:L927"/>
    <mergeCell ref="N927:O927"/>
    <mergeCell ref="P927:R927"/>
    <mergeCell ref="B914:C914"/>
    <mergeCell ref="G914:H914"/>
    <mergeCell ref="A925:B925"/>
    <mergeCell ref="C925:L925"/>
    <mergeCell ref="N925:R925"/>
    <mergeCell ref="A917:R917"/>
    <mergeCell ref="A919:R919"/>
    <mergeCell ref="O921:R921"/>
    <mergeCell ref="O923:Q923"/>
    <mergeCell ref="P911:R911"/>
    <mergeCell ref="A912:B912"/>
    <mergeCell ref="C912:G912"/>
    <mergeCell ref="H912:I912"/>
    <mergeCell ref="J912:L912"/>
    <mergeCell ref="N912:O912"/>
    <mergeCell ref="P912:R912"/>
    <mergeCell ref="A911:B911"/>
    <mergeCell ref="C911:G911"/>
    <mergeCell ref="H911:I911"/>
    <mergeCell ref="J911:L911"/>
    <mergeCell ref="N911:O911"/>
    <mergeCell ref="P909:R909"/>
    <mergeCell ref="A910:B910"/>
    <mergeCell ref="C910:G910"/>
    <mergeCell ref="H910:I910"/>
    <mergeCell ref="J910:L910"/>
    <mergeCell ref="N910:O910"/>
    <mergeCell ref="P910:R910"/>
    <mergeCell ref="A909:B909"/>
    <mergeCell ref="C909:G909"/>
    <mergeCell ref="H909:I909"/>
    <mergeCell ref="J909:L909"/>
    <mergeCell ref="N909:O909"/>
    <mergeCell ref="P907:R907"/>
    <mergeCell ref="A908:B908"/>
    <mergeCell ref="C908:G908"/>
    <mergeCell ref="H908:I908"/>
    <mergeCell ref="J908:L908"/>
    <mergeCell ref="N908:O908"/>
    <mergeCell ref="P908:R908"/>
    <mergeCell ref="A907:B907"/>
    <mergeCell ref="C907:G907"/>
    <mergeCell ref="H907:I907"/>
    <mergeCell ref="J907:L907"/>
    <mergeCell ref="N907:O907"/>
    <mergeCell ref="P905:R905"/>
    <mergeCell ref="A906:B906"/>
    <mergeCell ref="C906:G906"/>
    <mergeCell ref="H906:I906"/>
    <mergeCell ref="J906:L906"/>
    <mergeCell ref="N906:O906"/>
    <mergeCell ref="P906:R906"/>
    <mergeCell ref="A905:B905"/>
    <mergeCell ref="C905:G905"/>
    <mergeCell ref="H905:I905"/>
    <mergeCell ref="J905:L905"/>
    <mergeCell ref="N905:O905"/>
    <mergeCell ref="P903:R903"/>
    <mergeCell ref="A904:B904"/>
    <mergeCell ref="C904:G904"/>
    <mergeCell ref="H904:I904"/>
    <mergeCell ref="J904:L904"/>
    <mergeCell ref="N904:O904"/>
    <mergeCell ref="P904:R904"/>
    <mergeCell ref="A903:B903"/>
    <mergeCell ref="C903:G903"/>
    <mergeCell ref="H903:I903"/>
    <mergeCell ref="J903:L903"/>
    <mergeCell ref="N903:O903"/>
    <mergeCell ref="P901:R901"/>
    <mergeCell ref="A902:B902"/>
    <mergeCell ref="C902:G902"/>
    <mergeCell ref="H902:I902"/>
    <mergeCell ref="J902:L902"/>
    <mergeCell ref="N902:O902"/>
    <mergeCell ref="P902:R902"/>
    <mergeCell ref="A901:B901"/>
    <mergeCell ref="C901:G901"/>
    <mergeCell ref="H901:I901"/>
    <mergeCell ref="J901:L901"/>
    <mergeCell ref="N901:O901"/>
    <mergeCell ref="P899:R899"/>
    <mergeCell ref="A900:B900"/>
    <mergeCell ref="C900:G900"/>
    <mergeCell ref="H900:I900"/>
    <mergeCell ref="J900:L900"/>
    <mergeCell ref="N900:O900"/>
    <mergeCell ref="P900:R900"/>
    <mergeCell ref="A899:B899"/>
    <mergeCell ref="C899:G899"/>
    <mergeCell ref="H899:I899"/>
    <mergeCell ref="J899:L899"/>
    <mergeCell ref="N899:O899"/>
    <mergeCell ref="P897:R897"/>
    <mergeCell ref="A898:B898"/>
    <mergeCell ref="C898:G898"/>
    <mergeCell ref="H898:I898"/>
    <mergeCell ref="J898:L898"/>
    <mergeCell ref="N898:O898"/>
    <mergeCell ref="P898:R898"/>
    <mergeCell ref="A897:B897"/>
    <mergeCell ref="C897:G897"/>
    <mergeCell ref="H897:I897"/>
    <mergeCell ref="J897:L897"/>
    <mergeCell ref="N897:O897"/>
    <mergeCell ref="A895:B895"/>
    <mergeCell ref="C895:L895"/>
    <mergeCell ref="N895:R895"/>
    <mergeCell ref="A896:B896"/>
    <mergeCell ref="C896:G896"/>
    <mergeCell ref="H896:I896"/>
    <mergeCell ref="J896:L896"/>
    <mergeCell ref="N896:O896"/>
    <mergeCell ref="P896:R896"/>
    <mergeCell ref="B883:C883"/>
    <mergeCell ref="G883:H883"/>
    <mergeCell ref="A894:B894"/>
    <mergeCell ref="C894:L894"/>
    <mergeCell ref="N894:R894"/>
    <mergeCell ref="A886:R886"/>
    <mergeCell ref="A888:R888"/>
    <mergeCell ref="O890:R890"/>
    <mergeCell ref="O892:Q892"/>
    <mergeCell ref="P880:R880"/>
    <mergeCell ref="A881:B881"/>
    <mergeCell ref="C881:G881"/>
    <mergeCell ref="H881:I881"/>
    <mergeCell ref="J881:L881"/>
    <mergeCell ref="N881:O881"/>
    <mergeCell ref="P881:R881"/>
    <mergeCell ref="A880:B880"/>
    <mergeCell ref="C880:G880"/>
    <mergeCell ref="H880:I880"/>
    <mergeCell ref="J880:L880"/>
    <mergeCell ref="N880:O880"/>
    <mergeCell ref="P878:R878"/>
    <mergeCell ref="A879:B879"/>
    <mergeCell ref="C879:G879"/>
    <mergeCell ref="H879:I879"/>
    <mergeCell ref="J879:L879"/>
    <mergeCell ref="N879:O879"/>
    <mergeCell ref="P879:R879"/>
    <mergeCell ref="A878:B878"/>
    <mergeCell ref="C878:G878"/>
    <mergeCell ref="H878:I878"/>
    <mergeCell ref="J878:L878"/>
    <mergeCell ref="N878:O878"/>
    <mergeCell ref="P876:R876"/>
    <mergeCell ref="A877:B877"/>
    <mergeCell ref="C877:G877"/>
    <mergeCell ref="H877:I877"/>
    <mergeCell ref="J877:L877"/>
    <mergeCell ref="N877:O877"/>
    <mergeCell ref="P877:R877"/>
    <mergeCell ref="A876:B876"/>
    <mergeCell ref="C876:G876"/>
    <mergeCell ref="H876:I876"/>
    <mergeCell ref="J876:L876"/>
    <mergeCell ref="N876:O876"/>
    <mergeCell ref="P874:R874"/>
    <mergeCell ref="A875:B875"/>
    <mergeCell ref="C875:G875"/>
    <mergeCell ref="H875:I875"/>
    <mergeCell ref="J875:L875"/>
    <mergeCell ref="N875:O875"/>
    <mergeCell ref="P875:R875"/>
    <mergeCell ref="A874:B874"/>
    <mergeCell ref="C874:G874"/>
    <mergeCell ref="H874:I874"/>
    <mergeCell ref="J874:L874"/>
    <mergeCell ref="N874:O874"/>
    <mergeCell ref="P872:R872"/>
    <mergeCell ref="A873:B873"/>
    <mergeCell ref="C873:G873"/>
    <mergeCell ref="H873:I873"/>
    <mergeCell ref="J873:L873"/>
    <mergeCell ref="N873:O873"/>
    <mergeCell ref="P873:R873"/>
    <mergeCell ref="A872:B872"/>
    <mergeCell ref="C872:G872"/>
    <mergeCell ref="H872:I872"/>
    <mergeCell ref="J872:L872"/>
    <mergeCell ref="N872:O872"/>
    <mergeCell ref="P870:R870"/>
    <mergeCell ref="A871:B871"/>
    <mergeCell ref="C871:G871"/>
    <mergeCell ref="H871:I871"/>
    <mergeCell ref="J871:L871"/>
    <mergeCell ref="N871:O871"/>
    <mergeCell ref="P871:R871"/>
    <mergeCell ref="A870:B870"/>
    <mergeCell ref="C870:G870"/>
    <mergeCell ref="H870:I870"/>
    <mergeCell ref="J870:L870"/>
    <mergeCell ref="N870:O870"/>
    <mergeCell ref="A868:B868"/>
    <mergeCell ref="C868:L868"/>
    <mergeCell ref="N868:R868"/>
    <mergeCell ref="A869:B869"/>
    <mergeCell ref="C869:G869"/>
    <mergeCell ref="H869:I869"/>
    <mergeCell ref="J869:L869"/>
    <mergeCell ref="N869:O869"/>
    <mergeCell ref="P869:R869"/>
    <mergeCell ref="B856:C856"/>
    <mergeCell ref="G856:H856"/>
    <mergeCell ref="A867:B867"/>
    <mergeCell ref="C867:L867"/>
    <mergeCell ref="N867:R867"/>
    <mergeCell ref="A859:R859"/>
    <mergeCell ref="A861:R861"/>
    <mergeCell ref="O863:R863"/>
    <mergeCell ref="O865:Q865"/>
    <mergeCell ref="P853:R853"/>
    <mergeCell ref="A854:B854"/>
    <mergeCell ref="C854:G854"/>
    <mergeCell ref="H854:I854"/>
    <mergeCell ref="J854:L854"/>
    <mergeCell ref="N854:O854"/>
    <mergeCell ref="P854:R854"/>
    <mergeCell ref="A853:B853"/>
    <mergeCell ref="C853:G853"/>
    <mergeCell ref="H853:I853"/>
    <mergeCell ref="J853:L853"/>
    <mergeCell ref="N853:O853"/>
    <mergeCell ref="P851:R851"/>
    <mergeCell ref="A852:B852"/>
    <mergeCell ref="C852:G852"/>
    <mergeCell ref="H852:I852"/>
    <mergeCell ref="J852:L852"/>
    <mergeCell ref="N852:O852"/>
    <mergeCell ref="P852:R852"/>
    <mergeCell ref="A851:B851"/>
    <mergeCell ref="C851:G851"/>
    <mergeCell ref="H851:I851"/>
    <mergeCell ref="J851:L851"/>
    <mergeCell ref="N851:O851"/>
    <mergeCell ref="P849:R849"/>
    <mergeCell ref="A850:B850"/>
    <mergeCell ref="C850:G850"/>
    <mergeCell ref="H850:I850"/>
    <mergeCell ref="J850:L850"/>
    <mergeCell ref="N850:O850"/>
    <mergeCell ref="P850:R850"/>
    <mergeCell ref="A849:B849"/>
    <mergeCell ref="C849:G849"/>
    <mergeCell ref="H849:I849"/>
    <mergeCell ref="J849:L849"/>
    <mergeCell ref="N849:O849"/>
    <mergeCell ref="P847:R847"/>
    <mergeCell ref="A848:B848"/>
    <mergeCell ref="C848:G848"/>
    <mergeCell ref="H848:I848"/>
    <mergeCell ref="J848:L848"/>
    <mergeCell ref="N848:O848"/>
    <mergeCell ref="P848:R848"/>
    <mergeCell ref="A847:B847"/>
    <mergeCell ref="C847:G847"/>
    <mergeCell ref="H847:I847"/>
    <mergeCell ref="J847:L847"/>
    <mergeCell ref="N847:O847"/>
    <mergeCell ref="P845:R845"/>
    <mergeCell ref="A846:B846"/>
    <mergeCell ref="C846:G846"/>
    <mergeCell ref="H846:I846"/>
    <mergeCell ref="J846:L846"/>
    <mergeCell ref="N846:O846"/>
    <mergeCell ref="P846:R846"/>
    <mergeCell ref="A845:B845"/>
    <mergeCell ref="C845:G845"/>
    <mergeCell ref="H845:I845"/>
    <mergeCell ref="J845:L845"/>
    <mergeCell ref="N845:O845"/>
    <mergeCell ref="P843:R843"/>
    <mergeCell ref="A844:B844"/>
    <mergeCell ref="C844:G844"/>
    <mergeCell ref="H844:I844"/>
    <mergeCell ref="J844:L844"/>
    <mergeCell ref="N844:O844"/>
    <mergeCell ref="P844:R844"/>
    <mergeCell ref="A843:B843"/>
    <mergeCell ref="C843:G843"/>
    <mergeCell ref="H843:I843"/>
    <mergeCell ref="J843:L843"/>
    <mergeCell ref="N843:O843"/>
    <mergeCell ref="A841:B841"/>
    <mergeCell ref="C841:L841"/>
    <mergeCell ref="N841:R841"/>
    <mergeCell ref="A842:B842"/>
    <mergeCell ref="C842:G842"/>
    <mergeCell ref="H842:I842"/>
    <mergeCell ref="J842:L842"/>
    <mergeCell ref="N842:O842"/>
    <mergeCell ref="P842:R842"/>
    <mergeCell ref="B829:C829"/>
    <mergeCell ref="G829:H829"/>
    <mergeCell ref="A840:B840"/>
    <mergeCell ref="C840:L840"/>
    <mergeCell ref="N840:R840"/>
    <mergeCell ref="A832:R832"/>
    <mergeCell ref="A834:R834"/>
    <mergeCell ref="O836:R836"/>
    <mergeCell ref="O838:Q838"/>
    <mergeCell ref="P826:R826"/>
    <mergeCell ref="A827:B827"/>
    <mergeCell ref="C827:G827"/>
    <mergeCell ref="H827:I827"/>
    <mergeCell ref="J827:L827"/>
    <mergeCell ref="N827:O827"/>
    <mergeCell ref="P827:R827"/>
    <mergeCell ref="A826:B826"/>
    <mergeCell ref="C826:G826"/>
    <mergeCell ref="H826:I826"/>
    <mergeCell ref="J826:L826"/>
    <mergeCell ref="N826:O826"/>
    <mergeCell ref="P824:R824"/>
    <mergeCell ref="A825:B825"/>
    <mergeCell ref="C825:G825"/>
    <mergeCell ref="H825:I825"/>
    <mergeCell ref="J825:L825"/>
    <mergeCell ref="N825:O825"/>
    <mergeCell ref="P825:R825"/>
    <mergeCell ref="A824:B824"/>
    <mergeCell ref="C824:G824"/>
    <mergeCell ref="H824:I824"/>
    <mergeCell ref="J824:L824"/>
    <mergeCell ref="N824:O824"/>
    <mergeCell ref="P822:R822"/>
    <mergeCell ref="A823:B823"/>
    <mergeCell ref="C823:G823"/>
    <mergeCell ref="H823:I823"/>
    <mergeCell ref="J823:L823"/>
    <mergeCell ref="N823:O823"/>
    <mergeCell ref="P823:R823"/>
    <mergeCell ref="A822:B822"/>
    <mergeCell ref="C822:G822"/>
    <mergeCell ref="H822:I822"/>
    <mergeCell ref="J822:L822"/>
    <mergeCell ref="N822:O822"/>
    <mergeCell ref="P820:R820"/>
    <mergeCell ref="A821:B821"/>
    <mergeCell ref="C821:G821"/>
    <mergeCell ref="H821:I821"/>
    <mergeCell ref="J821:L821"/>
    <mergeCell ref="N821:O821"/>
    <mergeCell ref="P821:R821"/>
    <mergeCell ref="A820:B820"/>
    <mergeCell ref="C820:G820"/>
    <mergeCell ref="H820:I820"/>
    <mergeCell ref="J820:L820"/>
    <mergeCell ref="N820:O820"/>
    <mergeCell ref="P818:R818"/>
    <mergeCell ref="A819:B819"/>
    <mergeCell ref="C819:G819"/>
    <mergeCell ref="H819:I819"/>
    <mergeCell ref="J819:L819"/>
    <mergeCell ref="N819:O819"/>
    <mergeCell ref="P819:R819"/>
    <mergeCell ref="A818:B818"/>
    <mergeCell ref="C818:G818"/>
    <mergeCell ref="H818:I818"/>
    <mergeCell ref="J818:L818"/>
    <mergeCell ref="N818:O818"/>
    <mergeCell ref="P816:R816"/>
    <mergeCell ref="A817:B817"/>
    <mergeCell ref="C817:G817"/>
    <mergeCell ref="H817:I817"/>
    <mergeCell ref="J817:L817"/>
    <mergeCell ref="N817:O817"/>
    <mergeCell ref="P817:R817"/>
    <mergeCell ref="A816:B816"/>
    <mergeCell ref="C816:G816"/>
    <mergeCell ref="H816:I816"/>
    <mergeCell ref="J816:L816"/>
    <mergeCell ref="N816:O816"/>
    <mergeCell ref="A814:B814"/>
    <mergeCell ref="C814:L814"/>
    <mergeCell ref="N814:R814"/>
    <mergeCell ref="A815:B815"/>
    <mergeCell ref="C815:G815"/>
    <mergeCell ref="H815:I815"/>
    <mergeCell ref="J815:L815"/>
    <mergeCell ref="N815:O815"/>
    <mergeCell ref="P815:R815"/>
    <mergeCell ref="B802:C802"/>
    <mergeCell ref="G802:H802"/>
    <mergeCell ref="A813:B813"/>
    <mergeCell ref="C813:L813"/>
    <mergeCell ref="N813:R813"/>
    <mergeCell ref="A805:R805"/>
    <mergeCell ref="A807:R807"/>
    <mergeCell ref="O809:R809"/>
    <mergeCell ref="O811:Q811"/>
    <mergeCell ref="P799:R799"/>
    <mergeCell ref="A800:B800"/>
    <mergeCell ref="C800:G800"/>
    <mergeCell ref="H800:I800"/>
    <mergeCell ref="J800:L800"/>
    <mergeCell ref="N800:O800"/>
    <mergeCell ref="P800:R800"/>
    <mergeCell ref="A799:B799"/>
    <mergeCell ref="C799:G799"/>
    <mergeCell ref="H799:I799"/>
    <mergeCell ref="J799:L799"/>
    <mergeCell ref="N799:O799"/>
    <mergeCell ref="P797:R797"/>
    <mergeCell ref="A798:B798"/>
    <mergeCell ref="C798:G798"/>
    <mergeCell ref="H798:I798"/>
    <mergeCell ref="J798:L798"/>
    <mergeCell ref="N798:O798"/>
    <mergeCell ref="P798:R798"/>
    <mergeCell ref="A797:B797"/>
    <mergeCell ref="C797:G797"/>
    <mergeCell ref="H797:I797"/>
    <mergeCell ref="J797:L797"/>
    <mergeCell ref="N797:O797"/>
    <mergeCell ref="P795:R795"/>
    <mergeCell ref="A796:B796"/>
    <mergeCell ref="C796:G796"/>
    <mergeCell ref="H796:I796"/>
    <mergeCell ref="J796:L796"/>
    <mergeCell ref="N796:O796"/>
    <mergeCell ref="P796:R796"/>
    <mergeCell ref="A795:B795"/>
    <mergeCell ref="C795:G795"/>
    <mergeCell ref="H795:I795"/>
    <mergeCell ref="J795:L795"/>
    <mergeCell ref="N795:O795"/>
    <mergeCell ref="P793:R793"/>
    <mergeCell ref="A794:B794"/>
    <mergeCell ref="C794:G794"/>
    <mergeCell ref="H794:I794"/>
    <mergeCell ref="J794:L794"/>
    <mergeCell ref="N794:O794"/>
    <mergeCell ref="P794:R794"/>
    <mergeCell ref="A793:B793"/>
    <mergeCell ref="C793:G793"/>
    <mergeCell ref="H793:I793"/>
    <mergeCell ref="J793:L793"/>
    <mergeCell ref="N793:O793"/>
    <mergeCell ref="P791:R791"/>
    <mergeCell ref="A792:B792"/>
    <mergeCell ref="C792:G792"/>
    <mergeCell ref="H792:I792"/>
    <mergeCell ref="J792:L792"/>
    <mergeCell ref="N792:O792"/>
    <mergeCell ref="P792:R792"/>
    <mergeCell ref="A791:B791"/>
    <mergeCell ref="C791:G791"/>
    <mergeCell ref="H791:I791"/>
    <mergeCell ref="J791:L791"/>
    <mergeCell ref="N791:O791"/>
    <mergeCell ref="A789:B789"/>
    <mergeCell ref="C789:L789"/>
    <mergeCell ref="N789:R789"/>
    <mergeCell ref="A790:B790"/>
    <mergeCell ref="C790:G790"/>
    <mergeCell ref="H790:I790"/>
    <mergeCell ref="J790:L790"/>
    <mergeCell ref="N790:O790"/>
    <mergeCell ref="P790:R790"/>
    <mergeCell ref="B777:C777"/>
    <mergeCell ref="G777:H777"/>
    <mergeCell ref="A788:B788"/>
    <mergeCell ref="C788:L788"/>
    <mergeCell ref="N788:R788"/>
    <mergeCell ref="A780:R780"/>
    <mergeCell ref="A782:R782"/>
    <mergeCell ref="O784:R784"/>
    <mergeCell ref="O786:Q786"/>
    <mergeCell ref="P774:R774"/>
    <mergeCell ref="A775:B775"/>
    <mergeCell ref="C775:G775"/>
    <mergeCell ref="H775:I775"/>
    <mergeCell ref="J775:L775"/>
    <mergeCell ref="N775:O775"/>
    <mergeCell ref="P775:R775"/>
    <mergeCell ref="A774:B774"/>
    <mergeCell ref="C774:G774"/>
    <mergeCell ref="H774:I774"/>
    <mergeCell ref="J774:L774"/>
    <mergeCell ref="N774:O774"/>
    <mergeCell ref="P772:R772"/>
    <mergeCell ref="A773:B773"/>
    <mergeCell ref="C773:G773"/>
    <mergeCell ref="H773:I773"/>
    <mergeCell ref="J773:L773"/>
    <mergeCell ref="N773:O773"/>
    <mergeCell ref="P773:R773"/>
    <mergeCell ref="A772:B772"/>
    <mergeCell ref="C772:G772"/>
    <mergeCell ref="H772:I772"/>
    <mergeCell ref="J772:L772"/>
    <mergeCell ref="N772:O772"/>
    <mergeCell ref="P770:R770"/>
    <mergeCell ref="A771:B771"/>
    <mergeCell ref="C771:G771"/>
    <mergeCell ref="H771:I771"/>
    <mergeCell ref="J771:L771"/>
    <mergeCell ref="N771:O771"/>
    <mergeCell ref="P771:R771"/>
    <mergeCell ref="A770:B770"/>
    <mergeCell ref="C770:G770"/>
    <mergeCell ref="H770:I770"/>
    <mergeCell ref="J770:L770"/>
    <mergeCell ref="N770:O770"/>
    <mergeCell ref="P768:R768"/>
    <mergeCell ref="A769:B769"/>
    <mergeCell ref="C769:G769"/>
    <mergeCell ref="H769:I769"/>
    <mergeCell ref="J769:L769"/>
    <mergeCell ref="N769:O769"/>
    <mergeCell ref="P769:R769"/>
    <mergeCell ref="A768:B768"/>
    <mergeCell ref="C768:G768"/>
    <mergeCell ref="H768:I768"/>
    <mergeCell ref="J768:L768"/>
    <mergeCell ref="N768:O768"/>
    <mergeCell ref="P766:R766"/>
    <mergeCell ref="A767:B767"/>
    <mergeCell ref="C767:G767"/>
    <mergeCell ref="H767:I767"/>
    <mergeCell ref="J767:L767"/>
    <mergeCell ref="N767:O767"/>
    <mergeCell ref="P767:R767"/>
    <mergeCell ref="A766:B766"/>
    <mergeCell ref="C766:G766"/>
    <mergeCell ref="H766:I766"/>
    <mergeCell ref="J766:L766"/>
    <mergeCell ref="N766:O766"/>
    <mergeCell ref="A764:B764"/>
    <mergeCell ref="C764:L764"/>
    <mergeCell ref="N764:R764"/>
    <mergeCell ref="A765:B765"/>
    <mergeCell ref="C765:G765"/>
    <mergeCell ref="H765:I765"/>
    <mergeCell ref="J765:L765"/>
    <mergeCell ref="N765:O765"/>
    <mergeCell ref="P765:R765"/>
    <mergeCell ref="B752:C752"/>
    <mergeCell ref="G752:H752"/>
    <mergeCell ref="A763:B763"/>
    <mergeCell ref="C763:L763"/>
    <mergeCell ref="N763:R763"/>
    <mergeCell ref="A755:R755"/>
    <mergeCell ref="A757:R757"/>
    <mergeCell ref="O759:R759"/>
    <mergeCell ref="O761:Q761"/>
    <mergeCell ref="P749:R749"/>
    <mergeCell ref="A750:B750"/>
    <mergeCell ref="C750:G750"/>
    <mergeCell ref="H750:I750"/>
    <mergeCell ref="J750:L750"/>
    <mergeCell ref="N750:O750"/>
    <mergeCell ref="P750:R750"/>
    <mergeCell ref="A749:B749"/>
    <mergeCell ref="C749:G749"/>
    <mergeCell ref="H749:I749"/>
    <mergeCell ref="J749:L749"/>
    <mergeCell ref="N749:O749"/>
    <mergeCell ref="P747:R747"/>
    <mergeCell ref="A748:B748"/>
    <mergeCell ref="C748:G748"/>
    <mergeCell ref="H748:I748"/>
    <mergeCell ref="J748:L748"/>
    <mergeCell ref="N748:O748"/>
    <mergeCell ref="P748:R748"/>
    <mergeCell ref="A747:B747"/>
    <mergeCell ref="C747:G747"/>
    <mergeCell ref="H747:I747"/>
    <mergeCell ref="J747:L747"/>
    <mergeCell ref="N747:O747"/>
    <mergeCell ref="P745:R745"/>
    <mergeCell ref="A746:B746"/>
    <mergeCell ref="C746:G746"/>
    <mergeCell ref="H746:I746"/>
    <mergeCell ref="J746:L746"/>
    <mergeCell ref="N746:O746"/>
    <mergeCell ref="P746:R746"/>
    <mergeCell ref="A745:B745"/>
    <mergeCell ref="C745:G745"/>
    <mergeCell ref="H745:I745"/>
    <mergeCell ref="J745:L745"/>
    <mergeCell ref="N745:O745"/>
    <mergeCell ref="P743:R743"/>
    <mergeCell ref="A744:B744"/>
    <mergeCell ref="C744:G744"/>
    <mergeCell ref="H744:I744"/>
    <mergeCell ref="J744:L744"/>
    <mergeCell ref="N744:O744"/>
    <mergeCell ref="P744:R744"/>
    <mergeCell ref="A743:B743"/>
    <mergeCell ref="C743:G743"/>
    <mergeCell ref="H743:I743"/>
    <mergeCell ref="J743:L743"/>
    <mergeCell ref="N743:O743"/>
    <mergeCell ref="P741:R741"/>
    <mergeCell ref="A742:B742"/>
    <mergeCell ref="C742:G742"/>
    <mergeCell ref="H742:I742"/>
    <mergeCell ref="J742:L742"/>
    <mergeCell ref="N742:O742"/>
    <mergeCell ref="P742:R742"/>
    <mergeCell ref="A741:B741"/>
    <mergeCell ref="C741:G741"/>
    <mergeCell ref="H741:I741"/>
    <mergeCell ref="J741:L741"/>
    <mergeCell ref="N741:O741"/>
    <mergeCell ref="P739:R739"/>
    <mergeCell ref="A740:B740"/>
    <mergeCell ref="C740:G740"/>
    <mergeCell ref="H740:I740"/>
    <mergeCell ref="J740:L740"/>
    <mergeCell ref="N740:O740"/>
    <mergeCell ref="P740:R740"/>
    <mergeCell ref="A739:B739"/>
    <mergeCell ref="C739:G739"/>
    <mergeCell ref="H739:I739"/>
    <mergeCell ref="J739:L739"/>
    <mergeCell ref="N739:O739"/>
    <mergeCell ref="A737:B737"/>
    <mergeCell ref="C737:L737"/>
    <mergeCell ref="N737:R737"/>
    <mergeCell ref="A738:B738"/>
    <mergeCell ref="C738:G738"/>
    <mergeCell ref="H738:I738"/>
    <mergeCell ref="J738:L738"/>
    <mergeCell ref="N738:O738"/>
    <mergeCell ref="P738:R738"/>
    <mergeCell ref="B725:C725"/>
    <mergeCell ref="G725:H725"/>
    <mergeCell ref="A736:B736"/>
    <mergeCell ref="C736:L736"/>
    <mergeCell ref="N736:R736"/>
    <mergeCell ref="A728:R728"/>
    <mergeCell ref="A730:R730"/>
    <mergeCell ref="O732:R732"/>
    <mergeCell ref="O734:Q734"/>
    <mergeCell ref="P722:R722"/>
    <mergeCell ref="A723:B723"/>
    <mergeCell ref="C723:G723"/>
    <mergeCell ref="H723:I723"/>
    <mergeCell ref="J723:L723"/>
    <mergeCell ref="N723:O723"/>
    <mergeCell ref="P723:R723"/>
    <mergeCell ref="A722:B722"/>
    <mergeCell ref="C722:G722"/>
    <mergeCell ref="H722:I722"/>
    <mergeCell ref="J722:L722"/>
    <mergeCell ref="N722:O722"/>
    <mergeCell ref="P720:R720"/>
    <mergeCell ref="A721:B721"/>
    <mergeCell ref="C721:G721"/>
    <mergeCell ref="H721:I721"/>
    <mergeCell ref="J721:L721"/>
    <mergeCell ref="N721:O721"/>
    <mergeCell ref="P721:R721"/>
    <mergeCell ref="A720:B720"/>
    <mergeCell ref="C720:G720"/>
    <mergeCell ref="H720:I720"/>
    <mergeCell ref="J720:L720"/>
    <mergeCell ref="N720:O720"/>
    <mergeCell ref="P718:R718"/>
    <mergeCell ref="A719:B719"/>
    <mergeCell ref="C719:G719"/>
    <mergeCell ref="H719:I719"/>
    <mergeCell ref="J719:L719"/>
    <mergeCell ref="N719:O719"/>
    <mergeCell ref="P719:R719"/>
    <mergeCell ref="A718:B718"/>
    <mergeCell ref="C718:G718"/>
    <mergeCell ref="H718:I718"/>
    <mergeCell ref="J718:L718"/>
    <mergeCell ref="N718:O718"/>
    <mergeCell ref="P716:R716"/>
    <mergeCell ref="A717:B717"/>
    <mergeCell ref="C717:G717"/>
    <mergeCell ref="H717:I717"/>
    <mergeCell ref="J717:L717"/>
    <mergeCell ref="N717:O717"/>
    <mergeCell ref="P717:R717"/>
    <mergeCell ref="A716:B716"/>
    <mergeCell ref="C716:G716"/>
    <mergeCell ref="H716:I716"/>
    <mergeCell ref="J716:L716"/>
    <mergeCell ref="N716:O716"/>
    <mergeCell ref="P714:R714"/>
    <mergeCell ref="A715:B715"/>
    <mergeCell ref="C715:G715"/>
    <mergeCell ref="H715:I715"/>
    <mergeCell ref="J715:L715"/>
    <mergeCell ref="N715:O715"/>
    <mergeCell ref="P715:R715"/>
    <mergeCell ref="A714:B714"/>
    <mergeCell ref="C714:G714"/>
    <mergeCell ref="H714:I714"/>
    <mergeCell ref="J714:L714"/>
    <mergeCell ref="N714:O714"/>
    <mergeCell ref="P712:R712"/>
    <mergeCell ref="A713:B713"/>
    <mergeCell ref="C713:G713"/>
    <mergeCell ref="H713:I713"/>
    <mergeCell ref="J713:L713"/>
    <mergeCell ref="N713:O713"/>
    <mergeCell ref="P713:R713"/>
    <mergeCell ref="A712:B712"/>
    <mergeCell ref="C712:G712"/>
    <mergeCell ref="H712:I712"/>
    <mergeCell ref="J712:L712"/>
    <mergeCell ref="N712:O712"/>
    <mergeCell ref="A710:B710"/>
    <mergeCell ref="C710:L710"/>
    <mergeCell ref="N710:R710"/>
    <mergeCell ref="A711:B711"/>
    <mergeCell ref="C711:G711"/>
    <mergeCell ref="H711:I711"/>
    <mergeCell ref="J711:L711"/>
    <mergeCell ref="N711:O711"/>
    <mergeCell ref="P711:R711"/>
    <mergeCell ref="B698:C698"/>
    <mergeCell ref="G698:H698"/>
    <mergeCell ref="A709:B709"/>
    <mergeCell ref="C709:L709"/>
    <mergeCell ref="N709:R709"/>
    <mergeCell ref="A701:R701"/>
    <mergeCell ref="A703:R703"/>
    <mergeCell ref="O705:R705"/>
    <mergeCell ref="O707:Q707"/>
    <mergeCell ref="P696:R696"/>
    <mergeCell ref="A673:R673"/>
    <mergeCell ref="A675:R675"/>
    <mergeCell ref="O677:R677"/>
    <mergeCell ref="O679:Q679"/>
    <mergeCell ref="A696:B696"/>
    <mergeCell ref="C696:G696"/>
    <mergeCell ref="H696:I696"/>
    <mergeCell ref="J696:L696"/>
    <mergeCell ref="N696:O696"/>
    <mergeCell ref="P694:R694"/>
    <mergeCell ref="A695:B695"/>
    <mergeCell ref="C695:G695"/>
    <mergeCell ref="H695:I695"/>
    <mergeCell ref="J695:L695"/>
    <mergeCell ref="N695:O695"/>
    <mergeCell ref="P695:R695"/>
    <mergeCell ref="A694:B694"/>
    <mergeCell ref="C694:G694"/>
    <mergeCell ref="H694:I694"/>
    <mergeCell ref="J694:L694"/>
    <mergeCell ref="N694:O694"/>
    <mergeCell ref="P692:R692"/>
    <mergeCell ref="A693:B693"/>
    <mergeCell ref="C693:G693"/>
    <mergeCell ref="H693:I693"/>
    <mergeCell ref="J693:L693"/>
    <mergeCell ref="N693:O693"/>
    <mergeCell ref="P693:R693"/>
    <mergeCell ref="A692:B692"/>
    <mergeCell ref="C692:G692"/>
    <mergeCell ref="H692:I692"/>
    <mergeCell ref="J692:L692"/>
    <mergeCell ref="N692:O692"/>
    <mergeCell ref="P690:R690"/>
    <mergeCell ref="A691:B691"/>
    <mergeCell ref="C691:G691"/>
    <mergeCell ref="H691:I691"/>
    <mergeCell ref="J691:L691"/>
    <mergeCell ref="N691:O691"/>
    <mergeCell ref="P691:R691"/>
    <mergeCell ref="A690:B690"/>
    <mergeCell ref="C690:G690"/>
    <mergeCell ref="H690:I690"/>
    <mergeCell ref="J690:L690"/>
    <mergeCell ref="N690:O690"/>
    <mergeCell ref="P688:R688"/>
    <mergeCell ref="A689:B689"/>
    <mergeCell ref="C689:G689"/>
    <mergeCell ref="H689:I689"/>
    <mergeCell ref="J689:L689"/>
    <mergeCell ref="N689:O689"/>
    <mergeCell ref="P689:R689"/>
    <mergeCell ref="A688:B688"/>
    <mergeCell ref="C688:G688"/>
    <mergeCell ref="H688:I688"/>
    <mergeCell ref="J688:L688"/>
    <mergeCell ref="N688:O688"/>
    <mergeCell ref="P686:R686"/>
    <mergeCell ref="A687:B687"/>
    <mergeCell ref="C687:G687"/>
    <mergeCell ref="H687:I687"/>
    <mergeCell ref="J687:L687"/>
    <mergeCell ref="N687:O687"/>
    <mergeCell ref="P687:R687"/>
    <mergeCell ref="A686:B686"/>
    <mergeCell ref="C686:G686"/>
    <mergeCell ref="H686:I686"/>
    <mergeCell ref="J686:L686"/>
    <mergeCell ref="N686:O686"/>
    <mergeCell ref="P684:R684"/>
    <mergeCell ref="A685:B685"/>
    <mergeCell ref="C685:G685"/>
    <mergeCell ref="H685:I685"/>
    <mergeCell ref="J685:L685"/>
    <mergeCell ref="N685:O685"/>
    <mergeCell ref="P685:R685"/>
    <mergeCell ref="A684:B684"/>
    <mergeCell ref="C684:G684"/>
    <mergeCell ref="H684:I684"/>
    <mergeCell ref="J684:L684"/>
    <mergeCell ref="N684:O684"/>
    <mergeCell ref="A682:B682"/>
    <mergeCell ref="C682:L682"/>
    <mergeCell ref="N682:R682"/>
    <mergeCell ref="A683:B683"/>
    <mergeCell ref="C683:G683"/>
    <mergeCell ref="H683:I683"/>
    <mergeCell ref="J683:L683"/>
    <mergeCell ref="N683:O683"/>
    <mergeCell ref="P683:R683"/>
    <mergeCell ref="B670:C670"/>
    <mergeCell ref="G670:H670"/>
    <mergeCell ref="A681:B681"/>
    <mergeCell ref="C681:L681"/>
    <mergeCell ref="N681:R681"/>
    <mergeCell ref="P667:R667"/>
    <mergeCell ref="A668:B668"/>
    <mergeCell ref="C668:G668"/>
    <mergeCell ref="H668:I668"/>
    <mergeCell ref="J668:L668"/>
    <mergeCell ref="N668:O668"/>
    <mergeCell ref="P668:R668"/>
    <mergeCell ref="A667:B667"/>
    <mergeCell ref="C667:G667"/>
    <mergeCell ref="H667:I667"/>
    <mergeCell ref="J667:L667"/>
    <mergeCell ref="N667:O667"/>
    <mergeCell ref="P665:R665"/>
    <mergeCell ref="A666:B666"/>
    <mergeCell ref="C666:G666"/>
    <mergeCell ref="H666:I666"/>
    <mergeCell ref="J666:L666"/>
    <mergeCell ref="N666:O666"/>
    <mergeCell ref="P666:R666"/>
    <mergeCell ref="A665:B665"/>
    <mergeCell ref="C665:G665"/>
    <mergeCell ref="H665:I665"/>
    <mergeCell ref="J665:L665"/>
    <mergeCell ref="N665:O665"/>
    <mergeCell ref="P663:R663"/>
    <mergeCell ref="A664:B664"/>
    <mergeCell ref="C664:G664"/>
    <mergeCell ref="H664:I664"/>
    <mergeCell ref="J664:L664"/>
    <mergeCell ref="N664:O664"/>
    <mergeCell ref="P664:R664"/>
    <mergeCell ref="A663:B663"/>
    <mergeCell ref="C663:G663"/>
    <mergeCell ref="H663:I663"/>
    <mergeCell ref="J663:L663"/>
    <mergeCell ref="N663:O663"/>
    <mergeCell ref="P661:R661"/>
    <mergeCell ref="A662:B662"/>
    <mergeCell ref="C662:G662"/>
    <mergeCell ref="H662:I662"/>
    <mergeCell ref="J662:L662"/>
    <mergeCell ref="N662:O662"/>
    <mergeCell ref="P662:R662"/>
    <mergeCell ref="A661:B661"/>
    <mergeCell ref="C661:G661"/>
    <mergeCell ref="H661:I661"/>
    <mergeCell ref="J661:L661"/>
    <mergeCell ref="N661:O661"/>
    <mergeCell ref="P659:R659"/>
    <mergeCell ref="A660:B660"/>
    <mergeCell ref="C660:G660"/>
    <mergeCell ref="H660:I660"/>
    <mergeCell ref="J660:L660"/>
    <mergeCell ref="N660:O660"/>
    <mergeCell ref="P660:R660"/>
    <mergeCell ref="A659:B659"/>
    <mergeCell ref="C659:G659"/>
    <mergeCell ref="H659:I659"/>
    <mergeCell ref="J659:L659"/>
    <mergeCell ref="N659:O659"/>
    <mergeCell ref="P657:R657"/>
    <mergeCell ref="A658:B658"/>
    <mergeCell ref="C658:G658"/>
    <mergeCell ref="H658:I658"/>
    <mergeCell ref="J658:L658"/>
    <mergeCell ref="N658:O658"/>
    <mergeCell ref="P658:R658"/>
    <mergeCell ref="A657:B657"/>
    <mergeCell ref="C657:G657"/>
    <mergeCell ref="H657:I657"/>
    <mergeCell ref="J657:L657"/>
    <mergeCell ref="N657:O657"/>
    <mergeCell ref="A655:B655"/>
    <mergeCell ref="C655:L655"/>
    <mergeCell ref="N655:R655"/>
    <mergeCell ref="A656:B656"/>
    <mergeCell ref="C656:G656"/>
    <mergeCell ref="H656:I656"/>
    <mergeCell ref="J656:L656"/>
    <mergeCell ref="N656:O656"/>
    <mergeCell ref="P656:R656"/>
    <mergeCell ref="B643:C643"/>
    <mergeCell ref="G643:H643"/>
    <mergeCell ref="A654:B654"/>
    <mergeCell ref="C654:L654"/>
    <mergeCell ref="N654:R654"/>
    <mergeCell ref="A646:R646"/>
    <mergeCell ref="A648:R648"/>
    <mergeCell ref="O650:R650"/>
    <mergeCell ref="O652:Q652"/>
    <mergeCell ref="P641:R641"/>
    <mergeCell ref="A622:R622"/>
    <mergeCell ref="A624:R624"/>
    <mergeCell ref="O626:R626"/>
    <mergeCell ref="O628:Q628"/>
    <mergeCell ref="A641:B641"/>
    <mergeCell ref="C641:G641"/>
    <mergeCell ref="H641:I641"/>
    <mergeCell ref="J641:L641"/>
    <mergeCell ref="N641:O641"/>
    <mergeCell ref="P639:R639"/>
    <mergeCell ref="A640:B640"/>
    <mergeCell ref="C640:G640"/>
    <mergeCell ref="H640:I640"/>
    <mergeCell ref="J640:L640"/>
    <mergeCell ref="N640:O640"/>
    <mergeCell ref="P640:R640"/>
    <mergeCell ref="A639:B639"/>
    <mergeCell ref="C639:G639"/>
    <mergeCell ref="H639:I639"/>
    <mergeCell ref="J639:L639"/>
    <mergeCell ref="N639:O639"/>
    <mergeCell ref="P637:R637"/>
    <mergeCell ref="A638:B638"/>
    <mergeCell ref="C638:G638"/>
    <mergeCell ref="H638:I638"/>
    <mergeCell ref="J638:L638"/>
    <mergeCell ref="N638:O638"/>
    <mergeCell ref="P638:R638"/>
    <mergeCell ref="A637:B637"/>
    <mergeCell ref="C637:G637"/>
    <mergeCell ref="H637:I637"/>
    <mergeCell ref="J637:L637"/>
    <mergeCell ref="N637:O637"/>
    <mergeCell ref="P635:R635"/>
    <mergeCell ref="A636:B636"/>
    <mergeCell ref="C636:G636"/>
    <mergeCell ref="H636:I636"/>
    <mergeCell ref="J636:L636"/>
    <mergeCell ref="N636:O636"/>
    <mergeCell ref="P636:R636"/>
    <mergeCell ref="A635:B635"/>
    <mergeCell ref="C635:G635"/>
    <mergeCell ref="H635:I635"/>
    <mergeCell ref="J635:L635"/>
    <mergeCell ref="N635:O635"/>
    <mergeCell ref="P633:R633"/>
    <mergeCell ref="A634:B634"/>
    <mergeCell ref="C634:G634"/>
    <mergeCell ref="H634:I634"/>
    <mergeCell ref="J634:L634"/>
    <mergeCell ref="N634:O634"/>
    <mergeCell ref="P634:R634"/>
    <mergeCell ref="A633:B633"/>
    <mergeCell ref="C633:G633"/>
    <mergeCell ref="H633:I633"/>
    <mergeCell ref="J633:L633"/>
    <mergeCell ref="N633:O633"/>
    <mergeCell ref="A631:B631"/>
    <mergeCell ref="C631:L631"/>
    <mergeCell ref="N631:R631"/>
    <mergeCell ref="A632:B632"/>
    <mergeCell ref="C632:G632"/>
    <mergeCell ref="H632:I632"/>
    <mergeCell ref="J632:L632"/>
    <mergeCell ref="N632:O632"/>
    <mergeCell ref="P632:R632"/>
    <mergeCell ref="B619:C619"/>
    <mergeCell ref="G619:H619"/>
    <mergeCell ref="A630:B630"/>
    <mergeCell ref="C630:L630"/>
    <mergeCell ref="N630:R630"/>
    <mergeCell ref="P616:R616"/>
    <mergeCell ref="A617:B617"/>
    <mergeCell ref="C617:G617"/>
    <mergeCell ref="H617:I617"/>
    <mergeCell ref="J617:L617"/>
    <mergeCell ref="N617:O617"/>
    <mergeCell ref="P617:R617"/>
    <mergeCell ref="A616:B616"/>
    <mergeCell ref="C616:G616"/>
    <mergeCell ref="H616:I616"/>
    <mergeCell ref="J616:L616"/>
    <mergeCell ref="N616:O616"/>
    <mergeCell ref="P614:R614"/>
    <mergeCell ref="A615:B615"/>
    <mergeCell ref="C615:G615"/>
    <mergeCell ref="H615:I615"/>
    <mergeCell ref="J615:L615"/>
    <mergeCell ref="N615:O615"/>
    <mergeCell ref="P615:R615"/>
    <mergeCell ref="A614:B614"/>
    <mergeCell ref="C614:G614"/>
    <mergeCell ref="H614:I614"/>
    <mergeCell ref="J614:L614"/>
    <mergeCell ref="N614:O614"/>
    <mergeCell ref="P612:R612"/>
    <mergeCell ref="A613:B613"/>
    <mergeCell ref="C613:G613"/>
    <mergeCell ref="H613:I613"/>
    <mergeCell ref="J613:L613"/>
    <mergeCell ref="N613:O613"/>
    <mergeCell ref="P613:R613"/>
    <mergeCell ref="A612:B612"/>
    <mergeCell ref="C612:G612"/>
    <mergeCell ref="H612:I612"/>
    <mergeCell ref="J612:L612"/>
    <mergeCell ref="N612:O612"/>
    <mergeCell ref="P610:R610"/>
    <mergeCell ref="A611:B611"/>
    <mergeCell ref="C611:G611"/>
    <mergeCell ref="H611:I611"/>
    <mergeCell ref="J611:L611"/>
    <mergeCell ref="N611:O611"/>
    <mergeCell ref="P611:R611"/>
    <mergeCell ref="A610:B610"/>
    <mergeCell ref="C610:G610"/>
    <mergeCell ref="H610:I610"/>
    <mergeCell ref="J610:L610"/>
    <mergeCell ref="N610:O610"/>
    <mergeCell ref="P608:R608"/>
    <mergeCell ref="A609:B609"/>
    <mergeCell ref="C609:G609"/>
    <mergeCell ref="H609:I609"/>
    <mergeCell ref="J609:L609"/>
    <mergeCell ref="N609:O609"/>
    <mergeCell ref="P609:R609"/>
    <mergeCell ref="A608:B608"/>
    <mergeCell ref="C608:G608"/>
    <mergeCell ref="H608:I608"/>
    <mergeCell ref="J608:L608"/>
    <mergeCell ref="N608:O608"/>
    <mergeCell ref="A606:B606"/>
    <mergeCell ref="C606:L606"/>
    <mergeCell ref="N606:R606"/>
    <mergeCell ref="A607:B607"/>
    <mergeCell ref="C607:G607"/>
    <mergeCell ref="H607:I607"/>
    <mergeCell ref="J607:L607"/>
    <mergeCell ref="N607:O607"/>
    <mergeCell ref="P607:R607"/>
    <mergeCell ref="B594:C594"/>
    <mergeCell ref="G594:H594"/>
    <mergeCell ref="A605:B605"/>
    <mergeCell ref="C605:L605"/>
    <mergeCell ref="N605:R605"/>
    <mergeCell ref="A597:R597"/>
    <mergeCell ref="A599:R599"/>
    <mergeCell ref="O601:R601"/>
    <mergeCell ref="O603:Q603"/>
    <mergeCell ref="P591:R591"/>
    <mergeCell ref="A592:B592"/>
    <mergeCell ref="C592:G592"/>
    <mergeCell ref="H592:I592"/>
    <mergeCell ref="J592:L592"/>
    <mergeCell ref="N592:O592"/>
    <mergeCell ref="P592:R592"/>
    <mergeCell ref="A591:B591"/>
    <mergeCell ref="C591:G591"/>
    <mergeCell ref="H591:I591"/>
    <mergeCell ref="J591:L591"/>
    <mergeCell ref="N591:O591"/>
    <mergeCell ref="P589:R589"/>
    <mergeCell ref="A590:B590"/>
    <mergeCell ref="C590:G590"/>
    <mergeCell ref="H590:I590"/>
    <mergeCell ref="J590:L590"/>
    <mergeCell ref="N590:O590"/>
    <mergeCell ref="P590:R590"/>
    <mergeCell ref="A589:B589"/>
    <mergeCell ref="C589:G589"/>
    <mergeCell ref="H589:I589"/>
    <mergeCell ref="J589:L589"/>
    <mergeCell ref="N589:O589"/>
    <mergeCell ref="P587:R587"/>
    <mergeCell ref="A588:B588"/>
    <mergeCell ref="C588:G588"/>
    <mergeCell ref="H588:I588"/>
    <mergeCell ref="J588:L588"/>
    <mergeCell ref="N588:O588"/>
    <mergeCell ref="P588:R588"/>
    <mergeCell ref="A587:B587"/>
    <mergeCell ref="C587:G587"/>
    <mergeCell ref="H587:I587"/>
    <mergeCell ref="J587:L587"/>
    <mergeCell ref="N587:O587"/>
    <mergeCell ref="P585:R585"/>
    <mergeCell ref="A586:B586"/>
    <mergeCell ref="C586:G586"/>
    <mergeCell ref="H586:I586"/>
    <mergeCell ref="J586:L586"/>
    <mergeCell ref="N586:O586"/>
    <mergeCell ref="P586:R586"/>
    <mergeCell ref="A585:B585"/>
    <mergeCell ref="C585:G585"/>
    <mergeCell ref="H585:I585"/>
    <mergeCell ref="J585:L585"/>
    <mergeCell ref="N585:O585"/>
    <mergeCell ref="P583:R583"/>
    <mergeCell ref="A584:B584"/>
    <mergeCell ref="C584:G584"/>
    <mergeCell ref="H584:I584"/>
    <mergeCell ref="J584:L584"/>
    <mergeCell ref="N584:O584"/>
    <mergeCell ref="P584:R584"/>
    <mergeCell ref="A583:B583"/>
    <mergeCell ref="C583:G583"/>
    <mergeCell ref="H583:I583"/>
    <mergeCell ref="J583:L583"/>
    <mergeCell ref="N583:O583"/>
    <mergeCell ref="P581:R581"/>
    <mergeCell ref="A582:B582"/>
    <mergeCell ref="C582:G582"/>
    <mergeCell ref="H582:I582"/>
    <mergeCell ref="J582:L582"/>
    <mergeCell ref="N582:O582"/>
    <mergeCell ref="P582:R582"/>
    <mergeCell ref="A581:B581"/>
    <mergeCell ref="C581:G581"/>
    <mergeCell ref="H581:I581"/>
    <mergeCell ref="J581:L581"/>
    <mergeCell ref="N581:O581"/>
    <mergeCell ref="A579:B579"/>
    <mergeCell ref="C579:L579"/>
    <mergeCell ref="N579:R579"/>
    <mergeCell ref="A580:B580"/>
    <mergeCell ref="C580:G580"/>
    <mergeCell ref="H580:I580"/>
    <mergeCell ref="J580:L580"/>
    <mergeCell ref="N580:O580"/>
    <mergeCell ref="P580:R580"/>
    <mergeCell ref="B567:C567"/>
    <mergeCell ref="G567:H567"/>
    <mergeCell ref="A578:B578"/>
    <mergeCell ref="C578:L578"/>
    <mergeCell ref="N578:R578"/>
    <mergeCell ref="A570:R570"/>
    <mergeCell ref="A572:R572"/>
    <mergeCell ref="O574:R574"/>
    <mergeCell ref="O576:Q576"/>
    <mergeCell ref="P564:R564"/>
    <mergeCell ref="A565:B565"/>
    <mergeCell ref="C565:G565"/>
    <mergeCell ref="H565:I565"/>
    <mergeCell ref="J565:L565"/>
    <mergeCell ref="N565:O565"/>
    <mergeCell ref="P565:R565"/>
    <mergeCell ref="A564:B564"/>
    <mergeCell ref="C564:G564"/>
    <mergeCell ref="H564:I564"/>
    <mergeCell ref="J564:L564"/>
    <mergeCell ref="N564:O564"/>
    <mergeCell ref="P562:R562"/>
    <mergeCell ref="A563:B563"/>
    <mergeCell ref="C563:G563"/>
    <mergeCell ref="H563:I563"/>
    <mergeCell ref="J563:L563"/>
    <mergeCell ref="N563:O563"/>
    <mergeCell ref="P563:R563"/>
    <mergeCell ref="A562:B562"/>
    <mergeCell ref="C562:G562"/>
    <mergeCell ref="H562:I562"/>
    <mergeCell ref="J562:L562"/>
    <mergeCell ref="N562:O562"/>
    <mergeCell ref="P560:R560"/>
    <mergeCell ref="A561:B561"/>
    <mergeCell ref="C561:G561"/>
    <mergeCell ref="H561:I561"/>
    <mergeCell ref="J561:L561"/>
    <mergeCell ref="N561:O561"/>
    <mergeCell ref="P561:R561"/>
    <mergeCell ref="A560:B560"/>
    <mergeCell ref="C560:G560"/>
    <mergeCell ref="H560:I560"/>
    <mergeCell ref="J560:L560"/>
    <mergeCell ref="N560:O560"/>
    <mergeCell ref="P558:R558"/>
    <mergeCell ref="A559:B559"/>
    <mergeCell ref="C559:G559"/>
    <mergeCell ref="H559:I559"/>
    <mergeCell ref="J559:L559"/>
    <mergeCell ref="N559:O559"/>
    <mergeCell ref="P559:R559"/>
    <mergeCell ref="A558:B558"/>
    <mergeCell ref="C558:G558"/>
    <mergeCell ref="H558:I558"/>
    <mergeCell ref="J558:L558"/>
    <mergeCell ref="N558:O558"/>
    <mergeCell ref="P556:R556"/>
    <mergeCell ref="A557:B557"/>
    <mergeCell ref="C557:G557"/>
    <mergeCell ref="H557:I557"/>
    <mergeCell ref="J557:L557"/>
    <mergeCell ref="N557:O557"/>
    <mergeCell ref="P557:R557"/>
    <mergeCell ref="A556:B556"/>
    <mergeCell ref="C556:G556"/>
    <mergeCell ref="H556:I556"/>
    <mergeCell ref="J556:L556"/>
    <mergeCell ref="N556:O556"/>
    <mergeCell ref="A554:B554"/>
    <mergeCell ref="C554:L554"/>
    <mergeCell ref="N554:R554"/>
    <mergeCell ref="A555:B555"/>
    <mergeCell ref="C555:G555"/>
    <mergeCell ref="H555:I555"/>
    <mergeCell ref="J555:L555"/>
    <mergeCell ref="N555:O555"/>
    <mergeCell ref="P555:R555"/>
    <mergeCell ref="B542:C542"/>
    <mergeCell ref="G542:H542"/>
    <mergeCell ref="A553:B553"/>
    <mergeCell ref="C553:L553"/>
    <mergeCell ref="N553:R553"/>
    <mergeCell ref="A545:R545"/>
    <mergeCell ref="A547:R547"/>
    <mergeCell ref="O549:R549"/>
    <mergeCell ref="O551:Q551"/>
    <mergeCell ref="P539:R539"/>
    <mergeCell ref="A540:B540"/>
    <mergeCell ref="C540:G540"/>
    <mergeCell ref="H540:I540"/>
    <mergeCell ref="J540:L540"/>
    <mergeCell ref="N540:O540"/>
    <mergeCell ref="P540:R540"/>
    <mergeCell ref="A539:B539"/>
    <mergeCell ref="C539:G539"/>
    <mergeCell ref="H539:I539"/>
    <mergeCell ref="J539:L539"/>
    <mergeCell ref="N539:O539"/>
    <mergeCell ref="P537:R537"/>
    <mergeCell ref="A538:B538"/>
    <mergeCell ref="C538:G538"/>
    <mergeCell ref="H538:I538"/>
    <mergeCell ref="J538:L538"/>
    <mergeCell ref="N538:O538"/>
    <mergeCell ref="P538:R538"/>
    <mergeCell ref="A537:B537"/>
    <mergeCell ref="C537:G537"/>
    <mergeCell ref="H537:I537"/>
    <mergeCell ref="J537:L537"/>
    <mergeCell ref="N537:O537"/>
    <mergeCell ref="P535:R535"/>
    <mergeCell ref="A536:B536"/>
    <mergeCell ref="C536:G536"/>
    <mergeCell ref="H536:I536"/>
    <mergeCell ref="J536:L536"/>
    <mergeCell ref="N536:O536"/>
    <mergeCell ref="P536:R536"/>
    <mergeCell ref="A535:B535"/>
    <mergeCell ref="C535:G535"/>
    <mergeCell ref="H535:I535"/>
    <mergeCell ref="J535:L535"/>
    <mergeCell ref="N535:O535"/>
    <mergeCell ref="P533:R533"/>
    <mergeCell ref="A534:B534"/>
    <mergeCell ref="C534:G534"/>
    <mergeCell ref="H534:I534"/>
    <mergeCell ref="J534:L534"/>
    <mergeCell ref="N534:O534"/>
    <mergeCell ref="P534:R534"/>
    <mergeCell ref="A533:B533"/>
    <mergeCell ref="C533:G533"/>
    <mergeCell ref="H533:I533"/>
    <mergeCell ref="J533:L533"/>
    <mergeCell ref="N533:O533"/>
    <mergeCell ref="P531:R531"/>
    <mergeCell ref="A532:B532"/>
    <mergeCell ref="C532:G532"/>
    <mergeCell ref="H532:I532"/>
    <mergeCell ref="J532:L532"/>
    <mergeCell ref="N532:O532"/>
    <mergeCell ref="P532:R532"/>
    <mergeCell ref="A531:B531"/>
    <mergeCell ref="C531:G531"/>
    <mergeCell ref="H531:I531"/>
    <mergeCell ref="J531:L531"/>
    <mergeCell ref="N531:O531"/>
    <mergeCell ref="A529:B529"/>
    <mergeCell ref="C529:L529"/>
    <mergeCell ref="N529:R529"/>
    <mergeCell ref="A530:B530"/>
    <mergeCell ref="C530:G530"/>
    <mergeCell ref="H530:I530"/>
    <mergeCell ref="J530:L530"/>
    <mergeCell ref="N530:O530"/>
    <mergeCell ref="P530:R530"/>
    <mergeCell ref="B517:C517"/>
    <mergeCell ref="G517:H517"/>
    <mergeCell ref="A528:B528"/>
    <mergeCell ref="C528:L528"/>
    <mergeCell ref="N528:R528"/>
    <mergeCell ref="A520:R520"/>
    <mergeCell ref="A522:R522"/>
    <mergeCell ref="O524:R524"/>
    <mergeCell ref="O526:Q526"/>
    <mergeCell ref="P514:R514"/>
    <mergeCell ref="A515:B515"/>
    <mergeCell ref="C515:G515"/>
    <mergeCell ref="H515:I515"/>
    <mergeCell ref="J515:L515"/>
    <mergeCell ref="N515:O515"/>
    <mergeCell ref="P515:R515"/>
    <mergeCell ref="A514:B514"/>
    <mergeCell ref="C514:G514"/>
    <mergeCell ref="H514:I514"/>
    <mergeCell ref="J514:L514"/>
    <mergeCell ref="N514:O514"/>
    <mergeCell ref="P512:R512"/>
    <mergeCell ref="A513:B513"/>
    <mergeCell ref="C513:G513"/>
    <mergeCell ref="H513:I513"/>
    <mergeCell ref="J513:L513"/>
    <mergeCell ref="N513:O513"/>
    <mergeCell ref="P513:R513"/>
    <mergeCell ref="A512:B512"/>
    <mergeCell ref="C512:G512"/>
    <mergeCell ref="H512:I512"/>
    <mergeCell ref="J512:L512"/>
    <mergeCell ref="N512:O512"/>
    <mergeCell ref="P510:R510"/>
    <mergeCell ref="A511:B511"/>
    <mergeCell ref="C511:G511"/>
    <mergeCell ref="H511:I511"/>
    <mergeCell ref="J511:L511"/>
    <mergeCell ref="N511:O511"/>
    <mergeCell ref="P511:R511"/>
    <mergeCell ref="A510:B510"/>
    <mergeCell ref="C510:G510"/>
    <mergeCell ref="H510:I510"/>
    <mergeCell ref="J510:L510"/>
    <mergeCell ref="N510:O510"/>
    <mergeCell ref="P508:R508"/>
    <mergeCell ref="A509:B509"/>
    <mergeCell ref="C509:G509"/>
    <mergeCell ref="H509:I509"/>
    <mergeCell ref="J509:L509"/>
    <mergeCell ref="N509:O509"/>
    <mergeCell ref="P509:R509"/>
    <mergeCell ref="A508:B508"/>
    <mergeCell ref="C508:G508"/>
    <mergeCell ref="H508:I508"/>
    <mergeCell ref="J508:L508"/>
    <mergeCell ref="N508:O508"/>
    <mergeCell ref="A506:B506"/>
    <mergeCell ref="C506:L506"/>
    <mergeCell ref="N506:R506"/>
    <mergeCell ref="A507:B507"/>
    <mergeCell ref="C507:G507"/>
    <mergeCell ref="H507:I507"/>
    <mergeCell ref="J507:L507"/>
    <mergeCell ref="N507:O507"/>
    <mergeCell ref="P507:R507"/>
    <mergeCell ref="B494:C494"/>
    <mergeCell ref="G494:H494"/>
    <mergeCell ref="A505:B505"/>
    <mergeCell ref="C505:L505"/>
    <mergeCell ref="N505:R505"/>
    <mergeCell ref="A497:R497"/>
    <mergeCell ref="A499:R499"/>
    <mergeCell ref="O501:R501"/>
    <mergeCell ref="O503:Q503"/>
    <mergeCell ref="P492:R492"/>
    <mergeCell ref="A465:R465"/>
    <mergeCell ref="A467:R467"/>
    <mergeCell ref="O469:R469"/>
    <mergeCell ref="O471:Q471"/>
    <mergeCell ref="A492:B492"/>
    <mergeCell ref="C492:G492"/>
    <mergeCell ref="H492:I492"/>
    <mergeCell ref="J492:L492"/>
    <mergeCell ref="N492:O492"/>
    <mergeCell ref="P490:R490"/>
    <mergeCell ref="A491:B491"/>
    <mergeCell ref="C491:G491"/>
    <mergeCell ref="H491:I491"/>
    <mergeCell ref="J491:L491"/>
    <mergeCell ref="N491:O491"/>
    <mergeCell ref="P491:R491"/>
    <mergeCell ref="A490:B490"/>
    <mergeCell ref="C490:G490"/>
    <mergeCell ref="H490:I490"/>
    <mergeCell ref="J490:L490"/>
    <mergeCell ref="N490:O490"/>
    <mergeCell ref="P488:R488"/>
    <mergeCell ref="A489:B489"/>
    <mergeCell ref="C489:G489"/>
    <mergeCell ref="H489:I489"/>
    <mergeCell ref="J489:L489"/>
    <mergeCell ref="N489:O489"/>
    <mergeCell ref="P489:R489"/>
    <mergeCell ref="A488:B488"/>
    <mergeCell ref="C488:G488"/>
    <mergeCell ref="H488:I488"/>
    <mergeCell ref="J488:L488"/>
    <mergeCell ref="N488:O488"/>
    <mergeCell ref="P486:R486"/>
    <mergeCell ref="A487:B487"/>
    <mergeCell ref="C487:G487"/>
    <mergeCell ref="H487:I487"/>
    <mergeCell ref="J487:L487"/>
    <mergeCell ref="N487:O487"/>
    <mergeCell ref="P487:R487"/>
    <mergeCell ref="A486:B486"/>
    <mergeCell ref="C486:G486"/>
    <mergeCell ref="H486:I486"/>
    <mergeCell ref="J486:L486"/>
    <mergeCell ref="N486:O486"/>
    <mergeCell ref="P484:R484"/>
    <mergeCell ref="A485:B485"/>
    <mergeCell ref="C485:G485"/>
    <mergeCell ref="H485:I485"/>
    <mergeCell ref="J485:L485"/>
    <mergeCell ref="N485:O485"/>
    <mergeCell ref="P485:R485"/>
    <mergeCell ref="A484:B484"/>
    <mergeCell ref="C484:G484"/>
    <mergeCell ref="H484:I484"/>
    <mergeCell ref="J484:L484"/>
    <mergeCell ref="N484:O484"/>
    <mergeCell ref="P482:R482"/>
    <mergeCell ref="A483:B483"/>
    <mergeCell ref="C483:G483"/>
    <mergeCell ref="H483:I483"/>
    <mergeCell ref="J483:L483"/>
    <mergeCell ref="N483:O483"/>
    <mergeCell ref="P483:R483"/>
    <mergeCell ref="A482:B482"/>
    <mergeCell ref="C482:G482"/>
    <mergeCell ref="H482:I482"/>
    <mergeCell ref="J482:L482"/>
    <mergeCell ref="N482:O482"/>
    <mergeCell ref="P480:R480"/>
    <mergeCell ref="A481:B481"/>
    <mergeCell ref="C481:G481"/>
    <mergeCell ref="H481:I481"/>
    <mergeCell ref="J481:L481"/>
    <mergeCell ref="N481:O481"/>
    <mergeCell ref="P481:R481"/>
    <mergeCell ref="A480:B480"/>
    <mergeCell ref="C480:G480"/>
    <mergeCell ref="H480:I480"/>
    <mergeCell ref="J480:L480"/>
    <mergeCell ref="N480:O480"/>
    <mergeCell ref="P478:R478"/>
    <mergeCell ref="A479:B479"/>
    <mergeCell ref="C479:G479"/>
    <mergeCell ref="H479:I479"/>
    <mergeCell ref="J479:L479"/>
    <mergeCell ref="N479:O479"/>
    <mergeCell ref="P479:R479"/>
    <mergeCell ref="A478:B478"/>
    <mergeCell ref="C478:G478"/>
    <mergeCell ref="H478:I478"/>
    <mergeCell ref="J478:L478"/>
    <mergeCell ref="N478:O478"/>
    <mergeCell ref="P476:R476"/>
    <mergeCell ref="A477:B477"/>
    <mergeCell ref="C477:G477"/>
    <mergeCell ref="H477:I477"/>
    <mergeCell ref="J477:L477"/>
    <mergeCell ref="N477:O477"/>
    <mergeCell ref="P477:R477"/>
    <mergeCell ref="A476:B476"/>
    <mergeCell ref="C476:G476"/>
    <mergeCell ref="H476:I476"/>
    <mergeCell ref="J476:L476"/>
    <mergeCell ref="N476:O476"/>
    <mergeCell ref="A474:B474"/>
    <mergeCell ref="C474:L474"/>
    <mergeCell ref="N474:R474"/>
    <mergeCell ref="A475:B475"/>
    <mergeCell ref="C475:G475"/>
    <mergeCell ref="H475:I475"/>
    <mergeCell ref="J475:L475"/>
    <mergeCell ref="N475:O475"/>
    <mergeCell ref="P475:R475"/>
    <mergeCell ref="B462:C462"/>
    <mergeCell ref="G462:H462"/>
    <mergeCell ref="A473:B473"/>
    <mergeCell ref="C473:L473"/>
    <mergeCell ref="N473:R473"/>
    <mergeCell ref="P460:R460"/>
    <mergeCell ref="A435:R435"/>
    <mergeCell ref="A437:R437"/>
    <mergeCell ref="O439:R439"/>
    <mergeCell ref="O441:Q441"/>
    <mergeCell ref="A460:B460"/>
    <mergeCell ref="C460:G460"/>
    <mergeCell ref="H460:I460"/>
    <mergeCell ref="J460:L460"/>
    <mergeCell ref="N460:O460"/>
    <mergeCell ref="P458:R458"/>
    <mergeCell ref="A459:B459"/>
    <mergeCell ref="C459:G459"/>
    <mergeCell ref="H459:I459"/>
    <mergeCell ref="J459:L459"/>
    <mergeCell ref="N459:O459"/>
    <mergeCell ref="P459:R459"/>
    <mergeCell ref="A458:B458"/>
    <mergeCell ref="C458:G458"/>
    <mergeCell ref="H458:I458"/>
    <mergeCell ref="J458:L458"/>
    <mergeCell ref="N458:O458"/>
    <mergeCell ref="P456:R456"/>
    <mergeCell ref="A457:B457"/>
    <mergeCell ref="C457:G457"/>
    <mergeCell ref="H457:I457"/>
    <mergeCell ref="J457:L457"/>
    <mergeCell ref="N457:O457"/>
    <mergeCell ref="P457:R457"/>
    <mergeCell ref="A456:B456"/>
    <mergeCell ref="C456:G456"/>
    <mergeCell ref="H456:I456"/>
    <mergeCell ref="J456:L456"/>
    <mergeCell ref="N456:O456"/>
    <mergeCell ref="P454:R454"/>
    <mergeCell ref="A455:B455"/>
    <mergeCell ref="C455:G455"/>
    <mergeCell ref="H455:I455"/>
    <mergeCell ref="J455:L455"/>
    <mergeCell ref="N455:O455"/>
    <mergeCell ref="P455:R455"/>
    <mergeCell ref="A454:B454"/>
    <mergeCell ref="C454:G454"/>
    <mergeCell ref="H454:I454"/>
    <mergeCell ref="J454:L454"/>
    <mergeCell ref="N454:O454"/>
    <mergeCell ref="P452:R452"/>
    <mergeCell ref="A453:B453"/>
    <mergeCell ref="C453:G453"/>
    <mergeCell ref="H453:I453"/>
    <mergeCell ref="J453:L453"/>
    <mergeCell ref="N453:O453"/>
    <mergeCell ref="P453:R453"/>
    <mergeCell ref="A452:B452"/>
    <mergeCell ref="C452:G452"/>
    <mergeCell ref="H452:I452"/>
    <mergeCell ref="J452:L452"/>
    <mergeCell ref="N452:O452"/>
    <mergeCell ref="P450:R450"/>
    <mergeCell ref="A451:B451"/>
    <mergeCell ref="C451:G451"/>
    <mergeCell ref="H451:I451"/>
    <mergeCell ref="J451:L451"/>
    <mergeCell ref="N451:O451"/>
    <mergeCell ref="P451:R451"/>
    <mergeCell ref="A450:B450"/>
    <mergeCell ref="C450:G450"/>
    <mergeCell ref="H450:I450"/>
    <mergeCell ref="J450:L450"/>
    <mergeCell ref="N450:O450"/>
    <mergeCell ref="P448:R448"/>
    <mergeCell ref="A449:B449"/>
    <mergeCell ref="C449:G449"/>
    <mergeCell ref="H449:I449"/>
    <mergeCell ref="J449:L449"/>
    <mergeCell ref="N449:O449"/>
    <mergeCell ref="P449:R449"/>
    <mergeCell ref="A448:B448"/>
    <mergeCell ref="C448:G448"/>
    <mergeCell ref="H448:I448"/>
    <mergeCell ref="J448:L448"/>
    <mergeCell ref="N448:O448"/>
    <mergeCell ref="P446:R446"/>
    <mergeCell ref="A447:B447"/>
    <mergeCell ref="C447:G447"/>
    <mergeCell ref="H447:I447"/>
    <mergeCell ref="J447:L447"/>
    <mergeCell ref="N447:O447"/>
    <mergeCell ref="P447:R447"/>
    <mergeCell ref="A446:B446"/>
    <mergeCell ref="C446:G446"/>
    <mergeCell ref="H446:I446"/>
    <mergeCell ref="J446:L446"/>
    <mergeCell ref="N446:O446"/>
    <mergeCell ref="A444:B444"/>
    <mergeCell ref="C444:L444"/>
    <mergeCell ref="N444:R444"/>
    <mergeCell ref="A445:B445"/>
    <mergeCell ref="C445:G445"/>
    <mergeCell ref="H445:I445"/>
    <mergeCell ref="J445:L445"/>
    <mergeCell ref="N445:O445"/>
    <mergeCell ref="P445:R445"/>
    <mergeCell ref="B432:C432"/>
    <mergeCell ref="G432:H432"/>
    <mergeCell ref="A443:B443"/>
    <mergeCell ref="C443:L443"/>
    <mergeCell ref="N443:R443"/>
    <mergeCell ref="P429:R429"/>
    <mergeCell ref="A430:B430"/>
    <mergeCell ref="C430:G430"/>
    <mergeCell ref="H430:I430"/>
    <mergeCell ref="J430:L430"/>
    <mergeCell ref="N430:O430"/>
    <mergeCell ref="P430:R430"/>
    <mergeCell ref="A429:B429"/>
    <mergeCell ref="C429:G429"/>
    <mergeCell ref="H429:I429"/>
    <mergeCell ref="J429:L429"/>
    <mergeCell ref="N429:O429"/>
    <mergeCell ref="P427:R427"/>
    <mergeCell ref="A428:B428"/>
    <mergeCell ref="C428:G428"/>
    <mergeCell ref="H428:I428"/>
    <mergeCell ref="J428:L428"/>
    <mergeCell ref="N428:O428"/>
    <mergeCell ref="P428:R428"/>
    <mergeCell ref="A427:B427"/>
    <mergeCell ref="C427:G427"/>
    <mergeCell ref="H427:I427"/>
    <mergeCell ref="J427:L427"/>
    <mergeCell ref="N427:O427"/>
    <mergeCell ref="P425:R425"/>
    <mergeCell ref="A426:B426"/>
    <mergeCell ref="C426:G426"/>
    <mergeCell ref="H426:I426"/>
    <mergeCell ref="J426:L426"/>
    <mergeCell ref="N426:O426"/>
    <mergeCell ref="P426:R426"/>
    <mergeCell ref="A425:B425"/>
    <mergeCell ref="C425:G425"/>
    <mergeCell ref="H425:I425"/>
    <mergeCell ref="J425:L425"/>
    <mergeCell ref="N425:O425"/>
    <mergeCell ref="P423:R423"/>
    <mergeCell ref="A424:B424"/>
    <mergeCell ref="C424:G424"/>
    <mergeCell ref="H424:I424"/>
    <mergeCell ref="J424:L424"/>
    <mergeCell ref="N424:O424"/>
    <mergeCell ref="P424:R424"/>
    <mergeCell ref="A423:B423"/>
    <mergeCell ref="C423:G423"/>
    <mergeCell ref="H423:I423"/>
    <mergeCell ref="J423:L423"/>
    <mergeCell ref="N423:O423"/>
    <mergeCell ref="P421:R421"/>
    <mergeCell ref="A422:B422"/>
    <mergeCell ref="C422:G422"/>
    <mergeCell ref="H422:I422"/>
    <mergeCell ref="J422:L422"/>
    <mergeCell ref="N422:O422"/>
    <mergeCell ref="P422:R422"/>
    <mergeCell ref="A421:B421"/>
    <mergeCell ref="C421:G421"/>
    <mergeCell ref="H421:I421"/>
    <mergeCell ref="J421:L421"/>
    <mergeCell ref="N421:O421"/>
    <mergeCell ref="A419:B419"/>
    <mergeCell ref="C419:L419"/>
    <mergeCell ref="N419:R419"/>
    <mergeCell ref="A420:B420"/>
    <mergeCell ref="C420:G420"/>
    <mergeCell ref="H420:I420"/>
    <mergeCell ref="J420:L420"/>
    <mergeCell ref="N420:O420"/>
    <mergeCell ref="P420:R420"/>
    <mergeCell ref="B407:C407"/>
    <mergeCell ref="G407:H407"/>
    <mergeCell ref="A418:B418"/>
    <mergeCell ref="C418:L418"/>
    <mergeCell ref="N418:R418"/>
    <mergeCell ref="A410:R410"/>
    <mergeCell ref="A412:R412"/>
    <mergeCell ref="O414:R414"/>
    <mergeCell ref="O416:Q416"/>
    <mergeCell ref="P404:R404"/>
    <mergeCell ref="A405:B405"/>
    <mergeCell ref="C405:G405"/>
    <mergeCell ref="H405:I405"/>
    <mergeCell ref="J405:L405"/>
    <mergeCell ref="N405:O405"/>
    <mergeCell ref="P405:R405"/>
    <mergeCell ref="A404:B404"/>
    <mergeCell ref="C404:G404"/>
    <mergeCell ref="H404:I404"/>
    <mergeCell ref="J404:L404"/>
    <mergeCell ref="N404:O404"/>
    <mergeCell ref="P402:R402"/>
    <mergeCell ref="A403:B403"/>
    <mergeCell ref="C403:G403"/>
    <mergeCell ref="H403:I403"/>
    <mergeCell ref="J403:L403"/>
    <mergeCell ref="N403:O403"/>
    <mergeCell ref="P403:R403"/>
    <mergeCell ref="A402:B402"/>
    <mergeCell ref="C402:G402"/>
    <mergeCell ref="H402:I402"/>
    <mergeCell ref="J402:L402"/>
    <mergeCell ref="N402:O402"/>
    <mergeCell ref="P400:R400"/>
    <mergeCell ref="A401:B401"/>
    <mergeCell ref="C401:G401"/>
    <mergeCell ref="H401:I401"/>
    <mergeCell ref="J401:L401"/>
    <mergeCell ref="N401:O401"/>
    <mergeCell ref="P401:R401"/>
    <mergeCell ref="A400:B400"/>
    <mergeCell ref="C400:G400"/>
    <mergeCell ref="H400:I400"/>
    <mergeCell ref="J400:L400"/>
    <mergeCell ref="N400:O400"/>
    <mergeCell ref="P398:R398"/>
    <mergeCell ref="A399:B399"/>
    <mergeCell ref="C399:G399"/>
    <mergeCell ref="H399:I399"/>
    <mergeCell ref="J399:L399"/>
    <mergeCell ref="N399:O399"/>
    <mergeCell ref="P399:R399"/>
    <mergeCell ref="A398:B398"/>
    <mergeCell ref="C398:G398"/>
    <mergeCell ref="H398:I398"/>
    <mergeCell ref="J398:L398"/>
    <mergeCell ref="N398:O398"/>
    <mergeCell ref="P396:R396"/>
    <mergeCell ref="A397:B397"/>
    <mergeCell ref="C397:G397"/>
    <mergeCell ref="H397:I397"/>
    <mergeCell ref="J397:L397"/>
    <mergeCell ref="N397:O397"/>
    <mergeCell ref="P397:R397"/>
    <mergeCell ref="A396:B396"/>
    <mergeCell ref="C396:G396"/>
    <mergeCell ref="H396:I396"/>
    <mergeCell ref="J396:L396"/>
    <mergeCell ref="N396:O396"/>
    <mergeCell ref="P394:R394"/>
    <mergeCell ref="A395:B395"/>
    <mergeCell ref="C395:G395"/>
    <mergeCell ref="H395:I395"/>
    <mergeCell ref="J395:L395"/>
    <mergeCell ref="N395:O395"/>
    <mergeCell ref="P395:R395"/>
    <mergeCell ref="A394:B394"/>
    <mergeCell ref="C394:G394"/>
    <mergeCell ref="H394:I394"/>
    <mergeCell ref="J394:L394"/>
    <mergeCell ref="N394:O394"/>
    <mergeCell ref="P392:R392"/>
    <mergeCell ref="A393:B393"/>
    <mergeCell ref="C393:G393"/>
    <mergeCell ref="H393:I393"/>
    <mergeCell ref="J393:L393"/>
    <mergeCell ref="N393:O393"/>
    <mergeCell ref="P393:R393"/>
    <mergeCell ref="A392:B392"/>
    <mergeCell ref="C392:G392"/>
    <mergeCell ref="H392:I392"/>
    <mergeCell ref="J392:L392"/>
    <mergeCell ref="N392:O392"/>
    <mergeCell ref="P390:R390"/>
    <mergeCell ref="A391:B391"/>
    <mergeCell ref="C391:G391"/>
    <mergeCell ref="H391:I391"/>
    <mergeCell ref="J391:L391"/>
    <mergeCell ref="N391:O391"/>
    <mergeCell ref="P391:R391"/>
    <mergeCell ref="A390:B390"/>
    <mergeCell ref="C390:G390"/>
    <mergeCell ref="H390:I390"/>
    <mergeCell ref="J390:L390"/>
    <mergeCell ref="N390:O390"/>
    <mergeCell ref="A388:B388"/>
    <mergeCell ref="C388:L388"/>
    <mergeCell ref="N388:R388"/>
    <mergeCell ref="A389:B389"/>
    <mergeCell ref="C389:G389"/>
    <mergeCell ref="H389:I389"/>
    <mergeCell ref="J389:L389"/>
    <mergeCell ref="N389:O389"/>
    <mergeCell ref="P389:R389"/>
    <mergeCell ref="B376:C376"/>
    <mergeCell ref="G376:H376"/>
    <mergeCell ref="A387:B387"/>
    <mergeCell ref="C387:L387"/>
    <mergeCell ref="N387:R387"/>
    <mergeCell ref="A379:R379"/>
    <mergeCell ref="A381:R381"/>
    <mergeCell ref="O383:R383"/>
    <mergeCell ref="O385:Q385"/>
    <mergeCell ref="P373:R373"/>
    <mergeCell ref="A374:B374"/>
    <mergeCell ref="C374:G374"/>
    <mergeCell ref="H374:I374"/>
    <mergeCell ref="J374:L374"/>
    <mergeCell ref="N374:O374"/>
    <mergeCell ref="P374:R374"/>
    <mergeCell ref="A373:B373"/>
    <mergeCell ref="C373:G373"/>
    <mergeCell ref="H373:I373"/>
    <mergeCell ref="J373:L373"/>
    <mergeCell ref="N373:O373"/>
    <mergeCell ref="P371:R371"/>
    <mergeCell ref="A372:B372"/>
    <mergeCell ref="C372:G372"/>
    <mergeCell ref="H372:I372"/>
    <mergeCell ref="J372:L372"/>
    <mergeCell ref="N372:O372"/>
    <mergeCell ref="P372:R372"/>
    <mergeCell ref="A371:B371"/>
    <mergeCell ref="C371:G371"/>
    <mergeCell ref="H371:I371"/>
    <mergeCell ref="J371:L371"/>
    <mergeCell ref="N371:O371"/>
    <mergeCell ref="P369:R369"/>
    <mergeCell ref="A370:B370"/>
    <mergeCell ref="C370:G370"/>
    <mergeCell ref="H370:I370"/>
    <mergeCell ref="J370:L370"/>
    <mergeCell ref="N370:O370"/>
    <mergeCell ref="P370:R370"/>
    <mergeCell ref="A369:B369"/>
    <mergeCell ref="C369:G369"/>
    <mergeCell ref="H369:I369"/>
    <mergeCell ref="J369:L369"/>
    <mergeCell ref="N369:O369"/>
    <mergeCell ref="P367:R367"/>
    <mergeCell ref="A368:B368"/>
    <mergeCell ref="C368:G368"/>
    <mergeCell ref="H368:I368"/>
    <mergeCell ref="J368:L368"/>
    <mergeCell ref="N368:O368"/>
    <mergeCell ref="P368:R368"/>
    <mergeCell ref="A367:B367"/>
    <mergeCell ref="C367:G367"/>
    <mergeCell ref="H367:I367"/>
    <mergeCell ref="J367:L367"/>
    <mergeCell ref="N367:O367"/>
    <mergeCell ref="P365:R365"/>
    <mergeCell ref="A366:B366"/>
    <mergeCell ref="C366:G366"/>
    <mergeCell ref="H366:I366"/>
    <mergeCell ref="J366:L366"/>
    <mergeCell ref="N366:O366"/>
    <mergeCell ref="P366:R366"/>
    <mergeCell ref="A365:B365"/>
    <mergeCell ref="C365:G365"/>
    <mergeCell ref="H365:I365"/>
    <mergeCell ref="J365:L365"/>
    <mergeCell ref="N365:O365"/>
    <mergeCell ref="P363:R363"/>
    <mergeCell ref="A364:B364"/>
    <mergeCell ref="C364:G364"/>
    <mergeCell ref="H364:I364"/>
    <mergeCell ref="J364:L364"/>
    <mergeCell ref="N364:O364"/>
    <mergeCell ref="P364:R364"/>
    <mergeCell ref="A363:B363"/>
    <mergeCell ref="C363:G363"/>
    <mergeCell ref="H363:I363"/>
    <mergeCell ref="J363:L363"/>
    <mergeCell ref="N363:O363"/>
    <mergeCell ref="P361:R361"/>
    <mergeCell ref="A362:B362"/>
    <mergeCell ref="C362:G362"/>
    <mergeCell ref="H362:I362"/>
    <mergeCell ref="J362:L362"/>
    <mergeCell ref="N362:O362"/>
    <mergeCell ref="P362:R362"/>
    <mergeCell ref="A361:B361"/>
    <mergeCell ref="C361:G361"/>
    <mergeCell ref="H361:I361"/>
    <mergeCell ref="J361:L361"/>
    <mergeCell ref="N361:O361"/>
    <mergeCell ref="P359:R359"/>
    <mergeCell ref="A360:B360"/>
    <mergeCell ref="C360:G360"/>
    <mergeCell ref="H360:I360"/>
    <mergeCell ref="J360:L360"/>
    <mergeCell ref="N360:O360"/>
    <mergeCell ref="P360:R360"/>
    <mergeCell ref="A359:B359"/>
    <mergeCell ref="C359:G359"/>
    <mergeCell ref="H359:I359"/>
    <mergeCell ref="J359:L359"/>
    <mergeCell ref="N359:O359"/>
    <mergeCell ref="A357:B357"/>
    <mergeCell ref="C357:L357"/>
    <mergeCell ref="N357:R357"/>
    <mergeCell ref="A358:B358"/>
    <mergeCell ref="C358:G358"/>
    <mergeCell ref="H358:I358"/>
    <mergeCell ref="J358:L358"/>
    <mergeCell ref="N358:O358"/>
    <mergeCell ref="P358:R358"/>
    <mergeCell ref="B345:C345"/>
    <mergeCell ref="G345:H345"/>
    <mergeCell ref="A356:B356"/>
    <mergeCell ref="C356:L356"/>
    <mergeCell ref="N356:R356"/>
    <mergeCell ref="A348:R348"/>
    <mergeCell ref="A350:R350"/>
    <mergeCell ref="O352:R352"/>
    <mergeCell ref="O354:Q354"/>
    <mergeCell ref="P343:R343"/>
    <mergeCell ref="A326:R326"/>
    <mergeCell ref="A328:R328"/>
    <mergeCell ref="O330:R330"/>
    <mergeCell ref="O332:Q332"/>
    <mergeCell ref="A343:B343"/>
    <mergeCell ref="C343:G343"/>
    <mergeCell ref="H343:I343"/>
    <mergeCell ref="J343:L343"/>
    <mergeCell ref="N343:O343"/>
    <mergeCell ref="P341:R341"/>
    <mergeCell ref="A342:B342"/>
    <mergeCell ref="C342:G342"/>
    <mergeCell ref="H342:I342"/>
    <mergeCell ref="J342:L342"/>
    <mergeCell ref="N342:O342"/>
    <mergeCell ref="P342:R342"/>
    <mergeCell ref="A341:B341"/>
    <mergeCell ref="C341:G341"/>
    <mergeCell ref="H341:I341"/>
    <mergeCell ref="J341:L341"/>
    <mergeCell ref="N341:O341"/>
    <mergeCell ref="P339:R339"/>
    <mergeCell ref="A340:B340"/>
    <mergeCell ref="C340:G340"/>
    <mergeCell ref="H340:I340"/>
    <mergeCell ref="J340:L340"/>
    <mergeCell ref="N340:O340"/>
    <mergeCell ref="P340:R340"/>
    <mergeCell ref="A339:B339"/>
    <mergeCell ref="C339:G339"/>
    <mergeCell ref="H339:I339"/>
    <mergeCell ref="J339:L339"/>
    <mergeCell ref="N339:O339"/>
    <mergeCell ref="P337:R337"/>
    <mergeCell ref="A338:B338"/>
    <mergeCell ref="C338:G338"/>
    <mergeCell ref="H338:I338"/>
    <mergeCell ref="J338:L338"/>
    <mergeCell ref="N338:O338"/>
    <mergeCell ref="P338:R338"/>
    <mergeCell ref="A337:B337"/>
    <mergeCell ref="C337:G337"/>
    <mergeCell ref="H337:I337"/>
    <mergeCell ref="J337:L337"/>
    <mergeCell ref="N337:O337"/>
    <mergeCell ref="A335:B335"/>
    <mergeCell ref="C335:L335"/>
    <mergeCell ref="N335:R335"/>
    <mergeCell ref="A336:B336"/>
    <mergeCell ref="C336:G336"/>
    <mergeCell ref="H336:I336"/>
    <mergeCell ref="J336:L336"/>
    <mergeCell ref="N336:O336"/>
    <mergeCell ref="P336:R336"/>
    <mergeCell ref="B323:C323"/>
    <mergeCell ref="G323:H323"/>
    <mergeCell ref="A334:B334"/>
    <mergeCell ref="C334:L334"/>
    <mergeCell ref="N334:R334"/>
    <mergeCell ref="P321:R321"/>
    <mergeCell ref="A304:R304"/>
    <mergeCell ref="A306:R306"/>
    <mergeCell ref="O308:R308"/>
    <mergeCell ref="O310:Q310"/>
    <mergeCell ref="A321:B321"/>
    <mergeCell ref="C321:G321"/>
    <mergeCell ref="H321:I321"/>
    <mergeCell ref="J321:L321"/>
    <mergeCell ref="N321:O321"/>
    <mergeCell ref="P319:R319"/>
    <mergeCell ref="A320:B320"/>
    <mergeCell ref="C320:G320"/>
    <mergeCell ref="H320:I320"/>
    <mergeCell ref="J320:L320"/>
    <mergeCell ref="N320:O320"/>
    <mergeCell ref="P320:R320"/>
    <mergeCell ref="A319:B319"/>
    <mergeCell ref="C319:G319"/>
    <mergeCell ref="H319:I319"/>
    <mergeCell ref="J319:L319"/>
    <mergeCell ref="N319:O319"/>
    <mergeCell ref="P317:R317"/>
    <mergeCell ref="A318:B318"/>
    <mergeCell ref="C318:G318"/>
    <mergeCell ref="H318:I318"/>
    <mergeCell ref="J318:L318"/>
    <mergeCell ref="N318:O318"/>
    <mergeCell ref="P318:R318"/>
    <mergeCell ref="A317:B317"/>
    <mergeCell ref="C317:G317"/>
    <mergeCell ref="H317:I317"/>
    <mergeCell ref="J317:L317"/>
    <mergeCell ref="N317:O317"/>
    <mergeCell ref="P315:R315"/>
    <mergeCell ref="A316:B316"/>
    <mergeCell ref="C316:G316"/>
    <mergeCell ref="H316:I316"/>
    <mergeCell ref="J316:L316"/>
    <mergeCell ref="N316:O316"/>
    <mergeCell ref="P316:R316"/>
    <mergeCell ref="A315:B315"/>
    <mergeCell ref="C315:G315"/>
    <mergeCell ref="H315:I315"/>
    <mergeCell ref="J315:L315"/>
    <mergeCell ref="N315:O315"/>
    <mergeCell ref="A313:B313"/>
    <mergeCell ref="C313:L313"/>
    <mergeCell ref="N313:R313"/>
    <mergeCell ref="A314:B314"/>
    <mergeCell ref="C314:G314"/>
    <mergeCell ref="H314:I314"/>
    <mergeCell ref="J314:L314"/>
    <mergeCell ref="N314:O314"/>
    <mergeCell ref="P314:R314"/>
    <mergeCell ref="B301:C301"/>
    <mergeCell ref="G301:H301"/>
    <mergeCell ref="A312:B312"/>
    <mergeCell ref="C312:L312"/>
    <mergeCell ref="N312:R312"/>
    <mergeCell ref="P298:R298"/>
    <mergeCell ref="A299:B299"/>
    <mergeCell ref="C299:G299"/>
    <mergeCell ref="H299:I299"/>
    <mergeCell ref="J299:L299"/>
    <mergeCell ref="N299:O299"/>
    <mergeCell ref="P299:R299"/>
    <mergeCell ref="A298:B298"/>
    <mergeCell ref="C298:G298"/>
    <mergeCell ref="H298:I298"/>
    <mergeCell ref="J298:L298"/>
    <mergeCell ref="N298:O298"/>
    <mergeCell ref="P296:R296"/>
    <mergeCell ref="A297:B297"/>
    <mergeCell ref="C297:G297"/>
    <mergeCell ref="H297:I297"/>
    <mergeCell ref="J297:L297"/>
    <mergeCell ref="N297:O297"/>
    <mergeCell ref="P297:R297"/>
    <mergeCell ref="A296:B296"/>
    <mergeCell ref="C296:G296"/>
    <mergeCell ref="H296:I296"/>
    <mergeCell ref="J296:L296"/>
    <mergeCell ref="N296:O296"/>
    <mergeCell ref="P294:R294"/>
    <mergeCell ref="A295:B295"/>
    <mergeCell ref="C295:G295"/>
    <mergeCell ref="H295:I295"/>
    <mergeCell ref="J295:L295"/>
    <mergeCell ref="N295:O295"/>
    <mergeCell ref="P295:R295"/>
    <mergeCell ref="A294:B294"/>
    <mergeCell ref="C294:G294"/>
    <mergeCell ref="H294:I294"/>
    <mergeCell ref="J294:L294"/>
    <mergeCell ref="N294:O294"/>
    <mergeCell ref="P292:R292"/>
    <mergeCell ref="A293:B293"/>
    <mergeCell ref="C293:G293"/>
    <mergeCell ref="H293:I293"/>
    <mergeCell ref="J293:L293"/>
    <mergeCell ref="N293:O293"/>
    <mergeCell ref="P293:R293"/>
    <mergeCell ref="A292:B292"/>
    <mergeCell ref="C292:G292"/>
    <mergeCell ref="H292:I292"/>
    <mergeCell ref="J292:L292"/>
    <mergeCell ref="N292:O292"/>
    <mergeCell ref="P290:R290"/>
    <mergeCell ref="A291:B291"/>
    <mergeCell ref="C291:G291"/>
    <mergeCell ref="H291:I291"/>
    <mergeCell ref="J291:L291"/>
    <mergeCell ref="N291:O291"/>
    <mergeCell ref="P291:R291"/>
    <mergeCell ref="A290:B290"/>
    <mergeCell ref="C290:G290"/>
    <mergeCell ref="H290:I290"/>
    <mergeCell ref="J290:L290"/>
    <mergeCell ref="N290:O290"/>
    <mergeCell ref="P288:R288"/>
    <mergeCell ref="A289:B289"/>
    <mergeCell ref="C289:G289"/>
    <mergeCell ref="H289:I289"/>
    <mergeCell ref="J289:L289"/>
    <mergeCell ref="N289:O289"/>
    <mergeCell ref="P289:R289"/>
    <mergeCell ref="A288:B288"/>
    <mergeCell ref="C288:G288"/>
    <mergeCell ref="H288:I288"/>
    <mergeCell ref="J288:L288"/>
    <mergeCell ref="N288:O288"/>
    <mergeCell ref="A286:B286"/>
    <mergeCell ref="C286:L286"/>
    <mergeCell ref="N286:R286"/>
    <mergeCell ref="A287:B287"/>
    <mergeCell ref="C287:G287"/>
    <mergeCell ref="H287:I287"/>
    <mergeCell ref="J287:L287"/>
    <mergeCell ref="N287:O287"/>
    <mergeCell ref="P287:R287"/>
    <mergeCell ref="B274:C274"/>
    <mergeCell ref="G274:H274"/>
    <mergeCell ref="A285:B285"/>
    <mergeCell ref="C285:L285"/>
    <mergeCell ref="N285:R285"/>
    <mergeCell ref="A277:R277"/>
    <mergeCell ref="A279:R279"/>
    <mergeCell ref="O281:R281"/>
    <mergeCell ref="O283:Q283"/>
    <mergeCell ref="P272:R272"/>
    <mergeCell ref="A247:R247"/>
    <mergeCell ref="A249:R249"/>
    <mergeCell ref="O251:R251"/>
    <mergeCell ref="O253:Q253"/>
    <mergeCell ref="A272:B272"/>
    <mergeCell ref="C272:G272"/>
    <mergeCell ref="H272:I272"/>
    <mergeCell ref="J272:L272"/>
    <mergeCell ref="N272:O272"/>
    <mergeCell ref="P270:R270"/>
    <mergeCell ref="A271:B271"/>
    <mergeCell ref="C271:G271"/>
    <mergeCell ref="H271:I271"/>
    <mergeCell ref="J271:L271"/>
    <mergeCell ref="N271:O271"/>
    <mergeCell ref="P271:R271"/>
    <mergeCell ref="A270:B270"/>
    <mergeCell ref="C270:G270"/>
    <mergeCell ref="H270:I270"/>
    <mergeCell ref="J270:L270"/>
    <mergeCell ref="N270:O270"/>
    <mergeCell ref="P268:R268"/>
    <mergeCell ref="A269:B269"/>
    <mergeCell ref="C269:G269"/>
    <mergeCell ref="H269:I269"/>
    <mergeCell ref="J269:L269"/>
    <mergeCell ref="N269:O269"/>
    <mergeCell ref="P269:R269"/>
    <mergeCell ref="A268:B268"/>
    <mergeCell ref="C268:G268"/>
    <mergeCell ref="H268:I268"/>
    <mergeCell ref="J268:L268"/>
    <mergeCell ref="N268:O268"/>
    <mergeCell ref="P266:R266"/>
    <mergeCell ref="A267:B267"/>
    <mergeCell ref="C267:G267"/>
    <mergeCell ref="H267:I267"/>
    <mergeCell ref="J267:L267"/>
    <mergeCell ref="N267:O267"/>
    <mergeCell ref="P267:R267"/>
    <mergeCell ref="A266:B266"/>
    <mergeCell ref="C266:G266"/>
    <mergeCell ref="H266:I266"/>
    <mergeCell ref="J266:L266"/>
    <mergeCell ref="N266:O266"/>
    <mergeCell ref="P264:R264"/>
    <mergeCell ref="A265:B265"/>
    <mergeCell ref="C265:G265"/>
    <mergeCell ref="H265:I265"/>
    <mergeCell ref="J265:L265"/>
    <mergeCell ref="N265:O265"/>
    <mergeCell ref="P265:R265"/>
    <mergeCell ref="A264:B264"/>
    <mergeCell ref="C264:G264"/>
    <mergeCell ref="H264:I264"/>
    <mergeCell ref="J264:L264"/>
    <mergeCell ref="N264:O264"/>
    <mergeCell ref="P262:R262"/>
    <mergeCell ref="A263:B263"/>
    <mergeCell ref="C263:G263"/>
    <mergeCell ref="H263:I263"/>
    <mergeCell ref="J263:L263"/>
    <mergeCell ref="N263:O263"/>
    <mergeCell ref="P263:R263"/>
    <mergeCell ref="A262:B262"/>
    <mergeCell ref="C262:G262"/>
    <mergeCell ref="H262:I262"/>
    <mergeCell ref="J262:L262"/>
    <mergeCell ref="N262:O262"/>
    <mergeCell ref="P260:R260"/>
    <mergeCell ref="A261:B261"/>
    <mergeCell ref="C261:G261"/>
    <mergeCell ref="H261:I261"/>
    <mergeCell ref="J261:L261"/>
    <mergeCell ref="N261:O261"/>
    <mergeCell ref="P261:R261"/>
    <mergeCell ref="A260:B260"/>
    <mergeCell ref="C260:G260"/>
    <mergeCell ref="H260:I260"/>
    <mergeCell ref="J260:L260"/>
    <mergeCell ref="N260:O260"/>
    <mergeCell ref="P258:R258"/>
    <mergeCell ref="A259:B259"/>
    <mergeCell ref="C259:G259"/>
    <mergeCell ref="H259:I259"/>
    <mergeCell ref="J259:L259"/>
    <mergeCell ref="N259:O259"/>
    <mergeCell ref="P259:R259"/>
    <mergeCell ref="A258:B258"/>
    <mergeCell ref="C258:G258"/>
    <mergeCell ref="H258:I258"/>
    <mergeCell ref="J258:L258"/>
    <mergeCell ref="N258:O258"/>
    <mergeCell ref="A256:B256"/>
    <mergeCell ref="C256:L256"/>
    <mergeCell ref="N256:R256"/>
    <mergeCell ref="A257:B257"/>
    <mergeCell ref="C257:G257"/>
    <mergeCell ref="H257:I257"/>
    <mergeCell ref="J257:L257"/>
    <mergeCell ref="N257:O257"/>
    <mergeCell ref="P257:R257"/>
    <mergeCell ref="B244:C244"/>
    <mergeCell ref="G244:H244"/>
    <mergeCell ref="A255:B255"/>
    <mergeCell ref="C255:L255"/>
    <mergeCell ref="N255:R255"/>
    <mergeCell ref="P242:R242"/>
    <mergeCell ref="A217:R217"/>
    <mergeCell ref="A219:R219"/>
    <mergeCell ref="O221:R221"/>
    <mergeCell ref="O223:Q223"/>
    <mergeCell ref="A242:B242"/>
    <mergeCell ref="C242:G242"/>
    <mergeCell ref="H242:I242"/>
    <mergeCell ref="J242:L242"/>
    <mergeCell ref="N242:O242"/>
    <mergeCell ref="P240:R240"/>
    <mergeCell ref="A241:B241"/>
    <mergeCell ref="C241:G241"/>
    <mergeCell ref="H241:I241"/>
    <mergeCell ref="J241:L241"/>
    <mergeCell ref="N241:O241"/>
    <mergeCell ref="P241:R241"/>
    <mergeCell ref="A240:B240"/>
    <mergeCell ref="C240:G240"/>
    <mergeCell ref="H240:I240"/>
    <mergeCell ref="J240:L240"/>
    <mergeCell ref="N240:O240"/>
    <mergeCell ref="P238:R238"/>
    <mergeCell ref="A239:B239"/>
    <mergeCell ref="C239:G239"/>
    <mergeCell ref="H239:I239"/>
    <mergeCell ref="J239:L239"/>
    <mergeCell ref="N239:O239"/>
    <mergeCell ref="P239:R239"/>
    <mergeCell ref="A238:B238"/>
    <mergeCell ref="C238:G238"/>
    <mergeCell ref="H238:I238"/>
    <mergeCell ref="J238:L238"/>
    <mergeCell ref="N238:O238"/>
    <mergeCell ref="P236:R236"/>
    <mergeCell ref="A237:B237"/>
    <mergeCell ref="C237:G237"/>
    <mergeCell ref="H237:I237"/>
    <mergeCell ref="J237:L237"/>
    <mergeCell ref="N237:O237"/>
    <mergeCell ref="P237:R237"/>
    <mergeCell ref="A236:B236"/>
    <mergeCell ref="C236:G236"/>
    <mergeCell ref="H236:I236"/>
    <mergeCell ref="J236:L236"/>
    <mergeCell ref="N236:O236"/>
    <mergeCell ref="P234:R234"/>
    <mergeCell ref="A235:B235"/>
    <mergeCell ref="C235:G235"/>
    <mergeCell ref="H235:I235"/>
    <mergeCell ref="J235:L235"/>
    <mergeCell ref="N235:O235"/>
    <mergeCell ref="P235:R235"/>
    <mergeCell ref="A234:B234"/>
    <mergeCell ref="C234:G234"/>
    <mergeCell ref="H234:I234"/>
    <mergeCell ref="J234:L234"/>
    <mergeCell ref="N234:O234"/>
    <mergeCell ref="P232:R232"/>
    <mergeCell ref="A233:B233"/>
    <mergeCell ref="C233:G233"/>
    <mergeCell ref="H233:I233"/>
    <mergeCell ref="J233:L233"/>
    <mergeCell ref="N233:O233"/>
    <mergeCell ref="P233:R233"/>
    <mergeCell ref="A232:B232"/>
    <mergeCell ref="C232:G232"/>
    <mergeCell ref="H232:I232"/>
    <mergeCell ref="J232:L232"/>
    <mergeCell ref="N232:O232"/>
    <mergeCell ref="P230:R230"/>
    <mergeCell ref="A231:B231"/>
    <mergeCell ref="C231:G231"/>
    <mergeCell ref="H231:I231"/>
    <mergeCell ref="J231:L231"/>
    <mergeCell ref="N231:O231"/>
    <mergeCell ref="P231:R231"/>
    <mergeCell ref="A230:B230"/>
    <mergeCell ref="C230:G230"/>
    <mergeCell ref="H230:I230"/>
    <mergeCell ref="J230:L230"/>
    <mergeCell ref="N230:O230"/>
    <mergeCell ref="P228:R228"/>
    <mergeCell ref="A229:B229"/>
    <mergeCell ref="C229:G229"/>
    <mergeCell ref="H229:I229"/>
    <mergeCell ref="J229:L229"/>
    <mergeCell ref="N229:O229"/>
    <mergeCell ref="P229:R229"/>
    <mergeCell ref="A228:B228"/>
    <mergeCell ref="C228:G228"/>
    <mergeCell ref="H228:I228"/>
    <mergeCell ref="J228:L228"/>
    <mergeCell ref="N228:O228"/>
    <mergeCell ref="A226:B226"/>
    <mergeCell ref="C226:L226"/>
    <mergeCell ref="N226:R226"/>
    <mergeCell ref="A227:B227"/>
    <mergeCell ref="C227:G227"/>
    <mergeCell ref="H227:I227"/>
    <mergeCell ref="J227:L227"/>
    <mergeCell ref="N227:O227"/>
    <mergeCell ref="P227:R227"/>
    <mergeCell ref="B214:C214"/>
    <mergeCell ref="G214:H214"/>
    <mergeCell ref="A225:B225"/>
    <mergeCell ref="C225:L225"/>
    <mergeCell ref="N225:R225"/>
    <mergeCell ref="P211:R211"/>
    <mergeCell ref="A212:B212"/>
    <mergeCell ref="C212:G212"/>
    <mergeCell ref="H212:I212"/>
    <mergeCell ref="J212:L212"/>
    <mergeCell ref="N212:O212"/>
    <mergeCell ref="P212:R212"/>
    <mergeCell ref="A211:B211"/>
    <mergeCell ref="C211:G211"/>
    <mergeCell ref="H211:I211"/>
    <mergeCell ref="J211:L211"/>
    <mergeCell ref="N211:O211"/>
    <mergeCell ref="P209:R209"/>
    <mergeCell ref="A210:B210"/>
    <mergeCell ref="C210:G210"/>
    <mergeCell ref="H210:I210"/>
    <mergeCell ref="J210:L210"/>
    <mergeCell ref="N210:O210"/>
    <mergeCell ref="P210:R210"/>
    <mergeCell ref="A209:B209"/>
    <mergeCell ref="C209:G209"/>
    <mergeCell ref="H209:I209"/>
    <mergeCell ref="J209:L209"/>
    <mergeCell ref="N209:O209"/>
    <mergeCell ref="P207:R207"/>
    <mergeCell ref="A208:B208"/>
    <mergeCell ref="C208:G208"/>
    <mergeCell ref="H208:I208"/>
    <mergeCell ref="J208:L208"/>
    <mergeCell ref="N208:O208"/>
    <mergeCell ref="P208:R208"/>
    <mergeCell ref="A207:B207"/>
    <mergeCell ref="C207:G207"/>
    <mergeCell ref="H207:I207"/>
    <mergeCell ref="J207:L207"/>
    <mergeCell ref="N207:O207"/>
    <mergeCell ref="P205:R205"/>
    <mergeCell ref="A206:B206"/>
    <mergeCell ref="C206:G206"/>
    <mergeCell ref="H206:I206"/>
    <mergeCell ref="J206:L206"/>
    <mergeCell ref="N206:O206"/>
    <mergeCell ref="P206:R206"/>
    <mergeCell ref="A205:B205"/>
    <mergeCell ref="C205:G205"/>
    <mergeCell ref="H205:I205"/>
    <mergeCell ref="J205:L205"/>
    <mergeCell ref="N205:O205"/>
    <mergeCell ref="P203:R203"/>
    <mergeCell ref="A204:B204"/>
    <mergeCell ref="C204:G204"/>
    <mergeCell ref="H204:I204"/>
    <mergeCell ref="J204:L204"/>
    <mergeCell ref="N204:O204"/>
    <mergeCell ref="P204:R204"/>
    <mergeCell ref="A203:B203"/>
    <mergeCell ref="C203:G203"/>
    <mergeCell ref="H203:I203"/>
    <mergeCell ref="J203:L203"/>
    <mergeCell ref="N203:O203"/>
    <mergeCell ref="P201:R201"/>
    <mergeCell ref="A202:B202"/>
    <mergeCell ref="C202:G202"/>
    <mergeCell ref="H202:I202"/>
    <mergeCell ref="J202:L202"/>
    <mergeCell ref="N202:O202"/>
    <mergeCell ref="P202:R202"/>
    <mergeCell ref="A201:B201"/>
    <mergeCell ref="C201:G201"/>
    <mergeCell ref="H201:I201"/>
    <mergeCell ref="J201:L201"/>
    <mergeCell ref="N201:O201"/>
    <mergeCell ref="A199:B199"/>
    <mergeCell ref="C199:L199"/>
    <mergeCell ref="N199:R199"/>
    <mergeCell ref="A200:B200"/>
    <mergeCell ref="C200:G200"/>
    <mergeCell ref="H200:I200"/>
    <mergeCell ref="J200:L200"/>
    <mergeCell ref="N200:O200"/>
    <mergeCell ref="P200:R200"/>
    <mergeCell ref="B187:C187"/>
    <mergeCell ref="G187:H187"/>
    <mergeCell ref="A198:B198"/>
    <mergeCell ref="C198:L198"/>
    <mergeCell ref="N198:R198"/>
    <mergeCell ref="A190:R190"/>
    <mergeCell ref="A192:R192"/>
    <mergeCell ref="O194:R194"/>
    <mergeCell ref="O196:Q196"/>
    <mergeCell ref="P185:R185"/>
    <mergeCell ref="A162:R162"/>
    <mergeCell ref="A164:R164"/>
    <mergeCell ref="O166:R166"/>
    <mergeCell ref="O168:Q168"/>
    <mergeCell ref="A185:B185"/>
    <mergeCell ref="C185:G185"/>
    <mergeCell ref="H185:I185"/>
    <mergeCell ref="J185:L185"/>
    <mergeCell ref="N185:O185"/>
    <mergeCell ref="P183:R183"/>
    <mergeCell ref="A184:B184"/>
    <mergeCell ref="C184:G184"/>
    <mergeCell ref="H184:I184"/>
    <mergeCell ref="J184:L184"/>
    <mergeCell ref="N184:O184"/>
    <mergeCell ref="P184:R184"/>
    <mergeCell ref="A183:B183"/>
    <mergeCell ref="C183:G183"/>
    <mergeCell ref="H183:I183"/>
    <mergeCell ref="J183:L183"/>
    <mergeCell ref="N183:O183"/>
    <mergeCell ref="P181:R181"/>
    <mergeCell ref="A182:B182"/>
    <mergeCell ref="C182:G182"/>
    <mergeCell ref="H182:I182"/>
    <mergeCell ref="J182:L182"/>
    <mergeCell ref="N182:O182"/>
    <mergeCell ref="P182:R182"/>
    <mergeCell ref="A181:B181"/>
    <mergeCell ref="C181:G181"/>
    <mergeCell ref="H181:I181"/>
    <mergeCell ref="J181:L181"/>
    <mergeCell ref="N181:O181"/>
    <mergeCell ref="P179:R179"/>
    <mergeCell ref="A180:B180"/>
    <mergeCell ref="C180:G180"/>
    <mergeCell ref="H180:I180"/>
    <mergeCell ref="J180:L180"/>
    <mergeCell ref="N180:O180"/>
    <mergeCell ref="P180:R180"/>
    <mergeCell ref="A179:B179"/>
    <mergeCell ref="C179:G179"/>
    <mergeCell ref="H179:I179"/>
    <mergeCell ref="J179:L179"/>
    <mergeCell ref="N179:O179"/>
    <mergeCell ref="P177:R177"/>
    <mergeCell ref="A178:B178"/>
    <mergeCell ref="C178:G178"/>
    <mergeCell ref="H178:I178"/>
    <mergeCell ref="J178:L178"/>
    <mergeCell ref="N178:O178"/>
    <mergeCell ref="P178:R178"/>
    <mergeCell ref="A177:B177"/>
    <mergeCell ref="C177:G177"/>
    <mergeCell ref="H177:I177"/>
    <mergeCell ref="J177:L177"/>
    <mergeCell ref="N177:O177"/>
    <mergeCell ref="P175:R175"/>
    <mergeCell ref="A176:B176"/>
    <mergeCell ref="C176:G176"/>
    <mergeCell ref="H176:I176"/>
    <mergeCell ref="J176:L176"/>
    <mergeCell ref="N176:O176"/>
    <mergeCell ref="P176:R176"/>
    <mergeCell ref="A175:B175"/>
    <mergeCell ref="C175:G175"/>
    <mergeCell ref="H175:I175"/>
    <mergeCell ref="J175:L175"/>
    <mergeCell ref="N175:O175"/>
    <mergeCell ref="P173:R173"/>
    <mergeCell ref="A174:B174"/>
    <mergeCell ref="C174:G174"/>
    <mergeCell ref="H174:I174"/>
    <mergeCell ref="J174:L174"/>
    <mergeCell ref="N174:O174"/>
    <mergeCell ref="P174:R174"/>
    <mergeCell ref="A173:B173"/>
    <mergeCell ref="C173:G173"/>
    <mergeCell ref="H173:I173"/>
    <mergeCell ref="J173:L173"/>
    <mergeCell ref="N173:O173"/>
    <mergeCell ref="A171:B171"/>
    <mergeCell ref="C171:L171"/>
    <mergeCell ref="N171:R171"/>
    <mergeCell ref="A172:B172"/>
    <mergeCell ref="C172:G172"/>
    <mergeCell ref="H172:I172"/>
    <mergeCell ref="J172:L172"/>
    <mergeCell ref="N172:O172"/>
    <mergeCell ref="P172:R172"/>
    <mergeCell ref="B159:C159"/>
    <mergeCell ref="G159:H159"/>
    <mergeCell ref="A170:B170"/>
    <mergeCell ref="C170:L170"/>
    <mergeCell ref="N170:R170"/>
    <mergeCell ref="P157:R157"/>
    <mergeCell ref="A136:R136"/>
    <mergeCell ref="A138:R138"/>
    <mergeCell ref="O140:R140"/>
    <mergeCell ref="O142:Q142"/>
    <mergeCell ref="A157:B157"/>
    <mergeCell ref="C157:G157"/>
    <mergeCell ref="H157:I157"/>
    <mergeCell ref="J157:L157"/>
    <mergeCell ref="N157:O157"/>
    <mergeCell ref="P155:R155"/>
    <mergeCell ref="A156:B156"/>
    <mergeCell ref="C156:G156"/>
    <mergeCell ref="H156:I156"/>
    <mergeCell ref="J156:L156"/>
    <mergeCell ref="N156:O156"/>
    <mergeCell ref="P156:R156"/>
    <mergeCell ref="A155:B155"/>
    <mergeCell ref="C155:G155"/>
    <mergeCell ref="H155:I155"/>
    <mergeCell ref="J155:L155"/>
    <mergeCell ref="N155:O155"/>
    <mergeCell ref="P153:R153"/>
    <mergeCell ref="A154:B154"/>
    <mergeCell ref="C154:G154"/>
    <mergeCell ref="H154:I154"/>
    <mergeCell ref="J154:L154"/>
    <mergeCell ref="N154:O154"/>
    <mergeCell ref="P154:R154"/>
    <mergeCell ref="A153:B153"/>
    <mergeCell ref="C153:G153"/>
    <mergeCell ref="H153:I153"/>
    <mergeCell ref="J153:L153"/>
    <mergeCell ref="N153:O153"/>
    <mergeCell ref="P151:R151"/>
    <mergeCell ref="A152:B152"/>
    <mergeCell ref="C152:G152"/>
    <mergeCell ref="H152:I152"/>
    <mergeCell ref="J152:L152"/>
    <mergeCell ref="N152:O152"/>
    <mergeCell ref="P152:R152"/>
    <mergeCell ref="A151:B151"/>
    <mergeCell ref="C151:G151"/>
    <mergeCell ref="H151:I151"/>
    <mergeCell ref="J151:L151"/>
    <mergeCell ref="N151:O151"/>
    <mergeCell ref="P149:R149"/>
    <mergeCell ref="A150:B150"/>
    <mergeCell ref="C150:G150"/>
    <mergeCell ref="H150:I150"/>
    <mergeCell ref="J150:L150"/>
    <mergeCell ref="N150:O150"/>
    <mergeCell ref="P150:R150"/>
    <mergeCell ref="A149:B149"/>
    <mergeCell ref="C149:G149"/>
    <mergeCell ref="H149:I149"/>
    <mergeCell ref="J149:L149"/>
    <mergeCell ref="N149:O149"/>
    <mergeCell ref="P147:R147"/>
    <mergeCell ref="A148:B148"/>
    <mergeCell ref="C148:G148"/>
    <mergeCell ref="H148:I148"/>
    <mergeCell ref="J148:L148"/>
    <mergeCell ref="N148:O148"/>
    <mergeCell ref="P148:R148"/>
    <mergeCell ref="A147:B147"/>
    <mergeCell ref="C147:G147"/>
    <mergeCell ref="H147:I147"/>
    <mergeCell ref="J147:L147"/>
    <mergeCell ref="N147:O147"/>
    <mergeCell ref="A145:B145"/>
    <mergeCell ref="C145:L145"/>
    <mergeCell ref="N145:R145"/>
    <mergeCell ref="A146:B146"/>
    <mergeCell ref="C146:G146"/>
    <mergeCell ref="H146:I146"/>
    <mergeCell ref="J146:L146"/>
    <mergeCell ref="N146:O146"/>
    <mergeCell ref="P146:R146"/>
    <mergeCell ref="B133:C133"/>
    <mergeCell ref="G133:H133"/>
    <mergeCell ref="A144:B144"/>
    <mergeCell ref="C144:L144"/>
    <mergeCell ref="N144:R144"/>
    <mergeCell ref="P130:R130"/>
    <mergeCell ref="A131:B131"/>
    <mergeCell ref="C131:G131"/>
    <mergeCell ref="H131:I131"/>
    <mergeCell ref="J131:L131"/>
    <mergeCell ref="N131:O131"/>
    <mergeCell ref="P131:R131"/>
    <mergeCell ref="A130:B130"/>
    <mergeCell ref="C130:G130"/>
    <mergeCell ref="H130:I130"/>
    <mergeCell ref="J130:L130"/>
    <mergeCell ref="N130:O130"/>
    <mergeCell ref="P128:R128"/>
    <mergeCell ref="A129:B129"/>
    <mergeCell ref="C129:G129"/>
    <mergeCell ref="H129:I129"/>
    <mergeCell ref="J129:L129"/>
    <mergeCell ref="N129:O129"/>
    <mergeCell ref="P129:R129"/>
    <mergeCell ref="A128:B128"/>
    <mergeCell ref="C128:G128"/>
    <mergeCell ref="H128:I128"/>
    <mergeCell ref="J128:L128"/>
    <mergeCell ref="N128:O128"/>
    <mergeCell ref="P126:R126"/>
    <mergeCell ref="A127:B127"/>
    <mergeCell ref="C127:G127"/>
    <mergeCell ref="H127:I127"/>
    <mergeCell ref="J127:L127"/>
    <mergeCell ref="N127:O127"/>
    <mergeCell ref="P127:R127"/>
    <mergeCell ref="A126:B126"/>
    <mergeCell ref="C126:G126"/>
    <mergeCell ref="H126:I126"/>
    <mergeCell ref="J126:L126"/>
    <mergeCell ref="N126:O126"/>
    <mergeCell ref="P124:R124"/>
    <mergeCell ref="A125:B125"/>
    <mergeCell ref="C125:G125"/>
    <mergeCell ref="H125:I125"/>
    <mergeCell ref="J125:L125"/>
    <mergeCell ref="N125:O125"/>
    <mergeCell ref="P125:R125"/>
    <mergeCell ref="A124:B124"/>
    <mergeCell ref="C124:G124"/>
    <mergeCell ref="H124:I124"/>
    <mergeCell ref="J124:L124"/>
    <mergeCell ref="N124:O124"/>
    <mergeCell ref="P122:R122"/>
    <mergeCell ref="A123:B123"/>
    <mergeCell ref="C123:G123"/>
    <mergeCell ref="H123:I123"/>
    <mergeCell ref="J123:L123"/>
    <mergeCell ref="N123:O123"/>
    <mergeCell ref="P123:R123"/>
    <mergeCell ref="A122:B122"/>
    <mergeCell ref="C122:G122"/>
    <mergeCell ref="H122:I122"/>
    <mergeCell ref="J122:L122"/>
    <mergeCell ref="N122:O122"/>
    <mergeCell ref="P120:R120"/>
    <mergeCell ref="A121:B121"/>
    <mergeCell ref="C121:G121"/>
    <mergeCell ref="H121:I121"/>
    <mergeCell ref="J121:L121"/>
    <mergeCell ref="N121:O121"/>
    <mergeCell ref="P121:R121"/>
    <mergeCell ref="A120:B120"/>
    <mergeCell ref="C120:G120"/>
    <mergeCell ref="H120:I120"/>
    <mergeCell ref="J120:L120"/>
    <mergeCell ref="N120:O120"/>
    <mergeCell ref="P118:R118"/>
    <mergeCell ref="A119:B119"/>
    <mergeCell ref="C119:G119"/>
    <mergeCell ref="H119:I119"/>
    <mergeCell ref="J119:L119"/>
    <mergeCell ref="N119:O119"/>
    <mergeCell ref="P119:R119"/>
    <mergeCell ref="A118:B118"/>
    <mergeCell ref="C118:G118"/>
    <mergeCell ref="H118:I118"/>
    <mergeCell ref="J118:L118"/>
    <mergeCell ref="N118:O118"/>
    <mergeCell ref="A116:B116"/>
    <mergeCell ref="C116:L116"/>
    <mergeCell ref="N116:R116"/>
    <mergeCell ref="A117:B117"/>
    <mergeCell ref="C117:G117"/>
    <mergeCell ref="H117:I117"/>
    <mergeCell ref="J117:L117"/>
    <mergeCell ref="N117:O117"/>
    <mergeCell ref="P117:R117"/>
    <mergeCell ref="B104:C104"/>
    <mergeCell ref="G104:H104"/>
    <mergeCell ref="A115:B115"/>
    <mergeCell ref="C115:L115"/>
    <mergeCell ref="N115:R115"/>
    <mergeCell ref="A107:R107"/>
    <mergeCell ref="A109:R109"/>
    <mergeCell ref="O111:R111"/>
    <mergeCell ref="O113:Q113"/>
    <mergeCell ref="P102:R102"/>
    <mergeCell ref="A83:R83"/>
    <mergeCell ref="A85:R85"/>
    <mergeCell ref="O87:R87"/>
    <mergeCell ref="O89:Q89"/>
    <mergeCell ref="A102:B102"/>
    <mergeCell ref="C102:G102"/>
    <mergeCell ref="H102:I102"/>
    <mergeCell ref="J102:L102"/>
    <mergeCell ref="N102:O102"/>
    <mergeCell ref="P100:R100"/>
    <mergeCell ref="A101:B101"/>
    <mergeCell ref="C101:G101"/>
    <mergeCell ref="H101:I101"/>
    <mergeCell ref="J101:L101"/>
    <mergeCell ref="N101:O101"/>
    <mergeCell ref="P101:R101"/>
    <mergeCell ref="A100:B100"/>
    <mergeCell ref="C100:G100"/>
    <mergeCell ref="H100:I100"/>
    <mergeCell ref="J100:L100"/>
    <mergeCell ref="N100:O100"/>
    <mergeCell ref="P98:R98"/>
    <mergeCell ref="A99:B99"/>
    <mergeCell ref="C99:G99"/>
    <mergeCell ref="H99:I99"/>
    <mergeCell ref="J99:L99"/>
    <mergeCell ref="N99:O99"/>
    <mergeCell ref="P99:R99"/>
    <mergeCell ref="A98:B98"/>
    <mergeCell ref="C98:G98"/>
    <mergeCell ref="H98:I98"/>
    <mergeCell ref="J98:L98"/>
    <mergeCell ref="N98:O98"/>
    <mergeCell ref="P96:R96"/>
    <mergeCell ref="A97:B97"/>
    <mergeCell ref="C97:G97"/>
    <mergeCell ref="H97:I97"/>
    <mergeCell ref="J97:L97"/>
    <mergeCell ref="N97:O97"/>
    <mergeCell ref="P97:R97"/>
    <mergeCell ref="A96:B96"/>
    <mergeCell ref="C96:G96"/>
    <mergeCell ref="H96:I96"/>
    <mergeCell ref="J96:L96"/>
    <mergeCell ref="N96:O96"/>
    <mergeCell ref="P94:R94"/>
    <mergeCell ref="A95:B95"/>
    <mergeCell ref="C95:G95"/>
    <mergeCell ref="H95:I95"/>
    <mergeCell ref="J95:L95"/>
    <mergeCell ref="N95:O95"/>
    <mergeCell ref="P95:R95"/>
    <mergeCell ref="A94:B94"/>
    <mergeCell ref="C94:G94"/>
    <mergeCell ref="H94:I94"/>
    <mergeCell ref="J94:L94"/>
    <mergeCell ref="N94:O94"/>
    <mergeCell ref="A92:B92"/>
    <mergeCell ref="C92:L92"/>
    <mergeCell ref="N92:R92"/>
    <mergeCell ref="A93:B93"/>
    <mergeCell ref="C93:G93"/>
    <mergeCell ref="H93:I93"/>
    <mergeCell ref="J93:L93"/>
    <mergeCell ref="N93:O93"/>
    <mergeCell ref="P93:R93"/>
    <mergeCell ref="B80:C80"/>
    <mergeCell ref="G80:H80"/>
    <mergeCell ref="A91:B91"/>
    <mergeCell ref="C91:L91"/>
    <mergeCell ref="N91:R91"/>
    <mergeCell ref="P78:R78"/>
    <mergeCell ref="A56:R56"/>
    <mergeCell ref="A58:R58"/>
    <mergeCell ref="O60:R60"/>
    <mergeCell ref="O62:Q62"/>
    <mergeCell ref="A78:B78"/>
    <mergeCell ref="C78:G78"/>
    <mergeCell ref="H78:I78"/>
    <mergeCell ref="J78:L78"/>
    <mergeCell ref="N78:O78"/>
    <mergeCell ref="P76:R76"/>
    <mergeCell ref="A77:B77"/>
    <mergeCell ref="C77:G77"/>
    <mergeCell ref="H77:I77"/>
    <mergeCell ref="J77:L77"/>
    <mergeCell ref="N77:O77"/>
    <mergeCell ref="P77:R77"/>
    <mergeCell ref="A76:B76"/>
    <mergeCell ref="C76:G76"/>
    <mergeCell ref="H76:I76"/>
    <mergeCell ref="J76:L76"/>
    <mergeCell ref="N76:O76"/>
    <mergeCell ref="P74:R74"/>
    <mergeCell ref="A75:B75"/>
    <mergeCell ref="C75:G75"/>
    <mergeCell ref="H75:I75"/>
    <mergeCell ref="J75:L75"/>
    <mergeCell ref="N75:O75"/>
    <mergeCell ref="P75:R75"/>
    <mergeCell ref="A74:B74"/>
    <mergeCell ref="C74:G74"/>
    <mergeCell ref="H74:I74"/>
    <mergeCell ref="J74:L74"/>
    <mergeCell ref="N74:O74"/>
    <mergeCell ref="P72:R72"/>
    <mergeCell ref="A73:B73"/>
    <mergeCell ref="C73:G73"/>
    <mergeCell ref="H73:I73"/>
    <mergeCell ref="J73:L73"/>
    <mergeCell ref="N73:O73"/>
    <mergeCell ref="P73:R73"/>
    <mergeCell ref="A72:B72"/>
    <mergeCell ref="C72:G72"/>
    <mergeCell ref="H72:I72"/>
    <mergeCell ref="J72:L72"/>
    <mergeCell ref="N72:O72"/>
    <mergeCell ref="P70:R70"/>
    <mergeCell ref="A71:B71"/>
    <mergeCell ref="C71:G71"/>
    <mergeCell ref="H71:I71"/>
    <mergeCell ref="J71:L71"/>
    <mergeCell ref="N71:O71"/>
    <mergeCell ref="P71:R71"/>
    <mergeCell ref="A70:B70"/>
    <mergeCell ref="C70:G70"/>
    <mergeCell ref="H70:I70"/>
    <mergeCell ref="J70:L70"/>
    <mergeCell ref="N70:O70"/>
    <mergeCell ref="P68:R68"/>
    <mergeCell ref="A69:B69"/>
    <mergeCell ref="C69:G69"/>
    <mergeCell ref="H69:I69"/>
    <mergeCell ref="J69:L69"/>
    <mergeCell ref="N69:O69"/>
    <mergeCell ref="P69:R69"/>
    <mergeCell ref="A68:B68"/>
    <mergeCell ref="C68:G68"/>
    <mergeCell ref="H68:I68"/>
    <mergeCell ref="J68:L68"/>
    <mergeCell ref="N68:O68"/>
    <mergeCell ref="P66:R66"/>
    <mergeCell ref="A67:B67"/>
    <mergeCell ref="C67:G67"/>
    <mergeCell ref="H67:I67"/>
    <mergeCell ref="J67:L67"/>
    <mergeCell ref="N67:O67"/>
    <mergeCell ref="P67:R67"/>
    <mergeCell ref="A66:B66"/>
    <mergeCell ref="C66:G66"/>
    <mergeCell ref="H66:I66"/>
    <mergeCell ref="J66:L66"/>
    <mergeCell ref="N66:O66"/>
    <mergeCell ref="A64:B64"/>
    <mergeCell ref="C64:L64"/>
    <mergeCell ref="N64:R64"/>
    <mergeCell ref="A65:B65"/>
    <mergeCell ref="C65:L65"/>
    <mergeCell ref="N65:R65"/>
    <mergeCell ref="A28:R28"/>
    <mergeCell ref="A30:R30"/>
    <mergeCell ref="O32:R32"/>
    <mergeCell ref="O34:Q34"/>
    <mergeCell ref="B53:C53"/>
    <mergeCell ref="G53:H53"/>
    <mergeCell ref="P50:R50"/>
    <mergeCell ref="A51:B51"/>
    <mergeCell ref="C51:G51"/>
    <mergeCell ref="H51:I51"/>
    <mergeCell ref="J51:L51"/>
    <mergeCell ref="N51:O51"/>
    <mergeCell ref="P51:R51"/>
    <mergeCell ref="A50:B50"/>
    <mergeCell ref="C50:G50"/>
    <mergeCell ref="H50:I50"/>
    <mergeCell ref="J50:L50"/>
    <mergeCell ref="N50:O50"/>
    <mergeCell ref="P48:R48"/>
    <mergeCell ref="A49:B49"/>
    <mergeCell ref="C49:G49"/>
    <mergeCell ref="H49:I49"/>
    <mergeCell ref="J49:L49"/>
    <mergeCell ref="N49:O49"/>
    <mergeCell ref="P49:R49"/>
    <mergeCell ref="A48:B48"/>
    <mergeCell ref="C48:G48"/>
    <mergeCell ref="H48:I48"/>
    <mergeCell ref="J48:L48"/>
    <mergeCell ref="N48:O48"/>
    <mergeCell ref="P46:R46"/>
    <mergeCell ref="A47:B47"/>
    <mergeCell ref="C47:G47"/>
    <mergeCell ref="H47:I47"/>
    <mergeCell ref="J47:L47"/>
    <mergeCell ref="N47:O47"/>
    <mergeCell ref="P47:R47"/>
    <mergeCell ref="A46:B46"/>
    <mergeCell ref="C46:G46"/>
    <mergeCell ref="H46:I46"/>
    <mergeCell ref="J46:L46"/>
    <mergeCell ref="N46:O46"/>
    <mergeCell ref="P44:R44"/>
    <mergeCell ref="A45:B45"/>
    <mergeCell ref="C45:G45"/>
    <mergeCell ref="H45:I45"/>
    <mergeCell ref="J45:L45"/>
    <mergeCell ref="N45:O45"/>
    <mergeCell ref="P45:R45"/>
    <mergeCell ref="A44:B44"/>
    <mergeCell ref="C44:G44"/>
    <mergeCell ref="H44:I44"/>
    <mergeCell ref="J44:L44"/>
    <mergeCell ref="N44:O44"/>
    <mergeCell ref="P42:R42"/>
    <mergeCell ref="A43:B43"/>
    <mergeCell ref="C43:G43"/>
    <mergeCell ref="H43:I43"/>
    <mergeCell ref="J43:L43"/>
    <mergeCell ref="N43:O43"/>
    <mergeCell ref="P43:R43"/>
    <mergeCell ref="A42:B42"/>
    <mergeCell ref="C42:G42"/>
    <mergeCell ref="H42:I42"/>
    <mergeCell ref="J42:L42"/>
    <mergeCell ref="N42:O42"/>
    <mergeCell ref="P40:R40"/>
    <mergeCell ref="A41:B41"/>
    <mergeCell ref="C41:G41"/>
    <mergeCell ref="H41:I41"/>
    <mergeCell ref="J41:L41"/>
    <mergeCell ref="N41:O41"/>
    <mergeCell ref="P41:R41"/>
    <mergeCell ref="A40:B40"/>
    <mergeCell ref="C40:G40"/>
    <mergeCell ref="H40:I40"/>
    <mergeCell ref="J40:L40"/>
    <mergeCell ref="N40:O40"/>
    <mergeCell ref="P38:R38"/>
    <mergeCell ref="A39:B39"/>
    <mergeCell ref="C39:G39"/>
    <mergeCell ref="H39:I39"/>
    <mergeCell ref="J39:L39"/>
    <mergeCell ref="N39:O39"/>
    <mergeCell ref="P39:R39"/>
    <mergeCell ref="A38:B38"/>
    <mergeCell ref="C38:G38"/>
    <mergeCell ref="H38:I38"/>
    <mergeCell ref="J38:L38"/>
    <mergeCell ref="N38:O38"/>
    <mergeCell ref="A36:B36"/>
    <mergeCell ref="C36:L36"/>
    <mergeCell ref="N36:R36"/>
    <mergeCell ref="A37:B37"/>
    <mergeCell ref="C37:L37"/>
    <mergeCell ref="N37:R37"/>
    <mergeCell ref="A2:R2"/>
    <mergeCell ref="A4:R4"/>
    <mergeCell ref="O6:R6"/>
    <mergeCell ref="O8:Q8"/>
    <mergeCell ref="B25:C25"/>
    <mergeCell ref="G25:H25"/>
    <mergeCell ref="P22:R22"/>
    <mergeCell ref="A23:B23"/>
    <mergeCell ref="C23:G23"/>
    <mergeCell ref="H23:I23"/>
    <mergeCell ref="J23:L23"/>
    <mergeCell ref="N23:O23"/>
    <mergeCell ref="P23:R23"/>
    <mergeCell ref="A22:B22"/>
    <mergeCell ref="C22:G22"/>
    <mergeCell ref="H22:I22"/>
    <mergeCell ref="J22:L22"/>
    <mergeCell ref="N22:O22"/>
    <mergeCell ref="P20:R20"/>
    <mergeCell ref="A21:B21"/>
    <mergeCell ref="C21:G21"/>
    <mergeCell ref="H21:I21"/>
    <mergeCell ref="J21:L21"/>
    <mergeCell ref="N21:O21"/>
    <mergeCell ref="P21:R21"/>
    <mergeCell ref="A20:B20"/>
    <mergeCell ref="C20:G20"/>
    <mergeCell ref="H20:I20"/>
    <mergeCell ref="J20:L20"/>
    <mergeCell ref="N20:O20"/>
    <mergeCell ref="P18:R18"/>
    <mergeCell ref="A19:B19"/>
    <mergeCell ref="C19:G19"/>
    <mergeCell ref="H19:I19"/>
    <mergeCell ref="J19:L19"/>
    <mergeCell ref="N19:O19"/>
    <mergeCell ref="P19:R19"/>
    <mergeCell ref="A18:B18"/>
    <mergeCell ref="C18:G18"/>
    <mergeCell ref="H18:I18"/>
    <mergeCell ref="J18:L18"/>
    <mergeCell ref="N18:O18"/>
    <mergeCell ref="P16:R16"/>
    <mergeCell ref="A17:B17"/>
    <mergeCell ref="C17:G17"/>
    <mergeCell ref="H17:I17"/>
    <mergeCell ref="J17:L17"/>
    <mergeCell ref="N17:O17"/>
    <mergeCell ref="P17:R17"/>
    <mergeCell ref="A16:B16"/>
    <mergeCell ref="C16:G16"/>
    <mergeCell ref="H16:I16"/>
    <mergeCell ref="J16:L16"/>
    <mergeCell ref="N16:O16"/>
    <mergeCell ref="P14:R14"/>
    <mergeCell ref="A15:B15"/>
    <mergeCell ref="C15:G15"/>
    <mergeCell ref="H15:I15"/>
    <mergeCell ref="J15:L15"/>
    <mergeCell ref="N15:O15"/>
    <mergeCell ref="P15:R15"/>
    <mergeCell ref="A14:B14"/>
    <mergeCell ref="C14:G14"/>
    <mergeCell ref="H14:I14"/>
    <mergeCell ref="J14:L14"/>
    <mergeCell ref="N14:O14"/>
    <mergeCell ref="P12:R12"/>
    <mergeCell ref="A13:B13"/>
    <mergeCell ref="C13:G13"/>
    <mergeCell ref="H13:I13"/>
    <mergeCell ref="J13:L13"/>
    <mergeCell ref="N13:O13"/>
    <mergeCell ref="P13:R13"/>
    <mergeCell ref="A12:B12"/>
    <mergeCell ref="C12:G12"/>
    <mergeCell ref="H12:I12"/>
    <mergeCell ref="J12:L12"/>
    <mergeCell ref="N12:O12"/>
    <mergeCell ref="A10:B10"/>
    <mergeCell ref="C10:L10"/>
    <mergeCell ref="N10:R10"/>
    <mergeCell ref="A11:B11"/>
    <mergeCell ref="C11:L11"/>
    <mergeCell ref="N11:R11"/>
  </mergeCells>
  <phoneticPr fontId="20" type="noConversion"/>
  <pageMargins left="0.4" right="0.35666680555555608" top="0.27777777777777779" bottom="0.27777777777777779" header="0" footer="0"/>
  <pageSetup paperSize="9" scale="95" orientation="portrait" useFirstPageNumber="1" r:id="rId1"/>
  <rowBreaks count="92" manualBreakCount="92">
    <brk id="26" max="16383" man="1"/>
    <brk id="54" max="16383" man="1"/>
    <brk id="81" max="16383" man="1"/>
    <brk id="105" max="16383" man="1"/>
    <brk id="134" max="16383" man="1"/>
    <brk id="160" max="16383" man="1"/>
    <brk id="188" max="16383" man="1"/>
    <brk id="215" max="16383" man="1"/>
    <brk id="245" max="16383" man="1"/>
    <brk id="275" max="16383" man="1"/>
    <brk id="302" max="16383" man="1"/>
    <brk id="324" max="16383" man="1"/>
    <brk id="346" max="16383" man="1"/>
    <brk id="377" max="16383" man="1"/>
    <brk id="408" max="16383" man="1"/>
    <brk id="433" max="16383" man="1"/>
    <brk id="463" max="16383" man="1"/>
    <brk id="495" max="16383" man="1"/>
    <brk id="518" max="16383" man="1"/>
    <brk id="543" max="16383" man="1"/>
    <brk id="568" max="16383" man="1"/>
    <brk id="595" max="16383" man="1"/>
    <brk id="620" max="16383" man="1"/>
    <brk id="644" max="16383" man="1"/>
    <brk id="671" max="16383" man="1"/>
    <brk id="699" max="16383" man="1"/>
    <brk id="726" max="16383" man="1"/>
    <brk id="753" max="16383" man="1"/>
    <brk id="778" max="16383" man="1"/>
    <brk id="803" max="16383" man="1"/>
    <brk id="830" max="16383" man="1"/>
    <brk id="857" max="16383" man="1"/>
    <brk id="884" max="16383" man="1"/>
    <brk id="915" max="16383" man="1"/>
    <brk id="948" max="16383" man="1"/>
    <brk id="978" max="16383" man="1"/>
    <brk id="1001" max="16383" man="1"/>
    <brk id="1030" max="16383" man="1"/>
    <brk id="1060" max="16383" man="1"/>
    <brk id="1090" max="16383" man="1"/>
    <brk id="1116" max="16383" man="1"/>
    <brk id="1146" max="16383" man="1"/>
    <brk id="1176" max="16383" man="1"/>
    <brk id="1206" max="16383" man="1"/>
    <brk id="1236" max="16383" man="1"/>
    <brk id="1266" max="16383" man="1"/>
    <brk id="1296" max="16383" man="1"/>
    <brk id="1327" max="16383" man="1"/>
    <brk id="1355" max="16383" man="1"/>
    <brk id="1386" max="16383" man="1"/>
    <brk id="1417" max="16383" man="1"/>
    <brk id="1441" max="16383" man="1"/>
    <brk id="1468" max="16383" man="1"/>
    <brk id="1498" max="16383" man="1"/>
    <brk id="1528" max="16383" man="1"/>
    <brk id="1560" max="16383" man="1"/>
    <brk id="1588" max="16383" man="1"/>
    <brk id="1620" max="16383" man="1"/>
    <brk id="1650" max="16383" man="1"/>
    <brk id="1678" max="16383" man="1"/>
    <brk id="1709" max="16383" man="1"/>
    <brk id="1738" max="16383" man="1"/>
    <brk id="1769" max="16383" man="1"/>
    <brk id="1796" max="16383" man="1"/>
    <brk id="1824" max="16383" man="1"/>
    <brk id="1855" max="16383" man="1"/>
    <brk id="1888" max="16383" man="1"/>
    <brk id="1920" max="16383" man="1"/>
    <brk id="1951" max="16383" man="1"/>
    <brk id="1984" max="16383" man="1"/>
    <brk id="2016" max="16383" man="1"/>
    <brk id="2047" max="16383" man="1"/>
    <brk id="2080" max="16383" man="1"/>
    <brk id="2115" max="16383" man="1"/>
    <brk id="2146" max="16383" man="1"/>
    <brk id="2176" max="16383" man="1"/>
    <brk id="2207" max="16383" man="1"/>
    <brk id="2237" max="16383" man="1"/>
    <brk id="2267" max="16383" man="1"/>
    <brk id="2299" max="16383" man="1"/>
    <brk id="2331" max="16383" man="1"/>
    <brk id="2363" max="16383" man="1"/>
    <brk id="2395" max="16383" man="1"/>
    <brk id="2427" max="16383" man="1"/>
    <brk id="2459" max="16383" man="1"/>
    <brk id="2497" max="16383" man="1"/>
    <brk id="2530" max="16383" man="1"/>
    <brk id="2558" max="16383" man="1"/>
    <brk id="2586" max="16383" man="1"/>
    <brk id="2619" max="16383" man="1"/>
    <brk id="2652" max="16383" man="1"/>
    <brk id="268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433"/>
  <sheetViews>
    <sheetView showGridLines="0" zoomScaleNormal="100" workbookViewId="0"/>
  </sheetViews>
  <sheetFormatPr defaultRowHeight="13.8"/>
  <cols>
    <col min="1" max="1" width="0.296875" customWidth="1"/>
    <col min="2" max="2" width="4.69921875" customWidth="1"/>
    <col min="3" max="3" width="0.796875" customWidth="1"/>
    <col min="4" max="4" width="1.796875" customWidth="1"/>
    <col min="5" max="5" width="0.296875" customWidth="1"/>
    <col min="6" max="6" width="2.19921875" customWidth="1"/>
    <col min="7" max="7" width="3.796875" customWidth="1"/>
    <col min="8" max="8" width="11.296875" customWidth="1"/>
    <col min="9" max="9" width="2.5" customWidth="1"/>
    <col min="10" max="10" width="1.296875" customWidth="1"/>
    <col min="11" max="11" width="13.296875" customWidth="1"/>
    <col min="12" max="12" width="3" customWidth="1"/>
    <col min="13" max="13" width="4.09765625" customWidth="1"/>
    <col min="14" max="14" width="3.09765625" customWidth="1"/>
    <col min="15" max="15" width="5.796875" customWidth="1"/>
    <col min="16" max="16" width="2.09765625" customWidth="1"/>
    <col min="17" max="17" width="3.796875" customWidth="1"/>
    <col min="18" max="18" width="2.8984375" customWidth="1"/>
    <col min="19" max="19" width="0.59765625" customWidth="1"/>
    <col min="20" max="20" width="3.19921875" customWidth="1"/>
    <col min="21" max="21" width="7.19921875" customWidth="1"/>
    <col min="22" max="22" width="1.3984375" customWidth="1"/>
    <col min="23" max="23" width="6.09765625" customWidth="1"/>
    <col min="24" max="24" width="4.296875" customWidth="1"/>
  </cols>
  <sheetData>
    <row r="1" spans="1:24" ht="20.8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</row>
    <row r="3" spans="1:24" ht="6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>
      <c r="A4" s="74" t="s">
        <v>3387</v>
      </c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</row>
    <row r="5" spans="1:24" ht="4.0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2" customHeight="1">
      <c r="A6" s="2"/>
      <c r="B6" s="2"/>
      <c r="C6" s="2"/>
      <c r="D6" s="2"/>
      <c r="E6" s="2"/>
      <c r="F6" s="75" t="s">
        <v>3388</v>
      </c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2"/>
      <c r="T6" s="2"/>
      <c r="U6" s="2"/>
      <c r="V6" s="2"/>
      <c r="W6" s="2"/>
      <c r="X6" s="2"/>
    </row>
    <row r="7" spans="1:24" ht="1.0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2.7" customHeight="1">
      <c r="A8" s="2"/>
      <c r="B8" s="2"/>
      <c r="C8" s="2"/>
      <c r="D8" s="2"/>
      <c r="E8" s="2"/>
      <c r="F8" s="75" t="s">
        <v>3389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9.15" customHeight="1">
      <c r="A9" s="2"/>
      <c r="B9" s="2"/>
      <c r="C9" s="2"/>
      <c r="D9" s="2"/>
      <c r="E9" s="2"/>
      <c r="F9" s="7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76" t="s">
        <v>2</v>
      </c>
      <c r="V9" s="76"/>
      <c r="W9" s="76"/>
      <c r="X9" s="76"/>
    </row>
    <row r="10" spans="1:24" ht="2.7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76"/>
      <c r="V10" s="76"/>
      <c r="W10" s="76"/>
      <c r="X10" s="76"/>
    </row>
    <row r="11" spans="1:24" ht="0.4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2.1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75" t="s">
        <v>3390</v>
      </c>
      <c r="V12" s="75"/>
      <c r="W12" s="75"/>
      <c r="X12" s="2"/>
    </row>
    <row r="13" spans="1:24" ht="9.75" customHeight="1">
      <c r="A13" s="2"/>
      <c r="B13" s="75" t="s">
        <v>3391</v>
      </c>
      <c r="C13" s="75"/>
      <c r="D13" s="2"/>
      <c r="E13" s="2"/>
      <c r="F13" s="75" t="s">
        <v>3392</v>
      </c>
      <c r="G13" s="75"/>
      <c r="H13" s="75"/>
      <c r="I13" s="7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75"/>
      <c r="V13" s="75"/>
      <c r="W13" s="75"/>
      <c r="X13" s="2"/>
    </row>
    <row r="14" spans="1:24" ht="2.1" customHeight="1">
      <c r="A14" s="2"/>
      <c r="B14" s="75"/>
      <c r="C14" s="75"/>
      <c r="D14" s="2"/>
      <c r="E14" s="2"/>
      <c r="F14" s="75"/>
      <c r="G14" s="75"/>
      <c r="H14" s="75"/>
      <c r="I14" s="7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.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6.75" customHeight="1">
      <c r="A16" s="49" t="s">
        <v>56</v>
      </c>
      <c r="B16" s="50"/>
      <c r="C16" s="50"/>
      <c r="D16" s="51"/>
      <c r="E16" s="49" t="s">
        <v>3393</v>
      </c>
      <c r="F16" s="50"/>
      <c r="G16" s="50"/>
      <c r="H16" s="50"/>
      <c r="I16" s="50"/>
      <c r="J16" s="50"/>
      <c r="K16" s="50"/>
      <c r="L16" s="50"/>
      <c r="M16" s="51"/>
      <c r="N16" s="52" t="s">
        <v>3394</v>
      </c>
      <c r="O16" s="53"/>
      <c r="P16" s="53"/>
      <c r="Q16" s="53"/>
      <c r="R16" s="53"/>
      <c r="S16" s="54"/>
      <c r="T16" s="49" t="s">
        <v>3395</v>
      </c>
      <c r="U16" s="50"/>
      <c r="V16" s="50"/>
      <c r="W16" s="50"/>
      <c r="X16" s="51"/>
    </row>
    <row r="17" spans="1:24" ht="18.75" customHeight="1">
      <c r="A17" s="2"/>
      <c r="B17" s="2"/>
      <c r="C17" s="2"/>
      <c r="D17" s="2"/>
      <c r="E17" s="55" t="s">
        <v>3396</v>
      </c>
      <c r="F17" s="56"/>
      <c r="G17" s="56"/>
      <c r="H17" s="56"/>
      <c r="I17" s="56"/>
      <c r="J17" s="56"/>
      <c r="K17" s="57"/>
      <c r="L17" s="58" t="s">
        <v>3397</v>
      </c>
      <c r="M17" s="59"/>
      <c r="N17" s="58" t="s">
        <v>3398</v>
      </c>
      <c r="O17" s="59"/>
      <c r="P17" s="58" t="s">
        <v>3399</v>
      </c>
      <c r="Q17" s="60"/>
      <c r="R17" s="60"/>
      <c r="S17" s="59"/>
      <c r="T17" s="58" t="s">
        <v>3400</v>
      </c>
      <c r="U17" s="59"/>
      <c r="V17" s="58" t="s">
        <v>53</v>
      </c>
      <c r="W17" s="60"/>
      <c r="X17" s="59"/>
    </row>
    <row r="18" spans="1:24" ht="37.65" customHeight="1">
      <c r="A18" s="2"/>
      <c r="B18" s="2"/>
      <c r="C18" s="2"/>
      <c r="D18" s="2"/>
      <c r="E18" s="55" t="s">
        <v>3401</v>
      </c>
      <c r="F18" s="56"/>
      <c r="G18" s="56"/>
      <c r="H18" s="56"/>
      <c r="I18" s="56"/>
      <c r="J18" s="56"/>
      <c r="K18" s="57"/>
      <c r="L18" s="58" t="s">
        <v>58</v>
      </c>
      <c r="M18" s="59"/>
      <c r="N18" s="61">
        <v>1</v>
      </c>
      <c r="O18" s="62"/>
      <c r="P18" s="63"/>
      <c r="Q18" s="64"/>
      <c r="R18" s="64"/>
      <c r="S18" s="65"/>
      <c r="T18" s="63" t="str">
        <f>IF(COUNT(N18,P18)=2,ROUND(N18*P18,2),"-
-")</f>
        <v>-
-</v>
      </c>
      <c r="U18" s="65"/>
      <c r="V18" s="55" t="s">
        <v>3402</v>
      </c>
      <c r="W18" s="56"/>
      <c r="X18" s="57"/>
    </row>
    <row r="19" spans="1:24" ht="37.65" customHeight="1">
      <c r="A19" s="2"/>
      <c r="B19" s="2"/>
      <c r="C19" s="2"/>
      <c r="D19" s="2"/>
      <c r="E19" s="55" t="s">
        <v>3403</v>
      </c>
      <c r="F19" s="56"/>
      <c r="G19" s="56"/>
      <c r="H19" s="56"/>
      <c r="I19" s="56"/>
      <c r="J19" s="56"/>
      <c r="K19" s="57"/>
      <c r="L19" s="58" t="s">
        <v>65</v>
      </c>
      <c r="M19" s="59"/>
      <c r="N19" s="61">
        <v>1</v>
      </c>
      <c r="O19" s="62"/>
      <c r="P19" s="63"/>
      <c r="Q19" s="64"/>
      <c r="R19" s="64"/>
      <c r="S19" s="65"/>
      <c r="T19" s="63" t="str">
        <f>IF(COUNT(N19,P19)=2,ROUND(N19*P19,2),"-
-")</f>
        <v>-
-</v>
      </c>
      <c r="U19" s="65"/>
      <c r="V19" s="55" t="s">
        <v>3404</v>
      </c>
      <c r="W19" s="56"/>
      <c r="X19" s="57"/>
    </row>
    <row r="20" spans="1:24" ht="18.75" customHeight="1">
      <c r="A20" s="2"/>
      <c r="B20" s="2"/>
      <c r="C20" s="2"/>
      <c r="D20" s="2"/>
      <c r="E20" s="55" t="s">
        <v>3405</v>
      </c>
      <c r="F20" s="56"/>
      <c r="G20" s="56"/>
      <c r="H20" s="56"/>
      <c r="I20" s="56"/>
      <c r="J20" s="56"/>
      <c r="K20" s="57"/>
      <c r="L20" s="58" t="s">
        <v>65</v>
      </c>
      <c r="M20" s="59"/>
      <c r="N20" s="61">
        <v>1</v>
      </c>
      <c r="O20" s="62"/>
      <c r="P20" s="63"/>
      <c r="Q20" s="64"/>
      <c r="R20" s="64"/>
      <c r="S20" s="65"/>
      <c r="T20" s="63" t="str">
        <f>IF(COUNT(N20,P20)=2,ROUND(N20*P20,2),"-")</f>
        <v>-</v>
      </c>
      <c r="U20" s="65"/>
      <c r="V20" s="55" t="s">
        <v>3406</v>
      </c>
      <c r="W20" s="56"/>
      <c r="X20" s="57"/>
    </row>
    <row r="21" spans="1:24" ht="18.75" customHeight="1">
      <c r="A21" s="2"/>
      <c r="B21" s="2"/>
      <c r="C21" s="2"/>
      <c r="D21" s="2"/>
      <c r="E21" s="55" t="s">
        <v>3407</v>
      </c>
      <c r="F21" s="56"/>
      <c r="G21" s="56"/>
      <c r="H21" s="56"/>
      <c r="I21" s="56"/>
      <c r="J21" s="56"/>
      <c r="K21" s="57"/>
      <c r="L21" s="58" t="s">
        <v>65</v>
      </c>
      <c r="M21" s="59"/>
      <c r="N21" s="61">
        <v>1</v>
      </c>
      <c r="O21" s="62"/>
      <c r="P21" s="63" t="str">
        <f>IF(COUNT(T18,T19,T20)=3,ROUND(SUM(T18,T19,T20)*0.02,2),"")</f>
        <v/>
      </c>
      <c r="Q21" s="64"/>
      <c r="R21" s="64"/>
      <c r="S21" s="65"/>
      <c r="T21" s="63" t="str">
        <f>IF(COUNT(N21,P21)=2,ROUND(N21*P21,2),"-")</f>
        <v>-</v>
      </c>
      <c r="U21" s="65"/>
      <c r="V21" s="55" t="s">
        <v>3408</v>
      </c>
      <c r="W21" s="56"/>
      <c r="X21" s="57"/>
    </row>
    <row r="22" spans="1:24" ht="18.899999999999999" customHeight="1">
      <c r="A22" s="2"/>
      <c r="B22" s="2"/>
      <c r="C22" s="2"/>
      <c r="D22" s="2"/>
      <c r="E22" s="55" t="s">
        <v>3409</v>
      </c>
      <c r="F22" s="56"/>
      <c r="G22" s="56"/>
      <c r="H22" s="56"/>
      <c r="I22" s="56"/>
      <c r="J22" s="56"/>
      <c r="K22" s="57"/>
      <c r="L22" s="58" t="s">
        <v>58</v>
      </c>
      <c r="M22" s="59"/>
      <c r="N22" s="61">
        <v>1</v>
      </c>
      <c r="O22" s="62"/>
      <c r="P22" s="66"/>
      <c r="Q22" s="67"/>
      <c r="R22" s="67"/>
      <c r="S22" s="68"/>
      <c r="T22" s="63" t="str">
        <f>IF(COUNT(T18,T19,T20,T21)=4,SUM(T18,T19,T20,T21),"-")</f>
        <v>-</v>
      </c>
      <c r="U22" s="65"/>
      <c r="V22" s="55"/>
      <c r="W22" s="56"/>
      <c r="X22" s="57"/>
    </row>
    <row r="23" spans="1:24" ht="18.75" customHeight="1">
      <c r="A23" s="2"/>
      <c r="B23" s="2"/>
      <c r="C23" s="2"/>
      <c r="D23" s="2"/>
      <c r="E23" s="55"/>
      <c r="F23" s="56"/>
      <c r="G23" s="56"/>
      <c r="H23" s="56"/>
      <c r="I23" s="56"/>
      <c r="J23" s="56"/>
      <c r="K23" s="57"/>
      <c r="L23" s="58"/>
      <c r="M23" s="59"/>
      <c r="N23" s="69"/>
      <c r="O23" s="70"/>
      <c r="P23" s="69"/>
      <c r="Q23" s="71"/>
      <c r="R23" s="71"/>
      <c r="S23" s="70"/>
      <c r="T23" s="69"/>
      <c r="U23" s="70"/>
      <c r="V23" s="55"/>
      <c r="W23" s="56"/>
      <c r="X23" s="57"/>
    </row>
    <row r="24" spans="1:24" ht="18.75" customHeight="1">
      <c r="A24" s="2"/>
      <c r="B24" s="2"/>
      <c r="C24" s="2"/>
      <c r="D24" s="2"/>
      <c r="E24" s="55"/>
      <c r="F24" s="56"/>
      <c r="G24" s="56"/>
      <c r="H24" s="56"/>
      <c r="I24" s="56"/>
      <c r="J24" s="56"/>
      <c r="K24" s="57"/>
      <c r="L24" s="58"/>
      <c r="M24" s="59"/>
      <c r="N24" s="69"/>
      <c r="O24" s="70"/>
      <c r="P24" s="69"/>
      <c r="Q24" s="71"/>
      <c r="R24" s="71"/>
      <c r="S24" s="70"/>
      <c r="T24" s="69"/>
      <c r="U24" s="70"/>
      <c r="V24" s="55"/>
      <c r="W24" s="56"/>
      <c r="X24" s="57"/>
    </row>
    <row r="25" spans="1:24" ht="18.75" customHeight="1">
      <c r="A25" s="2"/>
      <c r="B25" s="2"/>
      <c r="C25" s="2"/>
      <c r="D25" s="2"/>
      <c r="E25" s="55"/>
      <c r="F25" s="56"/>
      <c r="G25" s="56"/>
      <c r="H25" s="56"/>
      <c r="I25" s="56"/>
      <c r="J25" s="56"/>
      <c r="K25" s="57"/>
      <c r="L25" s="58"/>
      <c r="M25" s="59"/>
      <c r="N25" s="69"/>
      <c r="O25" s="70"/>
      <c r="P25" s="69"/>
      <c r="Q25" s="71"/>
      <c r="R25" s="71"/>
      <c r="S25" s="70"/>
      <c r="T25" s="69"/>
      <c r="U25" s="70"/>
      <c r="V25" s="55"/>
      <c r="W25" s="56"/>
      <c r="X25" s="57"/>
    </row>
    <row r="26" spans="1:24" ht="18.75" customHeight="1">
      <c r="A26" s="2"/>
      <c r="B26" s="2"/>
      <c r="C26" s="2"/>
      <c r="D26" s="2"/>
      <c r="E26" s="55"/>
      <c r="F26" s="56"/>
      <c r="G26" s="56"/>
      <c r="H26" s="56"/>
      <c r="I26" s="56"/>
      <c r="J26" s="56"/>
      <c r="K26" s="57"/>
      <c r="L26" s="58"/>
      <c r="M26" s="59"/>
      <c r="N26" s="69"/>
      <c r="O26" s="70"/>
      <c r="P26" s="69"/>
      <c r="Q26" s="71"/>
      <c r="R26" s="71"/>
      <c r="S26" s="70"/>
      <c r="T26" s="69"/>
      <c r="U26" s="70"/>
      <c r="V26" s="55"/>
      <c r="W26" s="56"/>
      <c r="X26" s="57"/>
    </row>
    <row r="27" spans="1:24" ht="18.75" customHeight="1">
      <c r="A27" s="2"/>
      <c r="B27" s="2"/>
      <c r="C27" s="2"/>
      <c r="D27" s="2"/>
      <c r="E27" s="55"/>
      <c r="F27" s="56"/>
      <c r="G27" s="56"/>
      <c r="H27" s="56"/>
      <c r="I27" s="56"/>
      <c r="J27" s="56"/>
      <c r="K27" s="57"/>
      <c r="L27" s="58"/>
      <c r="M27" s="59"/>
      <c r="N27" s="69"/>
      <c r="O27" s="70"/>
      <c r="P27" s="69"/>
      <c r="Q27" s="71"/>
      <c r="R27" s="71"/>
      <c r="S27" s="70"/>
      <c r="T27" s="69"/>
      <c r="U27" s="70"/>
      <c r="V27" s="55"/>
      <c r="W27" s="56"/>
      <c r="X27" s="57"/>
    </row>
    <row r="28" spans="1:24" ht="37.65" customHeight="1">
      <c r="A28" s="2"/>
      <c r="B28" s="2"/>
      <c r="C28" s="2"/>
      <c r="D28" s="2"/>
      <c r="E28" s="55" t="s">
        <v>3410</v>
      </c>
      <c r="F28" s="56"/>
      <c r="G28" s="56"/>
      <c r="H28" s="56"/>
      <c r="I28" s="56"/>
      <c r="J28" s="56"/>
      <c r="K28" s="56"/>
      <c r="L28" s="56"/>
      <c r="M28" s="57"/>
      <c r="N28" s="58" t="s">
        <v>3411</v>
      </c>
      <c r="O28" s="60"/>
      <c r="P28" s="60"/>
      <c r="Q28" s="60"/>
      <c r="R28" s="60"/>
      <c r="S28" s="59"/>
      <c r="T28" s="72" t="str">
        <f>IF(COUNT(T22,N22)=2,IF(N22=0,"-",ROUND(T22/N22,2)),"-")</f>
        <v>-</v>
      </c>
      <c r="U28" s="73"/>
      <c r="V28" s="55"/>
      <c r="W28" s="56"/>
      <c r="X28" s="57"/>
    </row>
    <row r="29" spans="1:24" ht="36.75" customHeight="1">
      <c r="A29" s="49" t="s">
        <v>60</v>
      </c>
      <c r="B29" s="50"/>
      <c r="C29" s="50"/>
      <c r="D29" s="51"/>
      <c r="E29" s="49" t="s">
        <v>3412</v>
      </c>
      <c r="F29" s="50"/>
      <c r="G29" s="50"/>
      <c r="H29" s="50"/>
      <c r="I29" s="50"/>
      <c r="J29" s="50"/>
      <c r="K29" s="50"/>
      <c r="L29" s="50"/>
      <c r="M29" s="51"/>
      <c r="N29" s="52" t="s">
        <v>3394</v>
      </c>
      <c r="O29" s="53"/>
      <c r="P29" s="53"/>
      <c r="Q29" s="53"/>
      <c r="R29" s="53"/>
      <c r="S29" s="54"/>
      <c r="T29" s="49" t="s">
        <v>3413</v>
      </c>
      <c r="U29" s="50"/>
      <c r="V29" s="50"/>
      <c r="W29" s="50"/>
      <c r="X29" s="51"/>
    </row>
    <row r="30" spans="1:24" ht="18.75" customHeight="1">
      <c r="A30" s="2"/>
      <c r="B30" s="2"/>
      <c r="C30" s="2"/>
      <c r="D30" s="2"/>
      <c r="E30" s="55" t="s">
        <v>3396</v>
      </c>
      <c r="F30" s="56"/>
      <c r="G30" s="56"/>
      <c r="H30" s="56"/>
      <c r="I30" s="56"/>
      <c r="J30" s="56"/>
      <c r="K30" s="57"/>
      <c r="L30" s="58" t="s">
        <v>3397</v>
      </c>
      <c r="M30" s="59"/>
      <c r="N30" s="58" t="s">
        <v>3398</v>
      </c>
      <c r="O30" s="59"/>
      <c r="P30" s="58" t="s">
        <v>3399</v>
      </c>
      <c r="Q30" s="60"/>
      <c r="R30" s="60"/>
      <c r="S30" s="59"/>
      <c r="T30" s="58" t="s">
        <v>3400</v>
      </c>
      <c r="U30" s="59"/>
      <c r="V30" s="58" t="s">
        <v>53</v>
      </c>
      <c r="W30" s="60"/>
      <c r="X30" s="59"/>
    </row>
    <row r="31" spans="1:24" ht="37.65" customHeight="1">
      <c r="A31" s="2"/>
      <c r="B31" s="2"/>
      <c r="C31" s="2"/>
      <c r="D31" s="2"/>
      <c r="E31" s="55" t="s">
        <v>3414</v>
      </c>
      <c r="F31" s="56"/>
      <c r="G31" s="56"/>
      <c r="H31" s="56"/>
      <c r="I31" s="56"/>
      <c r="J31" s="56"/>
      <c r="K31" s="57"/>
      <c r="L31" s="58" t="s">
        <v>58</v>
      </c>
      <c r="M31" s="59"/>
      <c r="N31" s="61">
        <v>1</v>
      </c>
      <c r="O31" s="62"/>
      <c r="P31" s="63"/>
      <c r="Q31" s="64"/>
      <c r="R31" s="64"/>
      <c r="S31" s="65"/>
      <c r="T31" s="63" t="str">
        <f>IF(COUNT(N31,P31)=2,ROUND(N31*P31,2),"-
-")</f>
        <v>-
-</v>
      </c>
      <c r="U31" s="65"/>
      <c r="V31" s="55" t="s">
        <v>3415</v>
      </c>
      <c r="W31" s="56"/>
      <c r="X31" s="57"/>
    </row>
    <row r="32" spans="1:24" ht="37.65" customHeight="1">
      <c r="A32" s="2"/>
      <c r="B32" s="2"/>
      <c r="C32" s="2"/>
      <c r="D32" s="2"/>
      <c r="E32" s="55" t="s">
        <v>3416</v>
      </c>
      <c r="F32" s="56"/>
      <c r="G32" s="56"/>
      <c r="H32" s="56"/>
      <c r="I32" s="56"/>
      <c r="J32" s="56"/>
      <c r="K32" s="57"/>
      <c r="L32" s="58" t="s">
        <v>65</v>
      </c>
      <c r="M32" s="59"/>
      <c r="N32" s="61">
        <v>1</v>
      </c>
      <c r="O32" s="62"/>
      <c r="P32" s="63"/>
      <c r="Q32" s="64"/>
      <c r="R32" s="64"/>
      <c r="S32" s="65"/>
      <c r="T32" s="63" t="str">
        <f>IF(COUNT(N32,P32)=2,ROUND(N32*P32,2),"-
-")</f>
        <v>-
-</v>
      </c>
      <c r="U32" s="65"/>
      <c r="V32" s="55" t="s">
        <v>3417</v>
      </c>
      <c r="W32" s="56"/>
      <c r="X32" s="57"/>
    </row>
    <row r="33" spans="1:24" ht="18.75" customHeight="1">
      <c r="A33" s="2"/>
      <c r="B33" s="2"/>
      <c r="C33" s="2"/>
      <c r="D33" s="2"/>
      <c r="E33" s="55" t="s">
        <v>3405</v>
      </c>
      <c r="F33" s="56"/>
      <c r="G33" s="56"/>
      <c r="H33" s="56"/>
      <c r="I33" s="56"/>
      <c r="J33" s="56"/>
      <c r="K33" s="57"/>
      <c r="L33" s="58" t="s">
        <v>65</v>
      </c>
      <c r="M33" s="59"/>
      <c r="N33" s="61">
        <v>1</v>
      </c>
      <c r="O33" s="62"/>
      <c r="P33" s="63"/>
      <c r="Q33" s="64"/>
      <c r="R33" s="64"/>
      <c r="S33" s="65"/>
      <c r="T33" s="63" t="str">
        <f>IF(COUNT(N33,P33)=2,ROUND(N33*P33,2),"-")</f>
        <v>-</v>
      </c>
      <c r="U33" s="65"/>
      <c r="V33" s="55" t="s">
        <v>3406</v>
      </c>
      <c r="W33" s="56"/>
      <c r="X33" s="57"/>
    </row>
    <row r="34" spans="1:24" ht="18.75" customHeight="1">
      <c r="A34" s="2"/>
      <c r="B34" s="2"/>
      <c r="C34" s="2"/>
      <c r="D34" s="2"/>
      <c r="E34" s="55" t="s">
        <v>3407</v>
      </c>
      <c r="F34" s="56"/>
      <c r="G34" s="56"/>
      <c r="H34" s="56"/>
      <c r="I34" s="56"/>
      <c r="J34" s="56"/>
      <c r="K34" s="57"/>
      <c r="L34" s="58" t="s">
        <v>65</v>
      </c>
      <c r="M34" s="59"/>
      <c r="N34" s="61">
        <v>1</v>
      </c>
      <c r="O34" s="62"/>
      <c r="P34" s="63" t="str">
        <f>IF(COUNT(T31,T32,T33)=3,ROUND(SUM(T31,T32,T33)*0.02,2),"")</f>
        <v/>
      </c>
      <c r="Q34" s="64"/>
      <c r="R34" s="64"/>
      <c r="S34" s="65"/>
      <c r="T34" s="63" t="str">
        <f>IF(COUNT(N34,P34)=2,ROUND(N34*P34,2),"-")</f>
        <v>-</v>
      </c>
      <c r="U34" s="65"/>
      <c r="V34" s="55" t="s">
        <v>3408</v>
      </c>
      <c r="W34" s="56"/>
      <c r="X34" s="57"/>
    </row>
    <row r="35" spans="1:24" ht="18.899999999999999" customHeight="1">
      <c r="A35" s="2"/>
      <c r="B35" s="2"/>
      <c r="C35" s="2"/>
      <c r="D35" s="2"/>
      <c r="E35" s="55" t="s">
        <v>3409</v>
      </c>
      <c r="F35" s="56"/>
      <c r="G35" s="56"/>
      <c r="H35" s="56"/>
      <c r="I35" s="56"/>
      <c r="J35" s="56"/>
      <c r="K35" s="57"/>
      <c r="L35" s="58" t="s">
        <v>58</v>
      </c>
      <c r="M35" s="59"/>
      <c r="N35" s="61">
        <v>1</v>
      </c>
      <c r="O35" s="62"/>
      <c r="P35" s="66"/>
      <c r="Q35" s="67"/>
      <c r="R35" s="67"/>
      <c r="S35" s="68"/>
      <c r="T35" s="63" t="str">
        <f>IF(COUNT(T31,T32,T33,T34)=4,SUM(T31,T32,T33,T34),"-")</f>
        <v>-</v>
      </c>
      <c r="U35" s="65"/>
      <c r="V35" s="55"/>
      <c r="W35" s="56"/>
      <c r="X35" s="57"/>
    </row>
    <row r="36" spans="1:24" ht="18.75" customHeight="1">
      <c r="A36" s="2"/>
      <c r="B36" s="2"/>
      <c r="C36" s="2"/>
      <c r="D36" s="2"/>
      <c r="E36" s="55"/>
      <c r="F36" s="56"/>
      <c r="G36" s="56"/>
      <c r="H36" s="56"/>
      <c r="I36" s="56"/>
      <c r="J36" s="56"/>
      <c r="K36" s="57"/>
      <c r="L36" s="58"/>
      <c r="M36" s="59"/>
      <c r="N36" s="69"/>
      <c r="O36" s="70"/>
      <c r="P36" s="69"/>
      <c r="Q36" s="71"/>
      <c r="R36" s="71"/>
      <c r="S36" s="70"/>
      <c r="T36" s="69"/>
      <c r="U36" s="70"/>
      <c r="V36" s="55"/>
      <c r="W36" s="56"/>
      <c r="X36" s="57"/>
    </row>
    <row r="37" spans="1:24" ht="18.75" customHeight="1">
      <c r="A37" s="2"/>
      <c r="B37" s="2"/>
      <c r="C37" s="2"/>
      <c r="D37" s="2"/>
      <c r="E37" s="55"/>
      <c r="F37" s="56"/>
      <c r="G37" s="56"/>
      <c r="H37" s="56"/>
      <c r="I37" s="56"/>
      <c r="J37" s="56"/>
      <c r="K37" s="57"/>
      <c r="L37" s="58"/>
      <c r="M37" s="59"/>
      <c r="N37" s="69"/>
      <c r="O37" s="70"/>
      <c r="P37" s="69"/>
      <c r="Q37" s="71"/>
      <c r="R37" s="71"/>
      <c r="S37" s="70"/>
      <c r="T37" s="69"/>
      <c r="U37" s="70"/>
      <c r="V37" s="55"/>
      <c r="W37" s="56"/>
      <c r="X37" s="57"/>
    </row>
    <row r="38" spans="1:24" ht="18.75" customHeight="1">
      <c r="A38" s="2"/>
      <c r="B38" s="2"/>
      <c r="C38" s="2"/>
      <c r="D38" s="2"/>
      <c r="E38" s="55"/>
      <c r="F38" s="56"/>
      <c r="G38" s="56"/>
      <c r="H38" s="56"/>
      <c r="I38" s="56"/>
      <c r="J38" s="56"/>
      <c r="K38" s="57"/>
      <c r="L38" s="58"/>
      <c r="M38" s="59"/>
      <c r="N38" s="69"/>
      <c r="O38" s="70"/>
      <c r="P38" s="69"/>
      <c r="Q38" s="71"/>
      <c r="R38" s="71"/>
      <c r="S38" s="70"/>
      <c r="T38" s="69"/>
      <c r="U38" s="70"/>
      <c r="V38" s="55"/>
      <c r="W38" s="56"/>
      <c r="X38" s="57"/>
    </row>
    <row r="39" spans="1:24" ht="18.75" customHeight="1">
      <c r="A39" s="2"/>
      <c r="B39" s="2"/>
      <c r="C39" s="2"/>
      <c r="D39" s="2"/>
      <c r="E39" s="55"/>
      <c r="F39" s="56"/>
      <c r="G39" s="56"/>
      <c r="H39" s="56"/>
      <c r="I39" s="56"/>
      <c r="J39" s="56"/>
      <c r="K39" s="57"/>
      <c r="L39" s="58"/>
      <c r="M39" s="59"/>
      <c r="N39" s="69"/>
      <c r="O39" s="70"/>
      <c r="P39" s="69"/>
      <c r="Q39" s="71"/>
      <c r="R39" s="71"/>
      <c r="S39" s="70"/>
      <c r="T39" s="69"/>
      <c r="U39" s="70"/>
      <c r="V39" s="55"/>
      <c r="W39" s="56"/>
      <c r="X39" s="57"/>
    </row>
    <row r="40" spans="1:24" ht="18.75" customHeight="1">
      <c r="A40" s="2"/>
      <c r="B40" s="2"/>
      <c r="C40" s="2"/>
      <c r="D40" s="2"/>
      <c r="E40" s="55"/>
      <c r="F40" s="56"/>
      <c r="G40" s="56"/>
      <c r="H40" s="56"/>
      <c r="I40" s="56"/>
      <c r="J40" s="56"/>
      <c r="K40" s="57"/>
      <c r="L40" s="58"/>
      <c r="M40" s="59"/>
      <c r="N40" s="69"/>
      <c r="O40" s="70"/>
      <c r="P40" s="69"/>
      <c r="Q40" s="71"/>
      <c r="R40" s="71"/>
      <c r="S40" s="70"/>
      <c r="T40" s="69"/>
      <c r="U40" s="70"/>
      <c r="V40" s="55"/>
      <c r="W40" s="56"/>
      <c r="X40" s="57"/>
    </row>
    <row r="41" spans="1:24" ht="37.65" customHeight="1">
      <c r="A41" s="2"/>
      <c r="B41" s="2"/>
      <c r="C41" s="2"/>
      <c r="D41" s="2"/>
      <c r="E41" s="55" t="s">
        <v>3410</v>
      </c>
      <c r="F41" s="56"/>
      <c r="G41" s="56"/>
      <c r="H41" s="56"/>
      <c r="I41" s="56"/>
      <c r="J41" s="56"/>
      <c r="K41" s="56"/>
      <c r="L41" s="56"/>
      <c r="M41" s="57"/>
      <c r="N41" s="58" t="s">
        <v>3411</v>
      </c>
      <c r="O41" s="60"/>
      <c r="P41" s="60"/>
      <c r="Q41" s="60"/>
      <c r="R41" s="60"/>
      <c r="S41" s="59"/>
      <c r="T41" s="72" t="str">
        <f>IF(COUNT(T35,N35)=2,IF(N35=0,"-",ROUND(T35/N35,2)),"-")</f>
        <v>-</v>
      </c>
      <c r="U41" s="73"/>
      <c r="V41" s="55"/>
      <c r="W41" s="56"/>
      <c r="X41" s="57"/>
    </row>
    <row r="42" spans="1:24" ht="31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2" customHeight="1">
      <c r="A43" s="2"/>
      <c r="B43" s="2"/>
      <c r="C43" s="75" t="s">
        <v>42</v>
      </c>
      <c r="D43" s="75"/>
      <c r="E43" s="75"/>
      <c r="F43" s="75"/>
      <c r="G43" s="75"/>
      <c r="H43" s="2"/>
      <c r="I43" s="75" t="s">
        <v>43</v>
      </c>
      <c r="J43" s="75"/>
      <c r="K43" s="2"/>
      <c r="L43" s="2"/>
      <c r="M43" s="75" t="s">
        <v>44</v>
      </c>
      <c r="N43" s="75"/>
      <c r="O43" s="2"/>
      <c r="P43" s="2"/>
      <c r="Q43" s="10" t="s">
        <v>43</v>
      </c>
      <c r="R43" s="2"/>
      <c r="S43" s="2"/>
      <c r="T43" s="2"/>
      <c r="U43" s="2"/>
      <c r="V43" s="2"/>
      <c r="W43" s="2"/>
      <c r="X43" s="2"/>
    </row>
    <row r="44" spans="1:24" ht="6.4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20.8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8" customHeight="1">
      <c r="A46" s="74" t="s">
        <v>0</v>
      </c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</row>
    <row r="47" spans="1:24" ht="6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8" customHeight="1">
      <c r="A48" s="74" t="s">
        <v>3387</v>
      </c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</row>
    <row r="49" spans="1:24" ht="4.0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2" customHeight="1">
      <c r="A50" s="2"/>
      <c r="B50" s="2"/>
      <c r="C50" s="2"/>
      <c r="D50" s="2"/>
      <c r="E50" s="2"/>
      <c r="F50" s="75" t="s">
        <v>3388</v>
      </c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2"/>
      <c r="T50" s="2"/>
      <c r="U50" s="2"/>
      <c r="V50" s="2"/>
      <c r="W50" s="2"/>
      <c r="X50" s="2"/>
    </row>
    <row r="51" spans="1:24" ht="1.0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2.7" customHeight="1">
      <c r="A52" s="2"/>
      <c r="B52" s="2"/>
      <c r="C52" s="2"/>
      <c r="D52" s="2"/>
      <c r="E52" s="2"/>
      <c r="F52" s="75" t="s">
        <v>3389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9.15" customHeight="1">
      <c r="A53" s="2"/>
      <c r="B53" s="2"/>
      <c r="C53" s="2"/>
      <c r="D53" s="2"/>
      <c r="E53" s="2"/>
      <c r="F53" s="7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76" t="s">
        <v>2</v>
      </c>
      <c r="V53" s="76"/>
      <c r="W53" s="76"/>
      <c r="X53" s="76"/>
    </row>
    <row r="54" spans="1:24" ht="2.7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76"/>
      <c r="V54" s="76"/>
      <c r="W54" s="76"/>
      <c r="X54" s="76"/>
    </row>
    <row r="55" spans="1:24" ht="0.4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2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75" t="s">
        <v>3418</v>
      </c>
      <c r="V56" s="75"/>
      <c r="W56" s="75"/>
      <c r="X56" s="2"/>
    </row>
    <row r="57" spans="1:24" ht="9.75" customHeight="1">
      <c r="A57" s="2"/>
      <c r="B57" s="75" t="s">
        <v>3391</v>
      </c>
      <c r="C57" s="75"/>
      <c r="D57" s="2"/>
      <c r="E57" s="2"/>
      <c r="F57" s="75" t="s">
        <v>3392</v>
      </c>
      <c r="G57" s="75"/>
      <c r="H57" s="75"/>
      <c r="I57" s="7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75"/>
      <c r="V57" s="75"/>
      <c r="W57" s="75"/>
      <c r="X57" s="2"/>
    </row>
    <row r="58" spans="1:24" ht="2.1" customHeight="1">
      <c r="A58" s="2"/>
      <c r="B58" s="75"/>
      <c r="C58" s="75"/>
      <c r="D58" s="2"/>
      <c r="E58" s="2"/>
      <c r="F58" s="75"/>
      <c r="G58" s="75"/>
      <c r="H58" s="75"/>
      <c r="I58" s="7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.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36.75" customHeight="1">
      <c r="A60" s="49" t="s">
        <v>67</v>
      </c>
      <c r="B60" s="50"/>
      <c r="C60" s="50"/>
      <c r="D60" s="51"/>
      <c r="E60" s="49" t="s">
        <v>3419</v>
      </c>
      <c r="F60" s="50"/>
      <c r="G60" s="50"/>
      <c r="H60" s="50"/>
      <c r="I60" s="50"/>
      <c r="J60" s="50"/>
      <c r="K60" s="50"/>
      <c r="L60" s="50"/>
      <c r="M60" s="51"/>
      <c r="N60" s="52" t="s">
        <v>3420</v>
      </c>
      <c r="O60" s="53"/>
      <c r="P60" s="53"/>
      <c r="Q60" s="53"/>
      <c r="R60" s="53"/>
      <c r="S60" s="54"/>
      <c r="T60" s="49" t="s">
        <v>3421</v>
      </c>
      <c r="U60" s="50"/>
      <c r="V60" s="50"/>
      <c r="W60" s="50"/>
      <c r="X60" s="51"/>
    </row>
    <row r="61" spans="1:24" ht="18.75" customHeight="1">
      <c r="A61" s="2"/>
      <c r="B61" s="2"/>
      <c r="C61" s="2"/>
      <c r="D61" s="2"/>
      <c r="E61" s="55" t="s">
        <v>3396</v>
      </c>
      <c r="F61" s="56"/>
      <c r="G61" s="56"/>
      <c r="H61" s="56"/>
      <c r="I61" s="56"/>
      <c r="J61" s="56"/>
      <c r="K61" s="57"/>
      <c r="L61" s="58" t="s">
        <v>3397</v>
      </c>
      <c r="M61" s="59"/>
      <c r="N61" s="58" t="s">
        <v>3398</v>
      </c>
      <c r="O61" s="59"/>
      <c r="P61" s="58" t="s">
        <v>3399</v>
      </c>
      <c r="Q61" s="60"/>
      <c r="R61" s="60"/>
      <c r="S61" s="59"/>
      <c r="T61" s="58" t="s">
        <v>3400</v>
      </c>
      <c r="U61" s="59"/>
      <c r="V61" s="58" t="s">
        <v>53</v>
      </c>
      <c r="W61" s="60"/>
      <c r="X61" s="59"/>
    </row>
    <row r="62" spans="1:24" ht="37.65" customHeight="1">
      <c r="A62" s="2"/>
      <c r="B62" s="2"/>
      <c r="C62" s="2"/>
      <c r="D62" s="2"/>
      <c r="E62" s="55" t="s">
        <v>3422</v>
      </c>
      <c r="F62" s="56"/>
      <c r="G62" s="56"/>
      <c r="H62" s="56"/>
      <c r="I62" s="56"/>
      <c r="J62" s="56"/>
      <c r="K62" s="57"/>
      <c r="L62" s="58" t="s">
        <v>3423</v>
      </c>
      <c r="M62" s="59"/>
      <c r="N62" s="61">
        <v>1</v>
      </c>
      <c r="O62" s="62"/>
      <c r="P62" s="63"/>
      <c r="Q62" s="64"/>
      <c r="R62" s="64"/>
      <c r="S62" s="65"/>
      <c r="T62" s="63" t="str">
        <f>IF(COUNT(N62,P62)=2,ROUND(N62*P62,2),"-
-")</f>
        <v>-
-</v>
      </c>
      <c r="U62" s="65"/>
      <c r="V62" s="55" t="s">
        <v>3424</v>
      </c>
      <c r="W62" s="56"/>
      <c r="X62" s="57"/>
    </row>
    <row r="63" spans="1:24" ht="37.65" customHeight="1">
      <c r="A63" s="2"/>
      <c r="B63" s="2"/>
      <c r="C63" s="2"/>
      <c r="D63" s="2"/>
      <c r="E63" s="55" t="s">
        <v>3425</v>
      </c>
      <c r="F63" s="56"/>
      <c r="G63" s="56"/>
      <c r="H63" s="56"/>
      <c r="I63" s="56"/>
      <c r="J63" s="56"/>
      <c r="K63" s="57"/>
      <c r="L63" s="58" t="s">
        <v>65</v>
      </c>
      <c r="M63" s="59"/>
      <c r="N63" s="61">
        <v>1</v>
      </c>
      <c r="O63" s="62"/>
      <c r="P63" s="63"/>
      <c r="Q63" s="64"/>
      <c r="R63" s="64"/>
      <c r="S63" s="65"/>
      <c r="T63" s="63" t="str">
        <f>IF(COUNT(N63,P63)=2,ROUND(N63*P63,2),"-
-")</f>
        <v>-
-</v>
      </c>
      <c r="U63" s="65"/>
      <c r="V63" s="55" t="s">
        <v>3426</v>
      </c>
      <c r="W63" s="56"/>
      <c r="X63" s="57"/>
    </row>
    <row r="64" spans="1:24" ht="18.75" customHeight="1">
      <c r="A64" s="2"/>
      <c r="B64" s="2"/>
      <c r="C64" s="2"/>
      <c r="D64" s="2"/>
      <c r="E64" s="55" t="s">
        <v>3405</v>
      </c>
      <c r="F64" s="56"/>
      <c r="G64" s="56"/>
      <c r="H64" s="56"/>
      <c r="I64" s="56"/>
      <c r="J64" s="56"/>
      <c r="K64" s="57"/>
      <c r="L64" s="58" t="s">
        <v>65</v>
      </c>
      <c r="M64" s="59"/>
      <c r="N64" s="61">
        <v>1</v>
      </c>
      <c r="O64" s="62"/>
      <c r="P64" s="63"/>
      <c r="Q64" s="64"/>
      <c r="R64" s="64"/>
      <c r="S64" s="65"/>
      <c r="T64" s="63" t="str">
        <f>IF(COUNT(N64,P64)=2,ROUND(N64*P64,2),"-")</f>
        <v>-</v>
      </c>
      <c r="U64" s="65"/>
      <c r="V64" s="55" t="s">
        <v>3406</v>
      </c>
      <c r="W64" s="56"/>
      <c r="X64" s="57"/>
    </row>
    <row r="65" spans="1:24" ht="18.75" customHeight="1">
      <c r="A65" s="2"/>
      <c r="B65" s="2"/>
      <c r="C65" s="2"/>
      <c r="D65" s="2"/>
      <c r="E65" s="55" t="s">
        <v>3407</v>
      </c>
      <c r="F65" s="56"/>
      <c r="G65" s="56"/>
      <c r="H65" s="56"/>
      <c r="I65" s="56"/>
      <c r="J65" s="56"/>
      <c r="K65" s="57"/>
      <c r="L65" s="58" t="s">
        <v>65</v>
      </c>
      <c r="M65" s="59"/>
      <c r="N65" s="61">
        <v>1</v>
      </c>
      <c r="O65" s="62"/>
      <c r="P65" s="63" t="str">
        <f>IF(COUNT(T62,T63,T64)=3,ROUND(SUM(T62,T63,T64)*0.02,2),"")</f>
        <v/>
      </c>
      <c r="Q65" s="64"/>
      <c r="R65" s="64"/>
      <c r="S65" s="65"/>
      <c r="T65" s="63" t="str">
        <f>IF(COUNT(N65,P65)=2,ROUND(N65*P65,2),"-")</f>
        <v>-</v>
      </c>
      <c r="U65" s="65"/>
      <c r="V65" s="55" t="s">
        <v>3408</v>
      </c>
      <c r="W65" s="56"/>
      <c r="X65" s="57"/>
    </row>
    <row r="66" spans="1:24" ht="18.899999999999999" customHeight="1">
      <c r="A66" s="2"/>
      <c r="B66" s="2"/>
      <c r="C66" s="2"/>
      <c r="D66" s="2"/>
      <c r="E66" s="55" t="s">
        <v>3409</v>
      </c>
      <c r="F66" s="56"/>
      <c r="G66" s="56"/>
      <c r="H66" s="56"/>
      <c r="I66" s="56"/>
      <c r="J66" s="56"/>
      <c r="K66" s="57"/>
      <c r="L66" s="58" t="s">
        <v>65</v>
      </c>
      <c r="M66" s="59"/>
      <c r="N66" s="61">
        <v>1</v>
      </c>
      <c r="O66" s="62"/>
      <c r="P66" s="66"/>
      <c r="Q66" s="67"/>
      <c r="R66" s="67"/>
      <c r="S66" s="68"/>
      <c r="T66" s="63" t="str">
        <f>IF(COUNT(T62,T63,T64,T65)=4,SUM(T62,T63,T64,T65),"-")</f>
        <v>-</v>
      </c>
      <c r="U66" s="65"/>
      <c r="V66" s="55"/>
      <c r="W66" s="56"/>
      <c r="X66" s="57"/>
    </row>
    <row r="67" spans="1:24" ht="18.75" customHeight="1">
      <c r="A67" s="2"/>
      <c r="B67" s="2"/>
      <c r="C67" s="2"/>
      <c r="D67" s="2"/>
      <c r="E67" s="55"/>
      <c r="F67" s="56"/>
      <c r="G67" s="56"/>
      <c r="H67" s="56"/>
      <c r="I67" s="56"/>
      <c r="J67" s="56"/>
      <c r="K67" s="57"/>
      <c r="L67" s="58"/>
      <c r="M67" s="59"/>
      <c r="N67" s="69"/>
      <c r="O67" s="70"/>
      <c r="P67" s="69"/>
      <c r="Q67" s="71"/>
      <c r="R67" s="71"/>
      <c r="S67" s="70"/>
      <c r="T67" s="69"/>
      <c r="U67" s="70"/>
      <c r="V67" s="55"/>
      <c r="W67" s="56"/>
      <c r="X67" s="57"/>
    </row>
    <row r="68" spans="1:24" ht="18.75" customHeight="1">
      <c r="A68" s="2"/>
      <c r="B68" s="2"/>
      <c r="C68" s="2"/>
      <c r="D68" s="2"/>
      <c r="E68" s="55"/>
      <c r="F68" s="56"/>
      <c r="G68" s="56"/>
      <c r="H68" s="56"/>
      <c r="I68" s="56"/>
      <c r="J68" s="56"/>
      <c r="K68" s="57"/>
      <c r="L68" s="58"/>
      <c r="M68" s="59"/>
      <c r="N68" s="69"/>
      <c r="O68" s="70"/>
      <c r="P68" s="69"/>
      <c r="Q68" s="71"/>
      <c r="R68" s="71"/>
      <c r="S68" s="70"/>
      <c r="T68" s="69"/>
      <c r="U68" s="70"/>
      <c r="V68" s="55"/>
      <c r="W68" s="56"/>
      <c r="X68" s="57"/>
    </row>
    <row r="69" spans="1:24" ht="18.75" customHeight="1">
      <c r="A69" s="2"/>
      <c r="B69" s="2"/>
      <c r="C69" s="2"/>
      <c r="D69" s="2"/>
      <c r="E69" s="55"/>
      <c r="F69" s="56"/>
      <c r="G69" s="56"/>
      <c r="H69" s="56"/>
      <c r="I69" s="56"/>
      <c r="J69" s="56"/>
      <c r="K69" s="57"/>
      <c r="L69" s="58"/>
      <c r="M69" s="59"/>
      <c r="N69" s="69"/>
      <c r="O69" s="70"/>
      <c r="P69" s="69"/>
      <c r="Q69" s="71"/>
      <c r="R69" s="71"/>
      <c r="S69" s="70"/>
      <c r="T69" s="69"/>
      <c r="U69" s="70"/>
      <c r="V69" s="55"/>
      <c r="W69" s="56"/>
      <c r="X69" s="57"/>
    </row>
    <row r="70" spans="1:24" ht="18.75" customHeight="1">
      <c r="A70" s="2"/>
      <c r="B70" s="2"/>
      <c r="C70" s="2"/>
      <c r="D70" s="2"/>
      <c r="E70" s="55"/>
      <c r="F70" s="56"/>
      <c r="G70" s="56"/>
      <c r="H70" s="56"/>
      <c r="I70" s="56"/>
      <c r="J70" s="56"/>
      <c r="K70" s="57"/>
      <c r="L70" s="58"/>
      <c r="M70" s="59"/>
      <c r="N70" s="69"/>
      <c r="O70" s="70"/>
      <c r="P70" s="69"/>
      <c r="Q70" s="71"/>
      <c r="R70" s="71"/>
      <c r="S70" s="70"/>
      <c r="T70" s="69"/>
      <c r="U70" s="70"/>
      <c r="V70" s="55"/>
      <c r="W70" s="56"/>
      <c r="X70" s="57"/>
    </row>
    <row r="71" spans="1:24" ht="18.75" customHeight="1">
      <c r="A71" s="2"/>
      <c r="B71" s="2"/>
      <c r="C71" s="2"/>
      <c r="D71" s="2"/>
      <c r="E71" s="55"/>
      <c r="F71" s="56"/>
      <c r="G71" s="56"/>
      <c r="H71" s="56"/>
      <c r="I71" s="56"/>
      <c r="J71" s="56"/>
      <c r="K71" s="57"/>
      <c r="L71" s="58"/>
      <c r="M71" s="59"/>
      <c r="N71" s="69"/>
      <c r="O71" s="70"/>
      <c r="P71" s="69"/>
      <c r="Q71" s="71"/>
      <c r="R71" s="71"/>
      <c r="S71" s="70"/>
      <c r="T71" s="69"/>
      <c r="U71" s="70"/>
      <c r="V71" s="55"/>
      <c r="W71" s="56"/>
      <c r="X71" s="57"/>
    </row>
    <row r="72" spans="1:24" ht="37.65" customHeight="1">
      <c r="A72" s="2"/>
      <c r="B72" s="2"/>
      <c r="C72" s="2"/>
      <c r="D72" s="2"/>
      <c r="E72" s="55" t="s">
        <v>3410</v>
      </c>
      <c r="F72" s="56"/>
      <c r="G72" s="56"/>
      <c r="H72" s="56"/>
      <c r="I72" s="56"/>
      <c r="J72" s="56"/>
      <c r="K72" s="56"/>
      <c r="L72" s="56"/>
      <c r="M72" s="57"/>
      <c r="N72" s="58" t="s">
        <v>3427</v>
      </c>
      <c r="O72" s="60"/>
      <c r="P72" s="60"/>
      <c r="Q72" s="60"/>
      <c r="R72" s="60"/>
      <c r="S72" s="59"/>
      <c r="T72" s="72" t="str">
        <f>IF(COUNT(T66,N66)=2,IF(N66=0,"-",ROUND(T66/N66,2)),"-")</f>
        <v>-</v>
      </c>
      <c r="U72" s="73"/>
      <c r="V72" s="55"/>
      <c r="W72" s="56"/>
      <c r="X72" s="57"/>
    </row>
    <row r="73" spans="1:24" ht="36.75" customHeight="1">
      <c r="A73" s="49" t="s">
        <v>73</v>
      </c>
      <c r="B73" s="50"/>
      <c r="C73" s="50"/>
      <c r="D73" s="51"/>
      <c r="E73" s="49" t="s">
        <v>3428</v>
      </c>
      <c r="F73" s="50"/>
      <c r="G73" s="50"/>
      <c r="H73" s="50"/>
      <c r="I73" s="50"/>
      <c r="J73" s="50"/>
      <c r="K73" s="50"/>
      <c r="L73" s="50"/>
      <c r="M73" s="51"/>
      <c r="N73" s="52" t="s">
        <v>3394</v>
      </c>
      <c r="O73" s="53"/>
      <c r="P73" s="53"/>
      <c r="Q73" s="53"/>
      <c r="R73" s="53"/>
      <c r="S73" s="54"/>
      <c r="T73" s="49" t="s">
        <v>3429</v>
      </c>
      <c r="U73" s="50"/>
      <c r="V73" s="50"/>
      <c r="W73" s="50"/>
      <c r="X73" s="51"/>
    </row>
    <row r="74" spans="1:24" ht="18.75" customHeight="1">
      <c r="A74" s="2"/>
      <c r="B74" s="2"/>
      <c r="C74" s="2"/>
      <c r="D74" s="2"/>
      <c r="E74" s="55" t="s">
        <v>3396</v>
      </c>
      <c r="F74" s="56"/>
      <c r="G74" s="56"/>
      <c r="H74" s="56"/>
      <c r="I74" s="56"/>
      <c r="J74" s="56"/>
      <c r="K74" s="57"/>
      <c r="L74" s="58" t="s">
        <v>3397</v>
      </c>
      <c r="M74" s="59"/>
      <c r="N74" s="58" t="s">
        <v>3398</v>
      </c>
      <c r="O74" s="59"/>
      <c r="P74" s="58" t="s">
        <v>3399</v>
      </c>
      <c r="Q74" s="60"/>
      <c r="R74" s="60"/>
      <c r="S74" s="59"/>
      <c r="T74" s="58" t="s">
        <v>3400</v>
      </c>
      <c r="U74" s="59"/>
      <c r="V74" s="58" t="s">
        <v>53</v>
      </c>
      <c r="W74" s="60"/>
      <c r="X74" s="59"/>
    </row>
    <row r="75" spans="1:24" ht="18.75" customHeight="1">
      <c r="A75" s="2"/>
      <c r="B75" s="2"/>
      <c r="C75" s="2"/>
      <c r="D75" s="2"/>
      <c r="E75" s="55" t="s">
        <v>3430</v>
      </c>
      <c r="F75" s="56"/>
      <c r="G75" s="56"/>
      <c r="H75" s="56"/>
      <c r="I75" s="56"/>
      <c r="J75" s="56"/>
      <c r="K75" s="57"/>
      <c r="L75" s="58" t="s">
        <v>3431</v>
      </c>
      <c r="M75" s="59"/>
      <c r="N75" s="61">
        <v>0.03</v>
      </c>
      <c r="O75" s="62"/>
      <c r="P75" s="63"/>
      <c r="Q75" s="64"/>
      <c r="R75" s="64"/>
      <c r="S75" s="65"/>
      <c r="T75" s="63" t="str">
        <f>IF(COUNT(N75,P75)=2,ROUND(N75*P75,2),"-")</f>
        <v>-</v>
      </c>
      <c r="U75" s="65"/>
      <c r="V75" s="55" t="s">
        <v>3432</v>
      </c>
      <c r="W75" s="56"/>
      <c r="X75" s="57"/>
    </row>
    <row r="76" spans="1:24" ht="18.75" customHeight="1">
      <c r="A76" s="2"/>
      <c r="B76" s="2"/>
      <c r="C76" s="2"/>
      <c r="D76" s="2"/>
      <c r="E76" s="55" t="s">
        <v>3407</v>
      </c>
      <c r="F76" s="56"/>
      <c r="G76" s="56"/>
      <c r="H76" s="56"/>
      <c r="I76" s="56"/>
      <c r="J76" s="56"/>
      <c r="K76" s="57"/>
      <c r="L76" s="58" t="s">
        <v>65</v>
      </c>
      <c r="M76" s="59"/>
      <c r="N76" s="61">
        <v>1</v>
      </c>
      <c r="O76" s="62"/>
      <c r="P76" s="63" t="str">
        <f>IF(COUNT(T75)=1,ROUND(SUM(T75)*0.02,2),"")</f>
        <v/>
      </c>
      <c r="Q76" s="64"/>
      <c r="R76" s="64"/>
      <c r="S76" s="65"/>
      <c r="T76" s="63" t="str">
        <f>IF(COUNT(N76,P76)=2,ROUND(N76*P76,2),"-")</f>
        <v>-</v>
      </c>
      <c r="U76" s="65"/>
      <c r="V76" s="55" t="s">
        <v>3408</v>
      </c>
      <c r="W76" s="56"/>
      <c r="X76" s="57"/>
    </row>
    <row r="77" spans="1:24" ht="18.899999999999999" customHeight="1">
      <c r="A77" s="2"/>
      <c r="B77" s="2"/>
      <c r="C77" s="2"/>
      <c r="D77" s="2"/>
      <c r="E77" s="55" t="s">
        <v>3409</v>
      </c>
      <c r="F77" s="56"/>
      <c r="G77" s="56"/>
      <c r="H77" s="56"/>
      <c r="I77" s="56"/>
      <c r="J77" s="56"/>
      <c r="K77" s="57"/>
      <c r="L77" s="58" t="s">
        <v>58</v>
      </c>
      <c r="M77" s="59"/>
      <c r="N77" s="61">
        <v>1</v>
      </c>
      <c r="O77" s="62"/>
      <c r="P77" s="66"/>
      <c r="Q77" s="67"/>
      <c r="R77" s="67"/>
      <c r="S77" s="68"/>
      <c r="T77" s="63" t="str">
        <f>IF(COUNT(T75,T76)=2,SUM(T75,T76),"-")</f>
        <v>-</v>
      </c>
      <c r="U77" s="65"/>
      <c r="V77" s="55"/>
      <c r="W77" s="56"/>
      <c r="X77" s="57"/>
    </row>
    <row r="78" spans="1:24" ht="18.75" customHeight="1">
      <c r="A78" s="2"/>
      <c r="B78" s="2"/>
      <c r="C78" s="2"/>
      <c r="D78" s="2"/>
      <c r="E78" s="55"/>
      <c r="F78" s="56"/>
      <c r="G78" s="56"/>
      <c r="H78" s="56"/>
      <c r="I78" s="56"/>
      <c r="J78" s="56"/>
      <c r="K78" s="57"/>
      <c r="L78" s="58"/>
      <c r="M78" s="59"/>
      <c r="N78" s="69"/>
      <c r="O78" s="70"/>
      <c r="P78" s="69"/>
      <c r="Q78" s="71"/>
      <c r="R78" s="71"/>
      <c r="S78" s="70"/>
      <c r="T78" s="69"/>
      <c r="U78" s="70"/>
      <c r="V78" s="55"/>
      <c r="W78" s="56"/>
      <c r="X78" s="57"/>
    </row>
    <row r="79" spans="1:24" ht="18.75" customHeight="1">
      <c r="A79" s="2"/>
      <c r="B79" s="2"/>
      <c r="C79" s="2"/>
      <c r="D79" s="2"/>
      <c r="E79" s="55"/>
      <c r="F79" s="56"/>
      <c r="G79" s="56"/>
      <c r="H79" s="56"/>
      <c r="I79" s="56"/>
      <c r="J79" s="56"/>
      <c r="K79" s="57"/>
      <c r="L79" s="58"/>
      <c r="M79" s="59"/>
      <c r="N79" s="69"/>
      <c r="O79" s="70"/>
      <c r="P79" s="69"/>
      <c r="Q79" s="71"/>
      <c r="R79" s="71"/>
      <c r="S79" s="70"/>
      <c r="T79" s="69"/>
      <c r="U79" s="70"/>
      <c r="V79" s="55"/>
      <c r="W79" s="56"/>
      <c r="X79" s="57"/>
    </row>
    <row r="80" spans="1:24" ht="18.75" customHeight="1">
      <c r="A80" s="2"/>
      <c r="B80" s="2"/>
      <c r="C80" s="2"/>
      <c r="D80" s="2"/>
      <c r="E80" s="55"/>
      <c r="F80" s="56"/>
      <c r="G80" s="56"/>
      <c r="H80" s="56"/>
      <c r="I80" s="56"/>
      <c r="J80" s="56"/>
      <c r="K80" s="57"/>
      <c r="L80" s="58"/>
      <c r="M80" s="59"/>
      <c r="N80" s="69"/>
      <c r="O80" s="70"/>
      <c r="P80" s="69"/>
      <c r="Q80" s="71"/>
      <c r="R80" s="71"/>
      <c r="S80" s="70"/>
      <c r="T80" s="69"/>
      <c r="U80" s="70"/>
      <c r="V80" s="55"/>
      <c r="W80" s="56"/>
      <c r="X80" s="57"/>
    </row>
    <row r="81" spans="1:24" ht="18.75" customHeight="1">
      <c r="A81" s="2"/>
      <c r="B81" s="2"/>
      <c r="C81" s="2"/>
      <c r="D81" s="2"/>
      <c r="E81" s="55"/>
      <c r="F81" s="56"/>
      <c r="G81" s="56"/>
      <c r="H81" s="56"/>
      <c r="I81" s="56"/>
      <c r="J81" s="56"/>
      <c r="K81" s="57"/>
      <c r="L81" s="58"/>
      <c r="M81" s="59"/>
      <c r="N81" s="69"/>
      <c r="O81" s="70"/>
      <c r="P81" s="69"/>
      <c r="Q81" s="71"/>
      <c r="R81" s="71"/>
      <c r="S81" s="70"/>
      <c r="T81" s="69"/>
      <c r="U81" s="70"/>
      <c r="V81" s="55"/>
      <c r="W81" s="56"/>
      <c r="X81" s="57"/>
    </row>
    <row r="82" spans="1:24" ht="18.75" customHeight="1">
      <c r="A82" s="2"/>
      <c r="B82" s="2"/>
      <c r="C82" s="2"/>
      <c r="D82" s="2"/>
      <c r="E82" s="55"/>
      <c r="F82" s="56"/>
      <c r="G82" s="56"/>
      <c r="H82" s="56"/>
      <c r="I82" s="56"/>
      <c r="J82" s="56"/>
      <c r="K82" s="57"/>
      <c r="L82" s="58"/>
      <c r="M82" s="59"/>
      <c r="N82" s="69"/>
      <c r="O82" s="70"/>
      <c r="P82" s="69"/>
      <c r="Q82" s="71"/>
      <c r="R82" s="71"/>
      <c r="S82" s="70"/>
      <c r="T82" s="69"/>
      <c r="U82" s="70"/>
      <c r="V82" s="55"/>
      <c r="W82" s="56"/>
      <c r="X82" s="57"/>
    </row>
    <row r="83" spans="1:24" ht="18.75" customHeight="1">
      <c r="A83" s="2"/>
      <c r="B83" s="2"/>
      <c r="C83" s="2"/>
      <c r="D83" s="2"/>
      <c r="E83" s="55"/>
      <c r="F83" s="56"/>
      <c r="G83" s="56"/>
      <c r="H83" s="56"/>
      <c r="I83" s="56"/>
      <c r="J83" s="56"/>
      <c r="K83" s="57"/>
      <c r="L83" s="58"/>
      <c r="M83" s="59"/>
      <c r="N83" s="69"/>
      <c r="O83" s="70"/>
      <c r="P83" s="69"/>
      <c r="Q83" s="71"/>
      <c r="R83" s="71"/>
      <c r="S83" s="70"/>
      <c r="T83" s="69"/>
      <c r="U83" s="70"/>
      <c r="V83" s="55"/>
      <c r="W83" s="56"/>
      <c r="X83" s="57"/>
    </row>
    <row r="84" spans="1:24" ht="18.75" customHeight="1">
      <c r="A84" s="2"/>
      <c r="B84" s="2"/>
      <c r="C84" s="2"/>
      <c r="D84" s="2"/>
      <c r="E84" s="55"/>
      <c r="F84" s="56"/>
      <c r="G84" s="56"/>
      <c r="H84" s="56"/>
      <c r="I84" s="56"/>
      <c r="J84" s="56"/>
      <c r="K84" s="57"/>
      <c r="L84" s="58"/>
      <c r="M84" s="59"/>
      <c r="N84" s="69"/>
      <c r="O84" s="70"/>
      <c r="P84" s="69"/>
      <c r="Q84" s="71"/>
      <c r="R84" s="71"/>
      <c r="S84" s="70"/>
      <c r="T84" s="69"/>
      <c r="U84" s="70"/>
      <c r="V84" s="55"/>
      <c r="W84" s="56"/>
      <c r="X84" s="57"/>
    </row>
    <row r="85" spans="1:24" ht="18.75" customHeight="1">
      <c r="A85" s="2"/>
      <c r="B85" s="2"/>
      <c r="C85" s="2"/>
      <c r="D85" s="2"/>
      <c r="E85" s="55"/>
      <c r="F85" s="56"/>
      <c r="G85" s="56"/>
      <c r="H85" s="56"/>
      <c r="I85" s="56"/>
      <c r="J85" s="56"/>
      <c r="K85" s="57"/>
      <c r="L85" s="58"/>
      <c r="M85" s="59"/>
      <c r="N85" s="69"/>
      <c r="O85" s="70"/>
      <c r="P85" s="69"/>
      <c r="Q85" s="71"/>
      <c r="R85" s="71"/>
      <c r="S85" s="70"/>
      <c r="T85" s="69"/>
      <c r="U85" s="70"/>
      <c r="V85" s="55"/>
      <c r="W85" s="56"/>
      <c r="X85" s="57"/>
    </row>
    <row r="86" spans="1:24" ht="18.75" customHeight="1">
      <c r="A86" s="2"/>
      <c r="B86" s="2"/>
      <c r="C86" s="2"/>
      <c r="D86" s="2"/>
      <c r="E86" s="55"/>
      <c r="F86" s="56"/>
      <c r="G86" s="56"/>
      <c r="H86" s="56"/>
      <c r="I86" s="56"/>
      <c r="J86" s="56"/>
      <c r="K86" s="57"/>
      <c r="L86" s="58"/>
      <c r="M86" s="59"/>
      <c r="N86" s="69"/>
      <c r="O86" s="70"/>
      <c r="P86" s="69"/>
      <c r="Q86" s="71"/>
      <c r="R86" s="71"/>
      <c r="S86" s="70"/>
      <c r="T86" s="69"/>
      <c r="U86" s="70"/>
      <c r="V86" s="55"/>
      <c r="W86" s="56"/>
      <c r="X86" s="57"/>
    </row>
    <row r="87" spans="1:24" ht="37.65" customHeight="1">
      <c r="A87" s="2"/>
      <c r="B87" s="2"/>
      <c r="C87" s="2"/>
      <c r="D87" s="2"/>
      <c r="E87" s="55" t="s">
        <v>3410</v>
      </c>
      <c r="F87" s="56"/>
      <c r="G87" s="56"/>
      <c r="H87" s="56"/>
      <c r="I87" s="56"/>
      <c r="J87" s="56"/>
      <c r="K87" s="56"/>
      <c r="L87" s="56"/>
      <c r="M87" s="57"/>
      <c r="N87" s="58" t="s">
        <v>3411</v>
      </c>
      <c r="O87" s="60"/>
      <c r="P87" s="60"/>
      <c r="Q87" s="60"/>
      <c r="R87" s="60"/>
      <c r="S87" s="59"/>
      <c r="T87" s="72" t="str">
        <f>IF(COUNT(T77,N77)=2,IF(N77=0,"-",ROUND(T77/N77,2)),"-")</f>
        <v>-</v>
      </c>
      <c r="U87" s="73"/>
      <c r="V87" s="55"/>
      <c r="W87" s="56"/>
      <c r="X87" s="57"/>
    </row>
    <row r="88" spans="1:24" ht="31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2" customHeight="1">
      <c r="A89" s="2"/>
      <c r="B89" s="2"/>
      <c r="C89" s="75" t="s">
        <v>42</v>
      </c>
      <c r="D89" s="75"/>
      <c r="E89" s="75"/>
      <c r="F89" s="75"/>
      <c r="G89" s="75"/>
      <c r="H89" s="2"/>
      <c r="I89" s="75" t="s">
        <v>43</v>
      </c>
      <c r="J89" s="75"/>
      <c r="K89" s="2"/>
      <c r="L89" s="2"/>
      <c r="M89" s="75" t="s">
        <v>44</v>
      </c>
      <c r="N89" s="75"/>
      <c r="O89" s="2"/>
      <c r="P89" s="2"/>
      <c r="Q89" s="10" t="s">
        <v>43</v>
      </c>
      <c r="R89" s="2"/>
      <c r="S89" s="2"/>
      <c r="T89" s="2"/>
      <c r="U89" s="2"/>
      <c r="V89" s="2"/>
      <c r="W89" s="2"/>
      <c r="X89" s="2"/>
    </row>
    <row r="90" spans="1:24" ht="6.4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20.8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8" customHeight="1">
      <c r="A92" s="74" t="s">
        <v>0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</row>
    <row r="93" spans="1:24" ht="6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8" customHeight="1">
      <c r="A94" s="74" t="s">
        <v>3387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</row>
    <row r="95" spans="1:24" ht="4.0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2" customHeight="1">
      <c r="A96" s="2"/>
      <c r="B96" s="2"/>
      <c r="C96" s="2"/>
      <c r="D96" s="2"/>
      <c r="E96" s="2"/>
      <c r="F96" s="75" t="s">
        <v>3388</v>
      </c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2"/>
      <c r="T96" s="2"/>
      <c r="U96" s="2"/>
      <c r="V96" s="2"/>
      <c r="W96" s="2"/>
      <c r="X96" s="2"/>
    </row>
    <row r="97" spans="1:24" ht="1.0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2.7" customHeight="1">
      <c r="A98" s="2"/>
      <c r="B98" s="2"/>
      <c r="C98" s="2"/>
      <c r="D98" s="2"/>
      <c r="E98" s="2"/>
      <c r="F98" s="75" t="s">
        <v>3389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9.15" customHeight="1">
      <c r="A99" s="2"/>
      <c r="B99" s="2"/>
      <c r="C99" s="2"/>
      <c r="D99" s="2"/>
      <c r="E99" s="2"/>
      <c r="F99" s="7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76" t="s">
        <v>2</v>
      </c>
      <c r="V99" s="76"/>
      <c r="W99" s="76"/>
      <c r="X99" s="76"/>
    </row>
    <row r="100" spans="1:24" ht="2.7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76"/>
      <c r="V100" s="76"/>
      <c r="W100" s="76"/>
      <c r="X100" s="76"/>
    </row>
    <row r="101" spans="1:24" ht="0.4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2.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75" t="s">
        <v>3433</v>
      </c>
      <c r="V102" s="75"/>
      <c r="W102" s="75"/>
      <c r="X102" s="2"/>
    </row>
    <row r="103" spans="1:24" ht="9.75" customHeight="1">
      <c r="A103" s="2"/>
      <c r="B103" s="75" t="s">
        <v>3391</v>
      </c>
      <c r="C103" s="75"/>
      <c r="D103" s="2"/>
      <c r="E103" s="2"/>
      <c r="F103" s="75" t="s">
        <v>3392</v>
      </c>
      <c r="G103" s="75"/>
      <c r="H103" s="75"/>
      <c r="I103" s="7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75"/>
      <c r="V103" s="75"/>
      <c r="W103" s="75"/>
      <c r="X103" s="2"/>
    </row>
    <row r="104" spans="1:24" ht="2.1" customHeight="1">
      <c r="A104" s="2"/>
      <c r="B104" s="75"/>
      <c r="C104" s="75"/>
      <c r="D104" s="2"/>
      <c r="E104" s="2"/>
      <c r="F104" s="75"/>
      <c r="G104" s="75"/>
      <c r="H104" s="75"/>
      <c r="I104" s="7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.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36.75" customHeight="1">
      <c r="A106" s="49" t="s">
        <v>111</v>
      </c>
      <c r="B106" s="50"/>
      <c r="C106" s="50"/>
      <c r="D106" s="51"/>
      <c r="E106" s="49" t="s">
        <v>3434</v>
      </c>
      <c r="F106" s="50"/>
      <c r="G106" s="50"/>
      <c r="H106" s="50"/>
      <c r="I106" s="50"/>
      <c r="J106" s="50"/>
      <c r="K106" s="50"/>
      <c r="L106" s="50"/>
      <c r="M106" s="51"/>
      <c r="N106" s="52" t="s">
        <v>3394</v>
      </c>
      <c r="O106" s="53"/>
      <c r="P106" s="53"/>
      <c r="Q106" s="53"/>
      <c r="R106" s="53"/>
      <c r="S106" s="54"/>
      <c r="T106" s="49" t="s">
        <v>3435</v>
      </c>
      <c r="U106" s="50"/>
      <c r="V106" s="50"/>
      <c r="W106" s="50"/>
      <c r="X106" s="51"/>
    </row>
    <row r="107" spans="1:24" ht="18.75" customHeight="1">
      <c r="A107" s="2"/>
      <c r="B107" s="2"/>
      <c r="C107" s="2"/>
      <c r="D107" s="2"/>
      <c r="E107" s="55" t="s">
        <v>3396</v>
      </c>
      <c r="F107" s="56"/>
      <c r="G107" s="56"/>
      <c r="H107" s="56"/>
      <c r="I107" s="56"/>
      <c r="J107" s="56"/>
      <c r="K107" s="57"/>
      <c r="L107" s="58" t="s">
        <v>3397</v>
      </c>
      <c r="M107" s="59"/>
      <c r="N107" s="58" t="s">
        <v>3398</v>
      </c>
      <c r="O107" s="59"/>
      <c r="P107" s="58" t="s">
        <v>3399</v>
      </c>
      <c r="Q107" s="60"/>
      <c r="R107" s="60"/>
      <c r="S107" s="59"/>
      <c r="T107" s="58" t="s">
        <v>3400</v>
      </c>
      <c r="U107" s="59"/>
      <c r="V107" s="58" t="s">
        <v>53</v>
      </c>
      <c r="W107" s="60"/>
      <c r="X107" s="59"/>
    </row>
    <row r="108" spans="1:24" ht="37.65" customHeight="1">
      <c r="A108" s="2"/>
      <c r="B108" s="2"/>
      <c r="C108" s="2"/>
      <c r="D108" s="2"/>
      <c r="E108" s="55" t="s">
        <v>3436</v>
      </c>
      <c r="F108" s="56"/>
      <c r="G108" s="56"/>
      <c r="H108" s="56"/>
      <c r="I108" s="56"/>
      <c r="J108" s="56"/>
      <c r="K108" s="57"/>
      <c r="L108" s="58" t="s">
        <v>65</v>
      </c>
      <c r="M108" s="59"/>
      <c r="N108" s="61">
        <v>1</v>
      </c>
      <c r="O108" s="62"/>
      <c r="P108" s="63"/>
      <c r="Q108" s="64"/>
      <c r="R108" s="64"/>
      <c r="S108" s="65"/>
      <c r="T108" s="63" t="str">
        <f>IF(COUNT(N108,P108)=2,ROUND(N108*P108,2),"-
-")</f>
        <v>-
-</v>
      </c>
      <c r="U108" s="65"/>
      <c r="V108" s="55" t="s">
        <v>3437</v>
      </c>
      <c r="W108" s="56"/>
      <c r="X108" s="57"/>
    </row>
    <row r="109" spans="1:24" ht="37.65" customHeight="1">
      <c r="A109" s="2"/>
      <c r="B109" s="2"/>
      <c r="C109" s="2"/>
      <c r="D109" s="2"/>
      <c r="E109" s="55" t="s">
        <v>3438</v>
      </c>
      <c r="F109" s="56"/>
      <c r="G109" s="56"/>
      <c r="H109" s="56"/>
      <c r="I109" s="56"/>
      <c r="J109" s="56"/>
      <c r="K109" s="57"/>
      <c r="L109" s="58" t="s">
        <v>58</v>
      </c>
      <c r="M109" s="59"/>
      <c r="N109" s="61">
        <v>1</v>
      </c>
      <c r="O109" s="62"/>
      <c r="P109" s="63"/>
      <c r="Q109" s="64"/>
      <c r="R109" s="64"/>
      <c r="S109" s="65"/>
      <c r="T109" s="63" t="str">
        <f>IF(COUNT(N109,P109)=2,ROUND(N109*P109,2),"-
-")</f>
        <v>-
-</v>
      </c>
      <c r="U109" s="65"/>
      <c r="V109" s="55" t="s">
        <v>3439</v>
      </c>
      <c r="W109" s="56"/>
      <c r="X109" s="57"/>
    </row>
    <row r="110" spans="1:24" ht="18.75" customHeight="1">
      <c r="A110" s="2"/>
      <c r="B110" s="2"/>
      <c r="C110" s="2"/>
      <c r="D110" s="2"/>
      <c r="E110" s="55" t="s">
        <v>3430</v>
      </c>
      <c r="F110" s="56"/>
      <c r="G110" s="56"/>
      <c r="H110" s="56"/>
      <c r="I110" s="56"/>
      <c r="J110" s="56"/>
      <c r="K110" s="57"/>
      <c r="L110" s="58" t="s">
        <v>3431</v>
      </c>
      <c r="M110" s="59"/>
      <c r="N110" s="61">
        <v>0.16</v>
      </c>
      <c r="O110" s="62"/>
      <c r="P110" s="63"/>
      <c r="Q110" s="64"/>
      <c r="R110" s="64"/>
      <c r="S110" s="65"/>
      <c r="T110" s="63" t="str">
        <f>IF(COUNT(N110,P110)=2,ROUND(N110*P110,2),"-")</f>
        <v>-</v>
      </c>
      <c r="U110" s="65"/>
      <c r="V110" s="55" t="s">
        <v>3432</v>
      </c>
      <c r="W110" s="56"/>
      <c r="X110" s="57"/>
    </row>
    <row r="111" spans="1:24" ht="18.75" customHeight="1">
      <c r="A111" s="2"/>
      <c r="B111" s="2"/>
      <c r="C111" s="2"/>
      <c r="D111" s="2"/>
      <c r="E111" s="55" t="s">
        <v>3440</v>
      </c>
      <c r="F111" s="56"/>
      <c r="G111" s="56"/>
      <c r="H111" s="56"/>
      <c r="I111" s="56"/>
      <c r="J111" s="56"/>
      <c r="K111" s="57"/>
      <c r="L111" s="58" t="s">
        <v>3431</v>
      </c>
      <c r="M111" s="59"/>
      <c r="N111" s="61">
        <v>0.1</v>
      </c>
      <c r="O111" s="62"/>
      <c r="P111" s="63"/>
      <c r="Q111" s="64"/>
      <c r="R111" s="64"/>
      <c r="S111" s="65"/>
      <c r="T111" s="63" t="str">
        <f>IF(COUNT(N111,P111)=2,ROUND(N111*P111,2),"-")</f>
        <v>-</v>
      </c>
      <c r="U111" s="65"/>
      <c r="V111" s="55" t="s">
        <v>3441</v>
      </c>
      <c r="W111" s="56"/>
      <c r="X111" s="57"/>
    </row>
    <row r="112" spans="1:24" ht="37.65" customHeight="1">
      <c r="A112" s="2"/>
      <c r="B112" s="2"/>
      <c r="C112" s="2"/>
      <c r="D112" s="2"/>
      <c r="E112" s="55" t="s">
        <v>3442</v>
      </c>
      <c r="F112" s="56"/>
      <c r="G112" s="56"/>
      <c r="H112" s="56"/>
      <c r="I112" s="56"/>
      <c r="J112" s="56"/>
      <c r="K112" s="57"/>
      <c r="L112" s="58" t="s">
        <v>65</v>
      </c>
      <c r="M112" s="59"/>
      <c r="N112" s="61">
        <v>1</v>
      </c>
      <c r="O112" s="62"/>
      <c r="P112" s="63"/>
      <c r="Q112" s="64"/>
      <c r="R112" s="64"/>
      <c r="S112" s="65"/>
      <c r="T112" s="63" t="str">
        <f>IF(COUNT(N112,P112)=2,ROUND(N112*P112,2),"-
-")</f>
        <v>-
-</v>
      </c>
      <c r="U112" s="65"/>
      <c r="V112" s="55" t="s">
        <v>3443</v>
      </c>
      <c r="W112" s="56"/>
      <c r="X112" s="57"/>
    </row>
    <row r="113" spans="1:24" ht="18.899999999999999" customHeight="1">
      <c r="A113" s="2"/>
      <c r="B113" s="2"/>
      <c r="C113" s="2"/>
      <c r="D113" s="2"/>
      <c r="E113" s="55" t="s">
        <v>3409</v>
      </c>
      <c r="F113" s="56"/>
      <c r="G113" s="56"/>
      <c r="H113" s="56"/>
      <c r="I113" s="56"/>
      <c r="J113" s="56"/>
      <c r="K113" s="57"/>
      <c r="L113" s="58" t="s">
        <v>58</v>
      </c>
      <c r="M113" s="59"/>
      <c r="N113" s="61">
        <v>1</v>
      </c>
      <c r="O113" s="62"/>
      <c r="P113" s="66"/>
      <c r="Q113" s="67"/>
      <c r="R113" s="67"/>
      <c r="S113" s="68"/>
      <c r="T113" s="63" t="str">
        <f>IF(COUNT(T108,T109,T110,T111,T112)=5,SUM(T108,T109,T110,T111,T112),"-")</f>
        <v>-</v>
      </c>
      <c r="U113" s="65"/>
      <c r="V113" s="55"/>
      <c r="W113" s="56"/>
      <c r="X113" s="57"/>
    </row>
    <row r="114" spans="1:24" ht="18.75" customHeight="1">
      <c r="A114" s="2"/>
      <c r="B114" s="2"/>
      <c r="C114" s="2"/>
      <c r="D114" s="2"/>
      <c r="E114" s="55"/>
      <c r="F114" s="56"/>
      <c r="G114" s="56"/>
      <c r="H114" s="56"/>
      <c r="I114" s="56"/>
      <c r="J114" s="56"/>
      <c r="K114" s="57"/>
      <c r="L114" s="58"/>
      <c r="M114" s="59"/>
      <c r="N114" s="69"/>
      <c r="O114" s="70"/>
      <c r="P114" s="69"/>
      <c r="Q114" s="71"/>
      <c r="R114" s="71"/>
      <c r="S114" s="70"/>
      <c r="T114" s="69"/>
      <c r="U114" s="70"/>
      <c r="V114" s="55"/>
      <c r="W114" s="56"/>
      <c r="X114" s="57"/>
    </row>
    <row r="115" spans="1:24" ht="18.75" customHeight="1">
      <c r="A115" s="2"/>
      <c r="B115" s="2"/>
      <c r="C115" s="2"/>
      <c r="D115" s="2"/>
      <c r="E115" s="55"/>
      <c r="F115" s="56"/>
      <c r="G115" s="56"/>
      <c r="H115" s="56"/>
      <c r="I115" s="56"/>
      <c r="J115" s="56"/>
      <c r="K115" s="57"/>
      <c r="L115" s="58"/>
      <c r="M115" s="59"/>
      <c r="N115" s="69"/>
      <c r="O115" s="70"/>
      <c r="P115" s="69"/>
      <c r="Q115" s="71"/>
      <c r="R115" s="71"/>
      <c r="S115" s="70"/>
      <c r="T115" s="69"/>
      <c r="U115" s="70"/>
      <c r="V115" s="55"/>
      <c r="W115" s="56"/>
      <c r="X115" s="57"/>
    </row>
    <row r="116" spans="1:24" ht="18.75" customHeight="1">
      <c r="A116" s="2"/>
      <c r="B116" s="2"/>
      <c r="C116" s="2"/>
      <c r="D116" s="2"/>
      <c r="E116" s="55"/>
      <c r="F116" s="56"/>
      <c r="G116" s="56"/>
      <c r="H116" s="56"/>
      <c r="I116" s="56"/>
      <c r="J116" s="56"/>
      <c r="K116" s="57"/>
      <c r="L116" s="58"/>
      <c r="M116" s="59"/>
      <c r="N116" s="69"/>
      <c r="O116" s="70"/>
      <c r="P116" s="69"/>
      <c r="Q116" s="71"/>
      <c r="R116" s="71"/>
      <c r="S116" s="70"/>
      <c r="T116" s="69"/>
      <c r="U116" s="70"/>
      <c r="V116" s="55"/>
      <c r="W116" s="56"/>
      <c r="X116" s="57"/>
    </row>
    <row r="117" spans="1:24" ht="37.65" customHeight="1">
      <c r="A117" s="2"/>
      <c r="B117" s="2"/>
      <c r="C117" s="2"/>
      <c r="D117" s="2"/>
      <c r="E117" s="55" t="s">
        <v>3410</v>
      </c>
      <c r="F117" s="56"/>
      <c r="G117" s="56"/>
      <c r="H117" s="56"/>
      <c r="I117" s="56"/>
      <c r="J117" s="56"/>
      <c r="K117" s="56"/>
      <c r="L117" s="56"/>
      <c r="M117" s="57"/>
      <c r="N117" s="58" t="s">
        <v>3411</v>
      </c>
      <c r="O117" s="60"/>
      <c r="P117" s="60"/>
      <c r="Q117" s="60"/>
      <c r="R117" s="60"/>
      <c r="S117" s="59"/>
      <c r="T117" s="72" t="str">
        <f>IF(COUNT(T113,N113)=2,IF(N113=0,"-",ROUND(T113/N113,2)),"-")</f>
        <v>-</v>
      </c>
      <c r="U117" s="73"/>
      <c r="V117" s="55"/>
      <c r="W117" s="56"/>
      <c r="X117" s="57"/>
    </row>
    <row r="118" spans="1:24" ht="36.75" customHeight="1">
      <c r="A118" s="49" t="s">
        <v>114</v>
      </c>
      <c r="B118" s="50"/>
      <c r="C118" s="50"/>
      <c r="D118" s="51"/>
      <c r="E118" s="49" t="s">
        <v>3444</v>
      </c>
      <c r="F118" s="50"/>
      <c r="G118" s="50"/>
      <c r="H118" s="50"/>
      <c r="I118" s="50"/>
      <c r="J118" s="50"/>
      <c r="K118" s="50"/>
      <c r="L118" s="50"/>
      <c r="M118" s="51"/>
      <c r="N118" s="52" t="s">
        <v>3394</v>
      </c>
      <c r="O118" s="53"/>
      <c r="P118" s="53"/>
      <c r="Q118" s="53"/>
      <c r="R118" s="53"/>
      <c r="S118" s="54"/>
      <c r="T118" s="49" t="s">
        <v>3445</v>
      </c>
      <c r="U118" s="50"/>
      <c r="V118" s="50"/>
      <c r="W118" s="50"/>
      <c r="X118" s="51"/>
    </row>
    <row r="119" spans="1:24" ht="18.75" customHeight="1">
      <c r="A119" s="2"/>
      <c r="B119" s="2"/>
      <c r="C119" s="2"/>
      <c r="D119" s="2"/>
      <c r="E119" s="55" t="s">
        <v>3396</v>
      </c>
      <c r="F119" s="56"/>
      <c r="G119" s="56"/>
      <c r="H119" s="56"/>
      <c r="I119" s="56"/>
      <c r="J119" s="56"/>
      <c r="K119" s="57"/>
      <c r="L119" s="58" t="s">
        <v>3397</v>
      </c>
      <c r="M119" s="59"/>
      <c r="N119" s="58" t="s">
        <v>3398</v>
      </c>
      <c r="O119" s="59"/>
      <c r="P119" s="58" t="s">
        <v>3399</v>
      </c>
      <c r="Q119" s="60"/>
      <c r="R119" s="60"/>
      <c r="S119" s="59"/>
      <c r="T119" s="58" t="s">
        <v>3400</v>
      </c>
      <c r="U119" s="59"/>
      <c r="V119" s="58" t="s">
        <v>53</v>
      </c>
      <c r="W119" s="60"/>
      <c r="X119" s="59"/>
    </row>
    <row r="120" spans="1:24" ht="37.65" customHeight="1">
      <c r="A120" s="2"/>
      <c r="B120" s="2"/>
      <c r="C120" s="2"/>
      <c r="D120" s="2"/>
      <c r="E120" s="55" t="s">
        <v>3446</v>
      </c>
      <c r="F120" s="56"/>
      <c r="G120" s="56"/>
      <c r="H120" s="56"/>
      <c r="I120" s="56"/>
      <c r="J120" s="56"/>
      <c r="K120" s="57"/>
      <c r="L120" s="58" t="s">
        <v>58</v>
      </c>
      <c r="M120" s="59"/>
      <c r="N120" s="61">
        <v>1</v>
      </c>
      <c r="O120" s="62"/>
      <c r="P120" s="63"/>
      <c r="Q120" s="64"/>
      <c r="R120" s="64"/>
      <c r="S120" s="65"/>
      <c r="T120" s="63" t="str">
        <f>IF(COUNT(N120,P120)=2,ROUND(N120*P120,2),"-
-")</f>
        <v>-
-</v>
      </c>
      <c r="U120" s="65"/>
      <c r="V120" s="55" t="s">
        <v>3447</v>
      </c>
      <c r="W120" s="56"/>
      <c r="X120" s="57"/>
    </row>
    <row r="121" spans="1:24" ht="18.75" customHeight="1">
      <c r="A121" s="2"/>
      <c r="B121" s="2"/>
      <c r="C121" s="2"/>
      <c r="D121" s="2"/>
      <c r="E121" s="55" t="s">
        <v>3448</v>
      </c>
      <c r="F121" s="56"/>
      <c r="G121" s="56"/>
      <c r="H121" s="56"/>
      <c r="I121" s="56"/>
      <c r="J121" s="56"/>
      <c r="K121" s="57"/>
      <c r="L121" s="58" t="s">
        <v>58</v>
      </c>
      <c r="M121" s="59"/>
      <c r="N121" s="61">
        <v>1</v>
      </c>
      <c r="O121" s="62"/>
      <c r="P121" s="63"/>
      <c r="Q121" s="64"/>
      <c r="R121" s="64"/>
      <c r="S121" s="65"/>
      <c r="T121" s="63" t="str">
        <f>IF(COUNT(N121,P121)=2,ROUND(N121*P121,2),"-")</f>
        <v>-</v>
      </c>
      <c r="U121" s="65"/>
      <c r="V121" s="55" t="s">
        <v>3449</v>
      </c>
      <c r="W121" s="56"/>
      <c r="X121" s="57"/>
    </row>
    <row r="122" spans="1:24" ht="37.65" customHeight="1">
      <c r="A122" s="2"/>
      <c r="B122" s="2"/>
      <c r="C122" s="2"/>
      <c r="D122" s="2"/>
      <c r="E122" s="55" t="s">
        <v>1986</v>
      </c>
      <c r="F122" s="56"/>
      <c r="G122" s="56"/>
      <c r="H122" s="56"/>
      <c r="I122" s="56"/>
      <c r="J122" s="56"/>
      <c r="K122" s="57"/>
      <c r="L122" s="58" t="s">
        <v>65</v>
      </c>
      <c r="M122" s="59"/>
      <c r="N122" s="61">
        <v>1</v>
      </c>
      <c r="O122" s="62"/>
      <c r="P122" s="63"/>
      <c r="Q122" s="64"/>
      <c r="R122" s="64"/>
      <c r="S122" s="65"/>
      <c r="T122" s="63" t="str">
        <f>IF(COUNT(N122,P122)=2,ROUND(N122*P122,2),"-
-")</f>
        <v>-
-</v>
      </c>
      <c r="U122" s="65"/>
      <c r="V122" s="55" t="s">
        <v>3450</v>
      </c>
      <c r="W122" s="56"/>
      <c r="X122" s="57"/>
    </row>
    <row r="123" spans="1:24" ht="18.75" customHeight="1">
      <c r="A123" s="2"/>
      <c r="B123" s="2"/>
      <c r="C123" s="2"/>
      <c r="D123" s="2"/>
      <c r="E123" s="55" t="s">
        <v>3430</v>
      </c>
      <c r="F123" s="56"/>
      <c r="G123" s="56"/>
      <c r="H123" s="56"/>
      <c r="I123" s="56"/>
      <c r="J123" s="56"/>
      <c r="K123" s="57"/>
      <c r="L123" s="58" t="s">
        <v>3431</v>
      </c>
      <c r="M123" s="59"/>
      <c r="N123" s="61">
        <v>0.02</v>
      </c>
      <c r="O123" s="62"/>
      <c r="P123" s="63"/>
      <c r="Q123" s="64"/>
      <c r="R123" s="64"/>
      <c r="S123" s="65"/>
      <c r="T123" s="63" t="str">
        <f>IF(COUNT(N123,P123)=2,ROUND(N123*P123,2),"-")</f>
        <v>-</v>
      </c>
      <c r="U123" s="65"/>
      <c r="V123" s="55" t="s">
        <v>3432</v>
      </c>
      <c r="W123" s="56"/>
      <c r="X123" s="57"/>
    </row>
    <row r="124" spans="1:24" ht="18.75" customHeight="1">
      <c r="A124" s="2"/>
      <c r="B124" s="2"/>
      <c r="C124" s="2"/>
      <c r="D124" s="2"/>
      <c r="E124" s="55" t="s">
        <v>3440</v>
      </c>
      <c r="F124" s="56"/>
      <c r="G124" s="56"/>
      <c r="H124" s="56"/>
      <c r="I124" s="56"/>
      <c r="J124" s="56"/>
      <c r="K124" s="57"/>
      <c r="L124" s="58" t="s">
        <v>3431</v>
      </c>
      <c r="M124" s="59"/>
      <c r="N124" s="61">
        <v>0.02</v>
      </c>
      <c r="O124" s="62"/>
      <c r="P124" s="63"/>
      <c r="Q124" s="64"/>
      <c r="R124" s="64"/>
      <c r="S124" s="65"/>
      <c r="T124" s="63" t="str">
        <f>IF(COUNT(N124,P124)=2,ROUND(N124*P124,2),"-")</f>
        <v>-</v>
      </c>
      <c r="U124" s="65"/>
      <c r="V124" s="55" t="s">
        <v>3441</v>
      </c>
      <c r="W124" s="56"/>
      <c r="X124" s="57"/>
    </row>
    <row r="125" spans="1:24" ht="18.75" customHeight="1">
      <c r="A125" s="2"/>
      <c r="B125" s="2"/>
      <c r="C125" s="2"/>
      <c r="D125" s="2"/>
      <c r="E125" s="55" t="s">
        <v>3451</v>
      </c>
      <c r="F125" s="56"/>
      <c r="G125" s="56"/>
      <c r="H125" s="56"/>
      <c r="I125" s="56"/>
      <c r="J125" s="56"/>
      <c r="K125" s="57"/>
      <c r="L125" s="58" t="s">
        <v>65</v>
      </c>
      <c r="M125" s="59"/>
      <c r="N125" s="61">
        <v>1</v>
      </c>
      <c r="O125" s="62"/>
      <c r="P125" s="63"/>
      <c r="Q125" s="64"/>
      <c r="R125" s="64"/>
      <c r="S125" s="65"/>
      <c r="T125" s="63" t="str">
        <f>IF(COUNT(N125,P125)=2,ROUND(N125*P125,2),"-")</f>
        <v>-</v>
      </c>
      <c r="U125" s="65"/>
      <c r="V125" s="55" t="s">
        <v>3452</v>
      </c>
      <c r="W125" s="56"/>
      <c r="X125" s="57"/>
    </row>
    <row r="126" spans="1:24" ht="37.65" customHeight="1">
      <c r="A126" s="2"/>
      <c r="B126" s="2"/>
      <c r="C126" s="2"/>
      <c r="D126" s="2"/>
      <c r="E126" s="55" t="s">
        <v>3442</v>
      </c>
      <c r="F126" s="56"/>
      <c r="G126" s="56"/>
      <c r="H126" s="56"/>
      <c r="I126" s="56"/>
      <c r="J126" s="56"/>
      <c r="K126" s="57"/>
      <c r="L126" s="58" t="s">
        <v>65</v>
      </c>
      <c r="M126" s="59"/>
      <c r="N126" s="61">
        <v>1</v>
      </c>
      <c r="O126" s="62"/>
      <c r="P126" s="63"/>
      <c r="Q126" s="64"/>
      <c r="R126" s="64"/>
      <c r="S126" s="65"/>
      <c r="T126" s="63" t="str">
        <f>IF(COUNT(N126,P126)=2,ROUND(N126*P126,2),"-
-")</f>
        <v>-
-</v>
      </c>
      <c r="U126" s="65"/>
      <c r="V126" s="55" t="s">
        <v>3443</v>
      </c>
      <c r="W126" s="56"/>
      <c r="X126" s="57"/>
    </row>
    <row r="127" spans="1:24" ht="18.899999999999999" customHeight="1">
      <c r="A127" s="2"/>
      <c r="B127" s="2"/>
      <c r="C127" s="2"/>
      <c r="D127" s="2"/>
      <c r="E127" s="55" t="s">
        <v>3409</v>
      </c>
      <c r="F127" s="56"/>
      <c r="G127" s="56"/>
      <c r="H127" s="56"/>
      <c r="I127" s="56"/>
      <c r="J127" s="56"/>
      <c r="K127" s="57"/>
      <c r="L127" s="58" t="s">
        <v>58</v>
      </c>
      <c r="M127" s="59"/>
      <c r="N127" s="61">
        <v>1</v>
      </c>
      <c r="O127" s="62"/>
      <c r="P127" s="66"/>
      <c r="Q127" s="67"/>
      <c r="R127" s="67"/>
      <c r="S127" s="68"/>
      <c r="T127" s="63" t="str">
        <f>IF(COUNT(T120,T121,T122,T123,T124,T125,T126)=7,SUM(T120,T121,T122,T123,T124,T125,T126),"-")</f>
        <v>-</v>
      </c>
      <c r="U127" s="65"/>
      <c r="V127" s="55"/>
      <c r="W127" s="56"/>
      <c r="X127" s="57"/>
    </row>
    <row r="128" spans="1:24" ht="18.75" customHeight="1">
      <c r="A128" s="2"/>
      <c r="B128" s="2"/>
      <c r="C128" s="2"/>
      <c r="D128" s="2"/>
      <c r="E128" s="55"/>
      <c r="F128" s="56"/>
      <c r="G128" s="56"/>
      <c r="H128" s="56"/>
      <c r="I128" s="56"/>
      <c r="J128" s="56"/>
      <c r="K128" s="57"/>
      <c r="L128" s="58"/>
      <c r="M128" s="59"/>
      <c r="N128" s="69"/>
      <c r="O128" s="70"/>
      <c r="P128" s="69"/>
      <c r="Q128" s="71"/>
      <c r="R128" s="71"/>
      <c r="S128" s="70"/>
      <c r="T128" s="69"/>
      <c r="U128" s="70"/>
      <c r="V128" s="55"/>
      <c r="W128" s="56"/>
      <c r="X128" s="57"/>
    </row>
    <row r="129" spans="1:24" ht="37.65" customHeight="1">
      <c r="A129" s="2"/>
      <c r="B129" s="2"/>
      <c r="C129" s="2"/>
      <c r="D129" s="2"/>
      <c r="E129" s="55" t="s">
        <v>3410</v>
      </c>
      <c r="F129" s="56"/>
      <c r="G129" s="56"/>
      <c r="H129" s="56"/>
      <c r="I129" s="56"/>
      <c r="J129" s="56"/>
      <c r="K129" s="56"/>
      <c r="L129" s="56"/>
      <c r="M129" s="57"/>
      <c r="N129" s="58" t="s">
        <v>3411</v>
      </c>
      <c r="O129" s="60"/>
      <c r="P129" s="60"/>
      <c r="Q129" s="60"/>
      <c r="R129" s="60"/>
      <c r="S129" s="59"/>
      <c r="T129" s="72" t="str">
        <f>IF(COUNT(T127,N127)=2,IF(N127=0,"-",ROUND(T127/N127,2)),"-")</f>
        <v>-</v>
      </c>
      <c r="U129" s="73"/>
      <c r="V129" s="55"/>
      <c r="W129" s="56"/>
      <c r="X129" s="57"/>
    </row>
    <row r="130" spans="1:24" ht="31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2" customHeight="1">
      <c r="A131" s="2"/>
      <c r="B131" s="2"/>
      <c r="C131" s="75" t="s">
        <v>42</v>
      </c>
      <c r="D131" s="75"/>
      <c r="E131" s="75"/>
      <c r="F131" s="75"/>
      <c r="G131" s="75"/>
      <c r="H131" s="2"/>
      <c r="I131" s="75" t="s">
        <v>43</v>
      </c>
      <c r="J131" s="75"/>
      <c r="K131" s="2"/>
      <c r="L131" s="2"/>
      <c r="M131" s="75" t="s">
        <v>44</v>
      </c>
      <c r="N131" s="75"/>
      <c r="O131" s="2"/>
      <c r="P131" s="2"/>
      <c r="Q131" s="10" t="s">
        <v>43</v>
      </c>
      <c r="R131" s="2"/>
      <c r="S131" s="2"/>
      <c r="T131" s="2"/>
      <c r="U131" s="2"/>
      <c r="V131" s="2"/>
      <c r="W131" s="2"/>
      <c r="X131" s="2"/>
    </row>
    <row r="132" spans="1:24" ht="6.4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20.8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8" customHeight="1">
      <c r="A134" s="74" t="s">
        <v>0</v>
      </c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</row>
    <row r="135" spans="1:24" ht="6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8" customHeight="1">
      <c r="A136" s="74" t="s">
        <v>3387</v>
      </c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</row>
    <row r="137" spans="1:24" ht="4.0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2" customHeight="1">
      <c r="A138" s="2"/>
      <c r="B138" s="2"/>
      <c r="C138" s="2"/>
      <c r="D138" s="2"/>
      <c r="E138" s="2"/>
      <c r="F138" s="75" t="s">
        <v>3388</v>
      </c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2"/>
      <c r="T138" s="2"/>
      <c r="U138" s="2"/>
      <c r="V138" s="2"/>
      <c r="W138" s="2"/>
      <c r="X138" s="2"/>
    </row>
    <row r="139" spans="1:24" ht="1.0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2.7" customHeight="1">
      <c r="A140" s="2"/>
      <c r="B140" s="2"/>
      <c r="C140" s="2"/>
      <c r="D140" s="2"/>
      <c r="E140" s="2"/>
      <c r="F140" s="75" t="s">
        <v>3389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9.15" customHeight="1">
      <c r="A141" s="2"/>
      <c r="B141" s="2"/>
      <c r="C141" s="2"/>
      <c r="D141" s="2"/>
      <c r="E141" s="2"/>
      <c r="F141" s="7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76" t="s">
        <v>2</v>
      </c>
      <c r="V141" s="76"/>
      <c r="W141" s="76"/>
      <c r="X141" s="76"/>
    </row>
    <row r="142" spans="1:24" ht="2.7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76"/>
      <c r="V142" s="76"/>
      <c r="W142" s="76"/>
      <c r="X142" s="76"/>
    </row>
    <row r="143" spans="1:24" ht="0.4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2.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75" t="s">
        <v>3453</v>
      </c>
      <c r="V144" s="75"/>
      <c r="W144" s="75"/>
      <c r="X144" s="2"/>
    </row>
    <row r="145" spans="1:24" ht="9.75" customHeight="1">
      <c r="A145" s="2"/>
      <c r="B145" s="75" t="s">
        <v>3391</v>
      </c>
      <c r="C145" s="75"/>
      <c r="D145" s="2"/>
      <c r="E145" s="2"/>
      <c r="F145" s="75" t="s">
        <v>3392</v>
      </c>
      <c r="G145" s="75"/>
      <c r="H145" s="75"/>
      <c r="I145" s="7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75"/>
      <c r="V145" s="75"/>
      <c r="W145" s="75"/>
      <c r="X145" s="2"/>
    </row>
    <row r="146" spans="1:24" ht="2.1" customHeight="1">
      <c r="A146" s="2"/>
      <c r="B146" s="75"/>
      <c r="C146" s="75"/>
      <c r="D146" s="2"/>
      <c r="E146" s="2"/>
      <c r="F146" s="75"/>
      <c r="G146" s="75"/>
      <c r="H146" s="75"/>
      <c r="I146" s="7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.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36.75" customHeight="1">
      <c r="A148" s="49" t="s">
        <v>117</v>
      </c>
      <c r="B148" s="50"/>
      <c r="C148" s="50"/>
      <c r="D148" s="51"/>
      <c r="E148" s="49" t="s">
        <v>3454</v>
      </c>
      <c r="F148" s="50"/>
      <c r="G148" s="50"/>
      <c r="H148" s="50"/>
      <c r="I148" s="50"/>
      <c r="J148" s="50"/>
      <c r="K148" s="50"/>
      <c r="L148" s="50"/>
      <c r="M148" s="51"/>
      <c r="N148" s="52" t="s">
        <v>3394</v>
      </c>
      <c r="O148" s="53"/>
      <c r="P148" s="53"/>
      <c r="Q148" s="53"/>
      <c r="R148" s="53"/>
      <c r="S148" s="54"/>
      <c r="T148" s="49" t="s">
        <v>3455</v>
      </c>
      <c r="U148" s="50"/>
      <c r="V148" s="50"/>
      <c r="W148" s="50"/>
      <c r="X148" s="51"/>
    </row>
    <row r="149" spans="1:24" ht="18.75" customHeight="1">
      <c r="A149" s="2"/>
      <c r="B149" s="2"/>
      <c r="C149" s="2"/>
      <c r="D149" s="2"/>
      <c r="E149" s="55" t="s">
        <v>3396</v>
      </c>
      <c r="F149" s="56"/>
      <c r="G149" s="56"/>
      <c r="H149" s="56"/>
      <c r="I149" s="56"/>
      <c r="J149" s="56"/>
      <c r="K149" s="57"/>
      <c r="L149" s="58" t="s">
        <v>3397</v>
      </c>
      <c r="M149" s="59"/>
      <c r="N149" s="58" t="s">
        <v>3398</v>
      </c>
      <c r="O149" s="59"/>
      <c r="P149" s="58" t="s">
        <v>3399</v>
      </c>
      <c r="Q149" s="60"/>
      <c r="R149" s="60"/>
      <c r="S149" s="59"/>
      <c r="T149" s="58" t="s">
        <v>3400</v>
      </c>
      <c r="U149" s="59"/>
      <c r="V149" s="58" t="s">
        <v>53</v>
      </c>
      <c r="W149" s="60"/>
      <c r="X149" s="59"/>
    </row>
    <row r="150" spans="1:24" ht="37.65" customHeight="1">
      <c r="A150" s="2"/>
      <c r="B150" s="2"/>
      <c r="C150" s="2"/>
      <c r="D150" s="2"/>
      <c r="E150" s="55" t="s">
        <v>3446</v>
      </c>
      <c r="F150" s="56"/>
      <c r="G150" s="56"/>
      <c r="H150" s="56"/>
      <c r="I150" s="56"/>
      <c r="J150" s="56"/>
      <c r="K150" s="57"/>
      <c r="L150" s="58" t="s">
        <v>58</v>
      </c>
      <c r="M150" s="59"/>
      <c r="N150" s="61">
        <v>1</v>
      </c>
      <c r="O150" s="62"/>
      <c r="P150" s="63"/>
      <c r="Q150" s="64"/>
      <c r="R150" s="64"/>
      <c r="S150" s="65"/>
      <c r="T150" s="63" t="str">
        <f>IF(COUNT(N150,P150)=2,ROUND(N150*P150,2),"-
-")</f>
        <v>-
-</v>
      </c>
      <c r="U150" s="65"/>
      <c r="V150" s="55" t="s">
        <v>3447</v>
      </c>
      <c r="W150" s="56"/>
      <c r="X150" s="57"/>
    </row>
    <row r="151" spans="1:24" ht="18.75" customHeight="1">
      <c r="A151" s="2"/>
      <c r="B151" s="2"/>
      <c r="C151" s="2"/>
      <c r="D151" s="2"/>
      <c r="E151" s="55" t="s">
        <v>3456</v>
      </c>
      <c r="F151" s="56"/>
      <c r="G151" s="56"/>
      <c r="H151" s="56"/>
      <c r="I151" s="56"/>
      <c r="J151" s="56"/>
      <c r="K151" s="57"/>
      <c r="L151" s="58" t="s">
        <v>58</v>
      </c>
      <c r="M151" s="59"/>
      <c r="N151" s="61">
        <v>1</v>
      </c>
      <c r="O151" s="62"/>
      <c r="P151" s="63"/>
      <c r="Q151" s="64"/>
      <c r="R151" s="64"/>
      <c r="S151" s="65"/>
      <c r="T151" s="63" t="str">
        <f>IF(COUNT(N151,P151)=2,ROUND(N151*P151,2),"-")</f>
        <v>-</v>
      </c>
      <c r="U151" s="65"/>
      <c r="V151" s="55" t="s">
        <v>3457</v>
      </c>
      <c r="W151" s="56"/>
      <c r="X151" s="57"/>
    </row>
    <row r="152" spans="1:24" ht="37.65" customHeight="1">
      <c r="A152" s="2"/>
      <c r="B152" s="2"/>
      <c r="C152" s="2"/>
      <c r="D152" s="2"/>
      <c r="E152" s="55" t="s">
        <v>1986</v>
      </c>
      <c r="F152" s="56"/>
      <c r="G152" s="56"/>
      <c r="H152" s="56"/>
      <c r="I152" s="56"/>
      <c r="J152" s="56"/>
      <c r="K152" s="57"/>
      <c r="L152" s="58" t="s">
        <v>65</v>
      </c>
      <c r="M152" s="59"/>
      <c r="N152" s="61">
        <v>1</v>
      </c>
      <c r="O152" s="62"/>
      <c r="P152" s="63"/>
      <c r="Q152" s="64"/>
      <c r="R152" s="64"/>
      <c r="S152" s="65"/>
      <c r="T152" s="63" t="str">
        <f>IF(COUNT(N152,P152)=2,ROUND(N152*P152,2),"-
-")</f>
        <v>-
-</v>
      </c>
      <c r="U152" s="65"/>
      <c r="V152" s="55" t="s">
        <v>3450</v>
      </c>
      <c r="W152" s="56"/>
      <c r="X152" s="57"/>
    </row>
    <row r="153" spans="1:24" ht="18.75" customHeight="1">
      <c r="A153" s="2"/>
      <c r="B153" s="2"/>
      <c r="C153" s="2"/>
      <c r="D153" s="2"/>
      <c r="E153" s="55" t="s">
        <v>3430</v>
      </c>
      <c r="F153" s="56"/>
      <c r="G153" s="56"/>
      <c r="H153" s="56"/>
      <c r="I153" s="56"/>
      <c r="J153" s="56"/>
      <c r="K153" s="57"/>
      <c r="L153" s="58" t="s">
        <v>3431</v>
      </c>
      <c r="M153" s="59"/>
      <c r="N153" s="61">
        <v>0.02</v>
      </c>
      <c r="O153" s="62"/>
      <c r="P153" s="63"/>
      <c r="Q153" s="64"/>
      <c r="R153" s="64"/>
      <c r="S153" s="65"/>
      <c r="T153" s="63" t="str">
        <f>IF(COUNT(N153,P153)=2,ROUND(N153*P153,2),"-")</f>
        <v>-</v>
      </c>
      <c r="U153" s="65"/>
      <c r="V153" s="55" t="s">
        <v>3432</v>
      </c>
      <c r="W153" s="56"/>
      <c r="X153" s="57"/>
    </row>
    <row r="154" spans="1:24" ht="18.75" customHeight="1">
      <c r="A154" s="2"/>
      <c r="B154" s="2"/>
      <c r="C154" s="2"/>
      <c r="D154" s="2"/>
      <c r="E154" s="55" t="s">
        <v>3440</v>
      </c>
      <c r="F154" s="56"/>
      <c r="G154" s="56"/>
      <c r="H154" s="56"/>
      <c r="I154" s="56"/>
      <c r="J154" s="56"/>
      <c r="K154" s="57"/>
      <c r="L154" s="58" t="s">
        <v>3431</v>
      </c>
      <c r="M154" s="59"/>
      <c r="N154" s="61">
        <v>0.02</v>
      </c>
      <c r="O154" s="62"/>
      <c r="P154" s="63"/>
      <c r="Q154" s="64"/>
      <c r="R154" s="64"/>
      <c r="S154" s="65"/>
      <c r="T154" s="63" t="str">
        <f>IF(COUNT(N154,P154)=2,ROUND(N154*P154,2),"-")</f>
        <v>-</v>
      </c>
      <c r="U154" s="65"/>
      <c r="V154" s="55" t="s">
        <v>3441</v>
      </c>
      <c r="W154" s="56"/>
      <c r="X154" s="57"/>
    </row>
    <row r="155" spans="1:24" ht="18.75" customHeight="1">
      <c r="A155" s="2"/>
      <c r="B155" s="2"/>
      <c r="C155" s="2"/>
      <c r="D155" s="2"/>
      <c r="E155" s="55" t="s">
        <v>3451</v>
      </c>
      <c r="F155" s="56"/>
      <c r="G155" s="56"/>
      <c r="H155" s="56"/>
      <c r="I155" s="56"/>
      <c r="J155" s="56"/>
      <c r="K155" s="57"/>
      <c r="L155" s="58" t="s">
        <v>65</v>
      </c>
      <c r="M155" s="59"/>
      <c r="N155" s="61">
        <v>1</v>
      </c>
      <c r="O155" s="62"/>
      <c r="P155" s="63"/>
      <c r="Q155" s="64"/>
      <c r="R155" s="64"/>
      <c r="S155" s="65"/>
      <c r="T155" s="63" t="str">
        <f>IF(COUNT(N155,P155)=2,ROUND(N155*P155,2),"-")</f>
        <v>-</v>
      </c>
      <c r="U155" s="65"/>
      <c r="V155" s="55" t="s">
        <v>3452</v>
      </c>
      <c r="W155" s="56"/>
      <c r="X155" s="57"/>
    </row>
    <row r="156" spans="1:24" ht="37.65" customHeight="1">
      <c r="A156" s="2"/>
      <c r="B156" s="2"/>
      <c r="C156" s="2"/>
      <c r="D156" s="2"/>
      <c r="E156" s="55" t="s">
        <v>3442</v>
      </c>
      <c r="F156" s="56"/>
      <c r="G156" s="56"/>
      <c r="H156" s="56"/>
      <c r="I156" s="56"/>
      <c r="J156" s="56"/>
      <c r="K156" s="57"/>
      <c r="L156" s="58" t="s">
        <v>65</v>
      </c>
      <c r="M156" s="59"/>
      <c r="N156" s="61">
        <v>1</v>
      </c>
      <c r="O156" s="62"/>
      <c r="P156" s="63"/>
      <c r="Q156" s="64"/>
      <c r="R156" s="64"/>
      <c r="S156" s="65"/>
      <c r="T156" s="63" t="str">
        <f>IF(COUNT(N156,P156)=2,ROUND(N156*P156,2),"-
-")</f>
        <v>-
-</v>
      </c>
      <c r="U156" s="65"/>
      <c r="V156" s="55" t="s">
        <v>3443</v>
      </c>
      <c r="W156" s="56"/>
      <c r="X156" s="57"/>
    </row>
    <row r="157" spans="1:24" ht="18.899999999999999" customHeight="1">
      <c r="A157" s="2"/>
      <c r="B157" s="2"/>
      <c r="C157" s="2"/>
      <c r="D157" s="2"/>
      <c r="E157" s="55" t="s">
        <v>3409</v>
      </c>
      <c r="F157" s="56"/>
      <c r="G157" s="56"/>
      <c r="H157" s="56"/>
      <c r="I157" s="56"/>
      <c r="J157" s="56"/>
      <c r="K157" s="57"/>
      <c r="L157" s="58" t="s">
        <v>58</v>
      </c>
      <c r="M157" s="59"/>
      <c r="N157" s="61">
        <v>1</v>
      </c>
      <c r="O157" s="62"/>
      <c r="P157" s="66"/>
      <c r="Q157" s="67"/>
      <c r="R157" s="67"/>
      <c r="S157" s="68"/>
      <c r="T157" s="63" t="str">
        <f>IF(COUNT(T150,T151,T152,T153,T154,T155,T156)=7,SUM(T150,T151,T152,T153,T154,T155,T156),"-")</f>
        <v>-</v>
      </c>
      <c r="U157" s="65"/>
      <c r="V157" s="55"/>
      <c r="W157" s="56"/>
      <c r="X157" s="57"/>
    </row>
    <row r="158" spans="1:24" ht="18.75" customHeight="1">
      <c r="A158" s="2"/>
      <c r="B158" s="2"/>
      <c r="C158" s="2"/>
      <c r="D158" s="2"/>
      <c r="E158" s="55"/>
      <c r="F158" s="56"/>
      <c r="G158" s="56"/>
      <c r="H158" s="56"/>
      <c r="I158" s="56"/>
      <c r="J158" s="56"/>
      <c r="K158" s="57"/>
      <c r="L158" s="58"/>
      <c r="M158" s="59"/>
      <c r="N158" s="69"/>
      <c r="O158" s="70"/>
      <c r="P158" s="69"/>
      <c r="Q158" s="71"/>
      <c r="R158" s="71"/>
      <c r="S158" s="70"/>
      <c r="T158" s="69"/>
      <c r="U158" s="70"/>
      <c r="V158" s="55"/>
      <c r="W158" s="56"/>
      <c r="X158" s="57"/>
    </row>
    <row r="159" spans="1:24" ht="37.65" customHeight="1">
      <c r="A159" s="2"/>
      <c r="B159" s="2"/>
      <c r="C159" s="2"/>
      <c r="D159" s="2"/>
      <c r="E159" s="55" t="s">
        <v>3410</v>
      </c>
      <c r="F159" s="56"/>
      <c r="G159" s="56"/>
      <c r="H159" s="56"/>
      <c r="I159" s="56"/>
      <c r="J159" s="56"/>
      <c r="K159" s="56"/>
      <c r="L159" s="56"/>
      <c r="M159" s="57"/>
      <c r="N159" s="58" t="s">
        <v>3411</v>
      </c>
      <c r="O159" s="60"/>
      <c r="P159" s="60"/>
      <c r="Q159" s="60"/>
      <c r="R159" s="60"/>
      <c r="S159" s="59"/>
      <c r="T159" s="72" t="str">
        <f>IF(COUNT(T157,N157)=2,IF(N157=0,"-",ROUND(T157/N157,2)),"-")</f>
        <v>-</v>
      </c>
      <c r="U159" s="73"/>
      <c r="V159" s="55"/>
      <c r="W159" s="56"/>
      <c r="X159" s="57"/>
    </row>
    <row r="160" spans="1:24" ht="36.75" customHeight="1">
      <c r="A160" s="49" t="s">
        <v>130</v>
      </c>
      <c r="B160" s="50"/>
      <c r="C160" s="50"/>
      <c r="D160" s="51"/>
      <c r="E160" s="49" t="s">
        <v>3458</v>
      </c>
      <c r="F160" s="50"/>
      <c r="G160" s="50"/>
      <c r="H160" s="50"/>
      <c r="I160" s="50"/>
      <c r="J160" s="50"/>
      <c r="K160" s="50"/>
      <c r="L160" s="50"/>
      <c r="M160" s="51"/>
      <c r="N160" s="52" t="s">
        <v>3394</v>
      </c>
      <c r="O160" s="53"/>
      <c r="P160" s="53"/>
      <c r="Q160" s="53"/>
      <c r="R160" s="53"/>
      <c r="S160" s="54"/>
      <c r="T160" s="49" t="s">
        <v>3459</v>
      </c>
      <c r="U160" s="50"/>
      <c r="V160" s="50"/>
      <c r="W160" s="50"/>
      <c r="X160" s="51"/>
    </row>
    <row r="161" spans="1:24" ht="18.75" customHeight="1">
      <c r="A161" s="2"/>
      <c r="B161" s="2"/>
      <c r="C161" s="2"/>
      <c r="D161" s="2"/>
      <c r="E161" s="55" t="s">
        <v>3396</v>
      </c>
      <c r="F161" s="56"/>
      <c r="G161" s="56"/>
      <c r="H161" s="56"/>
      <c r="I161" s="56"/>
      <c r="J161" s="56"/>
      <c r="K161" s="57"/>
      <c r="L161" s="58" t="s">
        <v>3397</v>
      </c>
      <c r="M161" s="59"/>
      <c r="N161" s="58" t="s">
        <v>3398</v>
      </c>
      <c r="O161" s="59"/>
      <c r="P161" s="58" t="s">
        <v>3399</v>
      </c>
      <c r="Q161" s="60"/>
      <c r="R161" s="60"/>
      <c r="S161" s="59"/>
      <c r="T161" s="58" t="s">
        <v>3400</v>
      </c>
      <c r="U161" s="59"/>
      <c r="V161" s="58" t="s">
        <v>53</v>
      </c>
      <c r="W161" s="60"/>
      <c r="X161" s="59"/>
    </row>
    <row r="162" spans="1:24" ht="37.65" customHeight="1">
      <c r="A162" s="2"/>
      <c r="B162" s="2"/>
      <c r="C162" s="2"/>
      <c r="D162" s="2"/>
      <c r="E162" s="55" t="s">
        <v>3460</v>
      </c>
      <c r="F162" s="56"/>
      <c r="G162" s="56"/>
      <c r="H162" s="56"/>
      <c r="I162" s="56"/>
      <c r="J162" s="56"/>
      <c r="K162" s="57"/>
      <c r="L162" s="58" t="s">
        <v>58</v>
      </c>
      <c r="M162" s="59"/>
      <c r="N162" s="61">
        <v>3</v>
      </c>
      <c r="O162" s="62"/>
      <c r="P162" s="63"/>
      <c r="Q162" s="64"/>
      <c r="R162" s="64"/>
      <c r="S162" s="65"/>
      <c r="T162" s="63" t="str">
        <f>IF(COUNT(N162,P162)=2,ROUND(N162*P162,2),"-
-")</f>
        <v>-
-</v>
      </c>
      <c r="U162" s="65"/>
      <c r="V162" s="55" t="s">
        <v>3461</v>
      </c>
      <c r="W162" s="56"/>
      <c r="X162" s="57"/>
    </row>
    <row r="163" spans="1:24" ht="37.65" customHeight="1">
      <c r="A163" s="2"/>
      <c r="B163" s="2"/>
      <c r="C163" s="2"/>
      <c r="D163" s="2"/>
      <c r="E163" s="55" t="s">
        <v>3462</v>
      </c>
      <c r="F163" s="56"/>
      <c r="G163" s="56"/>
      <c r="H163" s="56"/>
      <c r="I163" s="56"/>
      <c r="J163" s="56"/>
      <c r="K163" s="57"/>
      <c r="L163" s="58" t="s">
        <v>58</v>
      </c>
      <c r="M163" s="59"/>
      <c r="N163" s="61">
        <v>1</v>
      </c>
      <c r="O163" s="62"/>
      <c r="P163" s="63"/>
      <c r="Q163" s="64"/>
      <c r="R163" s="64"/>
      <c r="S163" s="65"/>
      <c r="T163" s="63" t="str">
        <f>IF(COUNT(N163,P163)=2,ROUND(N163*P163,2),"-
-")</f>
        <v>-
-</v>
      </c>
      <c r="U163" s="65"/>
      <c r="V163" s="55" t="s">
        <v>3463</v>
      </c>
      <c r="W163" s="56"/>
      <c r="X163" s="57"/>
    </row>
    <row r="164" spans="1:24" ht="37.65" customHeight="1">
      <c r="A164" s="2"/>
      <c r="B164" s="2"/>
      <c r="C164" s="2"/>
      <c r="D164" s="2"/>
      <c r="E164" s="55" t="s">
        <v>3464</v>
      </c>
      <c r="F164" s="56"/>
      <c r="G164" s="56"/>
      <c r="H164" s="56"/>
      <c r="I164" s="56"/>
      <c r="J164" s="56"/>
      <c r="K164" s="57"/>
      <c r="L164" s="58" t="s">
        <v>58</v>
      </c>
      <c r="M164" s="59"/>
      <c r="N164" s="61">
        <v>2</v>
      </c>
      <c r="O164" s="62"/>
      <c r="P164" s="63"/>
      <c r="Q164" s="64"/>
      <c r="R164" s="64"/>
      <c r="S164" s="65"/>
      <c r="T164" s="63" t="str">
        <f>IF(COUNT(N164,P164)=2,ROUND(N164*P164,2),"-
-")</f>
        <v>-
-</v>
      </c>
      <c r="U164" s="65"/>
      <c r="V164" s="55" t="s">
        <v>3465</v>
      </c>
      <c r="W164" s="56"/>
      <c r="X164" s="57"/>
    </row>
    <row r="165" spans="1:24" ht="37.65" customHeight="1">
      <c r="A165" s="2"/>
      <c r="B165" s="2"/>
      <c r="C165" s="2"/>
      <c r="D165" s="2"/>
      <c r="E165" s="55" t="s">
        <v>3466</v>
      </c>
      <c r="F165" s="56"/>
      <c r="G165" s="56"/>
      <c r="H165" s="56"/>
      <c r="I165" s="56"/>
      <c r="J165" s="56"/>
      <c r="K165" s="57"/>
      <c r="L165" s="58" t="s">
        <v>58</v>
      </c>
      <c r="M165" s="59"/>
      <c r="N165" s="61">
        <v>1</v>
      </c>
      <c r="O165" s="62"/>
      <c r="P165" s="63"/>
      <c r="Q165" s="64"/>
      <c r="R165" s="64"/>
      <c r="S165" s="65"/>
      <c r="T165" s="63" t="str">
        <f>IF(COUNT(N165,P165)=2,ROUND(N165*P165,2),"-
-")</f>
        <v>-
-</v>
      </c>
      <c r="U165" s="65"/>
      <c r="V165" s="55" t="s">
        <v>3467</v>
      </c>
      <c r="W165" s="56"/>
      <c r="X165" s="57"/>
    </row>
    <row r="166" spans="1:24" ht="18.75" customHeight="1">
      <c r="A166" s="2"/>
      <c r="B166" s="2"/>
      <c r="C166" s="2"/>
      <c r="D166" s="2"/>
      <c r="E166" s="55" t="s">
        <v>3430</v>
      </c>
      <c r="F166" s="56"/>
      <c r="G166" s="56"/>
      <c r="H166" s="56"/>
      <c r="I166" s="56"/>
      <c r="J166" s="56"/>
      <c r="K166" s="57"/>
      <c r="L166" s="58" t="s">
        <v>3431</v>
      </c>
      <c r="M166" s="59"/>
      <c r="N166" s="61">
        <v>0.02</v>
      </c>
      <c r="O166" s="62"/>
      <c r="P166" s="63"/>
      <c r="Q166" s="64"/>
      <c r="R166" s="64"/>
      <c r="S166" s="65"/>
      <c r="T166" s="63" t="str">
        <f>IF(COUNT(N166,P166)=2,ROUND(N166*P166,2),"-")</f>
        <v>-</v>
      </c>
      <c r="U166" s="65"/>
      <c r="V166" s="55" t="s">
        <v>3432</v>
      </c>
      <c r="W166" s="56"/>
      <c r="X166" s="57"/>
    </row>
    <row r="167" spans="1:24" ht="18.75" customHeight="1">
      <c r="A167" s="2"/>
      <c r="B167" s="2"/>
      <c r="C167" s="2"/>
      <c r="D167" s="2"/>
      <c r="E167" s="55" t="s">
        <v>3440</v>
      </c>
      <c r="F167" s="56"/>
      <c r="G167" s="56"/>
      <c r="H167" s="56"/>
      <c r="I167" s="56"/>
      <c r="J167" s="56"/>
      <c r="K167" s="57"/>
      <c r="L167" s="58" t="s">
        <v>3431</v>
      </c>
      <c r="M167" s="59"/>
      <c r="N167" s="61">
        <v>0.02</v>
      </c>
      <c r="O167" s="62"/>
      <c r="P167" s="63"/>
      <c r="Q167" s="64"/>
      <c r="R167" s="64"/>
      <c r="S167" s="65"/>
      <c r="T167" s="63" t="str">
        <f>IF(COUNT(N167,P167)=2,ROUND(N167*P167,2),"-")</f>
        <v>-</v>
      </c>
      <c r="U167" s="65"/>
      <c r="V167" s="55" t="s">
        <v>3441</v>
      </c>
      <c r="W167" s="56"/>
      <c r="X167" s="57"/>
    </row>
    <row r="168" spans="1:24" ht="18.75" customHeight="1">
      <c r="A168" s="2"/>
      <c r="B168" s="2"/>
      <c r="C168" s="2"/>
      <c r="D168" s="2"/>
      <c r="E168" s="55" t="s">
        <v>3407</v>
      </c>
      <c r="F168" s="56"/>
      <c r="G168" s="56"/>
      <c r="H168" s="56"/>
      <c r="I168" s="56"/>
      <c r="J168" s="56"/>
      <c r="K168" s="57"/>
      <c r="L168" s="58" t="s">
        <v>65</v>
      </c>
      <c r="M168" s="59"/>
      <c r="N168" s="61">
        <v>1</v>
      </c>
      <c r="O168" s="62"/>
      <c r="P168" s="63" t="str">
        <f>IF(COUNT(T162,T163,T164,T165,T166,T167)=6,ROUND(SUM(T162,T163,T164,T165,T166,T167)*0.02,2),"")</f>
        <v/>
      </c>
      <c r="Q168" s="64"/>
      <c r="R168" s="64"/>
      <c r="S168" s="65"/>
      <c r="T168" s="63" t="str">
        <f>IF(COUNT(N168,P168)=2,ROUND(N168*P168,2),"-")</f>
        <v>-</v>
      </c>
      <c r="U168" s="65"/>
      <c r="V168" s="55" t="s">
        <v>3408</v>
      </c>
      <c r="W168" s="56"/>
      <c r="X168" s="57"/>
    </row>
    <row r="169" spans="1:24" ht="18.899999999999999" customHeight="1">
      <c r="A169" s="2"/>
      <c r="B169" s="2"/>
      <c r="C169" s="2"/>
      <c r="D169" s="2"/>
      <c r="E169" s="55" t="s">
        <v>3409</v>
      </c>
      <c r="F169" s="56"/>
      <c r="G169" s="56"/>
      <c r="H169" s="56"/>
      <c r="I169" s="56"/>
      <c r="J169" s="56"/>
      <c r="K169" s="57"/>
      <c r="L169" s="58" t="s">
        <v>58</v>
      </c>
      <c r="M169" s="59"/>
      <c r="N169" s="61">
        <v>1</v>
      </c>
      <c r="O169" s="62"/>
      <c r="P169" s="66"/>
      <c r="Q169" s="67"/>
      <c r="R169" s="67"/>
      <c r="S169" s="68"/>
      <c r="T169" s="63" t="str">
        <f>IF(COUNT(T162,T163,T164,T165,T166,T167,T168)=7,SUM(T162,T163,T164,T165,T166,T167,T168),"-")</f>
        <v>-</v>
      </c>
      <c r="U169" s="65"/>
      <c r="V169" s="55"/>
      <c r="W169" s="56"/>
      <c r="X169" s="57"/>
    </row>
    <row r="170" spans="1:24" ht="37.65" customHeight="1">
      <c r="A170" s="2"/>
      <c r="B170" s="2"/>
      <c r="C170" s="2"/>
      <c r="D170" s="2"/>
      <c r="E170" s="55" t="s">
        <v>3410</v>
      </c>
      <c r="F170" s="56"/>
      <c r="G170" s="56"/>
      <c r="H170" s="56"/>
      <c r="I170" s="56"/>
      <c r="J170" s="56"/>
      <c r="K170" s="56"/>
      <c r="L170" s="56"/>
      <c r="M170" s="57"/>
      <c r="N170" s="58" t="s">
        <v>3411</v>
      </c>
      <c r="O170" s="60"/>
      <c r="P170" s="60"/>
      <c r="Q170" s="60"/>
      <c r="R170" s="60"/>
      <c r="S170" s="59"/>
      <c r="T170" s="72" t="str">
        <f>IF(COUNT(T169,N169)=2,IF(N169=0,"-",ROUND(T169/N169,2)),"-")</f>
        <v>-</v>
      </c>
      <c r="U170" s="73"/>
      <c r="V170" s="55"/>
      <c r="W170" s="56"/>
      <c r="X170" s="57"/>
    </row>
    <row r="171" spans="1:24" ht="31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2" customHeight="1">
      <c r="A172" s="2"/>
      <c r="B172" s="2"/>
      <c r="C172" s="75" t="s">
        <v>42</v>
      </c>
      <c r="D172" s="75"/>
      <c r="E172" s="75"/>
      <c r="F172" s="75"/>
      <c r="G172" s="75"/>
      <c r="H172" s="2"/>
      <c r="I172" s="75" t="s">
        <v>43</v>
      </c>
      <c r="J172" s="75"/>
      <c r="K172" s="2"/>
      <c r="L172" s="2"/>
      <c r="M172" s="75" t="s">
        <v>44</v>
      </c>
      <c r="N172" s="75"/>
      <c r="O172" s="2"/>
      <c r="P172" s="2"/>
      <c r="Q172" s="10" t="s">
        <v>43</v>
      </c>
      <c r="R172" s="2"/>
      <c r="S172" s="2"/>
      <c r="T172" s="2"/>
      <c r="U172" s="2"/>
      <c r="V172" s="2"/>
      <c r="W172" s="2"/>
      <c r="X172" s="2"/>
    </row>
    <row r="173" spans="1:24" ht="6.4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20.8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8" customHeight="1">
      <c r="A175" s="74" t="s">
        <v>0</v>
      </c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</row>
    <row r="176" spans="1:24" ht="6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8" customHeight="1">
      <c r="A177" s="74" t="s">
        <v>3387</v>
      </c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</row>
    <row r="178" spans="1:24" ht="4.0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2" customHeight="1">
      <c r="A179" s="2"/>
      <c r="B179" s="2"/>
      <c r="C179" s="2"/>
      <c r="D179" s="2"/>
      <c r="E179" s="2"/>
      <c r="F179" s="75" t="s">
        <v>3388</v>
      </c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2"/>
      <c r="T179" s="2"/>
      <c r="U179" s="2"/>
      <c r="V179" s="2"/>
      <c r="W179" s="2"/>
      <c r="X179" s="2"/>
    </row>
    <row r="180" spans="1:24" ht="1.0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2.7" customHeight="1">
      <c r="A181" s="2"/>
      <c r="B181" s="2"/>
      <c r="C181" s="2"/>
      <c r="D181" s="2"/>
      <c r="E181" s="2"/>
      <c r="F181" s="75" t="s">
        <v>3389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9.15" customHeight="1">
      <c r="A182" s="2"/>
      <c r="B182" s="2"/>
      <c r="C182" s="2"/>
      <c r="D182" s="2"/>
      <c r="E182" s="2"/>
      <c r="F182" s="7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76" t="s">
        <v>2</v>
      </c>
      <c r="V182" s="76"/>
      <c r="W182" s="76"/>
      <c r="X182" s="76"/>
    </row>
    <row r="183" spans="1:24" ht="2.7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76"/>
      <c r="V183" s="76"/>
      <c r="W183" s="76"/>
      <c r="X183" s="76"/>
    </row>
    <row r="184" spans="1:24" ht="0.4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2.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75" t="s">
        <v>3468</v>
      </c>
      <c r="V185" s="75"/>
      <c r="W185" s="75"/>
      <c r="X185" s="2"/>
    </row>
    <row r="186" spans="1:24" ht="9.75" customHeight="1">
      <c r="A186" s="2"/>
      <c r="B186" s="75" t="s">
        <v>3391</v>
      </c>
      <c r="C186" s="75"/>
      <c r="D186" s="2"/>
      <c r="E186" s="2"/>
      <c r="F186" s="75" t="s">
        <v>3392</v>
      </c>
      <c r="G186" s="75"/>
      <c r="H186" s="75"/>
      <c r="I186" s="7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75"/>
      <c r="V186" s="75"/>
      <c r="W186" s="75"/>
      <c r="X186" s="2"/>
    </row>
    <row r="187" spans="1:24" ht="2.1" customHeight="1">
      <c r="A187" s="2"/>
      <c r="B187" s="75"/>
      <c r="C187" s="75"/>
      <c r="D187" s="2"/>
      <c r="E187" s="2"/>
      <c r="F187" s="75"/>
      <c r="G187" s="75"/>
      <c r="H187" s="75"/>
      <c r="I187" s="7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.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36.75" customHeight="1">
      <c r="A189" s="49" t="s">
        <v>133</v>
      </c>
      <c r="B189" s="50"/>
      <c r="C189" s="50"/>
      <c r="D189" s="51"/>
      <c r="E189" s="49" t="s">
        <v>3469</v>
      </c>
      <c r="F189" s="50"/>
      <c r="G189" s="50"/>
      <c r="H189" s="50"/>
      <c r="I189" s="50"/>
      <c r="J189" s="50"/>
      <c r="K189" s="50"/>
      <c r="L189" s="50"/>
      <c r="M189" s="51"/>
      <c r="N189" s="52" t="s">
        <v>3394</v>
      </c>
      <c r="O189" s="53"/>
      <c r="P189" s="53"/>
      <c r="Q189" s="53"/>
      <c r="R189" s="53"/>
      <c r="S189" s="54"/>
      <c r="T189" s="49" t="s">
        <v>3470</v>
      </c>
      <c r="U189" s="50"/>
      <c r="V189" s="50"/>
      <c r="W189" s="50"/>
      <c r="X189" s="51"/>
    </row>
    <row r="190" spans="1:24" ht="18.75" customHeight="1">
      <c r="A190" s="2"/>
      <c r="B190" s="2"/>
      <c r="C190" s="2"/>
      <c r="D190" s="2"/>
      <c r="E190" s="55" t="s">
        <v>3396</v>
      </c>
      <c r="F190" s="56"/>
      <c r="G190" s="56"/>
      <c r="H190" s="56"/>
      <c r="I190" s="56"/>
      <c r="J190" s="56"/>
      <c r="K190" s="57"/>
      <c r="L190" s="58" t="s">
        <v>3397</v>
      </c>
      <c r="M190" s="59"/>
      <c r="N190" s="58" t="s">
        <v>3398</v>
      </c>
      <c r="O190" s="59"/>
      <c r="P190" s="58" t="s">
        <v>3399</v>
      </c>
      <c r="Q190" s="60"/>
      <c r="R190" s="60"/>
      <c r="S190" s="59"/>
      <c r="T190" s="58" t="s">
        <v>3400</v>
      </c>
      <c r="U190" s="59"/>
      <c r="V190" s="58" t="s">
        <v>53</v>
      </c>
      <c r="W190" s="60"/>
      <c r="X190" s="59"/>
    </row>
    <row r="191" spans="1:24" ht="18.75" customHeight="1">
      <c r="A191" s="2"/>
      <c r="B191" s="2"/>
      <c r="C191" s="2"/>
      <c r="D191" s="2"/>
      <c r="E191" s="55" t="s">
        <v>3471</v>
      </c>
      <c r="F191" s="56"/>
      <c r="G191" s="56"/>
      <c r="H191" s="56"/>
      <c r="I191" s="56"/>
      <c r="J191" s="56"/>
      <c r="K191" s="57"/>
      <c r="L191" s="58" t="s">
        <v>65</v>
      </c>
      <c r="M191" s="59"/>
      <c r="N191" s="61">
        <v>1</v>
      </c>
      <c r="O191" s="62"/>
      <c r="P191" s="63"/>
      <c r="Q191" s="64"/>
      <c r="R191" s="64"/>
      <c r="S191" s="65"/>
      <c r="T191" s="63" t="str">
        <f>IF(COUNT(N191,P191)=2,ROUND(N191*P191,2),"-")</f>
        <v>-</v>
      </c>
      <c r="U191" s="65"/>
      <c r="V191" s="55" t="s">
        <v>3472</v>
      </c>
      <c r="W191" s="56"/>
      <c r="X191" s="57"/>
    </row>
    <row r="192" spans="1:24" ht="18.75" customHeight="1">
      <c r="A192" s="2"/>
      <c r="B192" s="2"/>
      <c r="C192" s="2"/>
      <c r="D192" s="2"/>
      <c r="E192" s="55" t="s">
        <v>3473</v>
      </c>
      <c r="F192" s="56"/>
      <c r="G192" s="56"/>
      <c r="H192" s="56"/>
      <c r="I192" s="56"/>
      <c r="J192" s="56"/>
      <c r="K192" s="57"/>
      <c r="L192" s="58" t="s">
        <v>58</v>
      </c>
      <c r="M192" s="59"/>
      <c r="N192" s="61">
        <v>1</v>
      </c>
      <c r="O192" s="62"/>
      <c r="P192" s="63"/>
      <c r="Q192" s="64"/>
      <c r="R192" s="64"/>
      <c r="S192" s="65"/>
      <c r="T192" s="63" t="str">
        <f>IF(COUNT(N192,P192)=2,ROUND(N192*P192,2),"-")</f>
        <v>-</v>
      </c>
      <c r="U192" s="65"/>
      <c r="V192" s="55" t="s">
        <v>3474</v>
      </c>
      <c r="W192" s="56"/>
      <c r="X192" s="57"/>
    </row>
    <row r="193" spans="1:24" ht="18.75" customHeight="1">
      <c r="A193" s="2"/>
      <c r="B193" s="2"/>
      <c r="C193" s="2"/>
      <c r="D193" s="2"/>
      <c r="E193" s="55" t="s">
        <v>3475</v>
      </c>
      <c r="F193" s="56"/>
      <c r="G193" s="56"/>
      <c r="H193" s="56"/>
      <c r="I193" s="56"/>
      <c r="J193" s="56"/>
      <c r="K193" s="57"/>
      <c r="L193" s="58" t="s">
        <v>65</v>
      </c>
      <c r="M193" s="59"/>
      <c r="N193" s="61">
        <v>1</v>
      </c>
      <c r="O193" s="62"/>
      <c r="P193" s="63"/>
      <c r="Q193" s="64"/>
      <c r="R193" s="64"/>
      <c r="S193" s="65"/>
      <c r="T193" s="63" t="str">
        <f>IF(COUNT(N193,P193)=2,ROUND(N193*P193,2),"-")</f>
        <v>-</v>
      </c>
      <c r="U193" s="65"/>
      <c r="V193" s="55" t="s">
        <v>3476</v>
      </c>
      <c r="W193" s="56"/>
      <c r="X193" s="57"/>
    </row>
    <row r="194" spans="1:24" ht="18.75" customHeight="1">
      <c r="A194" s="2"/>
      <c r="B194" s="2"/>
      <c r="C194" s="2"/>
      <c r="D194" s="2"/>
      <c r="E194" s="55" t="s">
        <v>3405</v>
      </c>
      <c r="F194" s="56"/>
      <c r="G194" s="56"/>
      <c r="H194" s="56"/>
      <c r="I194" s="56"/>
      <c r="J194" s="56"/>
      <c r="K194" s="57"/>
      <c r="L194" s="58" t="s">
        <v>65</v>
      </c>
      <c r="M194" s="59"/>
      <c r="N194" s="61">
        <v>1</v>
      </c>
      <c r="O194" s="62"/>
      <c r="P194" s="63"/>
      <c r="Q194" s="64"/>
      <c r="R194" s="64"/>
      <c r="S194" s="65"/>
      <c r="T194" s="63" t="str">
        <f>IF(COUNT(N194,P194)=2,ROUND(N194*P194,2),"-")</f>
        <v>-</v>
      </c>
      <c r="U194" s="65"/>
      <c r="V194" s="55" t="s">
        <v>3406</v>
      </c>
      <c r="W194" s="56"/>
      <c r="X194" s="57"/>
    </row>
    <row r="195" spans="1:24" ht="18.75" customHeight="1">
      <c r="A195" s="2"/>
      <c r="B195" s="2"/>
      <c r="C195" s="2"/>
      <c r="D195" s="2"/>
      <c r="E195" s="55" t="s">
        <v>3407</v>
      </c>
      <c r="F195" s="56"/>
      <c r="G195" s="56"/>
      <c r="H195" s="56"/>
      <c r="I195" s="56"/>
      <c r="J195" s="56"/>
      <c r="K195" s="57"/>
      <c r="L195" s="58" t="s">
        <v>65</v>
      </c>
      <c r="M195" s="59"/>
      <c r="N195" s="61">
        <v>1</v>
      </c>
      <c r="O195" s="62"/>
      <c r="P195" s="63" t="str">
        <f>IF(COUNT(T191,T192,T193,T194)=4,ROUND(SUM(T191,T192,T193,T194)*0.02,2),"")</f>
        <v/>
      </c>
      <c r="Q195" s="64"/>
      <c r="R195" s="64"/>
      <c r="S195" s="65"/>
      <c r="T195" s="63" t="str">
        <f>IF(COUNT(N195,P195)=2,ROUND(N195*P195,2),"-")</f>
        <v>-</v>
      </c>
      <c r="U195" s="65"/>
      <c r="V195" s="55" t="s">
        <v>3408</v>
      </c>
      <c r="W195" s="56"/>
      <c r="X195" s="57"/>
    </row>
    <row r="196" spans="1:24" ht="18.899999999999999" customHeight="1">
      <c r="A196" s="2"/>
      <c r="B196" s="2"/>
      <c r="C196" s="2"/>
      <c r="D196" s="2"/>
      <c r="E196" s="55" t="s">
        <v>3409</v>
      </c>
      <c r="F196" s="56"/>
      <c r="G196" s="56"/>
      <c r="H196" s="56"/>
      <c r="I196" s="56"/>
      <c r="J196" s="56"/>
      <c r="K196" s="57"/>
      <c r="L196" s="58" t="s">
        <v>58</v>
      </c>
      <c r="M196" s="59"/>
      <c r="N196" s="61">
        <v>1</v>
      </c>
      <c r="O196" s="62"/>
      <c r="P196" s="66"/>
      <c r="Q196" s="67"/>
      <c r="R196" s="67"/>
      <c r="S196" s="68"/>
      <c r="T196" s="63" t="str">
        <f>IF(COUNT(T191,T192,T193,T194,T195)=5,SUM(T191,T192,T193,T194,T195),"-")</f>
        <v>-</v>
      </c>
      <c r="U196" s="65"/>
      <c r="V196" s="55"/>
      <c r="W196" s="56"/>
      <c r="X196" s="57"/>
    </row>
    <row r="197" spans="1:24" ht="18.75" customHeight="1">
      <c r="A197" s="2"/>
      <c r="B197" s="2"/>
      <c r="C197" s="2"/>
      <c r="D197" s="2"/>
      <c r="E197" s="55"/>
      <c r="F197" s="56"/>
      <c r="G197" s="56"/>
      <c r="H197" s="56"/>
      <c r="I197" s="56"/>
      <c r="J197" s="56"/>
      <c r="K197" s="57"/>
      <c r="L197" s="58"/>
      <c r="M197" s="59"/>
      <c r="N197" s="69"/>
      <c r="O197" s="70"/>
      <c r="P197" s="69"/>
      <c r="Q197" s="71"/>
      <c r="R197" s="71"/>
      <c r="S197" s="70"/>
      <c r="T197" s="69"/>
      <c r="U197" s="70"/>
      <c r="V197" s="55"/>
      <c r="W197" s="56"/>
      <c r="X197" s="57"/>
    </row>
    <row r="198" spans="1:24" ht="18.75" customHeight="1">
      <c r="A198" s="2"/>
      <c r="B198" s="2"/>
      <c r="C198" s="2"/>
      <c r="D198" s="2"/>
      <c r="E198" s="55"/>
      <c r="F198" s="56"/>
      <c r="G198" s="56"/>
      <c r="H198" s="56"/>
      <c r="I198" s="56"/>
      <c r="J198" s="56"/>
      <c r="K198" s="57"/>
      <c r="L198" s="58"/>
      <c r="M198" s="59"/>
      <c r="N198" s="69"/>
      <c r="O198" s="70"/>
      <c r="P198" s="69"/>
      <c r="Q198" s="71"/>
      <c r="R198" s="71"/>
      <c r="S198" s="70"/>
      <c r="T198" s="69"/>
      <c r="U198" s="70"/>
      <c r="V198" s="55"/>
      <c r="W198" s="56"/>
      <c r="X198" s="57"/>
    </row>
    <row r="199" spans="1:24" ht="18.75" customHeight="1">
      <c r="A199" s="2"/>
      <c r="B199" s="2"/>
      <c r="C199" s="2"/>
      <c r="D199" s="2"/>
      <c r="E199" s="55"/>
      <c r="F199" s="56"/>
      <c r="G199" s="56"/>
      <c r="H199" s="56"/>
      <c r="I199" s="56"/>
      <c r="J199" s="56"/>
      <c r="K199" s="57"/>
      <c r="L199" s="58"/>
      <c r="M199" s="59"/>
      <c r="N199" s="69"/>
      <c r="O199" s="70"/>
      <c r="P199" s="69"/>
      <c r="Q199" s="71"/>
      <c r="R199" s="71"/>
      <c r="S199" s="70"/>
      <c r="T199" s="69"/>
      <c r="U199" s="70"/>
      <c r="V199" s="55"/>
      <c r="W199" s="56"/>
      <c r="X199" s="57"/>
    </row>
    <row r="200" spans="1:24" ht="18.75" customHeight="1">
      <c r="A200" s="2"/>
      <c r="B200" s="2"/>
      <c r="C200" s="2"/>
      <c r="D200" s="2"/>
      <c r="E200" s="55"/>
      <c r="F200" s="56"/>
      <c r="G200" s="56"/>
      <c r="H200" s="56"/>
      <c r="I200" s="56"/>
      <c r="J200" s="56"/>
      <c r="K200" s="57"/>
      <c r="L200" s="58"/>
      <c r="M200" s="59"/>
      <c r="N200" s="69"/>
      <c r="O200" s="70"/>
      <c r="P200" s="69"/>
      <c r="Q200" s="71"/>
      <c r="R200" s="71"/>
      <c r="S200" s="70"/>
      <c r="T200" s="69"/>
      <c r="U200" s="70"/>
      <c r="V200" s="55"/>
      <c r="W200" s="56"/>
      <c r="X200" s="57"/>
    </row>
    <row r="201" spans="1:24" ht="18.75" customHeight="1">
      <c r="A201" s="2"/>
      <c r="B201" s="2"/>
      <c r="C201" s="2"/>
      <c r="D201" s="2"/>
      <c r="E201" s="55"/>
      <c r="F201" s="56"/>
      <c r="G201" s="56"/>
      <c r="H201" s="56"/>
      <c r="I201" s="56"/>
      <c r="J201" s="56"/>
      <c r="K201" s="57"/>
      <c r="L201" s="58"/>
      <c r="M201" s="59"/>
      <c r="N201" s="69"/>
      <c r="O201" s="70"/>
      <c r="P201" s="69"/>
      <c r="Q201" s="71"/>
      <c r="R201" s="71"/>
      <c r="S201" s="70"/>
      <c r="T201" s="69"/>
      <c r="U201" s="70"/>
      <c r="V201" s="55"/>
      <c r="W201" s="56"/>
      <c r="X201" s="57"/>
    </row>
    <row r="202" spans="1:24" ht="18.75" customHeight="1">
      <c r="A202" s="2"/>
      <c r="B202" s="2"/>
      <c r="C202" s="2"/>
      <c r="D202" s="2"/>
      <c r="E202" s="55"/>
      <c r="F202" s="56"/>
      <c r="G202" s="56"/>
      <c r="H202" s="56"/>
      <c r="I202" s="56"/>
      <c r="J202" s="56"/>
      <c r="K202" s="57"/>
      <c r="L202" s="58"/>
      <c r="M202" s="59"/>
      <c r="N202" s="69"/>
      <c r="O202" s="70"/>
      <c r="P202" s="69"/>
      <c r="Q202" s="71"/>
      <c r="R202" s="71"/>
      <c r="S202" s="70"/>
      <c r="T202" s="69"/>
      <c r="U202" s="70"/>
      <c r="V202" s="55"/>
      <c r="W202" s="56"/>
      <c r="X202" s="57"/>
    </row>
    <row r="203" spans="1:24" ht="37.65" customHeight="1">
      <c r="A203" s="2"/>
      <c r="B203" s="2"/>
      <c r="C203" s="2"/>
      <c r="D203" s="2"/>
      <c r="E203" s="55" t="s">
        <v>3410</v>
      </c>
      <c r="F203" s="56"/>
      <c r="G203" s="56"/>
      <c r="H203" s="56"/>
      <c r="I203" s="56"/>
      <c r="J203" s="56"/>
      <c r="K203" s="56"/>
      <c r="L203" s="56"/>
      <c r="M203" s="57"/>
      <c r="N203" s="58" t="s">
        <v>3411</v>
      </c>
      <c r="O203" s="60"/>
      <c r="P203" s="60"/>
      <c r="Q203" s="60"/>
      <c r="R203" s="60"/>
      <c r="S203" s="59"/>
      <c r="T203" s="72" t="str">
        <f>IF(COUNT(T196,N196)=2,IF(N196=0,"-",ROUND(T196/N196,2)),"-")</f>
        <v>-</v>
      </c>
      <c r="U203" s="73"/>
      <c r="V203" s="55"/>
      <c r="W203" s="56"/>
      <c r="X203" s="57"/>
    </row>
    <row r="204" spans="1:24" ht="36.75" customHeight="1">
      <c r="A204" s="49" t="s">
        <v>136</v>
      </c>
      <c r="B204" s="50"/>
      <c r="C204" s="50"/>
      <c r="D204" s="51"/>
      <c r="E204" s="49" t="s">
        <v>3477</v>
      </c>
      <c r="F204" s="50"/>
      <c r="G204" s="50"/>
      <c r="H204" s="50"/>
      <c r="I204" s="50"/>
      <c r="J204" s="50"/>
      <c r="K204" s="50"/>
      <c r="L204" s="50"/>
      <c r="M204" s="51"/>
      <c r="N204" s="52" t="s">
        <v>3478</v>
      </c>
      <c r="O204" s="53"/>
      <c r="P204" s="53"/>
      <c r="Q204" s="53"/>
      <c r="R204" s="53"/>
      <c r="S204" s="54"/>
      <c r="T204" s="49" t="s">
        <v>3479</v>
      </c>
      <c r="U204" s="50"/>
      <c r="V204" s="50"/>
      <c r="W204" s="50"/>
      <c r="X204" s="51"/>
    </row>
    <row r="205" spans="1:24" ht="18.75" customHeight="1">
      <c r="A205" s="2"/>
      <c r="B205" s="2"/>
      <c r="C205" s="2"/>
      <c r="D205" s="2"/>
      <c r="E205" s="55" t="s">
        <v>3396</v>
      </c>
      <c r="F205" s="56"/>
      <c r="G205" s="56"/>
      <c r="H205" s="56"/>
      <c r="I205" s="56"/>
      <c r="J205" s="56"/>
      <c r="K205" s="57"/>
      <c r="L205" s="58" t="s">
        <v>3397</v>
      </c>
      <c r="M205" s="59"/>
      <c r="N205" s="58" t="s">
        <v>3398</v>
      </c>
      <c r="O205" s="59"/>
      <c r="P205" s="58" t="s">
        <v>3399</v>
      </c>
      <c r="Q205" s="60"/>
      <c r="R205" s="60"/>
      <c r="S205" s="59"/>
      <c r="T205" s="58" t="s">
        <v>3400</v>
      </c>
      <c r="U205" s="59"/>
      <c r="V205" s="58" t="s">
        <v>53</v>
      </c>
      <c r="W205" s="60"/>
      <c r="X205" s="59"/>
    </row>
    <row r="206" spans="1:24" ht="37.65" customHeight="1">
      <c r="A206" s="2"/>
      <c r="B206" s="2"/>
      <c r="C206" s="2"/>
      <c r="D206" s="2"/>
      <c r="E206" s="55" t="s">
        <v>3480</v>
      </c>
      <c r="F206" s="56"/>
      <c r="G206" s="56"/>
      <c r="H206" s="56"/>
      <c r="I206" s="56"/>
      <c r="J206" s="56"/>
      <c r="K206" s="57"/>
      <c r="L206" s="58" t="s">
        <v>138</v>
      </c>
      <c r="M206" s="59"/>
      <c r="N206" s="61">
        <v>1</v>
      </c>
      <c r="O206" s="62"/>
      <c r="P206" s="63"/>
      <c r="Q206" s="64"/>
      <c r="R206" s="64"/>
      <c r="S206" s="65"/>
      <c r="T206" s="63" t="str">
        <f>IF(COUNT(N206,P206)=2,ROUND(N206*P206,2),"-
-")</f>
        <v>-
-</v>
      </c>
      <c r="U206" s="65"/>
      <c r="V206" s="55" t="s">
        <v>3481</v>
      </c>
      <c r="W206" s="56"/>
      <c r="X206" s="57"/>
    </row>
    <row r="207" spans="1:24" ht="37.65" customHeight="1">
      <c r="A207" s="2"/>
      <c r="B207" s="2"/>
      <c r="C207" s="2"/>
      <c r="D207" s="2"/>
      <c r="E207" s="55" t="s">
        <v>3482</v>
      </c>
      <c r="F207" s="56"/>
      <c r="G207" s="56"/>
      <c r="H207" s="56"/>
      <c r="I207" s="56"/>
      <c r="J207" s="56"/>
      <c r="K207" s="57"/>
      <c r="L207" s="58" t="s">
        <v>65</v>
      </c>
      <c r="M207" s="59"/>
      <c r="N207" s="61">
        <v>1</v>
      </c>
      <c r="O207" s="62"/>
      <c r="P207" s="63"/>
      <c r="Q207" s="64"/>
      <c r="R207" s="64"/>
      <c r="S207" s="65"/>
      <c r="T207" s="63" t="str">
        <f>IF(COUNT(N207,P207)=2,ROUND(N207*P207,2),"-
-")</f>
        <v>-
-</v>
      </c>
      <c r="U207" s="65"/>
      <c r="V207" s="55" t="s">
        <v>3483</v>
      </c>
      <c r="W207" s="56"/>
      <c r="X207" s="57"/>
    </row>
    <row r="208" spans="1:24" ht="18.75" customHeight="1">
      <c r="A208" s="2"/>
      <c r="B208" s="2"/>
      <c r="C208" s="2"/>
      <c r="D208" s="2"/>
      <c r="E208" s="55" t="s">
        <v>3405</v>
      </c>
      <c r="F208" s="56"/>
      <c r="G208" s="56"/>
      <c r="H208" s="56"/>
      <c r="I208" s="56"/>
      <c r="J208" s="56"/>
      <c r="K208" s="57"/>
      <c r="L208" s="58" t="s">
        <v>65</v>
      </c>
      <c r="M208" s="59"/>
      <c r="N208" s="61">
        <v>1</v>
      </c>
      <c r="O208" s="62"/>
      <c r="P208" s="63"/>
      <c r="Q208" s="64"/>
      <c r="R208" s="64"/>
      <c r="S208" s="65"/>
      <c r="T208" s="63" t="str">
        <f>IF(COUNT(N208,P208)=2,ROUND(N208*P208,2),"-")</f>
        <v>-</v>
      </c>
      <c r="U208" s="65"/>
      <c r="V208" s="55" t="s">
        <v>3406</v>
      </c>
      <c r="W208" s="56"/>
      <c r="X208" s="57"/>
    </row>
    <row r="209" spans="1:24" ht="18.899999999999999" customHeight="1">
      <c r="A209" s="2"/>
      <c r="B209" s="2"/>
      <c r="C209" s="2"/>
      <c r="D209" s="2"/>
      <c r="E209" s="55" t="s">
        <v>3409</v>
      </c>
      <c r="F209" s="56"/>
      <c r="G209" s="56"/>
      <c r="H209" s="56"/>
      <c r="I209" s="56"/>
      <c r="J209" s="56"/>
      <c r="K209" s="57"/>
      <c r="L209" s="58" t="s">
        <v>138</v>
      </c>
      <c r="M209" s="59"/>
      <c r="N209" s="61">
        <v>1</v>
      </c>
      <c r="O209" s="62"/>
      <c r="P209" s="66"/>
      <c r="Q209" s="67"/>
      <c r="R209" s="67"/>
      <c r="S209" s="68"/>
      <c r="T209" s="63" t="str">
        <f>IF(COUNT(T206,T207,T208)=3,SUM(T206,T207,T208),"-")</f>
        <v>-</v>
      </c>
      <c r="U209" s="65"/>
      <c r="V209" s="55"/>
      <c r="W209" s="56"/>
      <c r="X209" s="57"/>
    </row>
    <row r="210" spans="1:24" ht="18.75" customHeight="1">
      <c r="A210" s="2"/>
      <c r="B210" s="2"/>
      <c r="C210" s="2"/>
      <c r="D210" s="2"/>
      <c r="E210" s="55"/>
      <c r="F210" s="56"/>
      <c r="G210" s="56"/>
      <c r="H210" s="56"/>
      <c r="I210" s="56"/>
      <c r="J210" s="56"/>
      <c r="K210" s="57"/>
      <c r="L210" s="58"/>
      <c r="M210" s="59"/>
      <c r="N210" s="69"/>
      <c r="O210" s="70"/>
      <c r="P210" s="69"/>
      <c r="Q210" s="71"/>
      <c r="R210" s="71"/>
      <c r="S210" s="70"/>
      <c r="T210" s="69"/>
      <c r="U210" s="70"/>
      <c r="V210" s="55"/>
      <c r="W210" s="56"/>
      <c r="X210" s="57"/>
    </row>
    <row r="211" spans="1:24" ht="18.75" customHeight="1">
      <c r="A211" s="2"/>
      <c r="B211" s="2"/>
      <c r="C211" s="2"/>
      <c r="D211" s="2"/>
      <c r="E211" s="55"/>
      <c r="F211" s="56"/>
      <c r="G211" s="56"/>
      <c r="H211" s="56"/>
      <c r="I211" s="56"/>
      <c r="J211" s="56"/>
      <c r="K211" s="57"/>
      <c r="L211" s="58"/>
      <c r="M211" s="59"/>
      <c r="N211" s="69"/>
      <c r="O211" s="70"/>
      <c r="P211" s="69"/>
      <c r="Q211" s="71"/>
      <c r="R211" s="71"/>
      <c r="S211" s="70"/>
      <c r="T211" s="69"/>
      <c r="U211" s="70"/>
      <c r="V211" s="55"/>
      <c r="W211" s="56"/>
      <c r="X211" s="57"/>
    </row>
    <row r="212" spans="1:24" ht="18.75" customHeight="1">
      <c r="A212" s="2"/>
      <c r="B212" s="2"/>
      <c r="C212" s="2"/>
      <c r="D212" s="2"/>
      <c r="E212" s="55"/>
      <c r="F212" s="56"/>
      <c r="G212" s="56"/>
      <c r="H212" s="56"/>
      <c r="I212" s="56"/>
      <c r="J212" s="56"/>
      <c r="K212" s="57"/>
      <c r="L212" s="58"/>
      <c r="M212" s="59"/>
      <c r="N212" s="69"/>
      <c r="O212" s="70"/>
      <c r="P212" s="69"/>
      <c r="Q212" s="71"/>
      <c r="R212" s="71"/>
      <c r="S212" s="70"/>
      <c r="T212" s="69"/>
      <c r="U212" s="70"/>
      <c r="V212" s="55"/>
      <c r="W212" s="56"/>
      <c r="X212" s="57"/>
    </row>
    <row r="213" spans="1:24" ht="18.75" customHeight="1">
      <c r="A213" s="2"/>
      <c r="B213" s="2"/>
      <c r="C213" s="2"/>
      <c r="D213" s="2"/>
      <c r="E213" s="55"/>
      <c r="F213" s="56"/>
      <c r="G213" s="56"/>
      <c r="H213" s="56"/>
      <c r="I213" s="56"/>
      <c r="J213" s="56"/>
      <c r="K213" s="57"/>
      <c r="L213" s="58"/>
      <c r="M213" s="59"/>
      <c r="N213" s="69"/>
      <c r="O213" s="70"/>
      <c r="P213" s="69"/>
      <c r="Q213" s="71"/>
      <c r="R213" s="71"/>
      <c r="S213" s="70"/>
      <c r="T213" s="69"/>
      <c r="U213" s="70"/>
      <c r="V213" s="55"/>
      <c r="W213" s="56"/>
      <c r="X213" s="57"/>
    </row>
    <row r="214" spans="1:24" ht="18.75" customHeight="1">
      <c r="A214" s="2"/>
      <c r="B214" s="2"/>
      <c r="C214" s="2"/>
      <c r="D214" s="2"/>
      <c r="E214" s="55"/>
      <c r="F214" s="56"/>
      <c r="G214" s="56"/>
      <c r="H214" s="56"/>
      <c r="I214" s="56"/>
      <c r="J214" s="56"/>
      <c r="K214" s="57"/>
      <c r="L214" s="58"/>
      <c r="M214" s="59"/>
      <c r="N214" s="69"/>
      <c r="O214" s="70"/>
      <c r="P214" s="69"/>
      <c r="Q214" s="71"/>
      <c r="R214" s="71"/>
      <c r="S214" s="70"/>
      <c r="T214" s="69"/>
      <c r="U214" s="70"/>
      <c r="V214" s="55"/>
      <c r="W214" s="56"/>
      <c r="X214" s="57"/>
    </row>
    <row r="215" spans="1:24" ht="18.75" customHeight="1">
      <c r="A215" s="2"/>
      <c r="B215" s="2"/>
      <c r="C215" s="2"/>
      <c r="D215" s="2"/>
      <c r="E215" s="55"/>
      <c r="F215" s="56"/>
      <c r="G215" s="56"/>
      <c r="H215" s="56"/>
      <c r="I215" s="56"/>
      <c r="J215" s="56"/>
      <c r="K215" s="57"/>
      <c r="L215" s="58"/>
      <c r="M215" s="59"/>
      <c r="N215" s="69"/>
      <c r="O215" s="70"/>
      <c r="P215" s="69"/>
      <c r="Q215" s="71"/>
      <c r="R215" s="71"/>
      <c r="S215" s="70"/>
      <c r="T215" s="69"/>
      <c r="U215" s="70"/>
      <c r="V215" s="55"/>
      <c r="W215" s="56"/>
      <c r="X215" s="57"/>
    </row>
    <row r="216" spans="1:24" ht="37.65" customHeight="1">
      <c r="A216" s="2"/>
      <c r="B216" s="2"/>
      <c r="C216" s="2"/>
      <c r="D216" s="2"/>
      <c r="E216" s="55" t="s">
        <v>3410</v>
      </c>
      <c r="F216" s="56"/>
      <c r="G216" s="56"/>
      <c r="H216" s="56"/>
      <c r="I216" s="56"/>
      <c r="J216" s="56"/>
      <c r="K216" s="56"/>
      <c r="L216" s="56"/>
      <c r="M216" s="57"/>
      <c r="N216" s="58" t="s">
        <v>3484</v>
      </c>
      <c r="O216" s="60"/>
      <c r="P216" s="60"/>
      <c r="Q216" s="60"/>
      <c r="R216" s="60"/>
      <c r="S216" s="59"/>
      <c r="T216" s="72" t="str">
        <f>IF(COUNT(T209,N209)=2,IF(N209=0,"-",ROUND(T209/N209,2)),"-")</f>
        <v>-</v>
      </c>
      <c r="U216" s="73"/>
      <c r="V216" s="55"/>
      <c r="W216" s="56"/>
      <c r="X216" s="57"/>
    </row>
    <row r="217" spans="1:24" ht="31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2" customHeight="1">
      <c r="A218" s="2"/>
      <c r="B218" s="2"/>
      <c r="C218" s="75" t="s">
        <v>42</v>
      </c>
      <c r="D218" s="75"/>
      <c r="E218" s="75"/>
      <c r="F218" s="75"/>
      <c r="G218" s="75"/>
      <c r="H218" s="2"/>
      <c r="I218" s="75" t="s">
        <v>43</v>
      </c>
      <c r="J218" s="75"/>
      <c r="K218" s="2"/>
      <c r="L218" s="2"/>
      <c r="M218" s="75" t="s">
        <v>44</v>
      </c>
      <c r="N218" s="75"/>
      <c r="O218" s="2"/>
      <c r="P218" s="2"/>
      <c r="Q218" s="10" t="s">
        <v>43</v>
      </c>
      <c r="R218" s="2"/>
      <c r="S218" s="2"/>
      <c r="T218" s="2"/>
      <c r="U218" s="2"/>
      <c r="V218" s="2"/>
      <c r="W218" s="2"/>
      <c r="X218" s="2"/>
    </row>
    <row r="219" spans="1:24" ht="6.4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20.8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8" customHeight="1">
      <c r="A221" s="74" t="s">
        <v>0</v>
      </c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</row>
    <row r="222" spans="1:24" ht="6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8" customHeight="1">
      <c r="A223" s="74" t="s">
        <v>3387</v>
      </c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</row>
    <row r="224" spans="1:24" ht="4.0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2" customHeight="1">
      <c r="A225" s="2"/>
      <c r="B225" s="2"/>
      <c r="C225" s="2"/>
      <c r="D225" s="2"/>
      <c r="E225" s="2"/>
      <c r="F225" s="75" t="s">
        <v>3388</v>
      </c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2"/>
      <c r="T225" s="2"/>
      <c r="U225" s="2"/>
      <c r="V225" s="2"/>
      <c r="W225" s="2"/>
      <c r="X225" s="2"/>
    </row>
    <row r="226" spans="1:24" ht="1.0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2.7" customHeight="1">
      <c r="A227" s="2"/>
      <c r="B227" s="2"/>
      <c r="C227" s="2"/>
      <c r="D227" s="2"/>
      <c r="E227" s="2"/>
      <c r="F227" s="75" t="s">
        <v>3389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9.15" customHeight="1">
      <c r="A228" s="2"/>
      <c r="B228" s="2"/>
      <c r="C228" s="2"/>
      <c r="D228" s="2"/>
      <c r="E228" s="2"/>
      <c r="F228" s="7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76" t="s">
        <v>2</v>
      </c>
      <c r="V228" s="76"/>
      <c r="W228" s="76"/>
      <c r="X228" s="76"/>
    </row>
    <row r="229" spans="1:24" ht="2.7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76"/>
      <c r="V229" s="76"/>
      <c r="W229" s="76"/>
      <c r="X229" s="76"/>
    </row>
    <row r="230" spans="1:24" ht="0.4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2.1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75" t="s">
        <v>3485</v>
      </c>
      <c r="V231" s="75"/>
      <c r="W231" s="75"/>
      <c r="X231" s="2"/>
    </row>
    <row r="232" spans="1:24" ht="9.75" customHeight="1">
      <c r="A232" s="2"/>
      <c r="B232" s="75" t="s">
        <v>3391</v>
      </c>
      <c r="C232" s="75"/>
      <c r="D232" s="2"/>
      <c r="E232" s="2"/>
      <c r="F232" s="75" t="s">
        <v>3392</v>
      </c>
      <c r="G232" s="75"/>
      <c r="H232" s="75"/>
      <c r="I232" s="75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75"/>
      <c r="V232" s="75"/>
      <c r="W232" s="75"/>
      <c r="X232" s="2"/>
    </row>
    <row r="233" spans="1:24" ht="2.1" customHeight="1">
      <c r="A233" s="2"/>
      <c r="B233" s="75"/>
      <c r="C233" s="75"/>
      <c r="D233" s="2"/>
      <c r="E233" s="2"/>
      <c r="F233" s="75"/>
      <c r="G233" s="75"/>
      <c r="H233" s="75"/>
      <c r="I233" s="75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.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36.75" customHeight="1">
      <c r="A235" s="49" t="s">
        <v>140</v>
      </c>
      <c r="B235" s="50"/>
      <c r="C235" s="50"/>
      <c r="D235" s="51"/>
      <c r="E235" s="49" t="s">
        <v>3486</v>
      </c>
      <c r="F235" s="50"/>
      <c r="G235" s="50"/>
      <c r="H235" s="50"/>
      <c r="I235" s="50"/>
      <c r="J235" s="50"/>
      <c r="K235" s="50"/>
      <c r="L235" s="50"/>
      <c r="M235" s="51"/>
      <c r="N235" s="52" t="s">
        <v>3487</v>
      </c>
      <c r="O235" s="53"/>
      <c r="P235" s="53"/>
      <c r="Q235" s="53"/>
      <c r="R235" s="53"/>
      <c r="S235" s="54"/>
      <c r="T235" s="49" t="s">
        <v>3488</v>
      </c>
      <c r="U235" s="50"/>
      <c r="V235" s="50"/>
      <c r="W235" s="50"/>
      <c r="X235" s="51"/>
    </row>
    <row r="236" spans="1:24" ht="18.75" customHeight="1">
      <c r="A236" s="2"/>
      <c r="B236" s="2"/>
      <c r="C236" s="2"/>
      <c r="D236" s="2"/>
      <c r="E236" s="55" t="s">
        <v>3396</v>
      </c>
      <c r="F236" s="56"/>
      <c r="G236" s="56"/>
      <c r="H236" s="56"/>
      <c r="I236" s="56"/>
      <c r="J236" s="56"/>
      <c r="K236" s="57"/>
      <c r="L236" s="58" t="s">
        <v>3397</v>
      </c>
      <c r="M236" s="59"/>
      <c r="N236" s="58" t="s">
        <v>3398</v>
      </c>
      <c r="O236" s="59"/>
      <c r="P236" s="58" t="s">
        <v>3399</v>
      </c>
      <c r="Q236" s="60"/>
      <c r="R236" s="60"/>
      <c r="S236" s="59"/>
      <c r="T236" s="58" t="s">
        <v>3400</v>
      </c>
      <c r="U236" s="59"/>
      <c r="V236" s="58" t="s">
        <v>53</v>
      </c>
      <c r="W236" s="60"/>
      <c r="X236" s="59"/>
    </row>
    <row r="237" spans="1:24" ht="37.65" customHeight="1">
      <c r="A237" s="2"/>
      <c r="B237" s="2"/>
      <c r="C237" s="2"/>
      <c r="D237" s="2"/>
      <c r="E237" s="55" t="s">
        <v>3489</v>
      </c>
      <c r="F237" s="56"/>
      <c r="G237" s="56"/>
      <c r="H237" s="56"/>
      <c r="I237" s="56"/>
      <c r="J237" s="56"/>
      <c r="K237" s="57"/>
      <c r="L237" s="58" t="s">
        <v>142</v>
      </c>
      <c r="M237" s="59"/>
      <c r="N237" s="61">
        <v>1</v>
      </c>
      <c r="O237" s="62"/>
      <c r="P237" s="63"/>
      <c r="Q237" s="64"/>
      <c r="R237" s="64"/>
      <c r="S237" s="65"/>
      <c r="T237" s="63" t="str">
        <f>IF(COUNT(N237,P237)=2,ROUND(N237*P237,2),"-
-")</f>
        <v>-
-</v>
      </c>
      <c r="U237" s="65"/>
      <c r="V237" s="55" t="s">
        <v>3490</v>
      </c>
      <c r="W237" s="56"/>
      <c r="X237" s="57"/>
    </row>
    <row r="238" spans="1:24" ht="37.65" customHeight="1">
      <c r="A238" s="2"/>
      <c r="B238" s="2"/>
      <c r="C238" s="2"/>
      <c r="D238" s="2"/>
      <c r="E238" s="55" t="s">
        <v>3482</v>
      </c>
      <c r="F238" s="56"/>
      <c r="G238" s="56"/>
      <c r="H238" s="56"/>
      <c r="I238" s="56"/>
      <c r="J238" s="56"/>
      <c r="K238" s="57"/>
      <c r="L238" s="58" t="s">
        <v>65</v>
      </c>
      <c r="M238" s="59"/>
      <c r="N238" s="61">
        <v>1</v>
      </c>
      <c r="O238" s="62"/>
      <c r="P238" s="63"/>
      <c r="Q238" s="64"/>
      <c r="R238" s="64"/>
      <c r="S238" s="65"/>
      <c r="T238" s="63" t="str">
        <f>IF(COUNT(N238,P238)=2,ROUND(N238*P238,2),"-
-")</f>
        <v>-
-</v>
      </c>
      <c r="U238" s="65"/>
      <c r="V238" s="55" t="s">
        <v>3483</v>
      </c>
      <c r="W238" s="56"/>
      <c r="X238" s="57"/>
    </row>
    <row r="239" spans="1:24" ht="18.75" customHeight="1">
      <c r="A239" s="2"/>
      <c r="B239" s="2"/>
      <c r="C239" s="2"/>
      <c r="D239" s="2"/>
      <c r="E239" s="55" t="s">
        <v>3405</v>
      </c>
      <c r="F239" s="56"/>
      <c r="G239" s="56"/>
      <c r="H239" s="56"/>
      <c r="I239" s="56"/>
      <c r="J239" s="56"/>
      <c r="K239" s="57"/>
      <c r="L239" s="58" t="s">
        <v>65</v>
      </c>
      <c r="M239" s="59"/>
      <c r="N239" s="61">
        <v>1</v>
      </c>
      <c r="O239" s="62"/>
      <c r="P239" s="63"/>
      <c r="Q239" s="64"/>
      <c r="R239" s="64"/>
      <c r="S239" s="65"/>
      <c r="T239" s="63" t="str">
        <f>IF(COUNT(N239,P239)=2,ROUND(N239*P239,2),"-")</f>
        <v>-</v>
      </c>
      <c r="U239" s="65"/>
      <c r="V239" s="55" t="s">
        <v>3406</v>
      </c>
      <c r="W239" s="56"/>
      <c r="X239" s="57"/>
    </row>
    <row r="240" spans="1:24" ht="18.899999999999999" customHeight="1">
      <c r="A240" s="2"/>
      <c r="B240" s="2"/>
      <c r="C240" s="2"/>
      <c r="D240" s="2"/>
      <c r="E240" s="55" t="s">
        <v>3409</v>
      </c>
      <c r="F240" s="56"/>
      <c r="G240" s="56"/>
      <c r="H240" s="56"/>
      <c r="I240" s="56"/>
      <c r="J240" s="56"/>
      <c r="K240" s="57"/>
      <c r="L240" s="58" t="s">
        <v>142</v>
      </c>
      <c r="M240" s="59"/>
      <c r="N240" s="61">
        <v>1</v>
      </c>
      <c r="O240" s="62"/>
      <c r="P240" s="66"/>
      <c r="Q240" s="67"/>
      <c r="R240" s="67"/>
      <c r="S240" s="68"/>
      <c r="T240" s="63" t="str">
        <f>IF(COUNT(T237,T238,T239)=3,SUM(T237,T238,T239),"-")</f>
        <v>-</v>
      </c>
      <c r="U240" s="65"/>
      <c r="V240" s="55"/>
      <c r="W240" s="56"/>
      <c r="X240" s="57"/>
    </row>
    <row r="241" spans="1:24" ht="18.75" customHeight="1">
      <c r="A241" s="2"/>
      <c r="B241" s="2"/>
      <c r="C241" s="2"/>
      <c r="D241" s="2"/>
      <c r="E241" s="55"/>
      <c r="F241" s="56"/>
      <c r="G241" s="56"/>
      <c r="H241" s="56"/>
      <c r="I241" s="56"/>
      <c r="J241" s="56"/>
      <c r="K241" s="57"/>
      <c r="L241" s="58"/>
      <c r="M241" s="59"/>
      <c r="N241" s="69"/>
      <c r="O241" s="70"/>
      <c r="P241" s="69"/>
      <c r="Q241" s="71"/>
      <c r="R241" s="71"/>
      <c r="S241" s="70"/>
      <c r="T241" s="69"/>
      <c r="U241" s="70"/>
      <c r="V241" s="55"/>
      <c r="W241" s="56"/>
      <c r="X241" s="57"/>
    </row>
    <row r="242" spans="1:24" ht="18.75" customHeight="1">
      <c r="A242" s="2"/>
      <c r="B242" s="2"/>
      <c r="C242" s="2"/>
      <c r="D242" s="2"/>
      <c r="E242" s="55"/>
      <c r="F242" s="56"/>
      <c r="G242" s="56"/>
      <c r="H242" s="56"/>
      <c r="I242" s="56"/>
      <c r="J242" s="56"/>
      <c r="K242" s="57"/>
      <c r="L242" s="58"/>
      <c r="M242" s="59"/>
      <c r="N242" s="69"/>
      <c r="O242" s="70"/>
      <c r="P242" s="69"/>
      <c r="Q242" s="71"/>
      <c r="R242" s="71"/>
      <c r="S242" s="70"/>
      <c r="T242" s="69"/>
      <c r="U242" s="70"/>
      <c r="V242" s="55"/>
      <c r="W242" s="56"/>
      <c r="X242" s="57"/>
    </row>
    <row r="243" spans="1:24" ht="18.75" customHeight="1">
      <c r="A243" s="2"/>
      <c r="B243" s="2"/>
      <c r="C243" s="2"/>
      <c r="D243" s="2"/>
      <c r="E243" s="55"/>
      <c r="F243" s="56"/>
      <c r="G243" s="56"/>
      <c r="H243" s="56"/>
      <c r="I243" s="56"/>
      <c r="J243" s="56"/>
      <c r="K243" s="57"/>
      <c r="L243" s="58"/>
      <c r="M243" s="59"/>
      <c r="N243" s="69"/>
      <c r="O243" s="70"/>
      <c r="P243" s="69"/>
      <c r="Q243" s="71"/>
      <c r="R243" s="71"/>
      <c r="S243" s="70"/>
      <c r="T243" s="69"/>
      <c r="U243" s="70"/>
      <c r="V243" s="55"/>
      <c r="W243" s="56"/>
      <c r="X243" s="57"/>
    </row>
    <row r="244" spans="1:24" ht="18.75" customHeight="1">
      <c r="A244" s="2"/>
      <c r="B244" s="2"/>
      <c r="C244" s="2"/>
      <c r="D244" s="2"/>
      <c r="E244" s="55"/>
      <c r="F244" s="56"/>
      <c r="G244" s="56"/>
      <c r="H244" s="56"/>
      <c r="I244" s="56"/>
      <c r="J244" s="56"/>
      <c r="K244" s="57"/>
      <c r="L244" s="58"/>
      <c r="M244" s="59"/>
      <c r="N244" s="69"/>
      <c r="O244" s="70"/>
      <c r="P244" s="69"/>
      <c r="Q244" s="71"/>
      <c r="R244" s="71"/>
      <c r="S244" s="70"/>
      <c r="T244" s="69"/>
      <c r="U244" s="70"/>
      <c r="V244" s="55"/>
      <c r="W244" s="56"/>
      <c r="X244" s="57"/>
    </row>
    <row r="245" spans="1:24" ht="18.75" customHeight="1">
      <c r="A245" s="2"/>
      <c r="B245" s="2"/>
      <c r="C245" s="2"/>
      <c r="D245" s="2"/>
      <c r="E245" s="55"/>
      <c r="F245" s="56"/>
      <c r="G245" s="56"/>
      <c r="H245" s="56"/>
      <c r="I245" s="56"/>
      <c r="J245" s="56"/>
      <c r="K245" s="57"/>
      <c r="L245" s="58"/>
      <c r="M245" s="59"/>
      <c r="N245" s="69"/>
      <c r="O245" s="70"/>
      <c r="P245" s="69"/>
      <c r="Q245" s="71"/>
      <c r="R245" s="71"/>
      <c r="S245" s="70"/>
      <c r="T245" s="69"/>
      <c r="U245" s="70"/>
      <c r="V245" s="55"/>
      <c r="W245" s="56"/>
      <c r="X245" s="57"/>
    </row>
    <row r="246" spans="1:24" ht="18.75" customHeight="1">
      <c r="A246" s="2"/>
      <c r="B246" s="2"/>
      <c r="C246" s="2"/>
      <c r="D246" s="2"/>
      <c r="E246" s="55"/>
      <c r="F246" s="56"/>
      <c r="G246" s="56"/>
      <c r="H246" s="56"/>
      <c r="I246" s="56"/>
      <c r="J246" s="56"/>
      <c r="K246" s="57"/>
      <c r="L246" s="58"/>
      <c r="M246" s="59"/>
      <c r="N246" s="69"/>
      <c r="O246" s="70"/>
      <c r="P246" s="69"/>
      <c r="Q246" s="71"/>
      <c r="R246" s="71"/>
      <c r="S246" s="70"/>
      <c r="T246" s="69"/>
      <c r="U246" s="70"/>
      <c r="V246" s="55"/>
      <c r="W246" s="56"/>
      <c r="X246" s="57"/>
    </row>
    <row r="247" spans="1:24" ht="37.65" customHeight="1">
      <c r="A247" s="2"/>
      <c r="B247" s="2"/>
      <c r="C247" s="2"/>
      <c r="D247" s="2"/>
      <c r="E247" s="55" t="s">
        <v>3410</v>
      </c>
      <c r="F247" s="56"/>
      <c r="G247" s="56"/>
      <c r="H247" s="56"/>
      <c r="I247" s="56"/>
      <c r="J247" s="56"/>
      <c r="K247" s="56"/>
      <c r="L247" s="56"/>
      <c r="M247" s="57"/>
      <c r="N247" s="58" t="s">
        <v>3491</v>
      </c>
      <c r="O247" s="60"/>
      <c r="P247" s="60"/>
      <c r="Q247" s="60"/>
      <c r="R247" s="60"/>
      <c r="S247" s="59"/>
      <c r="T247" s="72" t="str">
        <f>IF(COUNT(T240,N240)=2,IF(N240=0,"-",ROUND(T240/N240,2)),"-")</f>
        <v>-</v>
      </c>
      <c r="U247" s="73"/>
      <c r="V247" s="55"/>
      <c r="W247" s="56"/>
      <c r="X247" s="57"/>
    </row>
    <row r="248" spans="1:24" ht="36.75" customHeight="1">
      <c r="A248" s="49" t="s">
        <v>144</v>
      </c>
      <c r="B248" s="50"/>
      <c r="C248" s="50"/>
      <c r="D248" s="51"/>
      <c r="E248" s="49" t="s">
        <v>3492</v>
      </c>
      <c r="F248" s="50"/>
      <c r="G248" s="50"/>
      <c r="H248" s="50"/>
      <c r="I248" s="50"/>
      <c r="J248" s="50"/>
      <c r="K248" s="50"/>
      <c r="L248" s="50"/>
      <c r="M248" s="51"/>
      <c r="N248" s="52" t="s">
        <v>3487</v>
      </c>
      <c r="O248" s="53"/>
      <c r="P248" s="53"/>
      <c r="Q248" s="53"/>
      <c r="R248" s="53"/>
      <c r="S248" s="54"/>
      <c r="T248" s="49" t="s">
        <v>3493</v>
      </c>
      <c r="U248" s="50"/>
      <c r="V248" s="50"/>
      <c r="W248" s="50"/>
      <c r="X248" s="51"/>
    </row>
    <row r="249" spans="1:24" ht="18.75" customHeight="1">
      <c r="A249" s="2"/>
      <c r="B249" s="2"/>
      <c r="C249" s="2"/>
      <c r="D249" s="2"/>
      <c r="E249" s="55" t="s">
        <v>3396</v>
      </c>
      <c r="F249" s="56"/>
      <c r="G249" s="56"/>
      <c r="H249" s="56"/>
      <c r="I249" s="56"/>
      <c r="J249" s="56"/>
      <c r="K249" s="57"/>
      <c r="L249" s="58" t="s">
        <v>3397</v>
      </c>
      <c r="M249" s="59"/>
      <c r="N249" s="58" t="s">
        <v>3398</v>
      </c>
      <c r="O249" s="59"/>
      <c r="P249" s="58" t="s">
        <v>3399</v>
      </c>
      <c r="Q249" s="60"/>
      <c r="R249" s="60"/>
      <c r="S249" s="59"/>
      <c r="T249" s="58" t="s">
        <v>3400</v>
      </c>
      <c r="U249" s="59"/>
      <c r="V249" s="58" t="s">
        <v>53</v>
      </c>
      <c r="W249" s="60"/>
      <c r="X249" s="59"/>
    </row>
    <row r="250" spans="1:24" ht="37.65" customHeight="1">
      <c r="A250" s="2"/>
      <c r="B250" s="2"/>
      <c r="C250" s="2"/>
      <c r="D250" s="2"/>
      <c r="E250" s="55" t="s">
        <v>145</v>
      </c>
      <c r="F250" s="56"/>
      <c r="G250" s="56"/>
      <c r="H250" s="56"/>
      <c r="I250" s="56"/>
      <c r="J250" s="56"/>
      <c r="K250" s="57"/>
      <c r="L250" s="58" t="s">
        <v>142</v>
      </c>
      <c r="M250" s="59"/>
      <c r="N250" s="61">
        <v>1</v>
      </c>
      <c r="O250" s="62"/>
      <c r="P250" s="63"/>
      <c r="Q250" s="64"/>
      <c r="R250" s="64"/>
      <c r="S250" s="65"/>
      <c r="T250" s="63" t="str">
        <f>IF(COUNT(N250,P250)=2,ROUND(N250*P250,2),"-
-")</f>
        <v>-
-</v>
      </c>
      <c r="U250" s="65"/>
      <c r="V250" s="55" t="s">
        <v>3494</v>
      </c>
      <c r="W250" s="56"/>
      <c r="X250" s="57"/>
    </row>
    <row r="251" spans="1:24" ht="37.65" customHeight="1">
      <c r="A251" s="2"/>
      <c r="B251" s="2"/>
      <c r="C251" s="2"/>
      <c r="D251" s="2"/>
      <c r="E251" s="55" t="s">
        <v>3482</v>
      </c>
      <c r="F251" s="56"/>
      <c r="G251" s="56"/>
      <c r="H251" s="56"/>
      <c r="I251" s="56"/>
      <c r="J251" s="56"/>
      <c r="K251" s="57"/>
      <c r="L251" s="58" t="s">
        <v>65</v>
      </c>
      <c r="M251" s="59"/>
      <c r="N251" s="61">
        <v>1</v>
      </c>
      <c r="O251" s="62"/>
      <c r="P251" s="63"/>
      <c r="Q251" s="64"/>
      <c r="R251" s="64"/>
      <c r="S251" s="65"/>
      <c r="T251" s="63" t="str">
        <f>IF(COUNT(N251,P251)=2,ROUND(N251*P251,2),"-
-")</f>
        <v>-
-</v>
      </c>
      <c r="U251" s="65"/>
      <c r="V251" s="55" t="s">
        <v>3483</v>
      </c>
      <c r="W251" s="56"/>
      <c r="X251" s="57"/>
    </row>
    <row r="252" spans="1:24" ht="18.75" customHeight="1">
      <c r="A252" s="2"/>
      <c r="B252" s="2"/>
      <c r="C252" s="2"/>
      <c r="D252" s="2"/>
      <c r="E252" s="55" t="s">
        <v>3405</v>
      </c>
      <c r="F252" s="56"/>
      <c r="G252" s="56"/>
      <c r="H252" s="56"/>
      <c r="I252" s="56"/>
      <c r="J252" s="56"/>
      <c r="K252" s="57"/>
      <c r="L252" s="58" t="s">
        <v>65</v>
      </c>
      <c r="M252" s="59"/>
      <c r="N252" s="61">
        <v>1</v>
      </c>
      <c r="O252" s="62"/>
      <c r="P252" s="63"/>
      <c r="Q252" s="64"/>
      <c r="R252" s="64"/>
      <c r="S252" s="65"/>
      <c r="T252" s="63" t="str">
        <f>IF(COUNT(N252,P252)=2,ROUND(N252*P252,2),"-")</f>
        <v>-</v>
      </c>
      <c r="U252" s="65"/>
      <c r="V252" s="55" t="s">
        <v>3406</v>
      </c>
      <c r="W252" s="56"/>
      <c r="X252" s="57"/>
    </row>
    <row r="253" spans="1:24" ht="18.899999999999999" customHeight="1">
      <c r="A253" s="2"/>
      <c r="B253" s="2"/>
      <c r="C253" s="2"/>
      <c r="D253" s="2"/>
      <c r="E253" s="55" t="s">
        <v>3409</v>
      </c>
      <c r="F253" s="56"/>
      <c r="G253" s="56"/>
      <c r="H253" s="56"/>
      <c r="I253" s="56"/>
      <c r="J253" s="56"/>
      <c r="K253" s="57"/>
      <c r="L253" s="58" t="s">
        <v>142</v>
      </c>
      <c r="M253" s="59"/>
      <c r="N253" s="61">
        <v>1</v>
      </c>
      <c r="O253" s="62"/>
      <c r="P253" s="66"/>
      <c r="Q253" s="67"/>
      <c r="R253" s="67"/>
      <c r="S253" s="68"/>
      <c r="T253" s="63" t="str">
        <f>IF(COUNT(T250,T251,T252)=3,SUM(T250,T251,T252),"-")</f>
        <v>-</v>
      </c>
      <c r="U253" s="65"/>
      <c r="V253" s="55"/>
      <c r="W253" s="56"/>
      <c r="X253" s="57"/>
    </row>
    <row r="254" spans="1:24" ht="18.75" customHeight="1">
      <c r="A254" s="2"/>
      <c r="B254" s="2"/>
      <c r="C254" s="2"/>
      <c r="D254" s="2"/>
      <c r="E254" s="55"/>
      <c r="F254" s="56"/>
      <c r="G254" s="56"/>
      <c r="H254" s="56"/>
      <c r="I254" s="56"/>
      <c r="J254" s="56"/>
      <c r="K254" s="57"/>
      <c r="L254" s="58"/>
      <c r="M254" s="59"/>
      <c r="N254" s="69"/>
      <c r="O254" s="70"/>
      <c r="P254" s="69"/>
      <c r="Q254" s="71"/>
      <c r="R254" s="71"/>
      <c r="S254" s="70"/>
      <c r="T254" s="69"/>
      <c r="U254" s="70"/>
      <c r="V254" s="55"/>
      <c r="W254" s="56"/>
      <c r="X254" s="57"/>
    </row>
    <row r="255" spans="1:24" ht="18.75" customHeight="1">
      <c r="A255" s="2"/>
      <c r="B255" s="2"/>
      <c r="C255" s="2"/>
      <c r="D255" s="2"/>
      <c r="E255" s="55"/>
      <c r="F255" s="56"/>
      <c r="G255" s="56"/>
      <c r="H255" s="56"/>
      <c r="I255" s="56"/>
      <c r="J255" s="56"/>
      <c r="K255" s="57"/>
      <c r="L255" s="58"/>
      <c r="M255" s="59"/>
      <c r="N255" s="69"/>
      <c r="O255" s="70"/>
      <c r="P255" s="69"/>
      <c r="Q255" s="71"/>
      <c r="R255" s="71"/>
      <c r="S255" s="70"/>
      <c r="T255" s="69"/>
      <c r="U255" s="70"/>
      <c r="V255" s="55"/>
      <c r="W255" s="56"/>
      <c r="X255" s="57"/>
    </row>
    <row r="256" spans="1:24" ht="18.75" customHeight="1">
      <c r="A256" s="2"/>
      <c r="B256" s="2"/>
      <c r="C256" s="2"/>
      <c r="D256" s="2"/>
      <c r="E256" s="55"/>
      <c r="F256" s="56"/>
      <c r="G256" s="56"/>
      <c r="H256" s="56"/>
      <c r="I256" s="56"/>
      <c r="J256" s="56"/>
      <c r="K256" s="57"/>
      <c r="L256" s="58"/>
      <c r="M256" s="59"/>
      <c r="N256" s="69"/>
      <c r="O256" s="70"/>
      <c r="P256" s="69"/>
      <c r="Q256" s="71"/>
      <c r="R256" s="71"/>
      <c r="S256" s="70"/>
      <c r="T256" s="69"/>
      <c r="U256" s="70"/>
      <c r="V256" s="55"/>
      <c r="W256" s="56"/>
      <c r="X256" s="57"/>
    </row>
    <row r="257" spans="1:24" ht="18.75" customHeight="1">
      <c r="A257" s="2"/>
      <c r="B257" s="2"/>
      <c r="C257" s="2"/>
      <c r="D257" s="2"/>
      <c r="E257" s="55"/>
      <c r="F257" s="56"/>
      <c r="G257" s="56"/>
      <c r="H257" s="56"/>
      <c r="I257" s="56"/>
      <c r="J257" s="56"/>
      <c r="K257" s="57"/>
      <c r="L257" s="58"/>
      <c r="M257" s="59"/>
      <c r="N257" s="69"/>
      <c r="O257" s="70"/>
      <c r="P257" s="69"/>
      <c r="Q257" s="71"/>
      <c r="R257" s="71"/>
      <c r="S257" s="70"/>
      <c r="T257" s="69"/>
      <c r="U257" s="70"/>
      <c r="V257" s="55"/>
      <c r="W257" s="56"/>
      <c r="X257" s="57"/>
    </row>
    <row r="258" spans="1:24" ht="18.75" customHeight="1">
      <c r="A258" s="2"/>
      <c r="B258" s="2"/>
      <c r="C258" s="2"/>
      <c r="D258" s="2"/>
      <c r="E258" s="55"/>
      <c r="F258" s="56"/>
      <c r="G258" s="56"/>
      <c r="H258" s="56"/>
      <c r="I258" s="56"/>
      <c r="J258" s="56"/>
      <c r="K258" s="57"/>
      <c r="L258" s="58"/>
      <c r="M258" s="59"/>
      <c r="N258" s="69"/>
      <c r="O258" s="70"/>
      <c r="P258" s="69"/>
      <c r="Q258" s="71"/>
      <c r="R258" s="71"/>
      <c r="S258" s="70"/>
      <c r="T258" s="69"/>
      <c r="U258" s="70"/>
      <c r="V258" s="55"/>
      <c r="W258" s="56"/>
      <c r="X258" s="57"/>
    </row>
    <row r="259" spans="1:24" ht="18.75" customHeight="1">
      <c r="A259" s="2"/>
      <c r="B259" s="2"/>
      <c r="C259" s="2"/>
      <c r="D259" s="2"/>
      <c r="E259" s="55"/>
      <c r="F259" s="56"/>
      <c r="G259" s="56"/>
      <c r="H259" s="56"/>
      <c r="I259" s="56"/>
      <c r="J259" s="56"/>
      <c r="K259" s="57"/>
      <c r="L259" s="58"/>
      <c r="M259" s="59"/>
      <c r="N259" s="69"/>
      <c r="O259" s="70"/>
      <c r="P259" s="69"/>
      <c r="Q259" s="71"/>
      <c r="R259" s="71"/>
      <c r="S259" s="70"/>
      <c r="T259" s="69"/>
      <c r="U259" s="70"/>
      <c r="V259" s="55"/>
      <c r="W259" s="56"/>
      <c r="X259" s="57"/>
    </row>
    <row r="260" spans="1:24" ht="37.65" customHeight="1">
      <c r="A260" s="2"/>
      <c r="B260" s="2"/>
      <c r="C260" s="2"/>
      <c r="D260" s="2"/>
      <c r="E260" s="55" t="s">
        <v>3410</v>
      </c>
      <c r="F260" s="56"/>
      <c r="G260" s="56"/>
      <c r="H260" s="56"/>
      <c r="I260" s="56"/>
      <c r="J260" s="56"/>
      <c r="K260" s="56"/>
      <c r="L260" s="56"/>
      <c r="M260" s="57"/>
      <c r="N260" s="58" t="s">
        <v>3491</v>
      </c>
      <c r="O260" s="60"/>
      <c r="P260" s="60"/>
      <c r="Q260" s="60"/>
      <c r="R260" s="60"/>
      <c r="S260" s="59"/>
      <c r="T260" s="72" t="str">
        <f>IF(COUNT(T253,N253)=2,IF(N253=0,"-",ROUND(T253/N253,2)),"-")</f>
        <v>-</v>
      </c>
      <c r="U260" s="73"/>
      <c r="V260" s="55"/>
      <c r="W260" s="56"/>
      <c r="X260" s="57"/>
    </row>
    <row r="261" spans="1:24" ht="31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2" customHeight="1">
      <c r="A262" s="2"/>
      <c r="B262" s="2"/>
      <c r="C262" s="75" t="s">
        <v>42</v>
      </c>
      <c r="D262" s="75"/>
      <c r="E262" s="75"/>
      <c r="F262" s="75"/>
      <c r="G262" s="75"/>
      <c r="H262" s="2"/>
      <c r="I262" s="75" t="s">
        <v>43</v>
      </c>
      <c r="J262" s="75"/>
      <c r="K262" s="2"/>
      <c r="L262" s="2"/>
      <c r="M262" s="75" t="s">
        <v>44</v>
      </c>
      <c r="N262" s="75"/>
      <c r="O262" s="2"/>
      <c r="P262" s="2"/>
      <c r="Q262" s="10" t="s">
        <v>43</v>
      </c>
      <c r="R262" s="2"/>
      <c r="S262" s="2"/>
      <c r="T262" s="2"/>
      <c r="U262" s="2"/>
      <c r="V262" s="2"/>
      <c r="W262" s="2"/>
      <c r="X262" s="2"/>
    </row>
    <row r="263" spans="1:24" ht="6.4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20.8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8" customHeight="1">
      <c r="A265" s="74" t="s">
        <v>0</v>
      </c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</row>
    <row r="266" spans="1:24" ht="6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8" customHeight="1">
      <c r="A267" s="74" t="s">
        <v>3387</v>
      </c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</row>
    <row r="268" spans="1:24" ht="4.0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2" customHeight="1">
      <c r="A269" s="2"/>
      <c r="B269" s="2"/>
      <c r="C269" s="2"/>
      <c r="D269" s="2"/>
      <c r="E269" s="2"/>
      <c r="F269" s="75" t="s">
        <v>3388</v>
      </c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2"/>
      <c r="T269" s="2"/>
      <c r="U269" s="2"/>
      <c r="V269" s="2"/>
      <c r="W269" s="2"/>
      <c r="X269" s="2"/>
    </row>
    <row r="270" spans="1:24" ht="1.0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2.7" customHeight="1">
      <c r="A271" s="2"/>
      <c r="B271" s="2"/>
      <c r="C271" s="2"/>
      <c r="D271" s="2"/>
      <c r="E271" s="2"/>
      <c r="F271" s="75" t="s">
        <v>3389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9.15" customHeight="1">
      <c r="A272" s="2"/>
      <c r="B272" s="2"/>
      <c r="C272" s="2"/>
      <c r="D272" s="2"/>
      <c r="E272" s="2"/>
      <c r="F272" s="7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76" t="s">
        <v>2</v>
      </c>
      <c r="V272" s="76"/>
      <c r="W272" s="76"/>
      <c r="X272" s="76"/>
    </row>
    <row r="273" spans="1:24" ht="2.7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76"/>
      <c r="V273" s="76"/>
      <c r="W273" s="76"/>
      <c r="X273" s="76"/>
    </row>
    <row r="274" spans="1:24" ht="0.4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2.1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75" t="s">
        <v>3495</v>
      </c>
      <c r="V275" s="75"/>
      <c r="W275" s="75"/>
      <c r="X275" s="2"/>
    </row>
    <row r="276" spans="1:24" ht="9.75" customHeight="1">
      <c r="A276" s="2"/>
      <c r="B276" s="75" t="s">
        <v>3391</v>
      </c>
      <c r="C276" s="75"/>
      <c r="D276" s="2"/>
      <c r="E276" s="2"/>
      <c r="F276" s="75" t="s">
        <v>3392</v>
      </c>
      <c r="G276" s="75"/>
      <c r="H276" s="75"/>
      <c r="I276" s="75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75"/>
      <c r="V276" s="75"/>
      <c r="W276" s="75"/>
      <c r="X276" s="2"/>
    </row>
    <row r="277" spans="1:24" ht="2.1" customHeight="1">
      <c r="A277" s="2"/>
      <c r="B277" s="75"/>
      <c r="C277" s="75"/>
      <c r="D277" s="2"/>
      <c r="E277" s="2"/>
      <c r="F277" s="75"/>
      <c r="G277" s="75"/>
      <c r="H277" s="75"/>
      <c r="I277" s="75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.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36.75" customHeight="1">
      <c r="A279" s="49" t="s">
        <v>147</v>
      </c>
      <c r="B279" s="50"/>
      <c r="C279" s="50"/>
      <c r="D279" s="51"/>
      <c r="E279" s="49" t="s">
        <v>3496</v>
      </c>
      <c r="F279" s="50"/>
      <c r="G279" s="50"/>
      <c r="H279" s="50"/>
      <c r="I279" s="50"/>
      <c r="J279" s="50"/>
      <c r="K279" s="50"/>
      <c r="L279" s="50"/>
      <c r="M279" s="51"/>
      <c r="N279" s="52" t="s">
        <v>3394</v>
      </c>
      <c r="O279" s="53"/>
      <c r="P279" s="53"/>
      <c r="Q279" s="53"/>
      <c r="R279" s="53"/>
      <c r="S279" s="54"/>
      <c r="T279" s="49" t="s">
        <v>3497</v>
      </c>
      <c r="U279" s="50"/>
      <c r="V279" s="50"/>
      <c r="W279" s="50"/>
      <c r="X279" s="51"/>
    </row>
    <row r="280" spans="1:24" ht="18.75" customHeight="1">
      <c r="A280" s="2"/>
      <c r="B280" s="2"/>
      <c r="C280" s="2"/>
      <c r="D280" s="2"/>
      <c r="E280" s="55" t="s">
        <v>3396</v>
      </c>
      <c r="F280" s="56"/>
      <c r="G280" s="56"/>
      <c r="H280" s="56"/>
      <c r="I280" s="56"/>
      <c r="J280" s="56"/>
      <c r="K280" s="57"/>
      <c r="L280" s="58" t="s">
        <v>3397</v>
      </c>
      <c r="M280" s="59"/>
      <c r="N280" s="58" t="s">
        <v>3398</v>
      </c>
      <c r="O280" s="59"/>
      <c r="P280" s="58" t="s">
        <v>3399</v>
      </c>
      <c r="Q280" s="60"/>
      <c r="R280" s="60"/>
      <c r="S280" s="59"/>
      <c r="T280" s="58" t="s">
        <v>3400</v>
      </c>
      <c r="U280" s="59"/>
      <c r="V280" s="58" t="s">
        <v>53</v>
      </c>
      <c r="W280" s="60"/>
      <c r="X280" s="59"/>
    </row>
    <row r="281" spans="1:24" ht="37.65" customHeight="1">
      <c r="A281" s="2"/>
      <c r="B281" s="2"/>
      <c r="C281" s="2"/>
      <c r="D281" s="2"/>
      <c r="E281" s="55" t="s">
        <v>3498</v>
      </c>
      <c r="F281" s="56"/>
      <c r="G281" s="56"/>
      <c r="H281" s="56"/>
      <c r="I281" s="56"/>
      <c r="J281" s="56"/>
      <c r="K281" s="57"/>
      <c r="L281" s="58" t="s">
        <v>58</v>
      </c>
      <c r="M281" s="59"/>
      <c r="N281" s="61">
        <v>1</v>
      </c>
      <c r="O281" s="62"/>
      <c r="P281" s="63"/>
      <c r="Q281" s="64"/>
      <c r="R281" s="64"/>
      <c r="S281" s="65"/>
      <c r="T281" s="63" t="str">
        <f>IF(COUNT(N281,P281)=2,ROUND(N281*P281,2),"-
-")</f>
        <v>-
-</v>
      </c>
      <c r="U281" s="65"/>
      <c r="V281" s="55" t="s">
        <v>3499</v>
      </c>
      <c r="W281" s="56"/>
      <c r="X281" s="57"/>
    </row>
    <row r="282" spans="1:24" ht="37.65" customHeight="1">
      <c r="A282" s="2"/>
      <c r="B282" s="2"/>
      <c r="C282" s="2"/>
      <c r="D282" s="2"/>
      <c r="E282" s="55" t="s">
        <v>3482</v>
      </c>
      <c r="F282" s="56"/>
      <c r="G282" s="56"/>
      <c r="H282" s="56"/>
      <c r="I282" s="56"/>
      <c r="J282" s="56"/>
      <c r="K282" s="57"/>
      <c r="L282" s="58" t="s">
        <v>65</v>
      </c>
      <c r="M282" s="59"/>
      <c r="N282" s="61">
        <v>1</v>
      </c>
      <c r="O282" s="62"/>
      <c r="P282" s="63"/>
      <c r="Q282" s="64"/>
      <c r="R282" s="64"/>
      <c r="S282" s="65"/>
      <c r="T282" s="63" t="str">
        <f>IF(COUNT(N282,P282)=2,ROUND(N282*P282,2),"-
-")</f>
        <v>-
-</v>
      </c>
      <c r="U282" s="65"/>
      <c r="V282" s="55" t="s">
        <v>3483</v>
      </c>
      <c r="W282" s="56"/>
      <c r="X282" s="57"/>
    </row>
    <row r="283" spans="1:24" ht="18.75" customHeight="1">
      <c r="A283" s="2"/>
      <c r="B283" s="2"/>
      <c r="C283" s="2"/>
      <c r="D283" s="2"/>
      <c r="E283" s="55" t="s">
        <v>3405</v>
      </c>
      <c r="F283" s="56"/>
      <c r="G283" s="56"/>
      <c r="H283" s="56"/>
      <c r="I283" s="56"/>
      <c r="J283" s="56"/>
      <c r="K283" s="57"/>
      <c r="L283" s="58" t="s">
        <v>65</v>
      </c>
      <c r="M283" s="59"/>
      <c r="N283" s="61">
        <v>1</v>
      </c>
      <c r="O283" s="62"/>
      <c r="P283" s="63"/>
      <c r="Q283" s="64"/>
      <c r="R283" s="64"/>
      <c r="S283" s="65"/>
      <c r="T283" s="63" t="str">
        <f>IF(COUNT(N283,P283)=2,ROUND(N283*P283,2),"-")</f>
        <v>-</v>
      </c>
      <c r="U283" s="65"/>
      <c r="V283" s="55" t="s">
        <v>3406</v>
      </c>
      <c r="W283" s="56"/>
      <c r="X283" s="57"/>
    </row>
    <row r="284" spans="1:24" ht="18.899999999999999" customHeight="1">
      <c r="A284" s="2"/>
      <c r="B284" s="2"/>
      <c r="C284" s="2"/>
      <c r="D284" s="2"/>
      <c r="E284" s="55" t="s">
        <v>3409</v>
      </c>
      <c r="F284" s="56"/>
      <c r="G284" s="56"/>
      <c r="H284" s="56"/>
      <c r="I284" s="56"/>
      <c r="J284" s="56"/>
      <c r="K284" s="57"/>
      <c r="L284" s="58" t="s">
        <v>58</v>
      </c>
      <c r="M284" s="59"/>
      <c r="N284" s="61">
        <v>1</v>
      </c>
      <c r="O284" s="62"/>
      <c r="P284" s="66"/>
      <c r="Q284" s="67"/>
      <c r="R284" s="67"/>
      <c r="S284" s="68"/>
      <c r="T284" s="63" t="str">
        <f>IF(COUNT(T281,T282,T283)=3,SUM(T281,T282,T283),"-")</f>
        <v>-</v>
      </c>
      <c r="U284" s="65"/>
      <c r="V284" s="55"/>
      <c r="W284" s="56"/>
      <c r="X284" s="57"/>
    </row>
    <row r="285" spans="1:24" ht="18.75" customHeight="1">
      <c r="A285" s="2"/>
      <c r="B285" s="2"/>
      <c r="C285" s="2"/>
      <c r="D285" s="2"/>
      <c r="E285" s="55"/>
      <c r="F285" s="56"/>
      <c r="G285" s="56"/>
      <c r="H285" s="56"/>
      <c r="I285" s="56"/>
      <c r="J285" s="56"/>
      <c r="K285" s="57"/>
      <c r="L285" s="58"/>
      <c r="M285" s="59"/>
      <c r="N285" s="69"/>
      <c r="O285" s="70"/>
      <c r="P285" s="69"/>
      <c r="Q285" s="71"/>
      <c r="R285" s="71"/>
      <c r="S285" s="70"/>
      <c r="T285" s="69"/>
      <c r="U285" s="70"/>
      <c r="V285" s="55"/>
      <c r="W285" s="56"/>
      <c r="X285" s="57"/>
    </row>
    <row r="286" spans="1:24" ht="18.75" customHeight="1">
      <c r="A286" s="2"/>
      <c r="B286" s="2"/>
      <c r="C286" s="2"/>
      <c r="D286" s="2"/>
      <c r="E286" s="55"/>
      <c r="F286" s="56"/>
      <c r="G286" s="56"/>
      <c r="H286" s="56"/>
      <c r="I286" s="56"/>
      <c r="J286" s="56"/>
      <c r="K286" s="57"/>
      <c r="L286" s="58"/>
      <c r="M286" s="59"/>
      <c r="N286" s="69"/>
      <c r="O286" s="70"/>
      <c r="P286" s="69"/>
      <c r="Q286" s="71"/>
      <c r="R286" s="71"/>
      <c r="S286" s="70"/>
      <c r="T286" s="69"/>
      <c r="U286" s="70"/>
      <c r="V286" s="55"/>
      <c r="W286" s="56"/>
      <c r="X286" s="57"/>
    </row>
    <row r="287" spans="1:24" ht="18.75" customHeight="1">
      <c r="A287" s="2"/>
      <c r="B287" s="2"/>
      <c r="C287" s="2"/>
      <c r="D287" s="2"/>
      <c r="E287" s="55"/>
      <c r="F287" s="56"/>
      <c r="G287" s="56"/>
      <c r="H287" s="56"/>
      <c r="I287" s="56"/>
      <c r="J287" s="56"/>
      <c r="K287" s="57"/>
      <c r="L287" s="58"/>
      <c r="M287" s="59"/>
      <c r="N287" s="69"/>
      <c r="O287" s="70"/>
      <c r="P287" s="69"/>
      <c r="Q287" s="71"/>
      <c r="R287" s="71"/>
      <c r="S287" s="70"/>
      <c r="T287" s="69"/>
      <c r="U287" s="70"/>
      <c r="V287" s="55"/>
      <c r="W287" s="56"/>
      <c r="X287" s="57"/>
    </row>
    <row r="288" spans="1:24" ht="18.75" customHeight="1">
      <c r="A288" s="2"/>
      <c r="B288" s="2"/>
      <c r="C288" s="2"/>
      <c r="D288" s="2"/>
      <c r="E288" s="55"/>
      <c r="F288" s="56"/>
      <c r="G288" s="56"/>
      <c r="H288" s="56"/>
      <c r="I288" s="56"/>
      <c r="J288" s="56"/>
      <c r="K288" s="57"/>
      <c r="L288" s="58"/>
      <c r="M288" s="59"/>
      <c r="N288" s="69"/>
      <c r="O288" s="70"/>
      <c r="P288" s="69"/>
      <c r="Q288" s="71"/>
      <c r="R288" s="71"/>
      <c r="S288" s="70"/>
      <c r="T288" s="69"/>
      <c r="U288" s="70"/>
      <c r="V288" s="55"/>
      <c r="W288" s="56"/>
      <c r="X288" s="57"/>
    </row>
    <row r="289" spans="1:24" ht="18.75" customHeight="1">
      <c r="A289" s="2"/>
      <c r="B289" s="2"/>
      <c r="C289" s="2"/>
      <c r="D289" s="2"/>
      <c r="E289" s="55"/>
      <c r="F289" s="56"/>
      <c r="G289" s="56"/>
      <c r="H289" s="56"/>
      <c r="I289" s="56"/>
      <c r="J289" s="56"/>
      <c r="K289" s="57"/>
      <c r="L289" s="58"/>
      <c r="M289" s="59"/>
      <c r="N289" s="69"/>
      <c r="O289" s="70"/>
      <c r="P289" s="69"/>
      <c r="Q289" s="71"/>
      <c r="R289" s="71"/>
      <c r="S289" s="70"/>
      <c r="T289" s="69"/>
      <c r="U289" s="70"/>
      <c r="V289" s="55"/>
      <c r="W289" s="56"/>
      <c r="X289" s="57"/>
    </row>
    <row r="290" spans="1:24" ht="18.75" customHeight="1">
      <c r="A290" s="2"/>
      <c r="B290" s="2"/>
      <c r="C290" s="2"/>
      <c r="D290" s="2"/>
      <c r="E290" s="55"/>
      <c r="F290" s="56"/>
      <c r="G290" s="56"/>
      <c r="H290" s="56"/>
      <c r="I290" s="56"/>
      <c r="J290" s="56"/>
      <c r="K290" s="57"/>
      <c r="L290" s="58"/>
      <c r="M290" s="59"/>
      <c r="N290" s="69"/>
      <c r="O290" s="70"/>
      <c r="P290" s="69"/>
      <c r="Q290" s="71"/>
      <c r="R290" s="71"/>
      <c r="S290" s="70"/>
      <c r="T290" s="69"/>
      <c r="U290" s="70"/>
      <c r="V290" s="55"/>
      <c r="W290" s="56"/>
      <c r="X290" s="57"/>
    </row>
    <row r="291" spans="1:24" ht="18.75" customHeight="1">
      <c r="A291" s="2"/>
      <c r="B291" s="2"/>
      <c r="C291" s="2"/>
      <c r="D291" s="2"/>
      <c r="E291" s="55"/>
      <c r="F291" s="56"/>
      <c r="G291" s="56"/>
      <c r="H291" s="56"/>
      <c r="I291" s="56"/>
      <c r="J291" s="56"/>
      <c r="K291" s="57"/>
      <c r="L291" s="58"/>
      <c r="M291" s="59"/>
      <c r="N291" s="69"/>
      <c r="O291" s="70"/>
      <c r="P291" s="69"/>
      <c r="Q291" s="71"/>
      <c r="R291" s="71"/>
      <c r="S291" s="70"/>
      <c r="T291" s="69"/>
      <c r="U291" s="70"/>
      <c r="V291" s="55"/>
      <c r="W291" s="56"/>
      <c r="X291" s="57"/>
    </row>
    <row r="292" spans="1:24" ht="18.75" customHeight="1">
      <c r="A292" s="2"/>
      <c r="B292" s="2"/>
      <c r="C292" s="2"/>
      <c r="D292" s="2"/>
      <c r="E292" s="55"/>
      <c r="F292" s="56"/>
      <c r="G292" s="56"/>
      <c r="H292" s="56"/>
      <c r="I292" s="56"/>
      <c r="J292" s="56"/>
      <c r="K292" s="57"/>
      <c r="L292" s="58"/>
      <c r="M292" s="59"/>
      <c r="N292" s="69"/>
      <c r="O292" s="70"/>
      <c r="P292" s="69"/>
      <c r="Q292" s="71"/>
      <c r="R292" s="71"/>
      <c r="S292" s="70"/>
      <c r="T292" s="69"/>
      <c r="U292" s="70"/>
      <c r="V292" s="55"/>
      <c r="W292" s="56"/>
      <c r="X292" s="57"/>
    </row>
    <row r="293" spans="1:24" ht="18.75" customHeight="1">
      <c r="A293" s="2"/>
      <c r="B293" s="2"/>
      <c r="C293" s="2"/>
      <c r="D293" s="2"/>
      <c r="E293" s="55"/>
      <c r="F293" s="56"/>
      <c r="G293" s="56"/>
      <c r="H293" s="56"/>
      <c r="I293" s="56"/>
      <c r="J293" s="56"/>
      <c r="K293" s="57"/>
      <c r="L293" s="58"/>
      <c r="M293" s="59"/>
      <c r="N293" s="69"/>
      <c r="O293" s="70"/>
      <c r="P293" s="69"/>
      <c r="Q293" s="71"/>
      <c r="R293" s="71"/>
      <c r="S293" s="70"/>
      <c r="T293" s="69"/>
      <c r="U293" s="70"/>
      <c r="V293" s="55"/>
      <c r="W293" s="56"/>
      <c r="X293" s="57"/>
    </row>
    <row r="294" spans="1:24" ht="18.75" customHeight="1">
      <c r="A294" s="2"/>
      <c r="B294" s="2"/>
      <c r="C294" s="2"/>
      <c r="D294" s="2"/>
      <c r="E294" s="55"/>
      <c r="F294" s="56"/>
      <c r="G294" s="56"/>
      <c r="H294" s="56"/>
      <c r="I294" s="56"/>
      <c r="J294" s="56"/>
      <c r="K294" s="57"/>
      <c r="L294" s="58"/>
      <c r="M294" s="59"/>
      <c r="N294" s="69"/>
      <c r="O294" s="70"/>
      <c r="P294" s="69"/>
      <c r="Q294" s="71"/>
      <c r="R294" s="71"/>
      <c r="S294" s="70"/>
      <c r="T294" s="69"/>
      <c r="U294" s="70"/>
      <c r="V294" s="55"/>
      <c r="W294" s="56"/>
      <c r="X294" s="57"/>
    </row>
    <row r="295" spans="1:24" ht="18.75" customHeight="1">
      <c r="A295" s="2"/>
      <c r="B295" s="2"/>
      <c r="C295" s="2"/>
      <c r="D295" s="2"/>
      <c r="E295" s="55"/>
      <c r="F295" s="56"/>
      <c r="G295" s="56"/>
      <c r="H295" s="56"/>
      <c r="I295" s="56"/>
      <c r="J295" s="56"/>
      <c r="K295" s="57"/>
      <c r="L295" s="58"/>
      <c r="M295" s="59"/>
      <c r="N295" s="69"/>
      <c r="O295" s="70"/>
      <c r="P295" s="69"/>
      <c r="Q295" s="71"/>
      <c r="R295" s="71"/>
      <c r="S295" s="70"/>
      <c r="T295" s="69"/>
      <c r="U295" s="70"/>
      <c r="V295" s="55"/>
      <c r="W295" s="56"/>
      <c r="X295" s="57"/>
    </row>
    <row r="296" spans="1:24" ht="18.75" customHeight="1">
      <c r="A296" s="2"/>
      <c r="B296" s="2"/>
      <c r="C296" s="2"/>
      <c r="D296" s="2"/>
      <c r="E296" s="55"/>
      <c r="F296" s="56"/>
      <c r="G296" s="56"/>
      <c r="H296" s="56"/>
      <c r="I296" s="56"/>
      <c r="J296" s="56"/>
      <c r="K296" s="57"/>
      <c r="L296" s="58"/>
      <c r="M296" s="59"/>
      <c r="N296" s="69"/>
      <c r="O296" s="70"/>
      <c r="P296" s="69"/>
      <c r="Q296" s="71"/>
      <c r="R296" s="71"/>
      <c r="S296" s="70"/>
      <c r="T296" s="69"/>
      <c r="U296" s="70"/>
      <c r="V296" s="55"/>
      <c r="W296" s="56"/>
      <c r="X296" s="57"/>
    </row>
    <row r="297" spans="1:24" ht="18.75" customHeight="1">
      <c r="A297" s="2"/>
      <c r="B297" s="2"/>
      <c r="C297" s="2"/>
      <c r="D297" s="2"/>
      <c r="E297" s="55"/>
      <c r="F297" s="56"/>
      <c r="G297" s="56"/>
      <c r="H297" s="56"/>
      <c r="I297" s="56"/>
      <c r="J297" s="56"/>
      <c r="K297" s="57"/>
      <c r="L297" s="58"/>
      <c r="M297" s="59"/>
      <c r="N297" s="69"/>
      <c r="O297" s="70"/>
      <c r="P297" s="69"/>
      <c r="Q297" s="71"/>
      <c r="R297" s="71"/>
      <c r="S297" s="70"/>
      <c r="T297" s="69"/>
      <c r="U297" s="70"/>
      <c r="V297" s="55"/>
      <c r="W297" s="56"/>
      <c r="X297" s="57"/>
    </row>
    <row r="298" spans="1:24" ht="18.75" customHeight="1">
      <c r="A298" s="2"/>
      <c r="B298" s="2"/>
      <c r="C298" s="2"/>
      <c r="D298" s="2"/>
      <c r="E298" s="55"/>
      <c r="F298" s="56"/>
      <c r="G298" s="56"/>
      <c r="H298" s="56"/>
      <c r="I298" s="56"/>
      <c r="J298" s="56"/>
      <c r="K298" s="57"/>
      <c r="L298" s="58"/>
      <c r="M298" s="59"/>
      <c r="N298" s="69"/>
      <c r="O298" s="70"/>
      <c r="P298" s="69"/>
      <c r="Q298" s="71"/>
      <c r="R298" s="71"/>
      <c r="S298" s="70"/>
      <c r="T298" s="69"/>
      <c r="U298" s="70"/>
      <c r="V298" s="55"/>
      <c r="W298" s="56"/>
      <c r="X298" s="57"/>
    </row>
    <row r="299" spans="1:24" ht="18.75" customHeight="1">
      <c r="A299" s="2"/>
      <c r="B299" s="2"/>
      <c r="C299" s="2"/>
      <c r="D299" s="2"/>
      <c r="E299" s="55"/>
      <c r="F299" s="56"/>
      <c r="G299" s="56"/>
      <c r="H299" s="56"/>
      <c r="I299" s="56"/>
      <c r="J299" s="56"/>
      <c r="K299" s="57"/>
      <c r="L299" s="58"/>
      <c r="M299" s="59"/>
      <c r="N299" s="69"/>
      <c r="O299" s="70"/>
      <c r="P299" s="69"/>
      <c r="Q299" s="71"/>
      <c r="R299" s="71"/>
      <c r="S299" s="70"/>
      <c r="T299" s="69"/>
      <c r="U299" s="70"/>
      <c r="V299" s="55"/>
      <c r="W299" s="56"/>
      <c r="X299" s="57"/>
    </row>
    <row r="300" spans="1:24" ht="18.75" customHeight="1">
      <c r="A300" s="2"/>
      <c r="B300" s="2"/>
      <c r="C300" s="2"/>
      <c r="D300" s="2"/>
      <c r="E300" s="55"/>
      <c r="F300" s="56"/>
      <c r="G300" s="56"/>
      <c r="H300" s="56"/>
      <c r="I300" s="56"/>
      <c r="J300" s="56"/>
      <c r="K300" s="57"/>
      <c r="L300" s="58"/>
      <c r="M300" s="59"/>
      <c r="N300" s="69"/>
      <c r="O300" s="70"/>
      <c r="P300" s="69"/>
      <c r="Q300" s="71"/>
      <c r="R300" s="71"/>
      <c r="S300" s="70"/>
      <c r="T300" s="69"/>
      <c r="U300" s="70"/>
      <c r="V300" s="55"/>
      <c r="W300" s="56"/>
      <c r="X300" s="57"/>
    </row>
    <row r="301" spans="1:24" ht="18.75" customHeight="1">
      <c r="A301" s="2"/>
      <c r="B301" s="2"/>
      <c r="C301" s="2"/>
      <c r="D301" s="2"/>
      <c r="E301" s="55"/>
      <c r="F301" s="56"/>
      <c r="G301" s="56"/>
      <c r="H301" s="56"/>
      <c r="I301" s="56"/>
      <c r="J301" s="56"/>
      <c r="K301" s="57"/>
      <c r="L301" s="58"/>
      <c r="M301" s="59"/>
      <c r="N301" s="69"/>
      <c r="O301" s="70"/>
      <c r="P301" s="69"/>
      <c r="Q301" s="71"/>
      <c r="R301" s="71"/>
      <c r="S301" s="70"/>
      <c r="T301" s="69"/>
      <c r="U301" s="70"/>
      <c r="V301" s="55"/>
      <c r="W301" s="56"/>
      <c r="X301" s="57"/>
    </row>
    <row r="302" spans="1:24" ht="18.75" customHeight="1">
      <c r="A302" s="2"/>
      <c r="B302" s="2"/>
      <c r="C302" s="2"/>
      <c r="D302" s="2"/>
      <c r="E302" s="55"/>
      <c r="F302" s="56"/>
      <c r="G302" s="56"/>
      <c r="H302" s="56"/>
      <c r="I302" s="56"/>
      <c r="J302" s="56"/>
      <c r="K302" s="57"/>
      <c r="L302" s="58"/>
      <c r="M302" s="59"/>
      <c r="N302" s="69"/>
      <c r="O302" s="70"/>
      <c r="P302" s="69"/>
      <c r="Q302" s="71"/>
      <c r="R302" s="71"/>
      <c r="S302" s="70"/>
      <c r="T302" s="69"/>
      <c r="U302" s="70"/>
      <c r="V302" s="55"/>
      <c r="W302" s="56"/>
      <c r="X302" s="57"/>
    </row>
    <row r="303" spans="1:24" ht="18.75" customHeight="1">
      <c r="A303" s="2"/>
      <c r="B303" s="2"/>
      <c r="C303" s="2"/>
      <c r="D303" s="2"/>
      <c r="E303" s="55"/>
      <c r="F303" s="56"/>
      <c r="G303" s="56"/>
      <c r="H303" s="56"/>
      <c r="I303" s="56"/>
      <c r="J303" s="56"/>
      <c r="K303" s="57"/>
      <c r="L303" s="58"/>
      <c r="M303" s="59"/>
      <c r="N303" s="69"/>
      <c r="O303" s="70"/>
      <c r="P303" s="69"/>
      <c r="Q303" s="71"/>
      <c r="R303" s="71"/>
      <c r="S303" s="70"/>
      <c r="T303" s="69"/>
      <c r="U303" s="70"/>
      <c r="V303" s="55"/>
      <c r="W303" s="56"/>
      <c r="X303" s="57"/>
    </row>
    <row r="304" spans="1:24" ht="18.75" customHeight="1">
      <c r="A304" s="2"/>
      <c r="B304" s="2"/>
      <c r="C304" s="2"/>
      <c r="D304" s="2"/>
      <c r="E304" s="55"/>
      <c r="F304" s="56"/>
      <c r="G304" s="56"/>
      <c r="H304" s="56"/>
      <c r="I304" s="56"/>
      <c r="J304" s="56"/>
      <c r="K304" s="57"/>
      <c r="L304" s="58"/>
      <c r="M304" s="59"/>
      <c r="N304" s="69"/>
      <c r="O304" s="70"/>
      <c r="P304" s="69"/>
      <c r="Q304" s="71"/>
      <c r="R304" s="71"/>
      <c r="S304" s="70"/>
      <c r="T304" s="69"/>
      <c r="U304" s="70"/>
      <c r="V304" s="55"/>
      <c r="W304" s="56"/>
      <c r="X304" s="57"/>
    </row>
    <row r="305" spans="1:24" ht="18.75" customHeight="1">
      <c r="A305" s="2"/>
      <c r="B305" s="2"/>
      <c r="C305" s="2"/>
      <c r="D305" s="2"/>
      <c r="E305" s="55"/>
      <c r="F305" s="56"/>
      <c r="G305" s="56"/>
      <c r="H305" s="56"/>
      <c r="I305" s="56"/>
      <c r="J305" s="56"/>
      <c r="K305" s="57"/>
      <c r="L305" s="58"/>
      <c r="M305" s="59"/>
      <c r="N305" s="69"/>
      <c r="O305" s="70"/>
      <c r="P305" s="69"/>
      <c r="Q305" s="71"/>
      <c r="R305" s="71"/>
      <c r="S305" s="70"/>
      <c r="T305" s="69"/>
      <c r="U305" s="70"/>
      <c r="V305" s="55"/>
      <c r="W305" s="56"/>
      <c r="X305" s="57"/>
    </row>
    <row r="306" spans="1:24" ht="18.75" customHeight="1">
      <c r="A306" s="2"/>
      <c r="B306" s="2"/>
      <c r="C306" s="2"/>
      <c r="D306" s="2"/>
      <c r="E306" s="55"/>
      <c r="F306" s="56"/>
      <c r="G306" s="56"/>
      <c r="H306" s="56"/>
      <c r="I306" s="56"/>
      <c r="J306" s="56"/>
      <c r="K306" s="57"/>
      <c r="L306" s="58"/>
      <c r="M306" s="59"/>
      <c r="N306" s="69"/>
      <c r="O306" s="70"/>
      <c r="P306" s="69"/>
      <c r="Q306" s="71"/>
      <c r="R306" s="71"/>
      <c r="S306" s="70"/>
      <c r="T306" s="69"/>
      <c r="U306" s="70"/>
      <c r="V306" s="55"/>
      <c r="W306" s="56"/>
      <c r="X306" s="57"/>
    </row>
    <row r="307" spans="1:24" ht="37.65" customHeight="1">
      <c r="A307" s="2"/>
      <c r="B307" s="2"/>
      <c r="C307" s="2"/>
      <c r="D307" s="2"/>
      <c r="E307" s="55" t="s">
        <v>3410</v>
      </c>
      <c r="F307" s="56"/>
      <c r="G307" s="56"/>
      <c r="H307" s="56"/>
      <c r="I307" s="56"/>
      <c r="J307" s="56"/>
      <c r="K307" s="56"/>
      <c r="L307" s="56"/>
      <c r="M307" s="57"/>
      <c r="N307" s="58" t="s">
        <v>3411</v>
      </c>
      <c r="O307" s="60"/>
      <c r="P307" s="60"/>
      <c r="Q307" s="60"/>
      <c r="R307" s="60"/>
      <c r="S307" s="59"/>
      <c r="T307" s="72" t="str">
        <f>IF(COUNT(T284,N284)=2,IF(N284=0,"-",ROUND(T284/N284,2)),"-")</f>
        <v>-</v>
      </c>
      <c r="U307" s="73"/>
      <c r="V307" s="55"/>
      <c r="W307" s="56"/>
      <c r="X307" s="57"/>
    </row>
    <row r="308" spans="1:24" ht="4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2" customHeight="1">
      <c r="A309" s="2"/>
      <c r="B309" s="2"/>
      <c r="C309" s="75" t="s">
        <v>42</v>
      </c>
      <c r="D309" s="75"/>
      <c r="E309" s="75"/>
      <c r="F309" s="75"/>
      <c r="G309" s="75"/>
      <c r="H309" s="2"/>
      <c r="I309" s="75" t="s">
        <v>43</v>
      </c>
      <c r="J309" s="75"/>
      <c r="K309" s="2"/>
      <c r="L309" s="2"/>
      <c r="M309" s="75" t="s">
        <v>44</v>
      </c>
      <c r="N309" s="75"/>
      <c r="O309" s="2"/>
      <c r="P309" s="2"/>
      <c r="Q309" s="10" t="s">
        <v>43</v>
      </c>
      <c r="R309" s="2"/>
      <c r="S309" s="2"/>
      <c r="T309" s="2"/>
      <c r="U309" s="2"/>
      <c r="V309" s="2"/>
      <c r="W309" s="2"/>
      <c r="X309" s="2"/>
    </row>
    <row r="310" spans="1:24" ht="6.4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20.8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8" customHeight="1">
      <c r="A312" s="74" t="s">
        <v>0</v>
      </c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</row>
    <row r="313" spans="1:24" ht="6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8" customHeight="1">
      <c r="A314" s="74" t="s">
        <v>3387</v>
      </c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</row>
    <row r="315" spans="1:24" ht="4.0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2" customHeight="1">
      <c r="A316" s="2"/>
      <c r="B316" s="2"/>
      <c r="C316" s="2"/>
      <c r="D316" s="2"/>
      <c r="E316" s="2"/>
      <c r="F316" s="75" t="s">
        <v>3388</v>
      </c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2"/>
      <c r="T316" s="2"/>
      <c r="U316" s="2"/>
      <c r="V316" s="2"/>
      <c r="W316" s="2"/>
      <c r="X316" s="2"/>
    </row>
    <row r="317" spans="1:24" ht="1.0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2.7" customHeight="1">
      <c r="A318" s="2"/>
      <c r="B318" s="2"/>
      <c r="C318" s="2"/>
      <c r="D318" s="2"/>
      <c r="E318" s="2"/>
      <c r="F318" s="75" t="s">
        <v>3389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9.15" customHeight="1">
      <c r="A319" s="2"/>
      <c r="B319" s="2"/>
      <c r="C319" s="2"/>
      <c r="D319" s="2"/>
      <c r="E319" s="2"/>
      <c r="F319" s="7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76" t="s">
        <v>2</v>
      </c>
      <c r="V319" s="76"/>
      <c r="W319" s="76"/>
      <c r="X319" s="76"/>
    </row>
    <row r="320" spans="1:24" ht="2.7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76"/>
      <c r="V320" s="76"/>
      <c r="W320" s="76"/>
      <c r="X320" s="76"/>
    </row>
    <row r="321" spans="1:24" ht="0.4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2.1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75" t="s">
        <v>3500</v>
      </c>
      <c r="V322" s="75"/>
      <c r="W322" s="75"/>
      <c r="X322" s="2"/>
    </row>
    <row r="323" spans="1:24" ht="9.75" customHeight="1">
      <c r="A323" s="2"/>
      <c r="B323" s="75" t="s">
        <v>3391</v>
      </c>
      <c r="C323" s="75"/>
      <c r="D323" s="2"/>
      <c r="E323" s="2"/>
      <c r="F323" s="75" t="s">
        <v>3392</v>
      </c>
      <c r="G323" s="75"/>
      <c r="H323" s="75"/>
      <c r="I323" s="7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75"/>
      <c r="V323" s="75"/>
      <c r="W323" s="75"/>
      <c r="X323" s="2"/>
    </row>
    <row r="324" spans="1:24" ht="2.1" customHeight="1">
      <c r="A324" s="2"/>
      <c r="B324" s="75"/>
      <c r="C324" s="75"/>
      <c r="D324" s="2"/>
      <c r="E324" s="2"/>
      <c r="F324" s="75"/>
      <c r="G324" s="75"/>
      <c r="H324" s="75"/>
      <c r="I324" s="7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.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36.75" customHeight="1">
      <c r="A326" s="49" t="s">
        <v>152</v>
      </c>
      <c r="B326" s="50"/>
      <c r="C326" s="50"/>
      <c r="D326" s="51"/>
      <c r="E326" s="49" t="s">
        <v>3501</v>
      </c>
      <c r="F326" s="50"/>
      <c r="G326" s="50"/>
      <c r="H326" s="50"/>
      <c r="I326" s="50"/>
      <c r="J326" s="50"/>
      <c r="K326" s="50"/>
      <c r="L326" s="50"/>
      <c r="M326" s="51"/>
      <c r="N326" s="52" t="s">
        <v>3394</v>
      </c>
      <c r="O326" s="53"/>
      <c r="P326" s="53"/>
      <c r="Q326" s="53"/>
      <c r="R326" s="53"/>
      <c r="S326" s="54"/>
      <c r="T326" s="49" t="s">
        <v>3502</v>
      </c>
      <c r="U326" s="50"/>
      <c r="V326" s="50"/>
      <c r="W326" s="50"/>
      <c r="X326" s="51"/>
    </row>
    <row r="327" spans="1:24" ht="18.75" customHeight="1">
      <c r="A327" s="2"/>
      <c r="B327" s="2"/>
      <c r="C327" s="2"/>
      <c r="D327" s="2"/>
      <c r="E327" s="55" t="s">
        <v>3396</v>
      </c>
      <c r="F327" s="56"/>
      <c r="G327" s="56"/>
      <c r="H327" s="56"/>
      <c r="I327" s="56"/>
      <c r="J327" s="56"/>
      <c r="K327" s="57"/>
      <c r="L327" s="58" t="s">
        <v>3397</v>
      </c>
      <c r="M327" s="59"/>
      <c r="N327" s="58" t="s">
        <v>3398</v>
      </c>
      <c r="O327" s="59"/>
      <c r="P327" s="58" t="s">
        <v>3399</v>
      </c>
      <c r="Q327" s="60"/>
      <c r="R327" s="60"/>
      <c r="S327" s="59"/>
      <c r="T327" s="58" t="s">
        <v>3400</v>
      </c>
      <c r="U327" s="59"/>
      <c r="V327" s="58" t="s">
        <v>53</v>
      </c>
      <c r="W327" s="60"/>
      <c r="X327" s="59"/>
    </row>
    <row r="328" spans="1:24" ht="37.65" customHeight="1">
      <c r="A328" s="2"/>
      <c r="B328" s="2"/>
      <c r="C328" s="2"/>
      <c r="D328" s="2"/>
      <c r="E328" s="55" t="s">
        <v>3503</v>
      </c>
      <c r="F328" s="56"/>
      <c r="G328" s="56"/>
      <c r="H328" s="56"/>
      <c r="I328" s="56"/>
      <c r="J328" s="56"/>
      <c r="K328" s="57"/>
      <c r="L328" s="58" t="s">
        <v>58</v>
      </c>
      <c r="M328" s="59"/>
      <c r="N328" s="61">
        <v>3</v>
      </c>
      <c r="O328" s="62"/>
      <c r="P328" s="63"/>
      <c r="Q328" s="64"/>
      <c r="R328" s="64"/>
      <c r="S328" s="65"/>
      <c r="T328" s="63" t="str">
        <f t="shared" ref="T328:T333" si="0">IF(COUNT(N328,P328)=2,ROUND(N328*P328,2),"-
-")</f>
        <v>-
-</v>
      </c>
      <c r="U328" s="65"/>
      <c r="V328" s="55" t="s">
        <v>3504</v>
      </c>
      <c r="W328" s="56"/>
      <c r="X328" s="57"/>
    </row>
    <row r="329" spans="1:24" ht="37.65" customHeight="1">
      <c r="A329" s="2"/>
      <c r="B329" s="2"/>
      <c r="C329" s="2"/>
      <c r="D329" s="2"/>
      <c r="E329" s="55" t="s">
        <v>3505</v>
      </c>
      <c r="F329" s="56"/>
      <c r="G329" s="56"/>
      <c r="H329" s="56"/>
      <c r="I329" s="56"/>
      <c r="J329" s="56"/>
      <c r="K329" s="57"/>
      <c r="L329" s="58" t="s">
        <v>58</v>
      </c>
      <c r="M329" s="59"/>
      <c r="N329" s="61">
        <v>2</v>
      </c>
      <c r="O329" s="62"/>
      <c r="P329" s="63"/>
      <c r="Q329" s="64"/>
      <c r="R329" s="64"/>
      <c r="S329" s="65"/>
      <c r="T329" s="63" t="str">
        <f t="shared" si="0"/>
        <v>-
-</v>
      </c>
      <c r="U329" s="65"/>
      <c r="V329" s="55" t="s">
        <v>3506</v>
      </c>
      <c r="W329" s="56"/>
      <c r="X329" s="57"/>
    </row>
    <row r="330" spans="1:24" ht="37.65" customHeight="1">
      <c r="A330" s="2"/>
      <c r="B330" s="2"/>
      <c r="C330" s="2"/>
      <c r="D330" s="2"/>
      <c r="E330" s="55" t="s">
        <v>3507</v>
      </c>
      <c r="F330" s="56"/>
      <c r="G330" s="56"/>
      <c r="H330" s="56"/>
      <c r="I330" s="56"/>
      <c r="J330" s="56"/>
      <c r="K330" s="57"/>
      <c r="L330" s="58" t="s">
        <v>58</v>
      </c>
      <c r="M330" s="59"/>
      <c r="N330" s="61">
        <v>1</v>
      </c>
      <c r="O330" s="62"/>
      <c r="P330" s="63"/>
      <c r="Q330" s="64"/>
      <c r="R330" s="64"/>
      <c r="S330" s="65"/>
      <c r="T330" s="63" t="str">
        <f t="shared" si="0"/>
        <v>-
-</v>
      </c>
      <c r="U330" s="65"/>
      <c r="V330" s="55" t="s">
        <v>3508</v>
      </c>
      <c r="W330" s="56"/>
      <c r="X330" s="57"/>
    </row>
    <row r="331" spans="1:24" ht="37.65" customHeight="1">
      <c r="A331" s="2"/>
      <c r="B331" s="2"/>
      <c r="C331" s="2"/>
      <c r="D331" s="2"/>
      <c r="E331" s="55" t="s">
        <v>3509</v>
      </c>
      <c r="F331" s="56"/>
      <c r="G331" s="56"/>
      <c r="H331" s="56"/>
      <c r="I331" s="56"/>
      <c r="J331" s="56"/>
      <c r="K331" s="57"/>
      <c r="L331" s="58" t="s">
        <v>65</v>
      </c>
      <c r="M331" s="59"/>
      <c r="N331" s="61">
        <v>1</v>
      </c>
      <c r="O331" s="62"/>
      <c r="P331" s="63"/>
      <c r="Q331" s="64"/>
      <c r="R331" s="64"/>
      <c r="S331" s="65"/>
      <c r="T331" s="63" t="str">
        <f t="shared" si="0"/>
        <v>-
-</v>
      </c>
      <c r="U331" s="65"/>
      <c r="V331" s="55" t="s">
        <v>3510</v>
      </c>
      <c r="W331" s="56"/>
      <c r="X331" s="57"/>
    </row>
    <row r="332" spans="1:24" ht="37.65" customHeight="1">
      <c r="A332" s="2"/>
      <c r="B332" s="2"/>
      <c r="C332" s="2"/>
      <c r="D332" s="2"/>
      <c r="E332" s="55" t="s">
        <v>3511</v>
      </c>
      <c r="F332" s="56"/>
      <c r="G332" s="56"/>
      <c r="H332" s="56"/>
      <c r="I332" s="56"/>
      <c r="J332" s="56"/>
      <c r="K332" s="57"/>
      <c r="L332" s="58" t="s">
        <v>65</v>
      </c>
      <c r="M332" s="59"/>
      <c r="N332" s="61">
        <v>1</v>
      </c>
      <c r="O332" s="62"/>
      <c r="P332" s="63"/>
      <c r="Q332" s="64"/>
      <c r="R332" s="64"/>
      <c r="S332" s="65"/>
      <c r="T332" s="63" t="str">
        <f t="shared" si="0"/>
        <v>-
-</v>
      </c>
      <c r="U332" s="65"/>
      <c r="V332" s="55" t="s">
        <v>3512</v>
      </c>
      <c r="W332" s="56"/>
      <c r="X332" s="57"/>
    </row>
    <row r="333" spans="1:24" ht="37.65" customHeight="1">
      <c r="A333" s="2"/>
      <c r="B333" s="2"/>
      <c r="C333" s="2"/>
      <c r="D333" s="2"/>
      <c r="E333" s="55" t="s">
        <v>3513</v>
      </c>
      <c r="F333" s="56"/>
      <c r="G333" s="56"/>
      <c r="H333" s="56"/>
      <c r="I333" s="56"/>
      <c r="J333" s="56"/>
      <c r="K333" s="57"/>
      <c r="L333" s="58" t="s">
        <v>65</v>
      </c>
      <c r="M333" s="59"/>
      <c r="N333" s="61">
        <v>1</v>
      </c>
      <c r="O333" s="62"/>
      <c r="P333" s="63"/>
      <c r="Q333" s="64"/>
      <c r="R333" s="64"/>
      <c r="S333" s="65"/>
      <c r="T333" s="63" t="str">
        <f t="shared" si="0"/>
        <v>-
-</v>
      </c>
      <c r="U333" s="65"/>
      <c r="V333" s="55" t="s">
        <v>3514</v>
      </c>
      <c r="W333" s="56"/>
      <c r="X333" s="57"/>
    </row>
    <row r="334" spans="1:24" ht="18.75" customHeight="1">
      <c r="A334" s="2"/>
      <c r="B334" s="2"/>
      <c r="C334" s="2"/>
      <c r="D334" s="2"/>
      <c r="E334" s="55" t="s">
        <v>3430</v>
      </c>
      <c r="F334" s="56"/>
      <c r="G334" s="56"/>
      <c r="H334" s="56"/>
      <c r="I334" s="56"/>
      <c r="J334" s="56"/>
      <c r="K334" s="57"/>
      <c r="L334" s="58" t="s">
        <v>3431</v>
      </c>
      <c r="M334" s="59"/>
      <c r="N334" s="61">
        <v>0.1</v>
      </c>
      <c r="O334" s="62"/>
      <c r="P334" s="63"/>
      <c r="Q334" s="64"/>
      <c r="R334" s="64"/>
      <c r="S334" s="65"/>
      <c r="T334" s="63" t="str">
        <f>IF(COUNT(N334,P334)=2,ROUND(N334*P334,2),"-")</f>
        <v>-</v>
      </c>
      <c r="U334" s="65"/>
      <c r="V334" s="55" t="s">
        <v>3432</v>
      </c>
      <c r="W334" s="56"/>
      <c r="X334" s="57"/>
    </row>
    <row r="335" spans="1:24" ht="18.75" customHeight="1">
      <c r="A335" s="2"/>
      <c r="B335" s="2"/>
      <c r="C335" s="2"/>
      <c r="D335" s="2"/>
      <c r="E335" s="55" t="s">
        <v>3440</v>
      </c>
      <c r="F335" s="56"/>
      <c r="G335" s="56"/>
      <c r="H335" s="56"/>
      <c r="I335" s="56"/>
      <c r="J335" s="56"/>
      <c r="K335" s="57"/>
      <c r="L335" s="58" t="s">
        <v>3431</v>
      </c>
      <c r="M335" s="59"/>
      <c r="N335" s="61">
        <v>0.1</v>
      </c>
      <c r="O335" s="62"/>
      <c r="P335" s="63"/>
      <c r="Q335" s="64"/>
      <c r="R335" s="64"/>
      <c r="S335" s="65"/>
      <c r="T335" s="63" t="str">
        <f>IF(COUNT(N335,P335)=2,ROUND(N335*P335,2),"-")</f>
        <v>-</v>
      </c>
      <c r="U335" s="65"/>
      <c r="V335" s="55" t="s">
        <v>3441</v>
      </c>
      <c r="W335" s="56"/>
      <c r="X335" s="57"/>
    </row>
    <row r="336" spans="1:24" ht="18.75" customHeight="1">
      <c r="A336" s="2"/>
      <c r="B336" s="2"/>
      <c r="C336" s="2"/>
      <c r="D336" s="2"/>
      <c r="E336" s="55" t="s">
        <v>3291</v>
      </c>
      <c r="F336" s="56"/>
      <c r="G336" s="56"/>
      <c r="H336" s="56"/>
      <c r="I336" s="56"/>
      <c r="J336" s="56"/>
      <c r="K336" s="57"/>
      <c r="L336" s="58" t="s">
        <v>65</v>
      </c>
      <c r="M336" s="59"/>
      <c r="N336" s="61">
        <v>1</v>
      </c>
      <c r="O336" s="62"/>
      <c r="P336" s="63"/>
      <c r="Q336" s="64"/>
      <c r="R336" s="64"/>
      <c r="S336" s="65"/>
      <c r="T336" s="63" t="str">
        <f>IF(COUNT(N336,P336)=2,ROUND(N336*P336,2),"-")</f>
        <v>-</v>
      </c>
      <c r="U336" s="65"/>
      <c r="V336" s="55" t="s">
        <v>3292</v>
      </c>
      <c r="W336" s="56"/>
      <c r="X336" s="57"/>
    </row>
    <row r="337" spans="1:24" ht="18.75" customHeight="1">
      <c r="A337" s="2"/>
      <c r="B337" s="2"/>
      <c r="C337" s="2"/>
      <c r="D337" s="2"/>
      <c r="E337" s="55" t="s">
        <v>3515</v>
      </c>
      <c r="F337" s="56"/>
      <c r="G337" s="56"/>
      <c r="H337" s="56"/>
      <c r="I337" s="56"/>
      <c r="J337" s="56"/>
      <c r="K337" s="57"/>
      <c r="L337" s="58" t="s">
        <v>65</v>
      </c>
      <c r="M337" s="59"/>
      <c r="N337" s="61">
        <v>1</v>
      </c>
      <c r="O337" s="62"/>
      <c r="P337" s="63" t="str">
        <f>IF(COUNT(T328,T329,T330,T331,T332,T333,T334,T335,T336)=9,ROUND(SUM(T328,T329,T330,T331,T332,T333,T334,T335,T336)*0.02,2),"")</f>
        <v/>
      </c>
      <c r="Q337" s="64"/>
      <c r="R337" s="64"/>
      <c r="S337" s="65"/>
      <c r="T337" s="63" t="str">
        <f>IF(COUNT(N337,P337)=2,ROUND(N337*P337,2),"-")</f>
        <v>-</v>
      </c>
      <c r="U337" s="65"/>
      <c r="V337" s="55" t="s">
        <v>3516</v>
      </c>
      <c r="W337" s="56"/>
      <c r="X337" s="57"/>
    </row>
    <row r="338" spans="1:24" ht="18.899999999999999" customHeight="1">
      <c r="A338" s="2"/>
      <c r="B338" s="2"/>
      <c r="C338" s="2"/>
      <c r="D338" s="2"/>
      <c r="E338" s="55" t="s">
        <v>3409</v>
      </c>
      <c r="F338" s="56"/>
      <c r="G338" s="56"/>
      <c r="H338" s="56"/>
      <c r="I338" s="56"/>
      <c r="J338" s="56"/>
      <c r="K338" s="57"/>
      <c r="L338" s="58" t="s">
        <v>58</v>
      </c>
      <c r="M338" s="59"/>
      <c r="N338" s="61">
        <v>1</v>
      </c>
      <c r="O338" s="62"/>
      <c r="P338" s="66"/>
      <c r="Q338" s="67"/>
      <c r="R338" s="67"/>
      <c r="S338" s="68"/>
      <c r="T338" s="63" t="str">
        <f>IF(COUNT(T328,T329,T330,T331,T332,T333,T334,T335,T336,T337)=10,SUM(T328,T329,T330,T331,T332,T333,T334,T335,T336,T337),"-")</f>
        <v>-</v>
      </c>
      <c r="U338" s="65"/>
      <c r="V338" s="55"/>
      <c r="W338" s="56"/>
      <c r="X338" s="57"/>
    </row>
    <row r="339" spans="1:24" ht="18.75" customHeight="1">
      <c r="A339" s="2"/>
      <c r="B339" s="2"/>
      <c r="C339" s="2"/>
      <c r="D339" s="2"/>
      <c r="E339" s="55"/>
      <c r="F339" s="56"/>
      <c r="G339" s="56"/>
      <c r="H339" s="56"/>
      <c r="I339" s="56"/>
      <c r="J339" s="56"/>
      <c r="K339" s="57"/>
      <c r="L339" s="58"/>
      <c r="M339" s="59"/>
      <c r="N339" s="69"/>
      <c r="O339" s="70"/>
      <c r="P339" s="69"/>
      <c r="Q339" s="71"/>
      <c r="R339" s="71"/>
      <c r="S339" s="70"/>
      <c r="T339" s="69"/>
      <c r="U339" s="70"/>
      <c r="V339" s="55"/>
      <c r="W339" s="56"/>
      <c r="X339" s="57"/>
    </row>
    <row r="340" spans="1:24" ht="18.75" customHeight="1">
      <c r="A340" s="2"/>
      <c r="B340" s="2"/>
      <c r="C340" s="2"/>
      <c r="D340" s="2"/>
      <c r="E340" s="55"/>
      <c r="F340" s="56"/>
      <c r="G340" s="56"/>
      <c r="H340" s="56"/>
      <c r="I340" s="56"/>
      <c r="J340" s="56"/>
      <c r="K340" s="57"/>
      <c r="L340" s="58"/>
      <c r="M340" s="59"/>
      <c r="N340" s="69"/>
      <c r="O340" s="70"/>
      <c r="P340" s="69"/>
      <c r="Q340" s="71"/>
      <c r="R340" s="71"/>
      <c r="S340" s="70"/>
      <c r="T340" s="69"/>
      <c r="U340" s="70"/>
      <c r="V340" s="55"/>
      <c r="W340" s="56"/>
      <c r="X340" s="57"/>
    </row>
    <row r="341" spans="1:24" ht="18.75" customHeight="1">
      <c r="A341" s="2"/>
      <c r="B341" s="2"/>
      <c r="C341" s="2"/>
      <c r="D341" s="2"/>
      <c r="E341" s="55"/>
      <c r="F341" s="56"/>
      <c r="G341" s="56"/>
      <c r="H341" s="56"/>
      <c r="I341" s="56"/>
      <c r="J341" s="56"/>
      <c r="K341" s="57"/>
      <c r="L341" s="58"/>
      <c r="M341" s="59"/>
      <c r="N341" s="69"/>
      <c r="O341" s="70"/>
      <c r="P341" s="69"/>
      <c r="Q341" s="71"/>
      <c r="R341" s="71"/>
      <c r="S341" s="70"/>
      <c r="T341" s="69"/>
      <c r="U341" s="70"/>
      <c r="V341" s="55"/>
      <c r="W341" s="56"/>
      <c r="X341" s="57"/>
    </row>
    <row r="342" spans="1:24" ht="18.75" customHeight="1">
      <c r="A342" s="2"/>
      <c r="B342" s="2"/>
      <c r="C342" s="2"/>
      <c r="D342" s="2"/>
      <c r="E342" s="55"/>
      <c r="F342" s="56"/>
      <c r="G342" s="56"/>
      <c r="H342" s="56"/>
      <c r="I342" s="56"/>
      <c r="J342" s="56"/>
      <c r="K342" s="57"/>
      <c r="L342" s="58"/>
      <c r="M342" s="59"/>
      <c r="N342" s="69"/>
      <c r="O342" s="70"/>
      <c r="P342" s="69"/>
      <c r="Q342" s="71"/>
      <c r="R342" s="71"/>
      <c r="S342" s="70"/>
      <c r="T342" s="69"/>
      <c r="U342" s="70"/>
      <c r="V342" s="55"/>
      <c r="W342" s="56"/>
      <c r="X342" s="57"/>
    </row>
    <row r="343" spans="1:24" ht="18.75" customHeight="1">
      <c r="A343" s="2"/>
      <c r="B343" s="2"/>
      <c r="C343" s="2"/>
      <c r="D343" s="2"/>
      <c r="E343" s="55"/>
      <c r="F343" s="56"/>
      <c r="G343" s="56"/>
      <c r="H343" s="56"/>
      <c r="I343" s="56"/>
      <c r="J343" s="56"/>
      <c r="K343" s="57"/>
      <c r="L343" s="58"/>
      <c r="M343" s="59"/>
      <c r="N343" s="69"/>
      <c r="O343" s="70"/>
      <c r="P343" s="69"/>
      <c r="Q343" s="71"/>
      <c r="R343" s="71"/>
      <c r="S343" s="70"/>
      <c r="T343" s="69"/>
      <c r="U343" s="70"/>
      <c r="V343" s="55"/>
      <c r="W343" s="56"/>
      <c r="X343" s="57"/>
    </row>
    <row r="344" spans="1:24" ht="18.75" customHeight="1">
      <c r="A344" s="2"/>
      <c r="B344" s="2"/>
      <c r="C344" s="2"/>
      <c r="D344" s="2"/>
      <c r="E344" s="55"/>
      <c r="F344" s="56"/>
      <c r="G344" s="56"/>
      <c r="H344" s="56"/>
      <c r="I344" s="56"/>
      <c r="J344" s="56"/>
      <c r="K344" s="57"/>
      <c r="L344" s="58"/>
      <c r="M344" s="59"/>
      <c r="N344" s="69"/>
      <c r="O344" s="70"/>
      <c r="P344" s="69"/>
      <c r="Q344" s="71"/>
      <c r="R344" s="71"/>
      <c r="S344" s="70"/>
      <c r="T344" s="69"/>
      <c r="U344" s="70"/>
      <c r="V344" s="55"/>
      <c r="W344" s="56"/>
      <c r="X344" s="57"/>
    </row>
    <row r="345" spans="1:24" ht="18.75" customHeight="1">
      <c r="A345" s="2"/>
      <c r="B345" s="2"/>
      <c r="C345" s="2"/>
      <c r="D345" s="2"/>
      <c r="E345" s="55"/>
      <c r="F345" s="56"/>
      <c r="G345" s="56"/>
      <c r="H345" s="56"/>
      <c r="I345" s="56"/>
      <c r="J345" s="56"/>
      <c r="K345" s="57"/>
      <c r="L345" s="58"/>
      <c r="M345" s="59"/>
      <c r="N345" s="69"/>
      <c r="O345" s="70"/>
      <c r="P345" s="69"/>
      <c r="Q345" s="71"/>
      <c r="R345" s="71"/>
      <c r="S345" s="70"/>
      <c r="T345" s="69"/>
      <c r="U345" s="70"/>
      <c r="V345" s="55"/>
      <c r="W345" s="56"/>
      <c r="X345" s="57"/>
    </row>
    <row r="346" spans="1:24" ht="18.75" customHeight="1">
      <c r="A346" s="2"/>
      <c r="B346" s="2"/>
      <c r="C346" s="2"/>
      <c r="D346" s="2"/>
      <c r="E346" s="55"/>
      <c r="F346" s="56"/>
      <c r="G346" s="56"/>
      <c r="H346" s="56"/>
      <c r="I346" s="56"/>
      <c r="J346" s="56"/>
      <c r="K346" s="57"/>
      <c r="L346" s="58"/>
      <c r="M346" s="59"/>
      <c r="N346" s="69"/>
      <c r="O346" s="70"/>
      <c r="P346" s="69"/>
      <c r="Q346" s="71"/>
      <c r="R346" s="71"/>
      <c r="S346" s="70"/>
      <c r="T346" s="69"/>
      <c r="U346" s="70"/>
      <c r="V346" s="55"/>
      <c r="W346" s="56"/>
      <c r="X346" s="57"/>
    </row>
    <row r="347" spans="1:24" ht="18.75" customHeight="1">
      <c r="A347" s="2"/>
      <c r="B347" s="2"/>
      <c r="C347" s="2"/>
      <c r="D347" s="2"/>
      <c r="E347" s="55"/>
      <c r="F347" s="56"/>
      <c r="G347" s="56"/>
      <c r="H347" s="56"/>
      <c r="I347" s="56"/>
      <c r="J347" s="56"/>
      <c r="K347" s="57"/>
      <c r="L347" s="58"/>
      <c r="M347" s="59"/>
      <c r="N347" s="69"/>
      <c r="O347" s="70"/>
      <c r="P347" s="69"/>
      <c r="Q347" s="71"/>
      <c r="R347" s="71"/>
      <c r="S347" s="70"/>
      <c r="T347" s="69"/>
      <c r="U347" s="70"/>
      <c r="V347" s="55"/>
      <c r="W347" s="56"/>
      <c r="X347" s="57"/>
    </row>
    <row r="348" spans="1:24" ht="18.75" customHeight="1">
      <c r="A348" s="2"/>
      <c r="B348" s="2"/>
      <c r="C348" s="2"/>
      <c r="D348" s="2"/>
      <c r="E348" s="55"/>
      <c r="F348" s="56"/>
      <c r="G348" s="56"/>
      <c r="H348" s="56"/>
      <c r="I348" s="56"/>
      <c r="J348" s="56"/>
      <c r="K348" s="57"/>
      <c r="L348" s="58"/>
      <c r="M348" s="59"/>
      <c r="N348" s="69"/>
      <c r="O348" s="70"/>
      <c r="P348" s="69"/>
      <c r="Q348" s="71"/>
      <c r="R348" s="71"/>
      <c r="S348" s="70"/>
      <c r="T348" s="69"/>
      <c r="U348" s="70"/>
      <c r="V348" s="55"/>
      <c r="W348" s="56"/>
      <c r="X348" s="57"/>
    </row>
    <row r="349" spans="1:24" ht="18.75" customHeight="1">
      <c r="A349" s="2"/>
      <c r="B349" s="2"/>
      <c r="C349" s="2"/>
      <c r="D349" s="2"/>
      <c r="E349" s="55"/>
      <c r="F349" s="56"/>
      <c r="G349" s="56"/>
      <c r="H349" s="56"/>
      <c r="I349" s="56"/>
      <c r="J349" s="56"/>
      <c r="K349" s="57"/>
      <c r="L349" s="58"/>
      <c r="M349" s="59"/>
      <c r="N349" s="69"/>
      <c r="O349" s="70"/>
      <c r="P349" s="69"/>
      <c r="Q349" s="71"/>
      <c r="R349" s="71"/>
      <c r="S349" s="70"/>
      <c r="T349" s="69"/>
      <c r="U349" s="70"/>
      <c r="V349" s="55"/>
      <c r="W349" s="56"/>
      <c r="X349" s="57"/>
    </row>
    <row r="350" spans="1:24" ht="37.65" customHeight="1">
      <c r="A350" s="2"/>
      <c r="B350" s="2"/>
      <c r="C350" s="2"/>
      <c r="D350" s="2"/>
      <c r="E350" s="55" t="s">
        <v>3410</v>
      </c>
      <c r="F350" s="56"/>
      <c r="G350" s="56"/>
      <c r="H350" s="56"/>
      <c r="I350" s="56"/>
      <c r="J350" s="56"/>
      <c r="K350" s="56"/>
      <c r="L350" s="56"/>
      <c r="M350" s="57"/>
      <c r="N350" s="58" t="s">
        <v>3411</v>
      </c>
      <c r="O350" s="60"/>
      <c r="P350" s="60"/>
      <c r="Q350" s="60"/>
      <c r="R350" s="60"/>
      <c r="S350" s="59"/>
      <c r="T350" s="72" t="str">
        <f>IF(COUNT(T338,N338)=2,IF(N338=0,"-",ROUND(T338/N338,2)),"-")</f>
        <v>-</v>
      </c>
      <c r="U350" s="73"/>
      <c r="V350" s="55"/>
      <c r="W350" s="56"/>
      <c r="X350" s="57"/>
    </row>
    <row r="351" spans="1:24" ht="4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2" customHeight="1">
      <c r="A352" s="2"/>
      <c r="B352" s="2"/>
      <c r="C352" s="75" t="s">
        <v>42</v>
      </c>
      <c r="D352" s="75"/>
      <c r="E352" s="75"/>
      <c r="F352" s="75"/>
      <c r="G352" s="75"/>
      <c r="H352" s="2"/>
      <c r="I352" s="75" t="s">
        <v>43</v>
      </c>
      <c r="J352" s="75"/>
      <c r="K352" s="2"/>
      <c r="L352" s="2"/>
      <c r="M352" s="75" t="s">
        <v>44</v>
      </c>
      <c r="N352" s="75"/>
      <c r="O352" s="2"/>
      <c r="P352" s="2"/>
      <c r="Q352" s="10" t="s">
        <v>43</v>
      </c>
      <c r="R352" s="2"/>
      <c r="S352" s="2"/>
      <c r="T352" s="2"/>
      <c r="U352" s="2"/>
      <c r="V352" s="2"/>
      <c r="W352" s="2"/>
      <c r="X352" s="2"/>
    </row>
    <row r="353" spans="1:24" ht="6.4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20.8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8" customHeight="1">
      <c r="A355" s="74" t="s">
        <v>0</v>
      </c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</row>
    <row r="356" spans="1:24" ht="6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8" customHeight="1">
      <c r="A357" s="74" t="s">
        <v>3387</v>
      </c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</row>
    <row r="358" spans="1:24" ht="4.0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2" customHeight="1">
      <c r="A359" s="2"/>
      <c r="B359" s="2"/>
      <c r="C359" s="2"/>
      <c r="D359" s="2"/>
      <c r="E359" s="2"/>
      <c r="F359" s="75" t="s">
        <v>3388</v>
      </c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2"/>
      <c r="T359" s="2"/>
      <c r="U359" s="2"/>
      <c r="V359" s="2"/>
      <c r="W359" s="2"/>
      <c r="X359" s="2"/>
    </row>
    <row r="360" spans="1:24" ht="1.0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2.7" customHeight="1">
      <c r="A361" s="2"/>
      <c r="B361" s="2"/>
      <c r="C361" s="2"/>
      <c r="D361" s="2"/>
      <c r="E361" s="2"/>
      <c r="F361" s="75" t="s">
        <v>3389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9.15" customHeight="1">
      <c r="A362" s="2"/>
      <c r="B362" s="2"/>
      <c r="C362" s="2"/>
      <c r="D362" s="2"/>
      <c r="E362" s="2"/>
      <c r="F362" s="7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76" t="s">
        <v>2</v>
      </c>
      <c r="V362" s="76"/>
      <c r="W362" s="76"/>
      <c r="X362" s="76"/>
    </row>
    <row r="363" spans="1:24" ht="2.7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76"/>
      <c r="V363" s="76"/>
      <c r="W363" s="76"/>
      <c r="X363" s="76"/>
    </row>
    <row r="364" spans="1:24" ht="0.4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2.1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75" t="s">
        <v>3517</v>
      </c>
      <c r="V365" s="75"/>
      <c r="W365" s="75"/>
      <c r="X365" s="2"/>
    </row>
    <row r="366" spans="1:24" ht="9.75" customHeight="1">
      <c r="A366" s="2"/>
      <c r="B366" s="75" t="s">
        <v>3391</v>
      </c>
      <c r="C366" s="75"/>
      <c r="D366" s="2"/>
      <c r="E366" s="2"/>
      <c r="F366" s="75" t="s">
        <v>3392</v>
      </c>
      <c r="G366" s="75"/>
      <c r="H366" s="75"/>
      <c r="I366" s="7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75"/>
      <c r="V366" s="75"/>
      <c r="W366" s="75"/>
      <c r="X366" s="2"/>
    </row>
    <row r="367" spans="1:24" ht="2.1" customHeight="1">
      <c r="A367" s="2"/>
      <c r="B367" s="75"/>
      <c r="C367" s="75"/>
      <c r="D367" s="2"/>
      <c r="E367" s="2"/>
      <c r="F367" s="75"/>
      <c r="G367" s="75"/>
      <c r="H367" s="75"/>
      <c r="I367" s="7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.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6.75" customHeight="1">
      <c r="A369" s="49" t="s">
        <v>155</v>
      </c>
      <c r="B369" s="50"/>
      <c r="C369" s="50"/>
      <c r="D369" s="51"/>
      <c r="E369" s="49" t="s">
        <v>3518</v>
      </c>
      <c r="F369" s="50"/>
      <c r="G369" s="50"/>
      <c r="H369" s="50"/>
      <c r="I369" s="50"/>
      <c r="J369" s="50"/>
      <c r="K369" s="50"/>
      <c r="L369" s="50"/>
      <c r="M369" s="51"/>
      <c r="N369" s="52" t="s">
        <v>3394</v>
      </c>
      <c r="O369" s="53"/>
      <c r="P369" s="53"/>
      <c r="Q369" s="53"/>
      <c r="R369" s="53"/>
      <c r="S369" s="54"/>
      <c r="T369" s="49" t="s">
        <v>3519</v>
      </c>
      <c r="U369" s="50"/>
      <c r="V369" s="50"/>
      <c r="W369" s="50"/>
      <c r="X369" s="51"/>
    </row>
    <row r="370" spans="1:24" ht="18.75" customHeight="1">
      <c r="A370" s="2"/>
      <c r="B370" s="2"/>
      <c r="C370" s="2"/>
      <c r="D370" s="2"/>
      <c r="E370" s="55" t="s">
        <v>3396</v>
      </c>
      <c r="F370" s="56"/>
      <c r="G370" s="56"/>
      <c r="H370" s="56"/>
      <c r="I370" s="56"/>
      <c r="J370" s="56"/>
      <c r="K370" s="57"/>
      <c r="L370" s="58" t="s">
        <v>3397</v>
      </c>
      <c r="M370" s="59"/>
      <c r="N370" s="58" t="s">
        <v>3398</v>
      </c>
      <c r="O370" s="59"/>
      <c r="P370" s="58" t="s">
        <v>3399</v>
      </c>
      <c r="Q370" s="60"/>
      <c r="R370" s="60"/>
      <c r="S370" s="59"/>
      <c r="T370" s="58" t="s">
        <v>3400</v>
      </c>
      <c r="U370" s="59"/>
      <c r="V370" s="58" t="s">
        <v>53</v>
      </c>
      <c r="W370" s="60"/>
      <c r="X370" s="59"/>
    </row>
    <row r="371" spans="1:24" ht="37.65" customHeight="1">
      <c r="A371" s="2"/>
      <c r="B371" s="2"/>
      <c r="C371" s="2"/>
      <c r="D371" s="2"/>
      <c r="E371" s="55" t="s">
        <v>3503</v>
      </c>
      <c r="F371" s="56"/>
      <c r="G371" s="56"/>
      <c r="H371" s="56"/>
      <c r="I371" s="56"/>
      <c r="J371" s="56"/>
      <c r="K371" s="57"/>
      <c r="L371" s="58" t="s">
        <v>58</v>
      </c>
      <c r="M371" s="59"/>
      <c r="N371" s="61">
        <v>3</v>
      </c>
      <c r="O371" s="62"/>
      <c r="P371" s="63"/>
      <c r="Q371" s="64"/>
      <c r="R371" s="64"/>
      <c r="S371" s="65"/>
      <c r="T371" s="63" t="str">
        <f>IF(COUNT(N371,P371)=2,ROUND(N371*P371,2),"-
-")</f>
        <v>-
-</v>
      </c>
      <c r="U371" s="65"/>
      <c r="V371" s="55" t="s">
        <v>3504</v>
      </c>
      <c r="W371" s="56"/>
      <c r="X371" s="57"/>
    </row>
    <row r="372" spans="1:24" ht="37.65" customHeight="1">
      <c r="A372" s="2"/>
      <c r="B372" s="2"/>
      <c r="C372" s="2"/>
      <c r="D372" s="2"/>
      <c r="E372" s="55" t="s">
        <v>3505</v>
      </c>
      <c r="F372" s="56"/>
      <c r="G372" s="56"/>
      <c r="H372" s="56"/>
      <c r="I372" s="56"/>
      <c r="J372" s="56"/>
      <c r="K372" s="57"/>
      <c r="L372" s="58" t="s">
        <v>58</v>
      </c>
      <c r="M372" s="59"/>
      <c r="N372" s="61">
        <v>2</v>
      </c>
      <c r="O372" s="62"/>
      <c r="P372" s="63"/>
      <c r="Q372" s="64"/>
      <c r="R372" s="64"/>
      <c r="S372" s="65"/>
      <c r="T372" s="63" t="str">
        <f>IF(COUNT(N372,P372)=2,ROUND(N372*P372,2),"-
-")</f>
        <v>-
-</v>
      </c>
      <c r="U372" s="65"/>
      <c r="V372" s="55" t="s">
        <v>3506</v>
      </c>
      <c r="W372" s="56"/>
      <c r="X372" s="57"/>
    </row>
    <row r="373" spans="1:24" ht="37.65" customHeight="1">
      <c r="A373" s="2"/>
      <c r="B373" s="2"/>
      <c r="C373" s="2"/>
      <c r="D373" s="2"/>
      <c r="E373" s="55" t="s">
        <v>3509</v>
      </c>
      <c r="F373" s="56"/>
      <c r="G373" s="56"/>
      <c r="H373" s="56"/>
      <c r="I373" s="56"/>
      <c r="J373" s="56"/>
      <c r="K373" s="57"/>
      <c r="L373" s="58" t="s">
        <v>65</v>
      </c>
      <c r="M373" s="59"/>
      <c r="N373" s="61">
        <v>1</v>
      </c>
      <c r="O373" s="62"/>
      <c r="P373" s="63"/>
      <c r="Q373" s="64"/>
      <c r="R373" s="64"/>
      <c r="S373" s="65"/>
      <c r="T373" s="63" t="str">
        <f>IF(COUNT(N373,P373)=2,ROUND(N373*P373,2),"-
-")</f>
        <v>-
-</v>
      </c>
      <c r="U373" s="65"/>
      <c r="V373" s="55" t="s">
        <v>3510</v>
      </c>
      <c r="W373" s="56"/>
      <c r="X373" s="57"/>
    </row>
    <row r="374" spans="1:24" ht="37.65" customHeight="1">
      <c r="A374" s="2"/>
      <c r="B374" s="2"/>
      <c r="C374" s="2"/>
      <c r="D374" s="2"/>
      <c r="E374" s="55" t="s">
        <v>3511</v>
      </c>
      <c r="F374" s="56"/>
      <c r="G374" s="56"/>
      <c r="H374" s="56"/>
      <c r="I374" s="56"/>
      <c r="J374" s="56"/>
      <c r="K374" s="57"/>
      <c r="L374" s="58" t="s">
        <v>65</v>
      </c>
      <c r="M374" s="59"/>
      <c r="N374" s="61">
        <v>1</v>
      </c>
      <c r="O374" s="62"/>
      <c r="P374" s="63"/>
      <c r="Q374" s="64"/>
      <c r="R374" s="64"/>
      <c r="S374" s="65"/>
      <c r="T374" s="63" t="str">
        <f>IF(COUNT(N374,P374)=2,ROUND(N374*P374,2),"-
-")</f>
        <v>-
-</v>
      </c>
      <c r="U374" s="65"/>
      <c r="V374" s="55" t="s">
        <v>3512</v>
      </c>
      <c r="W374" s="56"/>
      <c r="X374" s="57"/>
    </row>
    <row r="375" spans="1:24" ht="37.65" customHeight="1">
      <c r="A375" s="2"/>
      <c r="B375" s="2"/>
      <c r="C375" s="2"/>
      <c r="D375" s="2"/>
      <c r="E375" s="55" t="s">
        <v>3513</v>
      </c>
      <c r="F375" s="56"/>
      <c r="G375" s="56"/>
      <c r="H375" s="56"/>
      <c r="I375" s="56"/>
      <c r="J375" s="56"/>
      <c r="K375" s="57"/>
      <c r="L375" s="58" t="s">
        <v>65</v>
      </c>
      <c r="M375" s="59"/>
      <c r="N375" s="61">
        <v>1</v>
      </c>
      <c r="O375" s="62"/>
      <c r="P375" s="63"/>
      <c r="Q375" s="64"/>
      <c r="R375" s="64"/>
      <c r="S375" s="65"/>
      <c r="T375" s="63" t="str">
        <f>IF(COUNT(N375,P375)=2,ROUND(N375*P375,2),"-
-")</f>
        <v>-
-</v>
      </c>
      <c r="U375" s="65"/>
      <c r="V375" s="55" t="s">
        <v>3514</v>
      </c>
      <c r="W375" s="56"/>
      <c r="X375" s="57"/>
    </row>
    <row r="376" spans="1:24" ht="18.75" customHeight="1">
      <c r="A376" s="2"/>
      <c r="B376" s="2"/>
      <c r="C376" s="2"/>
      <c r="D376" s="2"/>
      <c r="E376" s="55" t="s">
        <v>3430</v>
      </c>
      <c r="F376" s="56"/>
      <c r="G376" s="56"/>
      <c r="H376" s="56"/>
      <c r="I376" s="56"/>
      <c r="J376" s="56"/>
      <c r="K376" s="57"/>
      <c r="L376" s="58" t="s">
        <v>3431</v>
      </c>
      <c r="M376" s="59"/>
      <c r="N376" s="61">
        <v>0.06</v>
      </c>
      <c r="O376" s="62"/>
      <c r="P376" s="63"/>
      <c r="Q376" s="64"/>
      <c r="R376" s="64"/>
      <c r="S376" s="65"/>
      <c r="T376" s="63" t="str">
        <f>IF(COUNT(N376,P376)=2,ROUND(N376*P376,2),"-")</f>
        <v>-</v>
      </c>
      <c r="U376" s="65"/>
      <c r="V376" s="55" t="s">
        <v>3432</v>
      </c>
      <c r="W376" s="56"/>
      <c r="X376" s="57"/>
    </row>
    <row r="377" spans="1:24" ht="18.75" customHeight="1">
      <c r="A377" s="2"/>
      <c r="B377" s="2"/>
      <c r="C377" s="2"/>
      <c r="D377" s="2"/>
      <c r="E377" s="55" t="s">
        <v>3440</v>
      </c>
      <c r="F377" s="56"/>
      <c r="G377" s="56"/>
      <c r="H377" s="56"/>
      <c r="I377" s="56"/>
      <c r="J377" s="56"/>
      <c r="K377" s="57"/>
      <c r="L377" s="58" t="s">
        <v>3431</v>
      </c>
      <c r="M377" s="59"/>
      <c r="N377" s="61">
        <v>0.06</v>
      </c>
      <c r="O377" s="62"/>
      <c r="P377" s="63"/>
      <c r="Q377" s="64"/>
      <c r="R377" s="64"/>
      <c r="S377" s="65"/>
      <c r="T377" s="63" t="str">
        <f>IF(COUNT(N377,P377)=2,ROUND(N377*P377,2),"-")</f>
        <v>-</v>
      </c>
      <c r="U377" s="65"/>
      <c r="V377" s="55" t="s">
        <v>3441</v>
      </c>
      <c r="W377" s="56"/>
      <c r="X377" s="57"/>
    </row>
    <row r="378" spans="1:24" ht="18.75" customHeight="1">
      <c r="A378" s="2"/>
      <c r="B378" s="2"/>
      <c r="C378" s="2"/>
      <c r="D378" s="2"/>
      <c r="E378" s="55" t="s">
        <v>3291</v>
      </c>
      <c r="F378" s="56"/>
      <c r="G378" s="56"/>
      <c r="H378" s="56"/>
      <c r="I378" s="56"/>
      <c r="J378" s="56"/>
      <c r="K378" s="57"/>
      <c r="L378" s="58" t="s">
        <v>65</v>
      </c>
      <c r="M378" s="59"/>
      <c r="N378" s="61">
        <v>1</v>
      </c>
      <c r="O378" s="62"/>
      <c r="P378" s="63"/>
      <c r="Q378" s="64"/>
      <c r="R378" s="64"/>
      <c r="S378" s="65"/>
      <c r="T378" s="63" t="str">
        <f>IF(COUNT(N378,P378)=2,ROUND(N378*P378,2),"-")</f>
        <v>-</v>
      </c>
      <c r="U378" s="65"/>
      <c r="V378" s="55" t="s">
        <v>3292</v>
      </c>
      <c r="W378" s="56"/>
      <c r="X378" s="57"/>
    </row>
    <row r="379" spans="1:24" ht="18.75" customHeight="1">
      <c r="A379" s="2"/>
      <c r="B379" s="2"/>
      <c r="C379" s="2"/>
      <c r="D379" s="2"/>
      <c r="E379" s="55" t="s">
        <v>3515</v>
      </c>
      <c r="F379" s="56"/>
      <c r="G379" s="56"/>
      <c r="H379" s="56"/>
      <c r="I379" s="56"/>
      <c r="J379" s="56"/>
      <c r="K379" s="57"/>
      <c r="L379" s="58" t="s">
        <v>65</v>
      </c>
      <c r="M379" s="59"/>
      <c r="N379" s="61">
        <v>1</v>
      </c>
      <c r="O379" s="62"/>
      <c r="P379" s="63" t="str">
        <f>IF(COUNT(T371,T372,T373,T374,T375,T376,T377,T378)=8,ROUND(SUM(T371,T372,T373,T374,T375,T376,T377,T378)*0.02,2),"")</f>
        <v/>
      </c>
      <c r="Q379" s="64"/>
      <c r="R379" s="64"/>
      <c r="S379" s="65"/>
      <c r="T379" s="63" t="str">
        <f>IF(COUNT(N379,P379)=2,ROUND(N379*P379,2),"-")</f>
        <v>-</v>
      </c>
      <c r="U379" s="65"/>
      <c r="V379" s="55" t="s">
        <v>3516</v>
      </c>
      <c r="W379" s="56"/>
      <c r="X379" s="57"/>
    </row>
    <row r="380" spans="1:24" ht="18.899999999999999" customHeight="1">
      <c r="A380" s="2"/>
      <c r="B380" s="2"/>
      <c r="C380" s="2"/>
      <c r="D380" s="2"/>
      <c r="E380" s="55" t="s">
        <v>3409</v>
      </c>
      <c r="F380" s="56"/>
      <c r="G380" s="56"/>
      <c r="H380" s="56"/>
      <c r="I380" s="56"/>
      <c r="J380" s="56"/>
      <c r="K380" s="57"/>
      <c r="L380" s="58" t="s">
        <v>58</v>
      </c>
      <c r="M380" s="59"/>
      <c r="N380" s="61">
        <v>1</v>
      </c>
      <c r="O380" s="62"/>
      <c r="P380" s="66"/>
      <c r="Q380" s="67"/>
      <c r="R380" s="67"/>
      <c r="S380" s="68"/>
      <c r="T380" s="63" t="str">
        <f>IF(COUNT(T371,T372,T373,T374,T375,T376,T377,T378,T379)=9,SUM(T371,T372,T373,T374,T375,T376,T377,T378,T379),"-")</f>
        <v>-</v>
      </c>
      <c r="U380" s="65"/>
      <c r="V380" s="55"/>
      <c r="W380" s="56"/>
      <c r="X380" s="57"/>
    </row>
    <row r="381" spans="1:24" ht="18.75" customHeight="1">
      <c r="A381" s="2"/>
      <c r="B381" s="2"/>
      <c r="C381" s="2"/>
      <c r="D381" s="2"/>
      <c r="E381" s="55"/>
      <c r="F381" s="56"/>
      <c r="G381" s="56"/>
      <c r="H381" s="56"/>
      <c r="I381" s="56"/>
      <c r="J381" s="56"/>
      <c r="K381" s="57"/>
      <c r="L381" s="58"/>
      <c r="M381" s="59"/>
      <c r="N381" s="69"/>
      <c r="O381" s="70"/>
      <c r="P381" s="69"/>
      <c r="Q381" s="71"/>
      <c r="R381" s="71"/>
      <c r="S381" s="70"/>
      <c r="T381" s="69"/>
      <c r="U381" s="70"/>
      <c r="V381" s="55"/>
      <c r="W381" s="56"/>
      <c r="X381" s="57"/>
    </row>
    <row r="382" spans="1:24" ht="18.75" customHeight="1">
      <c r="A382" s="2"/>
      <c r="B382" s="2"/>
      <c r="C382" s="2"/>
      <c r="D382" s="2"/>
      <c r="E382" s="55"/>
      <c r="F382" s="56"/>
      <c r="G382" s="56"/>
      <c r="H382" s="56"/>
      <c r="I382" s="56"/>
      <c r="J382" s="56"/>
      <c r="K382" s="57"/>
      <c r="L382" s="58"/>
      <c r="M382" s="59"/>
      <c r="N382" s="69"/>
      <c r="O382" s="70"/>
      <c r="P382" s="69"/>
      <c r="Q382" s="71"/>
      <c r="R382" s="71"/>
      <c r="S382" s="70"/>
      <c r="T382" s="69"/>
      <c r="U382" s="70"/>
      <c r="V382" s="55"/>
      <c r="W382" s="56"/>
      <c r="X382" s="57"/>
    </row>
    <row r="383" spans="1:24" ht="18.75" customHeight="1">
      <c r="A383" s="2"/>
      <c r="B383" s="2"/>
      <c r="C383" s="2"/>
      <c r="D383" s="2"/>
      <c r="E383" s="55"/>
      <c r="F383" s="56"/>
      <c r="G383" s="56"/>
      <c r="H383" s="56"/>
      <c r="I383" s="56"/>
      <c r="J383" s="56"/>
      <c r="K383" s="57"/>
      <c r="L383" s="58"/>
      <c r="M383" s="59"/>
      <c r="N383" s="69"/>
      <c r="O383" s="70"/>
      <c r="P383" s="69"/>
      <c r="Q383" s="71"/>
      <c r="R383" s="71"/>
      <c r="S383" s="70"/>
      <c r="T383" s="69"/>
      <c r="U383" s="70"/>
      <c r="V383" s="55"/>
      <c r="W383" s="56"/>
      <c r="X383" s="57"/>
    </row>
    <row r="384" spans="1:24" ht="18.75" customHeight="1">
      <c r="A384" s="2"/>
      <c r="B384" s="2"/>
      <c r="C384" s="2"/>
      <c r="D384" s="2"/>
      <c r="E384" s="55"/>
      <c r="F384" s="56"/>
      <c r="G384" s="56"/>
      <c r="H384" s="56"/>
      <c r="I384" s="56"/>
      <c r="J384" s="56"/>
      <c r="K384" s="57"/>
      <c r="L384" s="58"/>
      <c r="M384" s="59"/>
      <c r="N384" s="69"/>
      <c r="O384" s="70"/>
      <c r="P384" s="69"/>
      <c r="Q384" s="71"/>
      <c r="R384" s="71"/>
      <c r="S384" s="70"/>
      <c r="T384" s="69"/>
      <c r="U384" s="70"/>
      <c r="V384" s="55"/>
      <c r="W384" s="56"/>
      <c r="X384" s="57"/>
    </row>
    <row r="385" spans="1:24" ht="18.75" customHeight="1">
      <c r="A385" s="2"/>
      <c r="B385" s="2"/>
      <c r="C385" s="2"/>
      <c r="D385" s="2"/>
      <c r="E385" s="55"/>
      <c r="F385" s="56"/>
      <c r="G385" s="56"/>
      <c r="H385" s="56"/>
      <c r="I385" s="56"/>
      <c r="J385" s="56"/>
      <c r="K385" s="57"/>
      <c r="L385" s="58"/>
      <c r="M385" s="59"/>
      <c r="N385" s="69"/>
      <c r="O385" s="70"/>
      <c r="P385" s="69"/>
      <c r="Q385" s="71"/>
      <c r="R385" s="71"/>
      <c r="S385" s="70"/>
      <c r="T385" s="69"/>
      <c r="U385" s="70"/>
      <c r="V385" s="55"/>
      <c r="W385" s="56"/>
      <c r="X385" s="57"/>
    </row>
    <row r="386" spans="1:24" ht="18.75" customHeight="1">
      <c r="A386" s="2"/>
      <c r="B386" s="2"/>
      <c r="C386" s="2"/>
      <c r="D386" s="2"/>
      <c r="E386" s="55"/>
      <c r="F386" s="56"/>
      <c r="G386" s="56"/>
      <c r="H386" s="56"/>
      <c r="I386" s="56"/>
      <c r="J386" s="56"/>
      <c r="K386" s="57"/>
      <c r="L386" s="58"/>
      <c r="M386" s="59"/>
      <c r="N386" s="69"/>
      <c r="O386" s="70"/>
      <c r="P386" s="69"/>
      <c r="Q386" s="71"/>
      <c r="R386" s="71"/>
      <c r="S386" s="70"/>
      <c r="T386" s="69"/>
      <c r="U386" s="70"/>
      <c r="V386" s="55"/>
      <c r="W386" s="56"/>
      <c r="X386" s="57"/>
    </row>
    <row r="387" spans="1:24" ht="18.75" customHeight="1">
      <c r="A387" s="2"/>
      <c r="B387" s="2"/>
      <c r="C387" s="2"/>
      <c r="D387" s="2"/>
      <c r="E387" s="55"/>
      <c r="F387" s="56"/>
      <c r="G387" s="56"/>
      <c r="H387" s="56"/>
      <c r="I387" s="56"/>
      <c r="J387" s="56"/>
      <c r="K387" s="57"/>
      <c r="L387" s="58"/>
      <c r="M387" s="59"/>
      <c r="N387" s="69"/>
      <c r="O387" s="70"/>
      <c r="P387" s="69"/>
      <c r="Q387" s="71"/>
      <c r="R387" s="71"/>
      <c r="S387" s="70"/>
      <c r="T387" s="69"/>
      <c r="U387" s="70"/>
      <c r="V387" s="55"/>
      <c r="W387" s="56"/>
      <c r="X387" s="57"/>
    </row>
    <row r="388" spans="1:24" ht="18.75" customHeight="1">
      <c r="A388" s="2"/>
      <c r="B388" s="2"/>
      <c r="C388" s="2"/>
      <c r="D388" s="2"/>
      <c r="E388" s="55"/>
      <c r="F388" s="56"/>
      <c r="G388" s="56"/>
      <c r="H388" s="56"/>
      <c r="I388" s="56"/>
      <c r="J388" s="56"/>
      <c r="K388" s="57"/>
      <c r="L388" s="58"/>
      <c r="M388" s="59"/>
      <c r="N388" s="69"/>
      <c r="O388" s="70"/>
      <c r="P388" s="69"/>
      <c r="Q388" s="71"/>
      <c r="R388" s="71"/>
      <c r="S388" s="70"/>
      <c r="T388" s="69"/>
      <c r="U388" s="70"/>
      <c r="V388" s="55"/>
      <c r="W388" s="56"/>
      <c r="X388" s="57"/>
    </row>
    <row r="389" spans="1:24" ht="18.75" customHeight="1">
      <c r="A389" s="2"/>
      <c r="B389" s="2"/>
      <c r="C389" s="2"/>
      <c r="D389" s="2"/>
      <c r="E389" s="55"/>
      <c r="F389" s="56"/>
      <c r="G389" s="56"/>
      <c r="H389" s="56"/>
      <c r="I389" s="56"/>
      <c r="J389" s="56"/>
      <c r="K389" s="57"/>
      <c r="L389" s="58"/>
      <c r="M389" s="59"/>
      <c r="N389" s="69"/>
      <c r="O389" s="70"/>
      <c r="P389" s="69"/>
      <c r="Q389" s="71"/>
      <c r="R389" s="71"/>
      <c r="S389" s="70"/>
      <c r="T389" s="69"/>
      <c r="U389" s="70"/>
      <c r="V389" s="55"/>
      <c r="W389" s="56"/>
      <c r="X389" s="57"/>
    </row>
    <row r="390" spans="1:24" ht="18.75" customHeight="1">
      <c r="A390" s="2"/>
      <c r="B390" s="2"/>
      <c r="C390" s="2"/>
      <c r="D390" s="2"/>
      <c r="E390" s="55"/>
      <c r="F390" s="56"/>
      <c r="G390" s="56"/>
      <c r="H390" s="56"/>
      <c r="I390" s="56"/>
      <c r="J390" s="56"/>
      <c r="K390" s="57"/>
      <c r="L390" s="58"/>
      <c r="M390" s="59"/>
      <c r="N390" s="69"/>
      <c r="O390" s="70"/>
      <c r="P390" s="69"/>
      <c r="Q390" s="71"/>
      <c r="R390" s="71"/>
      <c r="S390" s="70"/>
      <c r="T390" s="69"/>
      <c r="U390" s="70"/>
      <c r="V390" s="55"/>
      <c r="W390" s="56"/>
      <c r="X390" s="57"/>
    </row>
    <row r="391" spans="1:24" ht="18.75" customHeight="1">
      <c r="A391" s="2"/>
      <c r="B391" s="2"/>
      <c r="C391" s="2"/>
      <c r="D391" s="2"/>
      <c r="E391" s="55"/>
      <c r="F391" s="56"/>
      <c r="G391" s="56"/>
      <c r="H391" s="56"/>
      <c r="I391" s="56"/>
      <c r="J391" s="56"/>
      <c r="K391" s="57"/>
      <c r="L391" s="58"/>
      <c r="M391" s="59"/>
      <c r="N391" s="69"/>
      <c r="O391" s="70"/>
      <c r="P391" s="69"/>
      <c r="Q391" s="71"/>
      <c r="R391" s="71"/>
      <c r="S391" s="70"/>
      <c r="T391" s="69"/>
      <c r="U391" s="70"/>
      <c r="V391" s="55"/>
      <c r="W391" s="56"/>
      <c r="X391" s="57"/>
    </row>
    <row r="392" spans="1:24" ht="18.75" customHeight="1">
      <c r="A392" s="2"/>
      <c r="B392" s="2"/>
      <c r="C392" s="2"/>
      <c r="D392" s="2"/>
      <c r="E392" s="55"/>
      <c r="F392" s="56"/>
      <c r="G392" s="56"/>
      <c r="H392" s="56"/>
      <c r="I392" s="56"/>
      <c r="J392" s="56"/>
      <c r="K392" s="57"/>
      <c r="L392" s="58"/>
      <c r="M392" s="59"/>
      <c r="N392" s="69"/>
      <c r="O392" s="70"/>
      <c r="P392" s="69"/>
      <c r="Q392" s="71"/>
      <c r="R392" s="71"/>
      <c r="S392" s="70"/>
      <c r="T392" s="69"/>
      <c r="U392" s="70"/>
      <c r="V392" s="55"/>
      <c r="W392" s="56"/>
      <c r="X392" s="57"/>
    </row>
    <row r="393" spans="1:24" ht="18.75" customHeight="1">
      <c r="A393" s="2"/>
      <c r="B393" s="2"/>
      <c r="C393" s="2"/>
      <c r="D393" s="2"/>
      <c r="E393" s="55"/>
      <c r="F393" s="56"/>
      <c r="G393" s="56"/>
      <c r="H393" s="56"/>
      <c r="I393" s="56"/>
      <c r="J393" s="56"/>
      <c r="K393" s="57"/>
      <c r="L393" s="58"/>
      <c r="M393" s="59"/>
      <c r="N393" s="69"/>
      <c r="O393" s="70"/>
      <c r="P393" s="69"/>
      <c r="Q393" s="71"/>
      <c r="R393" s="71"/>
      <c r="S393" s="70"/>
      <c r="T393" s="69"/>
      <c r="U393" s="70"/>
      <c r="V393" s="55"/>
      <c r="W393" s="56"/>
      <c r="X393" s="57"/>
    </row>
    <row r="394" spans="1:24" ht="37.65" customHeight="1">
      <c r="A394" s="2"/>
      <c r="B394" s="2"/>
      <c r="C394" s="2"/>
      <c r="D394" s="2"/>
      <c r="E394" s="55" t="s">
        <v>3410</v>
      </c>
      <c r="F394" s="56"/>
      <c r="G394" s="56"/>
      <c r="H394" s="56"/>
      <c r="I394" s="56"/>
      <c r="J394" s="56"/>
      <c r="K394" s="56"/>
      <c r="L394" s="56"/>
      <c r="M394" s="57"/>
      <c r="N394" s="58" t="s">
        <v>3411</v>
      </c>
      <c r="O394" s="60"/>
      <c r="P394" s="60"/>
      <c r="Q394" s="60"/>
      <c r="R394" s="60"/>
      <c r="S394" s="59"/>
      <c r="T394" s="72" t="str">
        <f>IF(COUNT(T380,N380)=2,IF(N380=0,"-",ROUND(T380/N380,2)),"-")</f>
        <v>-</v>
      </c>
      <c r="U394" s="73"/>
      <c r="V394" s="55"/>
      <c r="W394" s="56"/>
      <c r="X394" s="57"/>
    </row>
    <row r="395" spans="1:24" ht="4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2" customHeight="1">
      <c r="A396" s="2"/>
      <c r="B396" s="2"/>
      <c r="C396" s="75" t="s">
        <v>42</v>
      </c>
      <c r="D396" s="75"/>
      <c r="E396" s="75"/>
      <c r="F396" s="75"/>
      <c r="G396" s="75"/>
      <c r="H396" s="2"/>
      <c r="I396" s="75" t="s">
        <v>43</v>
      </c>
      <c r="J396" s="75"/>
      <c r="K396" s="2"/>
      <c r="L396" s="2"/>
      <c r="M396" s="75" t="s">
        <v>44</v>
      </c>
      <c r="N396" s="75"/>
      <c r="O396" s="2"/>
      <c r="P396" s="2"/>
      <c r="Q396" s="10" t="s">
        <v>43</v>
      </c>
      <c r="R396" s="2"/>
      <c r="S396" s="2"/>
      <c r="T396" s="2"/>
      <c r="U396" s="2"/>
      <c r="V396" s="2"/>
      <c r="W396" s="2"/>
      <c r="X396" s="2"/>
    </row>
    <row r="397" spans="1:24" ht="6.4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20.8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8" customHeight="1">
      <c r="A399" s="74" t="s">
        <v>0</v>
      </c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</row>
    <row r="400" spans="1:24" ht="6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8" customHeight="1">
      <c r="A401" s="74" t="s">
        <v>3387</v>
      </c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</row>
    <row r="402" spans="1:24" ht="4.0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2" customHeight="1">
      <c r="A403" s="2"/>
      <c r="B403" s="2"/>
      <c r="C403" s="2"/>
      <c r="D403" s="2"/>
      <c r="E403" s="2"/>
      <c r="F403" s="75" t="s">
        <v>3388</v>
      </c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2"/>
      <c r="T403" s="2"/>
      <c r="U403" s="2"/>
      <c r="V403" s="2"/>
      <c r="W403" s="2"/>
      <c r="X403" s="2"/>
    </row>
    <row r="404" spans="1:24" ht="1.0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2.7" customHeight="1">
      <c r="A405" s="2"/>
      <c r="B405" s="2"/>
      <c r="C405" s="2"/>
      <c r="D405" s="2"/>
      <c r="E405" s="2"/>
      <c r="F405" s="75" t="s">
        <v>3389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9.15" customHeight="1">
      <c r="A406" s="2"/>
      <c r="B406" s="2"/>
      <c r="C406" s="2"/>
      <c r="D406" s="2"/>
      <c r="E406" s="2"/>
      <c r="F406" s="7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76" t="s">
        <v>2</v>
      </c>
      <c r="V406" s="76"/>
      <c r="W406" s="76"/>
      <c r="X406" s="76"/>
    </row>
    <row r="407" spans="1:24" ht="2.7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76"/>
      <c r="V407" s="76"/>
      <c r="W407" s="76"/>
      <c r="X407" s="76"/>
    </row>
    <row r="408" spans="1:24" ht="0.4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2.1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75" t="s">
        <v>3520</v>
      </c>
      <c r="V409" s="75"/>
      <c r="W409" s="75"/>
      <c r="X409" s="2"/>
    </row>
    <row r="410" spans="1:24" ht="9.75" customHeight="1">
      <c r="A410" s="2"/>
      <c r="B410" s="75" t="s">
        <v>3391</v>
      </c>
      <c r="C410" s="75"/>
      <c r="D410" s="2"/>
      <c r="E410" s="2"/>
      <c r="F410" s="75" t="s">
        <v>3392</v>
      </c>
      <c r="G410" s="75"/>
      <c r="H410" s="75"/>
      <c r="I410" s="7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75"/>
      <c r="V410" s="75"/>
      <c r="W410" s="75"/>
      <c r="X410" s="2"/>
    </row>
    <row r="411" spans="1:24" ht="2.1" customHeight="1">
      <c r="A411" s="2"/>
      <c r="B411" s="75"/>
      <c r="C411" s="75"/>
      <c r="D411" s="2"/>
      <c r="E411" s="2"/>
      <c r="F411" s="75"/>
      <c r="G411" s="75"/>
      <c r="H411" s="75"/>
      <c r="I411" s="7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.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36.75" customHeight="1">
      <c r="A413" s="49" t="s">
        <v>158</v>
      </c>
      <c r="B413" s="50"/>
      <c r="C413" s="50"/>
      <c r="D413" s="51"/>
      <c r="E413" s="49" t="s">
        <v>3521</v>
      </c>
      <c r="F413" s="50"/>
      <c r="G413" s="50"/>
      <c r="H413" s="50"/>
      <c r="I413" s="50"/>
      <c r="J413" s="50"/>
      <c r="K413" s="50"/>
      <c r="L413" s="50"/>
      <c r="M413" s="51"/>
      <c r="N413" s="52" t="s">
        <v>3394</v>
      </c>
      <c r="O413" s="53"/>
      <c r="P413" s="53"/>
      <c r="Q413" s="53"/>
      <c r="R413" s="53"/>
      <c r="S413" s="54"/>
      <c r="T413" s="49" t="s">
        <v>3522</v>
      </c>
      <c r="U413" s="50"/>
      <c r="V413" s="50"/>
      <c r="W413" s="50"/>
      <c r="X413" s="51"/>
    </row>
    <row r="414" spans="1:24" ht="18.75" customHeight="1">
      <c r="A414" s="2"/>
      <c r="B414" s="2"/>
      <c r="C414" s="2"/>
      <c r="D414" s="2"/>
      <c r="E414" s="55" t="s">
        <v>3396</v>
      </c>
      <c r="F414" s="56"/>
      <c r="G414" s="56"/>
      <c r="H414" s="56"/>
      <c r="I414" s="56"/>
      <c r="J414" s="56"/>
      <c r="K414" s="57"/>
      <c r="L414" s="58" t="s">
        <v>3397</v>
      </c>
      <c r="M414" s="59"/>
      <c r="N414" s="58" t="s">
        <v>3398</v>
      </c>
      <c r="O414" s="59"/>
      <c r="P414" s="58" t="s">
        <v>3399</v>
      </c>
      <c r="Q414" s="60"/>
      <c r="R414" s="60"/>
      <c r="S414" s="59"/>
      <c r="T414" s="58" t="s">
        <v>3400</v>
      </c>
      <c r="U414" s="59"/>
      <c r="V414" s="58" t="s">
        <v>53</v>
      </c>
      <c r="W414" s="60"/>
      <c r="X414" s="59"/>
    </row>
    <row r="415" spans="1:24" ht="37.65" customHeight="1">
      <c r="A415" s="2"/>
      <c r="B415" s="2"/>
      <c r="C415" s="2"/>
      <c r="D415" s="2"/>
      <c r="E415" s="55" t="s">
        <v>3503</v>
      </c>
      <c r="F415" s="56"/>
      <c r="G415" s="56"/>
      <c r="H415" s="56"/>
      <c r="I415" s="56"/>
      <c r="J415" s="56"/>
      <c r="K415" s="57"/>
      <c r="L415" s="58" t="s">
        <v>58</v>
      </c>
      <c r="M415" s="59"/>
      <c r="N415" s="61">
        <v>2</v>
      </c>
      <c r="O415" s="62"/>
      <c r="P415" s="63"/>
      <c r="Q415" s="64"/>
      <c r="R415" s="64"/>
      <c r="S415" s="65"/>
      <c r="T415" s="63" t="str">
        <f>IF(COUNT(N415,P415)=2,ROUND(N415*P415,2),"-
-")</f>
        <v>-
-</v>
      </c>
      <c r="U415" s="65"/>
      <c r="V415" s="55" t="s">
        <v>3504</v>
      </c>
      <c r="W415" s="56"/>
      <c r="X415" s="57"/>
    </row>
    <row r="416" spans="1:24" ht="37.65" customHeight="1">
      <c r="A416" s="2"/>
      <c r="B416" s="2"/>
      <c r="C416" s="2"/>
      <c r="D416" s="2"/>
      <c r="E416" s="55" t="s">
        <v>3505</v>
      </c>
      <c r="F416" s="56"/>
      <c r="G416" s="56"/>
      <c r="H416" s="56"/>
      <c r="I416" s="56"/>
      <c r="J416" s="56"/>
      <c r="K416" s="57"/>
      <c r="L416" s="58" t="s">
        <v>58</v>
      </c>
      <c r="M416" s="59"/>
      <c r="N416" s="61">
        <v>1</v>
      </c>
      <c r="O416" s="62"/>
      <c r="P416" s="63"/>
      <c r="Q416" s="64"/>
      <c r="R416" s="64"/>
      <c r="S416" s="65"/>
      <c r="T416" s="63" t="str">
        <f>IF(COUNT(N416,P416)=2,ROUND(N416*P416,2),"-
-")</f>
        <v>-
-</v>
      </c>
      <c r="U416" s="65"/>
      <c r="V416" s="55" t="s">
        <v>3506</v>
      </c>
      <c r="W416" s="56"/>
      <c r="X416" s="57"/>
    </row>
    <row r="417" spans="1:24" ht="37.65" customHeight="1">
      <c r="A417" s="2"/>
      <c r="B417" s="2"/>
      <c r="C417" s="2"/>
      <c r="D417" s="2"/>
      <c r="E417" s="55" t="s">
        <v>3509</v>
      </c>
      <c r="F417" s="56"/>
      <c r="G417" s="56"/>
      <c r="H417" s="56"/>
      <c r="I417" s="56"/>
      <c r="J417" s="56"/>
      <c r="K417" s="57"/>
      <c r="L417" s="58" t="s">
        <v>65</v>
      </c>
      <c r="M417" s="59"/>
      <c r="N417" s="61">
        <v>1</v>
      </c>
      <c r="O417" s="62"/>
      <c r="P417" s="63"/>
      <c r="Q417" s="64"/>
      <c r="R417" s="64"/>
      <c r="S417" s="65"/>
      <c r="T417" s="63" t="str">
        <f>IF(COUNT(N417,P417)=2,ROUND(N417*P417,2),"-
-")</f>
        <v>-
-</v>
      </c>
      <c r="U417" s="65"/>
      <c r="V417" s="55" t="s">
        <v>3510</v>
      </c>
      <c r="W417" s="56"/>
      <c r="X417" s="57"/>
    </row>
    <row r="418" spans="1:24" ht="37.65" customHeight="1">
      <c r="A418" s="2"/>
      <c r="B418" s="2"/>
      <c r="C418" s="2"/>
      <c r="D418" s="2"/>
      <c r="E418" s="55" t="s">
        <v>3511</v>
      </c>
      <c r="F418" s="56"/>
      <c r="G418" s="56"/>
      <c r="H418" s="56"/>
      <c r="I418" s="56"/>
      <c r="J418" s="56"/>
      <c r="K418" s="57"/>
      <c r="L418" s="58" t="s">
        <v>65</v>
      </c>
      <c r="M418" s="59"/>
      <c r="N418" s="61">
        <v>1</v>
      </c>
      <c r="O418" s="62"/>
      <c r="P418" s="63"/>
      <c r="Q418" s="64"/>
      <c r="R418" s="64"/>
      <c r="S418" s="65"/>
      <c r="T418" s="63" t="str">
        <f>IF(COUNT(N418,P418)=2,ROUND(N418*P418,2),"-
-")</f>
        <v>-
-</v>
      </c>
      <c r="U418" s="65"/>
      <c r="V418" s="55" t="s">
        <v>3512</v>
      </c>
      <c r="W418" s="56"/>
      <c r="X418" s="57"/>
    </row>
    <row r="419" spans="1:24" ht="37.65" customHeight="1">
      <c r="A419" s="2"/>
      <c r="B419" s="2"/>
      <c r="C419" s="2"/>
      <c r="D419" s="2"/>
      <c r="E419" s="55" t="s">
        <v>3513</v>
      </c>
      <c r="F419" s="56"/>
      <c r="G419" s="56"/>
      <c r="H419" s="56"/>
      <c r="I419" s="56"/>
      <c r="J419" s="56"/>
      <c r="K419" s="57"/>
      <c r="L419" s="58" t="s">
        <v>65</v>
      </c>
      <c r="M419" s="59"/>
      <c r="N419" s="61">
        <v>1</v>
      </c>
      <c r="O419" s="62"/>
      <c r="P419" s="63"/>
      <c r="Q419" s="64"/>
      <c r="R419" s="64"/>
      <c r="S419" s="65"/>
      <c r="T419" s="63" t="str">
        <f>IF(COUNT(N419,P419)=2,ROUND(N419*P419,2),"-
-")</f>
        <v>-
-</v>
      </c>
      <c r="U419" s="65"/>
      <c r="V419" s="55" t="s">
        <v>3514</v>
      </c>
      <c r="W419" s="56"/>
      <c r="X419" s="57"/>
    </row>
    <row r="420" spans="1:24" ht="18.75" customHeight="1">
      <c r="A420" s="2"/>
      <c r="B420" s="2"/>
      <c r="C420" s="2"/>
      <c r="D420" s="2"/>
      <c r="E420" s="55" t="s">
        <v>3430</v>
      </c>
      <c r="F420" s="56"/>
      <c r="G420" s="56"/>
      <c r="H420" s="56"/>
      <c r="I420" s="56"/>
      <c r="J420" s="56"/>
      <c r="K420" s="57"/>
      <c r="L420" s="58" t="s">
        <v>3431</v>
      </c>
      <c r="M420" s="59"/>
      <c r="N420" s="61">
        <v>0.06</v>
      </c>
      <c r="O420" s="62"/>
      <c r="P420" s="63"/>
      <c r="Q420" s="64"/>
      <c r="R420" s="64"/>
      <c r="S420" s="65"/>
      <c r="T420" s="63" t="str">
        <f>IF(COUNT(N420,P420)=2,ROUND(N420*P420,2),"-")</f>
        <v>-</v>
      </c>
      <c r="U420" s="65"/>
      <c r="V420" s="55" t="s">
        <v>3432</v>
      </c>
      <c r="W420" s="56"/>
      <c r="X420" s="57"/>
    </row>
    <row r="421" spans="1:24" ht="18.75" customHeight="1">
      <c r="A421" s="2"/>
      <c r="B421" s="2"/>
      <c r="C421" s="2"/>
      <c r="D421" s="2"/>
      <c r="E421" s="55" t="s">
        <v>3440</v>
      </c>
      <c r="F421" s="56"/>
      <c r="G421" s="56"/>
      <c r="H421" s="56"/>
      <c r="I421" s="56"/>
      <c r="J421" s="56"/>
      <c r="K421" s="57"/>
      <c r="L421" s="58" t="s">
        <v>3431</v>
      </c>
      <c r="M421" s="59"/>
      <c r="N421" s="61">
        <v>0.06</v>
      </c>
      <c r="O421" s="62"/>
      <c r="P421" s="63"/>
      <c r="Q421" s="64"/>
      <c r="R421" s="64"/>
      <c r="S421" s="65"/>
      <c r="T421" s="63" t="str">
        <f>IF(COUNT(N421,P421)=2,ROUND(N421*P421,2),"-")</f>
        <v>-</v>
      </c>
      <c r="U421" s="65"/>
      <c r="V421" s="55" t="s">
        <v>3441</v>
      </c>
      <c r="W421" s="56"/>
      <c r="X421" s="57"/>
    </row>
    <row r="422" spans="1:24" ht="18.75" customHeight="1">
      <c r="A422" s="2"/>
      <c r="B422" s="2"/>
      <c r="C422" s="2"/>
      <c r="D422" s="2"/>
      <c r="E422" s="55" t="s">
        <v>3291</v>
      </c>
      <c r="F422" s="56"/>
      <c r="G422" s="56"/>
      <c r="H422" s="56"/>
      <c r="I422" s="56"/>
      <c r="J422" s="56"/>
      <c r="K422" s="57"/>
      <c r="L422" s="58" t="s">
        <v>65</v>
      </c>
      <c r="M422" s="59"/>
      <c r="N422" s="61">
        <v>1</v>
      </c>
      <c r="O422" s="62"/>
      <c r="P422" s="63"/>
      <c r="Q422" s="64"/>
      <c r="R422" s="64"/>
      <c r="S422" s="65"/>
      <c r="T422" s="63" t="str">
        <f>IF(COUNT(N422,P422)=2,ROUND(N422*P422,2),"-")</f>
        <v>-</v>
      </c>
      <c r="U422" s="65"/>
      <c r="V422" s="55" t="s">
        <v>3292</v>
      </c>
      <c r="W422" s="56"/>
      <c r="X422" s="57"/>
    </row>
    <row r="423" spans="1:24" ht="18.75" customHeight="1">
      <c r="A423" s="2"/>
      <c r="B423" s="2"/>
      <c r="C423" s="2"/>
      <c r="D423" s="2"/>
      <c r="E423" s="55" t="s">
        <v>3515</v>
      </c>
      <c r="F423" s="56"/>
      <c r="G423" s="56"/>
      <c r="H423" s="56"/>
      <c r="I423" s="56"/>
      <c r="J423" s="56"/>
      <c r="K423" s="57"/>
      <c r="L423" s="58" t="s">
        <v>65</v>
      </c>
      <c r="M423" s="59"/>
      <c r="N423" s="61">
        <v>1</v>
      </c>
      <c r="O423" s="62"/>
      <c r="P423" s="63" t="str">
        <f>IF(COUNT(T415,T416,T417,T418,T419,T420,T421,T422)=8,ROUND(SUM(T415,T416,T417,T418,T419,T420,T421,T422)*0.02,2),"")</f>
        <v/>
      </c>
      <c r="Q423" s="64"/>
      <c r="R423" s="64"/>
      <c r="S423" s="65"/>
      <c r="T423" s="63" t="str">
        <f>IF(COUNT(N423,P423)=2,ROUND(N423*P423,2),"-")</f>
        <v>-</v>
      </c>
      <c r="U423" s="65"/>
      <c r="V423" s="55" t="s">
        <v>3516</v>
      </c>
      <c r="W423" s="56"/>
      <c r="X423" s="57"/>
    </row>
    <row r="424" spans="1:24" ht="18.899999999999999" customHeight="1">
      <c r="A424" s="2"/>
      <c r="B424" s="2"/>
      <c r="C424" s="2"/>
      <c r="D424" s="2"/>
      <c r="E424" s="55" t="s">
        <v>3409</v>
      </c>
      <c r="F424" s="56"/>
      <c r="G424" s="56"/>
      <c r="H424" s="56"/>
      <c r="I424" s="56"/>
      <c r="J424" s="56"/>
      <c r="K424" s="57"/>
      <c r="L424" s="58" t="s">
        <v>58</v>
      </c>
      <c r="M424" s="59"/>
      <c r="N424" s="61">
        <v>1</v>
      </c>
      <c r="O424" s="62"/>
      <c r="P424" s="66"/>
      <c r="Q424" s="67"/>
      <c r="R424" s="67"/>
      <c r="S424" s="68"/>
      <c r="T424" s="63" t="str">
        <f>IF(COUNT(T415,T416,T417,T418,T419,T420,T421,T422,T423)=9,SUM(T415,T416,T417,T418,T419,T420,T421,T422,T423),"-")</f>
        <v>-</v>
      </c>
      <c r="U424" s="65"/>
      <c r="V424" s="55"/>
      <c r="W424" s="56"/>
      <c r="X424" s="57"/>
    </row>
    <row r="425" spans="1:24" ht="18.75" customHeight="1">
      <c r="A425" s="2"/>
      <c r="B425" s="2"/>
      <c r="C425" s="2"/>
      <c r="D425" s="2"/>
      <c r="E425" s="55"/>
      <c r="F425" s="56"/>
      <c r="G425" s="56"/>
      <c r="H425" s="56"/>
      <c r="I425" s="56"/>
      <c r="J425" s="56"/>
      <c r="K425" s="57"/>
      <c r="L425" s="58"/>
      <c r="M425" s="59"/>
      <c r="N425" s="69"/>
      <c r="O425" s="70"/>
      <c r="P425" s="69"/>
      <c r="Q425" s="71"/>
      <c r="R425" s="71"/>
      <c r="S425" s="70"/>
      <c r="T425" s="69"/>
      <c r="U425" s="70"/>
      <c r="V425" s="55"/>
      <c r="W425" s="56"/>
      <c r="X425" s="57"/>
    </row>
    <row r="426" spans="1:24" ht="18.75" customHeight="1">
      <c r="A426" s="2"/>
      <c r="B426" s="2"/>
      <c r="C426" s="2"/>
      <c r="D426" s="2"/>
      <c r="E426" s="55"/>
      <c r="F426" s="56"/>
      <c r="G426" s="56"/>
      <c r="H426" s="56"/>
      <c r="I426" s="56"/>
      <c r="J426" s="56"/>
      <c r="K426" s="57"/>
      <c r="L426" s="58"/>
      <c r="M426" s="59"/>
      <c r="N426" s="69"/>
      <c r="O426" s="70"/>
      <c r="P426" s="69"/>
      <c r="Q426" s="71"/>
      <c r="R426" s="71"/>
      <c r="S426" s="70"/>
      <c r="T426" s="69"/>
      <c r="U426" s="70"/>
      <c r="V426" s="55"/>
      <c r="W426" s="56"/>
      <c r="X426" s="57"/>
    </row>
    <row r="427" spans="1:24" ht="18.75" customHeight="1">
      <c r="A427" s="2"/>
      <c r="B427" s="2"/>
      <c r="C427" s="2"/>
      <c r="D427" s="2"/>
      <c r="E427" s="55"/>
      <c r="F427" s="56"/>
      <c r="G427" s="56"/>
      <c r="H427" s="56"/>
      <c r="I427" s="56"/>
      <c r="J427" s="56"/>
      <c r="K427" s="57"/>
      <c r="L427" s="58"/>
      <c r="M427" s="59"/>
      <c r="N427" s="69"/>
      <c r="O427" s="70"/>
      <c r="P427" s="69"/>
      <c r="Q427" s="71"/>
      <c r="R427" s="71"/>
      <c r="S427" s="70"/>
      <c r="T427" s="69"/>
      <c r="U427" s="70"/>
      <c r="V427" s="55"/>
      <c r="W427" s="56"/>
      <c r="X427" s="57"/>
    </row>
    <row r="428" spans="1:24" ht="18.75" customHeight="1">
      <c r="A428" s="2"/>
      <c r="B428" s="2"/>
      <c r="C428" s="2"/>
      <c r="D428" s="2"/>
      <c r="E428" s="55"/>
      <c r="F428" s="56"/>
      <c r="G428" s="56"/>
      <c r="H428" s="56"/>
      <c r="I428" s="56"/>
      <c r="J428" s="56"/>
      <c r="K428" s="57"/>
      <c r="L428" s="58"/>
      <c r="M428" s="59"/>
      <c r="N428" s="69"/>
      <c r="O428" s="70"/>
      <c r="P428" s="69"/>
      <c r="Q428" s="71"/>
      <c r="R428" s="71"/>
      <c r="S428" s="70"/>
      <c r="T428" s="69"/>
      <c r="U428" s="70"/>
      <c r="V428" s="55"/>
      <c r="W428" s="56"/>
      <c r="X428" s="57"/>
    </row>
    <row r="429" spans="1:24" ht="18.75" customHeight="1">
      <c r="A429" s="2"/>
      <c r="B429" s="2"/>
      <c r="C429" s="2"/>
      <c r="D429" s="2"/>
      <c r="E429" s="55"/>
      <c r="F429" s="56"/>
      <c r="G429" s="56"/>
      <c r="H429" s="56"/>
      <c r="I429" s="56"/>
      <c r="J429" s="56"/>
      <c r="K429" s="57"/>
      <c r="L429" s="58"/>
      <c r="M429" s="59"/>
      <c r="N429" s="69"/>
      <c r="O429" s="70"/>
      <c r="P429" s="69"/>
      <c r="Q429" s="71"/>
      <c r="R429" s="71"/>
      <c r="S429" s="70"/>
      <c r="T429" s="69"/>
      <c r="U429" s="70"/>
      <c r="V429" s="55"/>
      <c r="W429" s="56"/>
      <c r="X429" s="57"/>
    </row>
    <row r="430" spans="1:24" ht="18.75" customHeight="1">
      <c r="A430" s="2"/>
      <c r="B430" s="2"/>
      <c r="C430" s="2"/>
      <c r="D430" s="2"/>
      <c r="E430" s="55"/>
      <c r="F430" s="56"/>
      <c r="G430" s="56"/>
      <c r="H430" s="56"/>
      <c r="I430" s="56"/>
      <c r="J430" s="56"/>
      <c r="K430" s="57"/>
      <c r="L430" s="58"/>
      <c r="M430" s="59"/>
      <c r="N430" s="69"/>
      <c r="O430" s="70"/>
      <c r="P430" s="69"/>
      <c r="Q430" s="71"/>
      <c r="R430" s="71"/>
      <c r="S430" s="70"/>
      <c r="T430" s="69"/>
      <c r="U430" s="70"/>
      <c r="V430" s="55"/>
      <c r="W430" s="56"/>
      <c r="X430" s="57"/>
    </row>
    <row r="431" spans="1:24" ht="18.75" customHeight="1">
      <c r="A431" s="2"/>
      <c r="B431" s="2"/>
      <c r="C431" s="2"/>
      <c r="D431" s="2"/>
      <c r="E431" s="55"/>
      <c r="F431" s="56"/>
      <c r="G431" s="56"/>
      <c r="H431" s="56"/>
      <c r="I431" s="56"/>
      <c r="J431" s="56"/>
      <c r="K431" s="57"/>
      <c r="L431" s="58"/>
      <c r="M431" s="59"/>
      <c r="N431" s="69"/>
      <c r="O431" s="70"/>
      <c r="P431" s="69"/>
      <c r="Q431" s="71"/>
      <c r="R431" s="71"/>
      <c r="S431" s="70"/>
      <c r="T431" s="69"/>
      <c r="U431" s="70"/>
      <c r="V431" s="55"/>
      <c r="W431" s="56"/>
      <c r="X431" s="57"/>
    </row>
    <row r="432" spans="1:24" ht="18.75" customHeight="1">
      <c r="A432" s="2"/>
      <c r="B432" s="2"/>
      <c r="C432" s="2"/>
      <c r="D432" s="2"/>
      <c r="E432" s="55"/>
      <c r="F432" s="56"/>
      <c r="G432" s="56"/>
      <c r="H432" s="56"/>
      <c r="I432" s="56"/>
      <c r="J432" s="56"/>
      <c r="K432" s="57"/>
      <c r="L432" s="58"/>
      <c r="M432" s="59"/>
      <c r="N432" s="69"/>
      <c r="O432" s="70"/>
      <c r="P432" s="69"/>
      <c r="Q432" s="71"/>
      <c r="R432" s="71"/>
      <c r="S432" s="70"/>
      <c r="T432" s="69"/>
      <c r="U432" s="70"/>
      <c r="V432" s="55"/>
      <c r="W432" s="56"/>
      <c r="X432" s="57"/>
    </row>
    <row r="433" spans="1:24" ht="18.75" customHeight="1">
      <c r="A433" s="2"/>
      <c r="B433" s="2"/>
      <c r="C433" s="2"/>
      <c r="D433" s="2"/>
      <c r="E433" s="55"/>
      <c r="F433" s="56"/>
      <c r="G433" s="56"/>
      <c r="H433" s="56"/>
      <c r="I433" s="56"/>
      <c r="J433" s="56"/>
      <c r="K433" s="57"/>
      <c r="L433" s="58"/>
      <c r="M433" s="59"/>
      <c r="N433" s="69"/>
      <c r="O433" s="70"/>
      <c r="P433" s="69"/>
      <c r="Q433" s="71"/>
      <c r="R433" s="71"/>
      <c r="S433" s="70"/>
      <c r="T433" s="69"/>
      <c r="U433" s="70"/>
      <c r="V433" s="55"/>
      <c r="W433" s="56"/>
      <c r="X433" s="57"/>
    </row>
    <row r="434" spans="1:24" ht="18.75" customHeight="1">
      <c r="A434" s="2"/>
      <c r="B434" s="2"/>
      <c r="C434" s="2"/>
      <c r="D434" s="2"/>
      <c r="E434" s="55"/>
      <c r="F434" s="56"/>
      <c r="G434" s="56"/>
      <c r="H434" s="56"/>
      <c r="I434" s="56"/>
      <c r="J434" s="56"/>
      <c r="K434" s="57"/>
      <c r="L434" s="58"/>
      <c r="M434" s="59"/>
      <c r="N434" s="69"/>
      <c r="O434" s="70"/>
      <c r="P434" s="69"/>
      <c r="Q434" s="71"/>
      <c r="R434" s="71"/>
      <c r="S434" s="70"/>
      <c r="T434" s="69"/>
      <c r="U434" s="70"/>
      <c r="V434" s="55"/>
      <c r="W434" s="56"/>
      <c r="X434" s="57"/>
    </row>
    <row r="435" spans="1:24" ht="18.75" customHeight="1">
      <c r="A435" s="2"/>
      <c r="B435" s="2"/>
      <c r="C435" s="2"/>
      <c r="D435" s="2"/>
      <c r="E435" s="55"/>
      <c r="F435" s="56"/>
      <c r="G435" s="56"/>
      <c r="H435" s="56"/>
      <c r="I435" s="56"/>
      <c r="J435" s="56"/>
      <c r="K435" s="57"/>
      <c r="L435" s="58"/>
      <c r="M435" s="59"/>
      <c r="N435" s="69"/>
      <c r="O435" s="70"/>
      <c r="P435" s="69"/>
      <c r="Q435" s="71"/>
      <c r="R435" s="71"/>
      <c r="S435" s="70"/>
      <c r="T435" s="69"/>
      <c r="U435" s="70"/>
      <c r="V435" s="55"/>
      <c r="W435" s="56"/>
      <c r="X435" s="57"/>
    </row>
    <row r="436" spans="1:24" ht="18.75" customHeight="1">
      <c r="A436" s="2"/>
      <c r="B436" s="2"/>
      <c r="C436" s="2"/>
      <c r="D436" s="2"/>
      <c r="E436" s="55"/>
      <c r="F436" s="56"/>
      <c r="G436" s="56"/>
      <c r="H436" s="56"/>
      <c r="I436" s="56"/>
      <c r="J436" s="56"/>
      <c r="K436" s="57"/>
      <c r="L436" s="58"/>
      <c r="M436" s="59"/>
      <c r="N436" s="69"/>
      <c r="O436" s="70"/>
      <c r="P436" s="69"/>
      <c r="Q436" s="71"/>
      <c r="R436" s="71"/>
      <c r="S436" s="70"/>
      <c r="T436" s="69"/>
      <c r="U436" s="70"/>
      <c r="V436" s="55"/>
      <c r="W436" s="56"/>
      <c r="X436" s="57"/>
    </row>
    <row r="437" spans="1:24" ht="18.75" customHeight="1">
      <c r="A437" s="2"/>
      <c r="B437" s="2"/>
      <c r="C437" s="2"/>
      <c r="D437" s="2"/>
      <c r="E437" s="55"/>
      <c r="F437" s="56"/>
      <c r="G437" s="56"/>
      <c r="H437" s="56"/>
      <c r="I437" s="56"/>
      <c r="J437" s="56"/>
      <c r="K437" s="57"/>
      <c r="L437" s="58"/>
      <c r="M437" s="59"/>
      <c r="N437" s="69"/>
      <c r="O437" s="70"/>
      <c r="P437" s="69"/>
      <c r="Q437" s="71"/>
      <c r="R437" s="71"/>
      <c r="S437" s="70"/>
      <c r="T437" s="69"/>
      <c r="U437" s="70"/>
      <c r="V437" s="55"/>
      <c r="W437" s="56"/>
      <c r="X437" s="57"/>
    </row>
    <row r="438" spans="1:24" ht="37.65" customHeight="1">
      <c r="A438" s="2"/>
      <c r="B438" s="2"/>
      <c r="C438" s="2"/>
      <c r="D438" s="2"/>
      <c r="E438" s="55" t="s">
        <v>3410</v>
      </c>
      <c r="F438" s="56"/>
      <c r="G438" s="56"/>
      <c r="H438" s="56"/>
      <c r="I438" s="56"/>
      <c r="J438" s="56"/>
      <c r="K438" s="56"/>
      <c r="L438" s="56"/>
      <c r="M438" s="57"/>
      <c r="N438" s="58" t="s">
        <v>3411</v>
      </c>
      <c r="O438" s="60"/>
      <c r="P438" s="60"/>
      <c r="Q438" s="60"/>
      <c r="R438" s="60"/>
      <c r="S438" s="59"/>
      <c r="T438" s="72" t="str">
        <f>IF(COUNT(T424,N424)=2,IF(N424=0,"-",ROUND(T424/N424,2)),"-")</f>
        <v>-</v>
      </c>
      <c r="U438" s="73"/>
      <c r="V438" s="55"/>
      <c r="W438" s="56"/>
      <c r="X438" s="57"/>
    </row>
    <row r="439" spans="1:24" ht="4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2" customHeight="1">
      <c r="A440" s="2"/>
      <c r="B440" s="2"/>
      <c r="C440" s="75" t="s">
        <v>42</v>
      </c>
      <c r="D440" s="75"/>
      <c r="E440" s="75"/>
      <c r="F440" s="75"/>
      <c r="G440" s="75"/>
      <c r="H440" s="2"/>
      <c r="I440" s="75" t="s">
        <v>43</v>
      </c>
      <c r="J440" s="75"/>
      <c r="K440" s="2"/>
      <c r="L440" s="2"/>
      <c r="M440" s="75" t="s">
        <v>44</v>
      </c>
      <c r="N440" s="75"/>
      <c r="O440" s="2"/>
      <c r="P440" s="2"/>
      <c r="Q440" s="10" t="s">
        <v>43</v>
      </c>
      <c r="R440" s="2"/>
      <c r="S440" s="2"/>
      <c r="T440" s="2"/>
      <c r="U440" s="2"/>
      <c r="V440" s="2"/>
      <c r="W440" s="2"/>
      <c r="X440" s="2"/>
    </row>
    <row r="441" spans="1:24" ht="6.4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20.8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8" customHeight="1">
      <c r="A443" s="74" t="s">
        <v>0</v>
      </c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</row>
    <row r="444" spans="1:24" ht="6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8" customHeight="1">
      <c r="A445" s="74" t="s">
        <v>3387</v>
      </c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</row>
    <row r="446" spans="1:24" ht="4.0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2" customHeight="1">
      <c r="A447" s="2"/>
      <c r="B447" s="2"/>
      <c r="C447" s="2"/>
      <c r="D447" s="2"/>
      <c r="E447" s="2"/>
      <c r="F447" s="75" t="s">
        <v>3388</v>
      </c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2"/>
      <c r="T447" s="2"/>
      <c r="U447" s="2"/>
      <c r="V447" s="2"/>
      <c r="W447" s="2"/>
      <c r="X447" s="2"/>
    </row>
    <row r="448" spans="1:24" ht="1.0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2.7" customHeight="1">
      <c r="A449" s="2"/>
      <c r="B449" s="2"/>
      <c r="C449" s="2"/>
      <c r="D449" s="2"/>
      <c r="E449" s="2"/>
      <c r="F449" s="75" t="s">
        <v>3389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9.15" customHeight="1">
      <c r="A450" s="2"/>
      <c r="B450" s="2"/>
      <c r="C450" s="2"/>
      <c r="D450" s="2"/>
      <c r="E450" s="2"/>
      <c r="F450" s="7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76" t="s">
        <v>2</v>
      </c>
      <c r="V450" s="76"/>
      <c r="W450" s="76"/>
      <c r="X450" s="76"/>
    </row>
    <row r="451" spans="1:24" ht="2.7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76"/>
      <c r="V451" s="76"/>
      <c r="W451" s="76"/>
      <c r="X451" s="76"/>
    </row>
    <row r="452" spans="1:24" ht="0.4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2.1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75" t="s">
        <v>3523</v>
      </c>
      <c r="V453" s="75"/>
      <c r="W453" s="75"/>
      <c r="X453" s="2"/>
    </row>
    <row r="454" spans="1:24" ht="9.75" customHeight="1">
      <c r="A454" s="2"/>
      <c r="B454" s="75" t="s">
        <v>3391</v>
      </c>
      <c r="C454" s="75"/>
      <c r="D454" s="2"/>
      <c r="E454" s="2"/>
      <c r="F454" s="75" t="s">
        <v>3392</v>
      </c>
      <c r="G454" s="75"/>
      <c r="H454" s="75"/>
      <c r="I454" s="7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75"/>
      <c r="V454" s="75"/>
      <c r="W454" s="75"/>
      <c r="X454" s="2"/>
    </row>
    <row r="455" spans="1:24" ht="2.1" customHeight="1">
      <c r="A455" s="2"/>
      <c r="B455" s="75"/>
      <c r="C455" s="75"/>
      <c r="D455" s="2"/>
      <c r="E455" s="2"/>
      <c r="F455" s="75"/>
      <c r="G455" s="75"/>
      <c r="H455" s="75"/>
      <c r="I455" s="7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.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36.75" customHeight="1">
      <c r="A457" s="49" t="s">
        <v>164</v>
      </c>
      <c r="B457" s="50"/>
      <c r="C457" s="50"/>
      <c r="D457" s="51"/>
      <c r="E457" s="49" t="s">
        <v>3524</v>
      </c>
      <c r="F457" s="50"/>
      <c r="G457" s="50"/>
      <c r="H457" s="50"/>
      <c r="I457" s="50"/>
      <c r="J457" s="50"/>
      <c r="K457" s="50"/>
      <c r="L457" s="50"/>
      <c r="M457" s="51"/>
      <c r="N457" s="52" t="s">
        <v>3394</v>
      </c>
      <c r="O457" s="53"/>
      <c r="P457" s="53"/>
      <c r="Q457" s="53"/>
      <c r="R457" s="53"/>
      <c r="S457" s="54"/>
      <c r="T457" s="49" t="s">
        <v>3525</v>
      </c>
      <c r="U457" s="50"/>
      <c r="V457" s="50"/>
      <c r="W457" s="50"/>
      <c r="X457" s="51"/>
    </row>
    <row r="458" spans="1:24" ht="18.75" customHeight="1">
      <c r="A458" s="2"/>
      <c r="B458" s="2"/>
      <c r="C458" s="2"/>
      <c r="D458" s="2"/>
      <c r="E458" s="55" t="s">
        <v>3396</v>
      </c>
      <c r="F458" s="56"/>
      <c r="G458" s="56"/>
      <c r="H458" s="56"/>
      <c r="I458" s="56"/>
      <c r="J458" s="56"/>
      <c r="K458" s="57"/>
      <c r="L458" s="58" t="s">
        <v>3397</v>
      </c>
      <c r="M458" s="59"/>
      <c r="N458" s="58" t="s">
        <v>3398</v>
      </c>
      <c r="O458" s="59"/>
      <c r="P458" s="58" t="s">
        <v>3399</v>
      </c>
      <c r="Q458" s="60"/>
      <c r="R458" s="60"/>
      <c r="S458" s="59"/>
      <c r="T458" s="58" t="s">
        <v>3400</v>
      </c>
      <c r="U458" s="59"/>
      <c r="V458" s="58" t="s">
        <v>53</v>
      </c>
      <c r="W458" s="60"/>
      <c r="X458" s="59"/>
    </row>
    <row r="459" spans="1:24" ht="37.65" customHeight="1">
      <c r="A459" s="2"/>
      <c r="B459" s="2"/>
      <c r="C459" s="2"/>
      <c r="D459" s="2"/>
      <c r="E459" s="55" t="s">
        <v>3503</v>
      </c>
      <c r="F459" s="56"/>
      <c r="G459" s="56"/>
      <c r="H459" s="56"/>
      <c r="I459" s="56"/>
      <c r="J459" s="56"/>
      <c r="K459" s="57"/>
      <c r="L459" s="58" t="s">
        <v>58</v>
      </c>
      <c r="M459" s="59"/>
      <c r="N459" s="61">
        <v>2</v>
      </c>
      <c r="O459" s="62"/>
      <c r="P459" s="63"/>
      <c r="Q459" s="64"/>
      <c r="R459" s="64"/>
      <c r="S459" s="65"/>
      <c r="T459" s="63" t="str">
        <f t="shared" ref="T459:T464" si="1">IF(COUNT(N459,P459)=2,ROUND(N459*P459,2),"-
-")</f>
        <v>-
-</v>
      </c>
      <c r="U459" s="65"/>
      <c r="V459" s="55" t="s">
        <v>3504</v>
      </c>
      <c r="W459" s="56"/>
      <c r="X459" s="57"/>
    </row>
    <row r="460" spans="1:24" ht="37.65" customHeight="1">
      <c r="A460" s="2"/>
      <c r="B460" s="2"/>
      <c r="C460" s="2"/>
      <c r="D460" s="2"/>
      <c r="E460" s="55" t="s">
        <v>3505</v>
      </c>
      <c r="F460" s="56"/>
      <c r="G460" s="56"/>
      <c r="H460" s="56"/>
      <c r="I460" s="56"/>
      <c r="J460" s="56"/>
      <c r="K460" s="57"/>
      <c r="L460" s="58" t="s">
        <v>58</v>
      </c>
      <c r="M460" s="59"/>
      <c r="N460" s="61">
        <v>1</v>
      </c>
      <c r="O460" s="62"/>
      <c r="P460" s="63"/>
      <c r="Q460" s="64"/>
      <c r="R460" s="64"/>
      <c r="S460" s="65"/>
      <c r="T460" s="63" t="str">
        <f t="shared" si="1"/>
        <v>-
-</v>
      </c>
      <c r="U460" s="65"/>
      <c r="V460" s="55" t="s">
        <v>3506</v>
      </c>
      <c r="W460" s="56"/>
      <c r="X460" s="57"/>
    </row>
    <row r="461" spans="1:24" ht="37.65" customHeight="1">
      <c r="A461" s="2"/>
      <c r="B461" s="2"/>
      <c r="C461" s="2"/>
      <c r="D461" s="2"/>
      <c r="E461" s="55" t="s">
        <v>3509</v>
      </c>
      <c r="F461" s="56"/>
      <c r="G461" s="56"/>
      <c r="H461" s="56"/>
      <c r="I461" s="56"/>
      <c r="J461" s="56"/>
      <c r="K461" s="57"/>
      <c r="L461" s="58" t="s">
        <v>65</v>
      </c>
      <c r="M461" s="59"/>
      <c r="N461" s="61">
        <v>1</v>
      </c>
      <c r="O461" s="62"/>
      <c r="P461" s="63"/>
      <c r="Q461" s="64"/>
      <c r="R461" s="64"/>
      <c r="S461" s="65"/>
      <c r="T461" s="63" t="str">
        <f t="shared" si="1"/>
        <v>-
-</v>
      </c>
      <c r="U461" s="65"/>
      <c r="V461" s="55" t="s">
        <v>3510</v>
      </c>
      <c r="W461" s="56"/>
      <c r="X461" s="57"/>
    </row>
    <row r="462" spans="1:24" ht="37.65" customHeight="1">
      <c r="A462" s="2"/>
      <c r="B462" s="2"/>
      <c r="C462" s="2"/>
      <c r="D462" s="2"/>
      <c r="E462" s="55" t="s">
        <v>3511</v>
      </c>
      <c r="F462" s="56"/>
      <c r="G462" s="56"/>
      <c r="H462" s="56"/>
      <c r="I462" s="56"/>
      <c r="J462" s="56"/>
      <c r="K462" s="57"/>
      <c r="L462" s="58" t="s">
        <v>65</v>
      </c>
      <c r="M462" s="59"/>
      <c r="N462" s="61">
        <v>1</v>
      </c>
      <c r="O462" s="62"/>
      <c r="P462" s="63"/>
      <c r="Q462" s="64"/>
      <c r="R462" s="64"/>
      <c r="S462" s="65"/>
      <c r="T462" s="63" t="str">
        <f t="shared" si="1"/>
        <v>-
-</v>
      </c>
      <c r="U462" s="65"/>
      <c r="V462" s="55" t="s">
        <v>3512</v>
      </c>
      <c r="W462" s="56"/>
      <c r="X462" s="57"/>
    </row>
    <row r="463" spans="1:24" ht="37.65" customHeight="1">
      <c r="A463" s="2"/>
      <c r="B463" s="2"/>
      <c r="C463" s="2"/>
      <c r="D463" s="2"/>
      <c r="E463" s="55" t="s">
        <v>3513</v>
      </c>
      <c r="F463" s="56"/>
      <c r="G463" s="56"/>
      <c r="H463" s="56"/>
      <c r="I463" s="56"/>
      <c r="J463" s="56"/>
      <c r="K463" s="57"/>
      <c r="L463" s="58" t="s">
        <v>65</v>
      </c>
      <c r="M463" s="59"/>
      <c r="N463" s="61">
        <v>1</v>
      </c>
      <c r="O463" s="62"/>
      <c r="P463" s="63"/>
      <c r="Q463" s="64"/>
      <c r="R463" s="64"/>
      <c r="S463" s="65"/>
      <c r="T463" s="63" t="str">
        <f t="shared" si="1"/>
        <v>-
-</v>
      </c>
      <c r="U463" s="65"/>
      <c r="V463" s="55" t="s">
        <v>3514</v>
      </c>
      <c r="W463" s="56"/>
      <c r="X463" s="57"/>
    </row>
    <row r="464" spans="1:24" ht="37.65" customHeight="1">
      <c r="A464" s="2"/>
      <c r="B464" s="2"/>
      <c r="C464" s="2"/>
      <c r="D464" s="2"/>
      <c r="E464" s="55" t="s">
        <v>3526</v>
      </c>
      <c r="F464" s="56"/>
      <c r="G464" s="56"/>
      <c r="H464" s="56"/>
      <c r="I464" s="56"/>
      <c r="J464" s="56"/>
      <c r="K464" s="57"/>
      <c r="L464" s="58" t="s">
        <v>65</v>
      </c>
      <c r="M464" s="59"/>
      <c r="N464" s="61">
        <v>1</v>
      </c>
      <c r="O464" s="62"/>
      <c r="P464" s="63"/>
      <c r="Q464" s="64"/>
      <c r="R464" s="64"/>
      <c r="S464" s="65"/>
      <c r="T464" s="63" t="str">
        <f t="shared" si="1"/>
        <v>-
-</v>
      </c>
      <c r="U464" s="65"/>
      <c r="V464" s="55" t="s">
        <v>3527</v>
      </c>
      <c r="W464" s="56"/>
      <c r="X464" s="57"/>
    </row>
    <row r="465" spans="1:24" ht="18.75" customHeight="1">
      <c r="A465" s="2"/>
      <c r="B465" s="2"/>
      <c r="C465" s="2"/>
      <c r="D465" s="2"/>
      <c r="E465" s="55" t="s">
        <v>3430</v>
      </c>
      <c r="F465" s="56"/>
      <c r="G465" s="56"/>
      <c r="H465" s="56"/>
      <c r="I465" s="56"/>
      <c r="J465" s="56"/>
      <c r="K465" s="57"/>
      <c r="L465" s="58" t="s">
        <v>3431</v>
      </c>
      <c r="M465" s="59"/>
      <c r="N465" s="61">
        <v>0.06</v>
      </c>
      <c r="O465" s="62"/>
      <c r="P465" s="63"/>
      <c r="Q465" s="64"/>
      <c r="R465" s="64"/>
      <c r="S465" s="65"/>
      <c r="T465" s="63" t="str">
        <f>IF(COUNT(N465,P465)=2,ROUND(N465*P465,2),"-")</f>
        <v>-</v>
      </c>
      <c r="U465" s="65"/>
      <c r="V465" s="55" t="s">
        <v>3432</v>
      </c>
      <c r="W465" s="56"/>
      <c r="X465" s="57"/>
    </row>
    <row r="466" spans="1:24" ht="18.75" customHeight="1">
      <c r="A466" s="2"/>
      <c r="B466" s="2"/>
      <c r="C466" s="2"/>
      <c r="D466" s="2"/>
      <c r="E466" s="55" t="s">
        <v>3440</v>
      </c>
      <c r="F466" s="56"/>
      <c r="G466" s="56"/>
      <c r="H466" s="56"/>
      <c r="I466" s="56"/>
      <c r="J466" s="56"/>
      <c r="K466" s="57"/>
      <c r="L466" s="58" t="s">
        <v>3431</v>
      </c>
      <c r="M466" s="59"/>
      <c r="N466" s="61">
        <v>0.06</v>
      </c>
      <c r="O466" s="62"/>
      <c r="P466" s="63"/>
      <c r="Q466" s="64"/>
      <c r="R466" s="64"/>
      <c r="S466" s="65"/>
      <c r="T466" s="63" t="str">
        <f>IF(COUNT(N466,P466)=2,ROUND(N466*P466,2),"-")</f>
        <v>-</v>
      </c>
      <c r="U466" s="65"/>
      <c r="V466" s="55" t="s">
        <v>3441</v>
      </c>
      <c r="W466" s="56"/>
      <c r="X466" s="57"/>
    </row>
    <row r="467" spans="1:24" ht="18.75" customHeight="1">
      <c r="A467" s="2"/>
      <c r="B467" s="2"/>
      <c r="C467" s="2"/>
      <c r="D467" s="2"/>
      <c r="E467" s="55" t="s">
        <v>3291</v>
      </c>
      <c r="F467" s="56"/>
      <c r="G467" s="56"/>
      <c r="H467" s="56"/>
      <c r="I467" s="56"/>
      <c r="J467" s="56"/>
      <c r="K467" s="57"/>
      <c r="L467" s="58" t="s">
        <v>65</v>
      </c>
      <c r="M467" s="59"/>
      <c r="N467" s="61">
        <v>1</v>
      </c>
      <c r="O467" s="62"/>
      <c r="P467" s="63"/>
      <c r="Q467" s="64"/>
      <c r="R467" s="64"/>
      <c r="S467" s="65"/>
      <c r="T467" s="63" t="str">
        <f>IF(COUNT(N467,P467)=2,ROUND(N467*P467,2),"-")</f>
        <v>-</v>
      </c>
      <c r="U467" s="65"/>
      <c r="V467" s="55" t="s">
        <v>3292</v>
      </c>
      <c r="W467" s="56"/>
      <c r="X467" s="57"/>
    </row>
    <row r="468" spans="1:24" ht="18.75" customHeight="1">
      <c r="A468" s="2"/>
      <c r="B468" s="2"/>
      <c r="C468" s="2"/>
      <c r="D468" s="2"/>
      <c r="E468" s="55" t="s">
        <v>3515</v>
      </c>
      <c r="F468" s="56"/>
      <c r="G468" s="56"/>
      <c r="H468" s="56"/>
      <c r="I468" s="56"/>
      <c r="J468" s="56"/>
      <c r="K468" s="57"/>
      <c r="L468" s="58" t="s">
        <v>65</v>
      </c>
      <c r="M468" s="59"/>
      <c r="N468" s="61">
        <v>1</v>
      </c>
      <c r="O468" s="62"/>
      <c r="P468" s="63" t="str">
        <f>IF(COUNT(T459,T460,T461,T462,T463,T464,T465,T466,T467)=9,ROUND(SUM(T459,T460,T461,T462,T463,T464,T465,T466,T467)*0.02,2),"")</f>
        <v/>
      </c>
      <c r="Q468" s="64"/>
      <c r="R468" s="64"/>
      <c r="S468" s="65"/>
      <c r="T468" s="63" t="str">
        <f>IF(COUNT(N468,P468)=2,ROUND(N468*P468,2),"-")</f>
        <v>-</v>
      </c>
      <c r="U468" s="65"/>
      <c r="V468" s="55" t="s">
        <v>3516</v>
      </c>
      <c r="W468" s="56"/>
      <c r="X468" s="57"/>
    </row>
    <row r="469" spans="1:24" ht="18.899999999999999" customHeight="1">
      <c r="A469" s="2"/>
      <c r="B469" s="2"/>
      <c r="C469" s="2"/>
      <c r="D469" s="2"/>
      <c r="E469" s="55" t="s">
        <v>3409</v>
      </c>
      <c r="F469" s="56"/>
      <c r="G469" s="56"/>
      <c r="H469" s="56"/>
      <c r="I469" s="56"/>
      <c r="J469" s="56"/>
      <c r="K469" s="57"/>
      <c r="L469" s="58" t="s">
        <v>58</v>
      </c>
      <c r="M469" s="59"/>
      <c r="N469" s="61">
        <v>1</v>
      </c>
      <c r="O469" s="62"/>
      <c r="P469" s="66"/>
      <c r="Q469" s="67"/>
      <c r="R469" s="67"/>
      <c r="S469" s="68"/>
      <c r="T469" s="63" t="str">
        <f>IF(COUNT(T459,T460,T461,T462,T463,T464,T465,T466,T467,T468)=10,SUM(T459,T460,T461,T462,T463,T464,T465,T466,T467,T468),"-")</f>
        <v>-</v>
      </c>
      <c r="U469" s="65"/>
      <c r="V469" s="55"/>
      <c r="W469" s="56"/>
      <c r="X469" s="57"/>
    </row>
    <row r="470" spans="1:24" ht="18.75" customHeight="1">
      <c r="A470" s="2"/>
      <c r="B470" s="2"/>
      <c r="C470" s="2"/>
      <c r="D470" s="2"/>
      <c r="E470" s="55"/>
      <c r="F470" s="56"/>
      <c r="G470" s="56"/>
      <c r="H470" s="56"/>
      <c r="I470" s="56"/>
      <c r="J470" s="56"/>
      <c r="K470" s="57"/>
      <c r="L470" s="58"/>
      <c r="M470" s="59"/>
      <c r="N470" s="69"/>
      <c r="O470" s="70"/>
      <c r="P470" s="69"/>
      <c r="Q470" s="71"/>
      <c r="R470" s="71"/>
      <c r="S470" s="70"/>
      <c r="T470" s="69"/>
      <c r="U470" s="70"/>
      <c r="V470" s="55"/>
      <c r="W470" s="56"/>
      <c r="X470" s="57"/>
    </row>
    <row r="471" spans="1:24" ht="18.75" customHeight="1">
      <c r="A471" s="2"/>
      <c r="B471" s="2"/>
      <c r="C471" s="2"/>
      <c r="D471" s="2"/>
      <c r="E471" s="55"/>
      <c r="F471" s="56"/>
      <c r="G471" s="56"/>
      <c r="H471" s="56"/>
      <c r="I471" s="56"/>
      <c r="J471" s="56"/>
      <c r="K471" s="57"/>
      <c r="L471" s="58"/>
      <c r="M471" s="59"/>
      <c r="N471" s="69"/>
      <c r="O471" s="70"/>
      <c r="P471" s="69"/>
      <c r="Q471" s="71"/>
      <c r="R471" s="71"/>
      <c r="S471" s="70"/>
      <c r="T471" s="69"/>
      <c r="U471" s="70"/>
      <c r="V471" s="55"/>
      <c r="W471" s="56"/>
      <c r="X471" s="57"/>
    </row>
    <row r="472" spans="1:24" ht="18.75" customHeight="1">
      <c r="A472" s="2"/>
      <c r="B472" s="2"/>
      <c r="C472" s="2"/>
      <c r="D472" s="2"/>
      <c r="E472" s="55"/>
      <c r="F472" s="56"/>
      <c r="G472" s="56"/>
      <c r="H472" s="56"/>
      <c r="I472" s="56"/>
      <c r="J472" s="56"/>
      <c r="K472" s="57"/>
      <c r="L472" s="58"/>
      <c r="M472" s="59"/>
      <c r="N472" s="69"/>
      <c r="O472" s="70"/>
      <c r="P472" s="69"/>
      <c r="Q472" s="71"/>
      <c r="R472" s="71"/>
      <c r="S472" s="70"/>
      <c r="T472" s="69"/>
      <c r="U472" s="70"/>
      <c r="V472" s="55"/>
      <c r="W472" s="56"/>
      <c r="X472" s="57"/>
    </row>
    <row r="473" spans="1:24" ht="18.75" customHeight="1">
      <c r="A473" s="2"/>
      <c r="B473" s="2"/>
      <c r="C473" s="2"/>
      <c r="D473" s="2"/>
      <c r="E473" s="55"/>
      <c r="F473" s="56"/>
      <c r="G473" s="56"/>
      <c r="H473" s="56"/>
      <c r="I473" s="56"/>
      <c r="J473" s="56"/>
      <c r="K473" s="57"/>
      <c r="L473" s="58"/>
      <c r="M473" s="59"/>
      <c r="N473" s="69"/>
      <c r="O473" s="70"/>
      <c r="P473" s="69"/>
      <c r="Q473" s="71"/>
      <c r="R473" s="71"/>
      <c r="S473" s="70"/>
      <c r="T473" s="69"/>
      <c r="U473" s="70"/>
      <c r="V473" s="55"/>
      <c r="W473" s="56"/>
      <c r="X473" s="57"/>
    </row>
    <row r="474" spans="1:24" ht="18.75" customHeight="1">
      <c r="A474" s="2"/>
      <c r="B474" s="2"/>
      <c r="C474" s="2"/>
      <c r="D474" s="2"/>
      <c r="E474" s="55"/>
      <c r="F474" s="56"/>
      <c r="G474" s="56"/>
      <c r="H474" s="56"/>
      <c r="I474" s="56"/>
      <c r="J474" s="56"/>
      <c r="K474" s="57"/>
      <c r="L474" s="58"/>
      <c r="M474" s="59"/>
      <c r="N474" s="69"/>
      <c r="O474" s="70"/>
      <c r="P474" s="69"/>
      <c r="Q474" s="71"/>
      <c r="R474" s="71"/>
      <c r="S474" s="70"/>
      <c r="T474" s="69"/>
      <c r="U474" s="70"/>
      <c r="V474" s="55"/>
      <c r="W474" s="56"/>
      <c r="X474" s="57"/>
    </row>
    <row r="475" spans="1:24" ht="18.75" customHeight="1">
      <c r="A475" s="2"/>
      <c r="B475" s="2"/>
      <c r="C475" s="2"/>
      <c r="D475" s="2"/>
      <c r="E475" s="55"/>
      <c r="F475" s="56"/>
      <c r="G475" s="56"/>
      <c r="H475" s="56"/>
      <c r="I475" s="56"/>
      <c r="J475" s="56"/>
      <c r="K475" s="57"/>
      <c r="L475" s="58"/>
      <c r="M475" s="59"/>
      <c r="N475" s="69"/>
      <c r="O475" s="70"/>
      <c r="P475" s="69"/>
      <c r="Q475" s="71"/>
      <c r="R475" s="71"/>
      <c r="S475" s="70"/>
      <c r="T475" s="69"/>
      <c r="U475" s="70"/>
      <c r="V475" s="55"/>
      <c r="W475" s="56"/>
      <c r="X475" s="57"/>
    </row>
    <row r="476" spans="1:24" ht="18.75" customHeight="1">
      <c r="A476" s="2"/>
      <c r="B476" s="2"/>
      <c r="C476" s="2"/>
      <c r="D476" s="2"/>
      <c r="E476" s="55"/>
      <c r="F476" s="56"/>
      <c r="G476" s="56"/>
      <c r="H476" s="56"/>
      <c r="I476" s="56"/>
      <c r="J476" s="56"/>
      <c r="K476" s="57"/>
      <c r="L476" s="58"/>
      <c r="M476" s="59"/>
      <c r="N476" s="69"/>
      <c r="O476" s="70"/>
      <c r="P476" s="69"/>
      <c r="Q476" s="71"/>
      <c r="R476" s="71"/>
      <c r="S476" s="70"/>
      <c r="T476" s="69"/>
      <c r="U476" s="70"/>
      <c r="V476" s="55"/>
      <c r="W476" s="56"/>
      <c r="X476" s="57"/>
    </row>
    <row r="477" spans="1:24" ht="18.75" customHeight="1">
      <c r="A477" s="2"/>
      <c r="B477" s="2"/>
      <c r="C477" s="2"/>
      <c r="D477" s="2"/>
      <c r="E477" s="55"/>
      <c r="F477" s="56"/>
      <c r="G477" s="56"/>
      <c r="H477" s="56"/>
      <c r="I477" s="56"/>
      <c r="J477" s="56"/>
      <c r="K477" s="57"/>
      <c r="L477" s="58"/>
      <c r="M477" s="59"/>
      <c r="N477" s="69"/>
      <c r="O477" s="70"/>
      <c r="P477" s="69"/>
      <c r="Q477" s="71"/>
      <c r="R477" s="71"/>
      <c r="S477" s="70"/>
      <c r="T477" s="69"/>
      <c r="U477" s="70"/>
      <c r="V477" s="55"/>
      <c r="W477" s="56"/>
      <c r="X477" s="57"/>
    </row>
    <row r="478" spans="1:24" ht="18.75" customHeight="1">
      <c r="A478" s="2"/>
      <c r="B478" s="2"/>
      <c r="C478" s="2"/>
      <c r="D478" s="2"/>
      <c r="E478" s="55"/>
      <c r="F478" s="56"/>
      <c r="G478" s="56"/>
      <c r="H478" s="56"/>
      <c r="I478" s="56"/>
      <c r="J478" s="56"/>
      <c r="K478" s="57"/>
      <c r="L478" s="58"/>
      <c r="M478" s="59"/>
      <c r="N478" s="69"/>
      <c r="O478" s="70"/>
      <c r="P478" s="69"/>
      <c r="Q478" s="71"/>
      <c r="R478" s="71"/>
      <c r="S478" s="70"/>
      <c r="T478" s="69"/>
      <c r="U478" s="70"/>
      <c r="V478" s="55"/>
      <c r="W478" s="56"/>
      <c r="X478" s="57"/>
    </row>
    <row r="479" spans="1:24" ht="18.75" customHeight="1">
      <c r="A479" s="2"/>
      <c r="B479" s="2"/>
      <c r="C479" s="2"/>
      <c r="D479" s="2"/>
      <c r="E479" s="55"/>
      <c r="F479" s="56"/>
      <c r="G479" s="56"/>
      <c r="H479" s="56"/>
      <c r="I479" s="56"/>
      <c r="J479" s="56"/>
      <c r="K479" s="57"/>
      <c r="L479" s="58"/>
      <c r="M479" s="59"/>
      <c r="N479" s="69"/>
      <c r="O479" s="70"/>
      <c r="P479" s="69"/>
      <c r="Q479" s="71"/>
      <c r="R479" s="71"/>
      <c r="S479" s="70"/>
      <c r="T479" s="69"/>
      <c r="U479" s="70"/>
      <c r="V479" s="55"/>
      <c r="W479" s="56"/>
      <c r="X479" s="57"/>
    </row>
    <row r="480" spans="1:24" ht="18.75" customHeight="1">
      <c r="A480" s="2"/>
      <c r="B480" s="2"/>
      <c r="C480" s="2"/>
      <c r="D480" s="2"/>
      <c r="E480" s="55"/>
      <c r="F480" s="56"/>
      <c r="G480" s="56"/>
      <c r="H480" s="56"/>
      <c r="I480" s="56"/>
      <c r="J480" s="56"/>
      <c r="K480" s="57"/>
      <c r="L480" s="58"/>
      <c r="M480" s="59"/>
      <c r="N480" s="69"/>
      <c r="O480" s="70"/>
      <c r="P480" s="69"/>
      <c r="Q480" s="71"/>
      <c r="R480" s="71"/>
      <c r="S480" s="70"/>
      <c r="T480" s="69"/>
      <c r="U480" s="70"/>
      <c r="V480" s="55"/>
      <c r="W480" s="56"/>
      <c r="X480" s="57"/>
    </row>
    <row r="481" spans="1:24" ht="37.65" customHeight="1">
      <c r="A481" s="2"/>
      <c r="B481" s="2"/>
      <c r="C481" s="2"/>
      <c r="D481" s="2"/>
      <c r="E481" s="55" t="s">
        <v>3410</v>
      </c>
      <c r="F481" s="56"/>
      <c r="G481" s="56"/>
      <c r="H481" s="56"/>
      <c r="I481" s="56"/>
      <c r="J481" s="56"/>
      <c r="K481" s="56"/>
      <c r="L481" s="56"/>
      <c r="M481" s="57"/>
      <c r="N481" s="58" t="s">
        <v>3411</v>
      </c>
      <c r="O481" s="60"/>
      <c r="P481" s="60"/>
      <c r="Q481" s="60"/>
      <c r="R481" s="60"/>
      <c r="S481" s="59"/>
      <c r="T481" s="72" t="str">
        <f>IF(COUNT(T469,N469)=2,IF(N469=0,"-",ROUND(T469/N469,2)),"-")</f>
        <v>-</v>
      </c>
      <c r="U481" s="73"/>
      <c r="V481" s="55"/>
      <c r="W481" s="56"/>
      <c r="X481" s="57"/>
    </row>
    <row r="482" spans="1:24" ht="4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2" customHeight="1">
      <c r="A483" s="2"/>
      <c r="B483" s="2"/>
      <c r="C483" s="75" t="s">
        <v>42</v>
      </c>
      <c r="D483" s="75"/>
      <c r="E483" s="75"/>
      <c r="F483" s="75"/>
      <c r="G483" s="75"/>
      <c r="H483" s="2"/>
      <c r="I483" s="75" t="s">
        <v>43</v>
      </c>
      <c r="J483" s="75"/>
      <c r="K483" s="2"/>
      <c r="L483" s="2"/>
      <c r="M483" s="75" t="s">
        <v>44</v>
      </c>
      <c r="N483" s="75"/>
      <c r="O483" s="2"/>
      <c r="P483" s="2"/>
      <c r="Q483" s="10" t="s">
        <v>43</v>
      </c>
      <c r="R483" s="2"/>
      <c r="S483" s="2"/>
      <c r="T483" s="2"/>
      <c r="U483" s="2"/>
      <c r="V483" s="2"/>
      <c r="W483" s="2"/>
      <c r="X483" s="2"/>
    </row>
    <row r="484" spans="1:24" ht="6.4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20.8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8" customHeight="1">
      <c r="A486" s="74" t="s">
        <v>0</v>
      </c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</row>
    <row r="487" spans="1:24" ht="6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8" customHeight="1">
      <c r="A488" s="74" t="s">
        <v>3387</v>
      </c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</row>
    <row r="489" spans="1:24" ht="4.0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2" customHeight="1">
      <c r="A490" s="2"/>
      <c r="B490" s="2"/>
      <c r="C490" s="2"/>
      <c r="D490" s="2"/>
      <c r="E490" s="2"/>
      <c r="F490" s="75" t="s">
        <v>3388</v>
      </c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2"/>
      <c r="T490" s="2"/>
      <c r="U490" s="2"/>
      <c r="V490" s="2"/>
      <c r="W490" s="2"/>
      <c r="X490" s="2"/>
    </row>
    <row r="491" spans="1:24" ht="1.0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2.7" customHeight="1">
      <c r="A492" s="2"/>
      <c r="B492" s="2"/>
      <c r="C492" s="2"/>
      <c r="D492" s="2"/>
      <c r="E492" s="2"/>
      <c r="F492" s="75" t="s">
        <v>3389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9.15" customHeight="1">
      <c r="A493" s="2"/>
      <c r="B493" s="2"/>
      <c r="C493" s="2"/>
      <c r="D493" s="2"/>
      <c r="E493" s="2"/>
      <c r="F493" s="7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76" t="s">
        <v>2</v>
      </c>
      <c r="V493" s="76"/>
      <c r="W493" s="76"/>
      <c r="X493" s="76"/>
    </row>
    <row r="494" spans="1:24" ht="2.7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76"/>
      <c r="V494" s="76"/>
      <c r="W494" s="76"/>
      <c r="X494" s="76"/>
    </row>
    <row r="495" spans="1:24" ht="0.4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2.1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75" t="s">
        <v>3528</v>
      </c>
      <c r="V496" s="75"/>
      <c r="W496" s="75"/>
      <c r="X496" s="2"/>
    </row>
    <row r="497" spans="1:24" ht="9.75" customHeight="1">
      <c r="A497" s="2"/>
      <c r="B497" s="75" t="s">
        <v>3391</v>
      </c>
      <c r="C497" s="75"/>
      <c r="D497" s="2"/>
      <c r="E497" s="2"/>
      <c r="F497" s="75" t="s">
        <v>3392</v>
      </c>
      <c r="G497" s="75"/>
      <c r="H497" s="75"/>
      <c r="I497" s="7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75"/>
      <c r="V497" s="75"/>
      <c r="W497" s="75"/>
      <c r="X497" s="2"/>
    </row>
    <row r="498" spans="1:24" ht="2.1" customHeight="1">
      <c r="A498" s="2"/>
      <c r="B498" s="75"/>
      <c r="C498" s="75"/>
      <c r="D498" s="2"/>
      <c r="E498" s="2"/>
      <c r="F498" s="75"/>
      <c r="G498" s="75"/>
      <c r="H498" s="75"/>
      <c r="I498" s="7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.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36.75" customHeight="1">
      <c r="A500" s="49" t="s">
        <v>167</v>
      </c>
      <c r="B500" s="50"/>
      <c r="C500" s="50"/>
      <c r="D500" s="51"/>
      <c r="E500" s="49" t="s">
        <v>3529</v>
      </c>
      <c r="F500" s="50"/>
      <c r="G500" s="50"/>
      <c r="H500" s="50"/>
      <c r="I500" s="50"/>
      <c r="J500" s="50"/>
      <c r="K500" s="50"/>
      <c r="L500" s="50"/>
      <c r="M500" s="51"/>
      <c r="N500" s="52" t="s">
        <v>3394</v>
      </c>
      <c r="O500" s="53"/>
      <c r="P500" s="53"/>
      <c r="Q500" s="53"/>
      <c r="R500" s="53"/>
      <c r="S500" s="54"/>
      <c r="T500" s="49" t="s">
        <v>3530</v>
      </c>
      <c r="U500" s="50"/>
      <c r="V500" s="50"/>
      <c r="W500" s="50"/>
      <c r="X500" s="51"/>
    </row>
    <row r="501" spans="1:24" ht="18.75" customHeight="1">
      <c r="A501" s="2"/>
      <c r="B501" s="2"/>
      <c r="C501" s="2"/>
      <c r="D501" s="2"/>
      <c r="E501" s="55" t="s">
        <v>3396</v>
      </c>
      <c r="F501" s="56"/>
      <c r="G501" s="56"/>
      <c r="H501" s="56"/>
      <c r="I501" s="56"/>
      <c r="J501" s="56"/>
      <c r="K501" s="57"/>
      <c r="L501" s="58" t="s">
        <v>3397</v>
      </c>
      <c r="M501" s="59"/>
      <c r="N501" s="58" t="s">
        <v>3398</v>
      </c>
      <c r="O501" s="59"/>
      <c r="P501" s="58" t="s">
        <v>3399</v>
      </c>
      <c r="Q501" s="60"/>
      <c r="R501" s="60"/>
      <c r="S501" s="59"/>
      <c r="T501" s="58" t="s">
        <v>3400</v>
      </c>
      <c r="U501" s="59"/>
      <c r="V501" s="58" t="s">
        <v>53</v>
      </c>
      <c r="W501" s="60"/>
      <c r="X501" s="59"/>
    </row>
    <row r="502" spans="1:24" ht="37.65" customHeight="1">
      <c r="A502" s="2"/>
      <c r="B502" s="2"/>
      <c r="C502" s="2"/>
      <c r="D502" s="2"/>
      <c r="E502" s="55" t="s">
        <v>3503</v>
      </c>
      <c r="F502" s="56"/>
      <c r="G502" s="56"/>
      <c r="H502" s="56"/>
      <c r="I502" s="56"/>
      <c r="J502" s="56"/>
      <c r="K502" s="57"/>
      <c r="L502" s="58" t="s">
        <v>58</v>
      </c>
      <c r="M502" s="59"/>
      <c r="N502" s="61">
        <v>1</v>
      </c>
      <c r="O502" s="62"/>
      <c r="P502" s="63"/>
      <c r="Q502" s="64"/>
      <c r="R502" s="64"/>
      <c r="S502" s="65"/>
      <c r="T502" s="63" t="str">
        <f>IF(COUNT(N502,P502)=2,ROUND(N502*P502,2),"-
-")</f>
        <v>-
-</v>
      </c>
      <c r="U502" s="65"/>
      <c r="V502" s="55" t="s">
        <v>3504</v>
      </c>
      <c r="W502" s="56"/>
      <c r="X502" s="57"/>
    </row>
    <row r="503" spans="1:24" ht="37.65" customHeight="1">
      <c r="A503" s="2"/>
      <c r="B503" s="2"/>
      <c r="C503" s="2"/>
      <c r="D503" s="2"/>
      <c r="E503" s="55" t="s">
        <v>3505</v>
      </c>
      <c r="F503" s="56"/>
      <c r="G503" s="56"/>
      <c r="H503" s="56"/>
      <c r="I503" s="56"/>
      <c r="J503" s="56"/>
      <c r="K503" s="57"/>
      <c r="L503" s="58" t="s">
        <v>58</v>
      </c>
      <c r="M503" s="59"/>
      <c r="N503" s="61">
        <v>1</v>
      </c>
      <c r="O503" s="62"/>
      <c r="P503" s="63"/>
      <c r="Q503" s="64"/>
      <c r="R503" s="64"/>
      <c r="S503" s="65"/>
      <c r="T503" s="63" t="str">
        <f>IF(COUNT(N503,P503)=2,ROUND(N503*P503,2),"-
-")</f>
        <v>-
-</v>
      </c>
      <c r="U503" s="65"/>
      <c r="V503" s="55" t="s">
        <v>3506</v>
      </c>
      <c r="W503" s="56"/>
      <c r="X503" s="57"/>
    </row>
    <row r="504" spans="1:24" ht="37.65" customHeight="1">
      <c r="A504" s="2"/>
      <c r="B504" s="2"/>
      <c r="C504" s="2"/>
      <c r="D504" s="2"/>
      <c r="E504" s="55" t="s">
        <v>3509</v>
      </c>
      <c r="F504" s="56"/>
      <c r="G504" s="56"/>
      <c r="H504" s="56"/>
      <c r="I504" s="56"/>
      <c r="J504" s="56"/>
      <c r="K504" s="57"/>
      <c r="L504" s="58" t="s">
        <v>65</v>
      </c>
      <c r="M504" s="59"/>
      <c r="N504" s="61">
        <v>1</v>
      </c>
      <c r="O504" s="62"/>
      <c r="P504" s="63"/>
      <c r="Q504" s="64"/>
      <c r="R504" s="64"/>
      <c r="S504" s="65"/>
      <c r="T504" s="63" t="str">
        <f>IF(COUNT(N504,P504)=2,ROUND(N504*P504,2),"-
-")</f>
        <v>-
-</v>
      </c>
      <c r="U504" s="65"/>
      <c r="V504" s="55" t="s">
        <v>3510</v>
      </c>
      <c r="W504" s="56"/>
      <c r="X504" s="57"/>
    </row>
    <row r="505" spans="1:24" ht="37.65" customHeight="1">
      <c r="A505" s="2"/>
      <c r="B505" s="2"/>
      <c r="C505" s="2"/>
      <c r="D505" s="2"/>
      <c r="E505" s="55" t="s">
        <v>3511</v>
      </c>
      <c r="F505" s="56"/>
      <c r="G505" s="56"/>
      <c r="H505" s="56"/>
      <c r="I505" s="56"/>
      <c r="J505" s="56"/>
      <c r="K505" s="57"/>
      <c r="L505" s="58" t="s">
        <v>65</v>
      </c>
      <c r="M505" s="59"/>
      <c r="N505" s="61">
        <v>1</v>
      </c>
      <c r="O505" s="62"/>
      <c r="P505" s="63"/>
      <c r="Q505" s="64"/>
      <c r="R505" s="64"/>
      <c r="S505" s="65"/>
      <c r="T505" s="63" t="str">
        <f>IF(COUNT(N505,P505)=2,ROUND(N505*P505,2),"-
-")</f>
        <v>-
-</v>
      </c>
      <c r="U505" s="65"/>
      <c r="V505" s="55" t="s">
        <v>3512</v>
      </c>
      <c r="W505" s="56"/>
      <c r="X505" s="57"/>
    </row>
    <row r="506" spans="1:24" ht="37.65" customHeight="1">
      <c r="A506" s="2"/>
      <c r="B506" s="2"/>
      <c r="C506" s="2"/>
      <c r="D506" s="2"/>
      <c r="E506" s="55" t="s">
        <v>3513</v>
      </c>
      <c r="F506" s="56"/>
      <c r="G506" s="56"/>
      <c r="H506" s="56"/>
      <c r="I506" s="56"/>
      <c r="J506" s="56"/>
      <c r="K506" s="57"/>
      <c r="L506" s="58" t="s">
        <v>65</v>
      </c>
      <c r="M506" s="59"/>
      <c r="N506" s="61">
        <v>1</v>
      </c>
      <c r="O506" s="62"/>
      <c r="P506" s="63"/>
      <c r="Q506" s="64"/>
      <c r="R506" s="64"/>
      <c r="S506" s="65"/>
      <c r="T506" s="63" t="str">
        <f>IF(COUNT(N506,P506)=2,ROUND(N506*P506,2),"-
-")</f>
        <v>-
-</v>
      </c>
      <c r="U506" s="65"/>
      <c r="V506" s="55" t="s">
        <v>3514</v>
      </c>
      <c r="W506" s="56"/>
      <c r="X506" s="57"/>
    </row>
    <row r="507" spans="1:24" ht="18.75" customHeight="1">
      <c r="A507" s="2"/>
      <c r="B507" s="2"/>
      <c r="C507" s="2"/>
      <c r="D507" s="2"/>
      <c r="E507" s="55" t="s">
        <v>3430</v>
      </c>
      <c r="F507" s="56"/>
      <c r="G507" s="56"/>
      <c r="H507" s="56"/>
      <c r="I507" s="56"/>
      <c r="J507" s="56"/>
      <c r="K507" s="57"/>
      <c r="L507" s="58" t="s">
        <v>3431</v>
      </c>
      <c r="M507" s="59"/>
      <c r="N507" s="61">
        <v>0.06</v>
      </c>
      <c r="O507" s="62"/>
      <c r="P507" s="63"/>
      <c r="Q507" s="64"/>
      <c r="R507" s="64"/>
      <c r="S507" s="65"/>
      <c r="T507" s="63" t="str">
        <f>IF(COUNT(N507,P507)=2,ROUND(N507*P507,2),"-")</f>
        <v>-</v>
      </c>
      <c r="U507" s="65"/>
      <c r="V507" s="55" t="s">
        <v>3432</v>
      </c>
      <c r="W507" s="56"/>
      <c r="X507" s="57"/>
    </row>
    <row r="508" spans="1:24" ht="18.75" customHeight="1">
      <c r="A508" s="2"/>
      <c r="B508" s="2"/>
      <c r="C508" s="2"/>
      <c r="D508" s="2"/>
      <c r="E508" s="55" t="s">
        <v>3440</v>
      </c>
      <c r="F508" s="56"/>
      <c r="G508" s="56"/>
      <c r="H508" s="56"/>
      <c r="I508" s="56"/>
      <c r="J508" s="56"/>
      <c r="K508" s="57"/>
      <c r="L508" s="58" t="s">
        <v>3431</v>
      </c>
      <c r="M508" s="59"/>
      <c r="N508" s="61">
        <v>0.06</v>
      </c>
      <c r="O508" s="62"/>
      <c r="P508" s="63"/>
      <c r="Q508" s="64"/>
      <c r="R508" s="64"/>
      <c r="S508" s="65"/>
      <c r="T508" s="63" t="str">
        <f>IF(COUNT(N508,P508)=2,ROUND(N508*P508,2),"-")</f>
        <v>-</v>
      </c>
      <c r="U508" s="65"/>
      <c r="V508" s="55" t="s">
        <v>3441</v>
      </c>
      <c r="W508" s="56"/>
      <c r="X508" s="57"/>
    </row>
    <row r="509" spans="1:24" ht="18.75" customHeight="1">
      <c r="A509" s="2"/>
      <c r="B509" s="2"/>
      <c r="C509" s="2"/>
      <c r="D509" s="2"/>
      <c r="E509" s="55" t="s">
        <v>3291</v>
      </c>
      <c r="F509" s="56"/>
      <c r="G509" s="56"/>
      <c r="H509" s="56"/>
      <c r="I509" s="56"/>
      <c r="J509" s="56"/>
      <c r="K509" s="57"/>
      <c r="L509" s="58" t="s">
        <v>65</v>
      </c>
      <c r="M509" s="59"/>
      <c r="N509" s="61">
        <v>1</v>
      </c>
      <c r="O509" s="62"/>
      <c r="P509" s="63"/>
      <c r="Q509" s="64"/>
      <c r="R509" s="64"/>
      <c r="S509" s="65"/>
      <c r="T509" s="63" t="str">
        <f>IF(COUNT(N509,P509)=2,ROUND(N509*P509,2),"-")</f>
        <v>-</v>
      </c>
      <c r="U509" s="65"/>
      <c r="V509" s="55" t="s">
        <v>3292</v>
      </c>
      <c r="W509" s="56"/>
      <c r="X509" s="57"/>
    </row>
    <row r="510" spans="1:24" ht="18.75" customHeight="1">
      <c r="A510" s="2"/>
      <c r="B510" s="2"/>
      <c r="C510" s="2"/>
      <c r="D510" s="2"/>
      <c r="E510" s="55" t="s">
        <v>3515</v>
      </c>
      <c r="F510" s="56"/>
      <c r="G510" s="56"/>
      <c r="H510" s="56"/>
      <c r="I510" s="56"/>
      <c r="J510" s="56"/>
      <c r="K510" s="57"/>
      <c r="L510" s="58" t="s">
        <v>65</v>
      </c>
      <c r="M510" s="59"/>
      <c r="N510" s="61">
        <v>1</v>
      </c>
      <c r="O510" s="62"/>
      <c r="P510" s="63" t="str">
        <f>IF(COUNT(T502,T503,T504,T505,T506,T507,T508,T509)=8,ROUND(SUM(T502,T503,T504,T505,T506,T507,T508,T509)*0.02,2),"")</f>
        <v/>
      </c>
      <c r="Q510" s="64"/>
      <c r="R510" s="64"/>
      <c r="S510" s="65"/>
      <c r="T510" s="63" t="str">
        <f>IF(COUNT(N510,P510)=2,ROUND(N510*P510,2),"-")</f>
        <v>-</v>
      </c>
      <c r="U510" s="65"/>
      <c r="V510" s="55" t="s">
        <v>3516</v>
      </c>
      <c r="W510" s="56"/>
      <c r="X510" s="57"/>
    </row>
    <row r="511" spans="1:24" ht="18.899999999999999" customHeight="1">
      <c r="A511" s="2"/>
      <c r="B511" s="2"/>
      <c r="C511" s="2"/>
      <c r="D511" s="2"/>
      <c r="E511" s="55" t="s">
        <v>3409</v>
      </c>
      <c r="F511" s="56"/>
      <c r="G511" s="56"/>
      <c r="H511" s="56"/>
      <c r="I511" s="56"/>
      <c r="J511" s="56"/>
      <c r="K511" s="57"/>
      <c r="L511" s="58" t="s">
        <v>58</v>
      </c>
      <c r="M511" s="59"/>
      <c r="N511" s="61">
        <v>1</v>
      </c>
      <c r="O511" s="62"/>
      <c r="P511" s="66"/>
      <c r="Q511" s="67"/>
      <c r="R511" s="67"/>
      <c r="S511" s="68"/>
      <c r="T511" s="63" t="str">
        <f>IF(COUNT(T502,T503,T504,T505,T506,T507,T508,T509,T510)=9,SUM(T502,T503,T504,T505,T506,T507,T508,T509,T510),"-")</f>
        <v>-</v>
      </c>
      <c r="U511" s="65"/>
      <c r="V511" s="55"/>
      <c r="W511" s="56"/>
      <c r="X511" s="57"/>
    </row>
    <row r="512" spans="1:24" ht="18.75" customHeight="1">
      <c r="A512" s="2"/>
      <c r="B512" s="2"/>
      <c r="C512" s="2"/>
      <c r="D512" s="2"/>
      <c r="E512" s="55"/>
      <c r="F512" s="56"/>
      <c r="G512" s="56"/>
      <c r="H512" s="56"/>
      <c r="I512" s="56"/>
      <c r="J512" s="56"/>
      <c r="K512" s="57"/>
      <c r="L512" s="58"/>
      <c r="M512" s="59"/>
      <c r="N512" s="69"/>
      <c r="O512" s="70"/>
      <c r="P512" s="69"/>
      <c r="Q512" s="71"/>
      <c r="R512" s="71"/>
      <c r="S512" s="70"/>
      <c r="T512" s="69"/>
      <c r="U512" s="70"/>
      <c r="V512" s="55"/>
      <c r="W512" s="56"/>
      <c r="X512" s="57"/>
    </row>
    <row r="513" spans="1:24" ht="18.75" customHeight="1">
      <c r="A513" s="2"/>
      <c r="B513" s="2"/>
      <c r="C513" s="2"/>
      <c r="D513" s="2"/>
      <c r="E513" s="55"/>
      <c r="F513" s="56"/>
      <c r="G513" s="56"/>
      <c r="H513" s="56"/>
      <c r="I513" s="56"/>
      <c r="J513" s="56"/>
      <c r="K513" s="57"/>
      <c r="L513" s="58"/>
      <c r="M513" s="59"/>
      <c r="N513" s="69"/>
      <c r="O513" s="70"/>
      <c r="P513" s="69"/>
      <c r="Q513" s="71"/>
      <c r="R513" s="71"/>
      <c r="S513" s="70"/>
      <c r="T513" s="69"/>
      <c r="U513" s="70"/>
      <c r="V513" s="55"/>
      <c r="W513" s="56"/>
      <c r="X513" s="57"/>
    </row>
    <row r="514" spans="1:24" ht="18.75" customHeight="1">
      <c r="A514" s="2"/>
      <c r="B514" s="2"/>
      <c r="C514" s="2"/>
      <c r="D514" s="2"/>
      <c r="E514" s="55"/>
      <c r="F514" s="56"/>
      <c r="G514" s="56"/>
      <c r="H514" s="56"/>
      <c r="I514" s="56"/>
      <c r="J514" s="56"/>
      <c r="K514" s="57"/>
      <c r="L514" s="58"/>
      <c r="M514" s="59"/>
      <c r="N514" s="69"/>
      <c r="O514" s="70"/>
      <c r="P514" s="69"/>
      <c r="Q514" s="71"/>
      <c r="R514" s="71"/>
      <c r="S514" s="70"/>
      <c r="T514" s="69"/>
      <c r="U514" s="70"/>
      <c r="V514" s="55"/>
      <c r="W514" s="56"/>
      <c r="X514" s="57"/>
    </row>
    <row r="515" spans="1:24" ht="18.75" customHeight="1">
      <c r="A515" s="2"/>
      <c r="B515" s="2"/>
      <c r="C515" s="2"/>
      <c r="D515" s="2"/>
      <c r="E515" s="55"/>
      <c r="F515" s="56"/>
      <c r="G515" s="56"/>
      <c r="H515" s="56"/>
      <c r="I515" s="56"/>
      <c r="J515" s="56"/>
      <c r="K515" s="57"/>
      <c r="L515" s="58"/>
      <c r="M515" s="59"/>
      <c r="N515" s="69"/>
      <c r="O515" s="70"/>
      <c r="P515" s="69"/>
      <c r="Q515" s="71"/>
      <c r="R515" s="71"/>
      <c r="S515" s="70"/>
      <c r="T515" s="69"/>
      <c r="U515" s="70"/>
      <c r="V515" s="55"/>
      <c r="W515" s="56"/>
      <c r="X515" s="57"/>
    </row>
    <row r="516" spans="1:24" ht="18.75" customHeight="1">
      <c r="A516" s="2"/>
      <c r="B516" s="2"/>
      <c r="C516" s="2"/>
      <c r="D516" s="2"/>
      <c r="E516" s="55"/>
      <c r="F516" s="56"/>
      <c r="G516" s="56"/>
      <c r="H516" s="56"/>
      <c r="I516" s="56"/>
      <c r="J516" s="56"/>
      <c r="K516" s="57"/>
      <c r="L516" s="58"/>
      <c r="M516" s="59"/>
      <c r="N516" s="69"/>
      <c r="O516" s="70"/>
      <c r="P516" s="69"/>
      <c r="Q516" s="71"/>
      <c r="R516" s="71"/>
      <c r="S516" s="70"/>
      <c r="T516" s="69"/>
      <c r="U516" s="70"/>
      <c r="V516" s="55"/>
      <c r="W516" s="56"/>
      <c r="X516" s="57"/>
    </row>
    <row r="517" spans="1:24" ht="18.75" customHeight="1">
      <c r="A517" s="2"/>
      <c r="B517" s="2"/>
      <c r="C517" s="2"/>
      <c r="D517" s="2"/>
      <c r="E517" s="55"/>
      <c r="F517" s="56"/>
      <c r="G517" s="56"/>
      <c r="H517" s="56"/>
      <c r="I517" s="56"/>
      <c r="J517" s="56"/>
      <c r="K517" s="57"/>
      <c r="L517" s="58"/>
      <c r="M517" s="59"/>
      <c r="N517" s="69"/>
      <c r="O517" s="70"/>
      <c r="P517" s="69"/>
      <c r="Q517" s="71"/>
      <c r="R517" s="71"/>
      <c r="S517" s="70"/>
      <c r="T517" s="69"/>
      <c r="U517" s="70"/>
      <c r="V517" s="55"/>
      <c r="W517" s="56"/>
      <c r="X517" s="57"/>
    </row>
    <row r="518" spans="1:24" ht="18.75" customHeight="1">
      <c r="A518" s="2"/>
      <c r="B518" s="2"/>
      <c r="C518" s="2"/>
      <c r="D518" s="2"/>
      <c r="E518" s="55"/>
      <c r="F518" s="56"/>
      <c r="G518" s="56"/>
      <c r="H518" s="56"/>
      <c r="I518" s="56"/>
      <c r="J518" s="56"/>
      <c r="K518" s="57"/>
      <c r="L518" s="58"/>
      <c r="M518" s="59"/>
      <c r="N518" s="69"/>
      <c r="O518" s="70"/>
      <c r="P518" s="69"/>
      <c r="Q518" s="71"/>
      <c r="R518" s="71"/>
      <c r="S518" s="70"/>
      <c r="T518" s="69"/>
      <c r="U518" s="70"/>
      <c r="V518" s="55"/>
      <c r="W518" s="56"/>
      <c r="X518" s="57"/>
    </row>
    <row r="519" spans="1:24" ht="18.75" customHeight="1">
      <c r="A519" s="2"/>
      <c r="B519" s="2"/>
      <c r="C519" s="2"/>
      <c r="D519" s="2"/>
      <c r="E519" s="55"/>
      <c r="F519" s="56"/>
      <c r="G519" s="56"/>
      <c r="H519" s="56"/>
      <c r="I519" s="56"/>
      <c r="J519" s="56"/>
      <c r="K519" s="57"/>
      <c r="L519" s="58"/>
      <c r="M519" s="59"/>
      <c r="N519" s="69"/>
      <c r="O519" s="70"/>
      <c r="P519" s="69"/>
      <c r="Q519" s="71"/>
      <c r="R519" s="71"/>
      <c r="S519" s="70"/>
      <c r="T519" s="69"/>
      <c r="U519" s="70"/>
      <c r="V519" s="55"/>
      <c r="W519" s="56"/>
      <c r="X519" s="57"/>
    </row>
    <row r="520" spans="1:24" ht="18.75" customHeight="1">
      <c r="A520" s="2"/>
      <c r="B520" s="2"/>
      <c r="C520" s="2"/>
      <c r="D520" s="2"/>
      <c r="E520" s="55"/>
      <c r="F520" s="56"/>
      <c r="G520" s="56"/>
      <c r="H520" s="56"/>
      <c r="I520" s="56"/>
      <c r="J520" s="56"/>
      <c r="K520" s="57"/>
      <c r="L520" s="58"/>
      <c r="M520" s="59"/>
      <c r="N520" s="69"/>
      <c r="O520" s="70"/>
      <c r="P520" s="69"/>
      <c r="Q520" s="71"/>
      <c r="R520" s="71"/>
      <c r="S520" s="70"/>
      <c r="T520" s="69"/>
      <c r="U520" s="70"/>
      <c r="V520" s="55"/>
      <c r="W520" s="56"/>
      <c r="X520" s="57"/>
    </row>
    <row r="521" spans="1:24" ht="18.75" customHeight="1">
      <c r="A521" s="2"/>
      <c r="B521" s="2"/>
      <c r="C521" s="2"/>
      <c r="D521" s="2"/>
      <c r="E521" s="55"/>
      <c r="F521" s="56"/>
      <c r="G521" s="56"/>
      <c r="H521" s="56"/>
      <c r="I521" s="56"/>
      <c r="J521" s="56"/>
      <c r="K521" s="57"/>
      <c r="L521" s="58"/>
      <c r="M521" s="59"/>
      <c r="N521" s="69"/>
      <c r="O521" s="70"/>
      <c r="P521" s="69"/>
      <c r="Q521" s="71"/>
      <c r="R521" s="71"/>
      <c r="S521" s="70"/>
      <c r="T521" s="69"/>
      <c r="U521" s="70"/>
      <c r="V521" s="55"/>
      <c r="W521" s="56"/>
      <c r="X521" s="57"/>
    </row>
    <row r="522" spans="1:24" ht="18.75" customHeight="1">
      <c r="A522" s="2"/>
      <c r="B522" s="2"/>
      <c r="C522" s="2"/>
      <c r="D522" s="2"/>
      <c r="E522" s="55"/>
      <c r="F522" s="56"/>
      <c r="G522" s="56"/>
      <c r="H522" s="56"/>
      <c r="I522" s="56"/>
      <c r="J522" s="56"/>
      <c r="K522" s="57"/>
      <c r="L522" s="58"/>
      <c r="M522" s="59"/>
      <c r="N522" s="69"/>
      <c r="O522" s="70"/>
      <c r="P522" s="69"/>
      <c r="Q522" s="71"/>
      <c r="R522" s="71"/>
      <c r="S522" s="70"/>
      <c r="T522" s="69"/>
      <c r="U522" s="70"/>
      <c r="V522" s="55"/>
      <c r="W522" s="56"/>
      <c r="X522" s="57"/>
    </row>
    <row r="523" spans="1:24" ht="18.75" customHeight="1">
      <c r="A523" s="2"/>
      <c r="B523" s="2"/>
      <c r="C523" s="2"/>
      <c r="D523" s="2"/>
      <c r="E523" s="55"/>
      <c r="F523" s="56"/>
      <c r="G523" s="56"/>
      <c r="H523" s="56"/>
      <c r="I523" s="56"/>
      <c r="J523" s="56"/>
      <c r="K523" s="57"/>
      <c r="L523" s="58"/>
      <c r="M523" s="59"/>
      <c r="N523" s="69"/>
      <c r="O523" s="70"/>
      <c r="P523" s="69"/>
      <c r="Q523" s="71"/>
      <c r="R523" s="71"/>
      <c r="S523" s="70"/>
      <c r="T523" s="69"/>
      <c r="U523" s="70"/>
      <c r="V523" s="55"/>
      <c r="W523" s="56"/>
      <c r="X523" s="57"/>
    </row>
    <row r="524" spans="1:24" ht="18.75" customHeight="1">
      <c r="A524" s="2"/>
      <c r="B524" s="2"/>
      <c r="C524" s="2"/>
      <c r="D524" s="2"/>
      <c r="E524" s="55"/>
      <c r="F524" s="56"/>
      <c r="G524" s="56"/>
      <c r="H524" s="56"/>
      <c r="I524" s="56"/>
      <c r="J524" s="56"/>
      <c r="K524" s="57"/>
      <c r="L524" s="58"/>
      <c r="M524" s="59"/>
      <c r="N524" s="69"/>
      <c r="O524" s="70"/>
      <c r="P524" s="69"/>
      <c r="Q524" s="71"/>
      <c r="R524" s="71"/>
      <c r="S524" s="70"/>
      <c r="T524" s="69"/>
      <c r="U524" s="70"/>
      <c r="V524" s="55"/>
      <c r="W524" s="56"/>
      <c r="X524" s="57"/>
    </row>
    <row r="525" spans="1:24" ht="37.65" customHeight="1">
      <c r="A525" s="2"/>
      <c r="B525" s="2"/>
      <c r="C525" s="2"/>
      <c r="D525" s="2"/>
      <c r="E525" s="55" t="s">
        <v>3410</v>
      </c>
      <c r="F525" s="56"/>
      <c r="G525" s="56"/>
      <c r="H525" s="56"/>
      <c r="I525" s="56"/>
      <c r="J525" s="56"/>
      <c r="K525" s="56"/>
      <c r="L525" s="56"/>
      <c r="M525" s="57"/>
      <c r="N525" s="58" t="s">
        <v>3411</v>
      </c>
      <c r="O525" s="60"/>
      <c r="P525" s="60"/>
      <c r="Q525" s="60"/>
      <c r="R525" s="60"/>
      <c r="S525" s="59"/>
      <c r="T525" s="72" t="str">
        <f>IF(COUNT(T511,N511)=2,IF(N511=0,"-",ROUND(T511/N511,2)),"-")</f>
        <v>-</v>
      </c>
      <c r="U525" s="73"/>
      <c r="V525" s="55"/>
      <c r="W525" s="56"/>
      <c r="X525" s="57"/>
    </row>
    <row r="526" spans="1:24" ht="4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2" customHeight="1">
      <c r="A527" s="2"/>
      <c r="B527" s="2"/>
      <c r="C527" s="75" t="s">
        <v>42</v>
      </c>
      <c r="D527" s="75"/>
      <c r="E527" s="75"/>
      <c r="F527" s="75"/>
      <c r="G527" s="75"/>
      <c r="H527" s="2"/>
      <c r="I527" s="75" t="s">
        <v>43</v>
      </c>
      <c r="J527" s="75"/>
      <c r="K527" s="2"/>
      <c r="L527" s="2"/>
      <c r="M527" s="75" t="s">
        <v>44</v>
      </c>
      <c r="N527" s="75"/>
      <c r="O527" s="2"/>
      <c r="P527" s="2"/>
      <c r="Q527" s="10" t="s">
        <v>43</v>
      </c>
      <c r="R527" s="2"/>
      <c r="S527" s="2"/>
      <c r="T527" s="2"/>
      <c r="U527" s="2"/>
      <c r="V527" s="2"/>
      <c r="W527" s="2"/>
      <c r="X527" s="2"/>
    </row>
    <row r="528" spans="1:24" ht="6.4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20.8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8" customHeight="1">
      <c r="A530" s="74" t="s">
        <v>0</v>
      </c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</row>
    <row r="531" spans="1:24" ht="6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8" customHeight="1">
      <c r="A532" s="74" t="s">
        <v>3387</v>
      </c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</row>
    <row r="533" spans="1:24" ht="4.0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2" customHeight="1">
      <c r="A534" s="2"/>
      <c r="B534" s="2"/>
      <c r="C534" s="2"/>
      <c r="D534" s="2"/>
      <c r="E534" s="2"/>
      <c r="F534" s="75" t="s">
        <v>3388</v>
      </c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2"/>
      <c r="T534" s="2"/>
      <c r="U534" s="2"/>
      <c r="V534" s="2"/>
      <c r="W534" s="2"/>
      <c r="X534" s="2"/>
    </row>
    <row r="535" spans="1:24" ht="1.0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2.7" customHeight="1">
      <c r="A536" s="2"/>
      <c r="B536" s="2"/>
      <c r="C536" s="2"/>
      <c r="D536" s="2"/>
      <c r="E536" s="2"/>
      <c r="F536" s="75" t="s">
        <v>3389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9.15" customHeight="1">
      <c r="A537" s="2"/>
      <c r="B537" s="2"/>
      <c r="C537" s="2"/>
      <c r="D537" s="2"/>
      <c r="E537" s="2"/>
      <c r="F537" s="7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76" t="s">
        <v>2</v>
      </c>
      <c r="V537" s="76"/>
      <c r="W537" s="76"/>
      <c r="X537" s="76"/>
    </row>
    <row r="538" spans="1:24" ht="2.7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76"/>
      <c r="V538" s="76"/>
      <c r="W538" s="76"/>
      <c r="X538" s="76"/>
    </row>
    <row r="539" spans="1:24" ht="0.4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2.1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75" t="s">
        <v>3531</v>
      </c>
      <c r="V540" s="75"/>
      <c r="W540" s="75"/>
      <c r="X540" s="2"/>
    </row>
    <row r="541" spans="1:24" ht="9.75" customHeight="1">
      <c r="A541" s="2"/>
      <c r="B541" s="75" t="s">
        <v>3391</v>
      </c>
      <c r="C541" s="75"/>
      <c r="D541" s="2"/>
      <c r="E541" s="2"/>
      <c r="F541" s="75" t="s">
        <v>3392</v>
      </c>
      <c r="G541" s="75"/>
      <c r="H541" s="75"/>
      <c r="I541" s="7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75"/>
      <c r="V541" s="75"/>
      <c r="W541" s="75"/>
      <c r="X541" s="2"/>
    </row>
    <row r="542" spans="1:24" ht="2.1" customHeight="1">
      <c r="A542" s="2"/>
      <c r="B542" s="75"/>
      <c r="C542" s="75"/>
      <c r="D542" s="2"/>
      <c r="E542" s="2"/>
      <c r="F542" s="75"/>
      <c r="G542" s="75"/>
      <c r="H542" s="75"/>
      <c r="I542" s="7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.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36.75" customHeight="1">
      <c r="A544" s="49" t="s">
        <v>175</v>
      </c>
      <c r="B544" s="50"/>
      <c r="C544" s="50"/>
      <c r="D544" s="51"/>
      <c r="E544" s="49" t="s">
        <v>3532</v>
      </c>
      <c r="F544" s="50"/>
      <c r="G544" s="50"/>
      <c r="H544" s="50"/>
      <c r="I544" s="50"/>
      <c r="J544" s="50"/>
      <c r="K544" s="50"/>
      <c r="L544" s="50"/>
      <c r="M544" s="51"/>
      <c r="N544" s="52" t="s">
        <v>3394</v>
      </c>
      <c r="O544" s="53"/>
      <c r="P544" s="53"/>
      <c r="Q544" s="53"/>
      <c r="R544" s="53"/>
      <c r="S544" s="54"/>
      <c r="T544" s="49" t="s">
        <v>3533</v>
      </c>
      <c r="U544" s="50"/>
      <c r="V544" s="50"/>
      <c r="W544" s="50"/>
      <c r="X544" s="51"/>
    </row>
    <row r="545" spans="1:24" ht="18.75" customHeight="1">
      <c r="A545" s="2"/>
      <c r="B545" s="2"/>
      <c r="C545" s="2"/>
      <c r="D545" s="2"/>
      <c r="E545" s="55" t="s">
        <v>3396</v>
      </c>
      <c r="F545" s="56"/>
      <c r="G545" s="56"/>
      <c r="H545" s="56"/>
      <c r="I545" s="56"/>
      <c r="J545" s="56"/>
      <c r="K545" s="57"/>
      <c r="L545" s="58" t="s">
        <v>3397</v>
      </c>
      <c r="M545" s="59"/>
      <c r="N545" s="58" t="s">
        <v>3398</v>
      </c>
      <c r="O545" s="59"/>
      <c r="P545" s="58" t="s">
        <v>3399</v>
      </c>
      <c r="Q545" s="60"/>
      <c r="R545" s="60"/>
      <c r="S545" s="59"/>
      <c r="T545" s="58" t="s">
        <v>3400</v>
      </c>
      <c r="U545" s="59"/>
      <c r="V545" s="58" t="s">
        <v>53</v>
      </c>
      <c r="W545" s="60"/>
      <c r="X545" s="59"/>
    </row>
    <row r="546" spans="1:24" ht="37.65" customHeight="1">
      <c r="A546" s="2"/>
      <c r="B546" s="2"/>
      <c r="C546" s="2"/>
      <c r="D546" s="2"/>
      <c r="E546" s="55" t="s">
        <v>3534</v>
      </c>
      <c r="F546" s="56"/>
      <c r="G546" s="56"/>
      <c r="H546" s="56"/>
      <c r="I546" s="56"/>
      <c r="J546" s="56"/>
      <c r="K546" s="57"/>
      <c r="L546" s="58" t="s">
        <v>65</v>
      </c>
      <c r="M546" s="59"/>
      <c r="N546" s="61">
        <v>1</v>
      </c>
      <c r="O546" s="62"/>
      <c r="P546" s="63"/>
      <c r="Q546" s="64"/>
      <c r="R546" s="64"/>
      <c r="S546" s="65"/>
      <c r="T546" s="63" t="str">
        <f>IF(COUNT(N546,P546)=2,ROUND(N546*P546,2),"-
-")</f>
        <v>-
-</v>
      </c>
      <c r="U546" s="65"/>
      <c r="V546" s="55" t="s">
        <v>3535</v>
      </c>
      <c r="W546" s="56"/>
      <c r="X546" s="57"/>
    </row>
    <row r="547" spans="1:24" ht="37.65" customHeight="1">
      <c r="A547" s="2"/>
      <c r="B547" s="2"/>
      <c r="C547" s="2"/>
      <c r="D547" s="2"/>
      <c r="E547" s="55" t="s">
        <v>3536</v>
      </c>
      <c r="F547" s="56"/>
      <c r="G547" s="56"/>
      <c r="H547" s="56"/>
      <c r="I547" s="56"/>
      <c r="J547" s="56"/>
      <c r="K547" s="57"/>
      <c r="L547" s="58" t="s">
        <v>58</v>
      </c>
      <c r="M547" s="59"/>
      <c r="N547" s="61">
        <v>1</v>
      </c>
      <c r="O547" s="62"/>
      <c r="P547" s="63"/>
      <c r="Q547" s="64"/>
      <c r="R547" s="64"/>
      <c r="S547" s="65"/>
      <c r="T547" s="63" t="str">
        <f>IF(COUNT(N547,P547)=2,ROUND(N547*P547,2),"-
-")</f>
        <v>-
-</v>
      </c>
      <c r="U547" s="65"/>
      <c r="V547" s="55" t="s">
        <v>3537</v>
      </c>
      <c r="W547" s="56"/>
      <c r="X547" s="57"/>
    </row>
    <row r="548" spans="1:24" ht="37.65" customHeight="1">
      <c r="A548" s="2"/>
      <c r="B548" s="2"/>
      <c r="C548" s="2"/>
      <c r="D548" s="2"/>
      <c r="E548" s="55" t="s">
        <v>3538</v>
      </c>
      <c r="F548" s="56"/>
      <c r="G548" s="56"/>
      <c r="H548" s="56"/>
      <c r="I548" s="56"/>
      <c r="J548" s="56"/>
      <c r="K548" s="57"/>
      <c r="L548" s="58" t="s">
        <v>65</v>
      </c>
      <c r="M548" s="59"/>
      <c r="N548" s="61">
        <v>1</v>
      </c>
      <c r="O548" s="62"/>
      <c r="P548" s="63"/>
      <c r="Q548" s="64"/>
      <c r="R548" s="64"/>
      <c r="S548" s="65"/>
      <c r="T548" s="63" t="str">
        <f>IF(COUNT(N548,P548)=2,ROUND(N548*P548,2),"-
-")</f>
        <v>-
-</v>
      </c>
      <c r="U548" s="65"/>
      <c r="V548" s="55" t="s">
        <v>3539</v>
      </c>
      <c r="W548" s="56"/>
      <c r="X548" s="57"/>
    </row>
    <row r="549" spans="1:24" ht="18.75" customHeight="1">
      <c r="A549" s="2"/>
      <c r="B549" s="2"/>
      <c r="C549" s="2"/>
      <c r="D549" s="2"/>
      <c r="E549" s="55" t="s">
        <v>3540</v>
      </c>
      <c r="F549" s="56"/>
      <c r="G549" s="56"/>
      <c r="H549" s="56"/>
      <c r="I549" s="56"/>
      <c r="J549" s="56"/>
      <c r="K549" s="57"/>
      <c r="L549" s="58" t="s">
        <v>65</v>
      </c>
      <c r="M549" s="59"/>
      <c r="N549" s="61">
        <v>1</v>
      </c>
      <c r="O549" s="62"/>
      <c r="P549" s="63"/>
      <c r="Q549" s="64"/>
      <c r="R549" s="64"/>
      <c r="S549" s="65"/>
      <c r="T549" s="63" t="str">
        <f>IF(COUNT(N549,P549)=2,ROUND(N549*P549,2),"-")</f>
        <v>-</v>
      </c>
      <c r="U549" s="65"/>
      <c r="V549" s="55" t="s">
        <v>3541</v>
      </c>
      <c r="W549" s="56"/>
      <c r="X549" s="57"/>
    </row>
    <row r="550" spans="1:24" ht="18.75" customHeight="1">
      <c r="A550" s="2"/>
      <c r="B550" s="2"/>
      <c r="C550" s="2"/>
      <c r="D550" s="2"/>
      <c r="E550" s="55" t="s">
        <v>3542</v>
      </c>
      <c r="F550" s="56"/>
      <c r="G550" s="56"/>
      <c r="H550" s="56"/>
      <c r="I550" s="56"/>
      <c r="J550" s="56"/>
      <c r="K550" s="57"/>
      <c r="L550" s="58" t="s">
        <v>3431</v>
      </c>
      <c r="M550" s="59"/>
      <c r="N550" s="61">
        <v>0.02</v>
      </c>
      <c r="O550" s="62"/>
      <c r="P550" s="63"/>
      <c r="Q550" s="64"/>
      <c r="R550" s="64"/>
      <c r="S550" s="65"/>
      <c r="T550" s="63" t="str">
        <f>IF(COUNT(N550,P550)=2,ROUND(N550*P550,2),"-")</f>
        <v>-</v>
      </c>
      <c r="U550" s="65"/>
      <c r="V550" s="55" t="s">
        <v>3543</v>
      </c>
      <c r="W550" s="56"/>
      <c r="X550" s="57"/>
    </row>
    <row r="551" spans="1:24" ht="37.65" customHeight="1">
      <c r="A551" s="2"/>
      <c r="B551" s="2"/>
      <c r="C551" s="2"/>
      <c r="D551" s="2"/>
      <c r="E551" s="55" t="s">
        <v>3442</v>
      </c>
      <c r="F551" s="56"/>
      <c r="G551" s="56"/>
      <c r="H551" s="56"/>
      <c r="I551" s="56"/>
      <c r="J551" s="56"/>
      <c r="K551" s="57"/>
      <c r="L551" s="58" t="s">
        <v>65</v>
      </c>
      <c r="M551" s="59"/>
      <c r="N551" s="61">
        <v>1</v>
      </c>
      <c r="O551" s="62"/>
      <c r="P551" s="63"/>
      <c r="Q551" s="64"/>
      <c r="R551" s="64"/>
      <c r="S551" s="65"/>
      <c r="T551" s="63" t="str">
        <f>IF(COUNT(N551,P551)=2,ROUND(N551*P551,2),"-
-")</f>
        <v>-
-</v>
      </c>
      <c r="U551" s="65"/>
      <c r="V551" s="55" t="s">
        <v>3443</v>
      </c>
      <c r="W551" s="56"/>
      <c r="X551" s="57"/>
    </row>
    <row r="552" spans="1:24" ht="18.899999999999999" customHeight="1">
      <c r="A552" s="2"/>
      <c r="B552" s="2"/>
      <c r="C552" s="2"/>
      <c r="D552" s="2"/>
      <c r="E552" s="55" t="s">
        <v>3409</v>
      </c>
      <c r="F552" s="56"/>
      <c r="G552" s="56"/>
      <c r="H552" s="56"/>
      <c r="I552" s="56"/>
      <c r="J552" s="56"/>
      <c r="K552" s="57"/>
      <c r="L552" s="58" t="s">
        <v>58</v>
      </c>
      <c r="M552" s="59"/>
      <c r="N552" s="61">
        <v>1</v>
      </c>
      <c r="O552" s="62"/>
      <c r="P552" s="66"/>
      <c r="Q552" s="67"/>
      <c r="R552" s="67"/>
      <c r="S552" s="68"/>
      <c r="T552" s="63" t="str">
        <f>IF(COUNT(T546,T547,T548,T549,T550,T551)=6,SUM(T546,T547,T548,T549,T550,T551),"-")</f>
        <v>-</v>
      </c>
      <c r="U552" s="65"/>
      <c r="V552" s="55"/>
      <c r="W552" s="56"/>
      <c r="X552" s="57"/>
    </row>
    <row r="553" spans="1:24" ht="18.75" customHeight="1">
      <c r="A553" s="2"/>
      <c r="B553" s="2"/>
      <c r="C553" s="2"/>
      <c r="D553" s="2"/>
      <c r="E553" s="55"/>
      <c r="F553" s="56"/>
      <c r="G553" s="56"/>
      <c r="H553" s="56"/>
      <c r="I553" s="56"/>
      <c r="J553" s="56"/>
      <c r="K553" s="57"/>
      <c r="L553" s="58"/>
      <c r="M553" s="59"/>
      <c r="N553" s="69"/>
      <c r="O553" s="70"/>
      <c r="P553" s="69"/>
      <c r="Q553" s="71"/>
      <c r="R553" s="71"/>
      <c r="S553" s="70"/>
      <c r="T553" s="69"/>
      <c r="U553" s="70"/>
      <c r="V553" s="55"/>
      <c r="W553" s="56"/>
      <c r="X553" s="57"/>
    </row>
    <row r="554" spans="1:24" ht="37.65" customHeight="1">
      <c r="A554" s="2"/>
      <c r="B554" s="2"/>
      <c r="C554" s="2"/>
      <c r="D554" s="2"/>
      <c r="E554" s="55" t="s">
        <v>3410</v>
      </c>
      <c r="F554" s="56"/>
      <c r="G554" s="56"/>
      <c r="H554" s="56"/>
      <c r="I554" s="56"/>
      <c r="J554" s="56"/>
      <c r="K554" s="56"/>
      <c r="L554" s="56"/>
      <c r="M554" s="57"/>
      <c r="N554" s="58" t="s">
        <v>3411</v>
      </c>
      <c r="O554" s="60"/>
      <c r="P554" s="60"/>
      <c r="Q554" s="60"/>
      <c r="R554" s="60"/>
      <c r="S554" s="59"/>
      <c r="T554" s="72" t="str">
        <f>IF(COUNT(T552,N552)=2,IF(N552=0,"-",ROUND(T552/N552,2)),"-")</f>
        <v>-</v>
      </c>
      <c r="U554" s="73"/>
      <c r="V554" s="55"/>
      <c r="W554" s="56"/>
      <c r="X554" s="57"/>
    </row>
    <row r="555" spans="1:24" ht="36.75" customHeight="1">
      <c r="A555" s="49" t="s">
        <v>178</v>
      </c>
      <c r="B555" s="50"/>
      <c r="C555" s="50"/>
      <c r="D555" s="51"/>
      <c r="E555" s="49" t="s">
        <v>3544</v>
      </c>
      <c r="F555" s="50"/>
      <c r="G555" s="50"/>
      <c r="H555" s="50"/>
      <c r="I555" s="50"/>
      <c r="J555" s="50"/>
      <c r="K555" s="50"/>
      <c r="L555" s="50"/>
      <c r="M555" s="51"/>
      <c r="N555" s="52" t="s">
        <v>3394</v>
      </c>
      <c r="O555" s="53"/>
      <c r="P555" s="53"/>
      <c r="Q555" s="53"/>
      <c r="R555" s="53"/>
      <c r="S555" s="54"/>
      <c r="T555" s="49" t="s">
        <v>3545</v>
      </c>
      <c r="U555" s="50"/>
      <c r="V555" s="50"/>
      <c r="W555" s="50"/>
      <c r="X555" s="51"/>
    </row>
    <row r="556" spans="1:24" ht="18.75" customHeight="1">
      <c r="A556" s="2"/>
      <c r="B556" s="2"/>
      <c r="C556" s="2"/>
      <c r="D556" s="2"/>
      <c r="E556" s="55" t="s">
        <v>3396</v>
      </c>
      <c r="F556" s="56"/>
      <c r="G556" s="56"/>
      <c r="H556" s="56"/>
      <c r="I556" s="56"/>
      <c r="J556" s="56"/>
      <c r="K556" s="57"/>
      <c r="L556" s="58" t="s">
        <v>3397</v>
      </c>
      <c r="M556" s="59"/>
      <c r="N556" s="58" t="s">
        <v>3398</v>
      </c>
      <c r="O556" s="59"/>
      <c r="P556" s="58" t="s">
        <v>3399</v>
      </c>
      <c r="Q556" s="60"/>
      <c r="R556" s="60"/>
      <c r="S556" s="59"/>
      <c r="T556" s="58" t="s">
        <v>3400</v>
      </c>
      <c r="U556" s="59"/>
      <c r="V556" s="58" t="s">
        <v>53</v>
      </c>
      <c r="W556" s="60"/>
      <c r="X556" s="59"/>
    </row>
    <row r="557" spans="1:24" ht="37.65" customHeight="1">
      <c r="A557" s="2"/>
      <c r="B557" s="2"/>
      <c r="C557" s="2"/>
      <c r="D557" s="2"/>
      <c r="E557" s="55" t="s">
        <v>3546</v>
      </c>
      <c r="F557" s="56"/>
      <c r="G557" s="56"/>
      <c r="H557" s="56"/>
      <c r="I557" s="56"/>
      <c r="J557" s="56"/>
      <c r="K557" s="57"/>
      <c r="L557" s="58" t="s">
        <v>58</v>
      </c>
      <c r="M557" s="59"/>
      <c r="N557" s="61">
        <v>1</v>
      </c>
      <c r="O557" s="62"/>
      <c r="P557" s="63"/>
      <c r="Q557" s="64"/>
      <c r="R557" s="64"/>
      <c r="S557" s="65"/>
      <c r="T557" s="63" t="str">
        <f>IF(COUNT(N557,P557)=2,ROUND(N557*P557,2),"-
-")</f>
        <v>-
-</v>
      </c>
      <c r="U557" s="65"/>
      <c r="V557" s="55" t="s">
        <v>3547</v>
      </c>
      <c r="W557" s="56"/>
      <c r="X557" s="57"/>
    </row>
    <row r="558" spans="1:24" ht="18.75" customHeight="1">
      <c r="A558" s="2"/>
      <c r="B558" s="2"/>
      <c r="C558" s="2"/>
      <c r="D558" s="2"/>
      <c r="E558" s="55" t="s">
        <v>3542</v>
      </c>
      <c r="F558" s="56"/>
      <c r="G558" s="56"/>
      <c r="H558" s="56"/>
      <c r="I558" s="56"/>
      <c r="J558" s="56"/>
      <c r="K558" s="57"/>
      <c r="L558" s="58" t="s">
        <v>3431</v>
      </c>
      <c r="M558" s="59"/>
      <c r="N558" s="61">
        <v>0.01</v>
      </c>
      <c r="O558" s="62"/>
      <c r="P558" s="63"/>
      <c r="Q558" s="64"/>
      <c r="R558" s="64"/>
      <c r="S558" s="65"/>
      <c r="T558" s="63" t="str">
        <f>IF(COUNT(N558,P558)=2,ROUND(N558*P558,2),"-")</f>
        <v>-</v>
      </c>
      <c r="U558" s="65"/>
      <c r="V558" s="55" t="s">
        <v>3543</v>
      </c>
      <c r="W558" s="56"/>
      <c r="X558" s="57"/>
    </row>
    <row r="559" spans="1:24" ht="18.75" customHeight="1">
      <c r="A559" s="2"/>
      <c r="B559" s="2"/>
      <c r="C559" s="2"/>
      <c r="D559" s="2"/>
      <c r="E559" s="55" t="s">
        <v>3540</v>
      </c>
      <c r="F559" s="56"/>
      <c r="G559" s="56"/>
      <c r="H559" s="56"/>
      <c r="I559" s="56"/>
      <c r="J559" s="56"/>
      <c r="K559" s="57"/>
      <c r="L559" s="58" t="s">
        <v>65</v>
      </c>
      <c r="M559" s="59"/>
      <c r="N559" s="61">
        <v>1</v>
      </c>
      <c r="O559" s="62"/>
      <c r="P559" s="63"/>
      <c r="Q559" s="64"/>
      <c r="R559" s="64"/>
      <c r="S559" s="65"/>
      <c r="T559" s="63" t="str">
        <f>IF(COUNT(N559,P559)=2,ROUND(N559*P559,2),"-")</f>
        <v>-</v>
      </c>
      <c r="U559" s="65"/>
      <c r="V559" s="55" t="s">
        <v>3541</v>
      </c>
      <c r="W559" s="56"/>
      <c r="X559" s="57"/>
    </row>
    <row r="560" spans="1:24" ht="18.75" customHeight="1">
      <c r="A560" s="2"/>
      <c r="B560" s="2"/>
      <c r="C560" s="2"/>
      <c r="D560" s="2"/>
      <c r="E560" s="55" t="s">
        <v>3407</v>
      </c>
      <c r="F560" s="56"/>
      <c r="G560" s="56"/>
      <c r="H560" s="56"/>
      <c r="I560" s="56"/>
      <c r="J560" s="56"/>
      <c r="K560" s="57"/>
      <c r="L560" s="58" t="s">
        <v>65</v>
      </c>
      <c r="M560" s="59"/>
      <c r="N560" s="61">
        <v>1</v>
      </c>
      <c r="O560" s="62"/>
      <c r="P560" s="63" t="str">
        <f>IF(COUNT(T557,T558,T559)=3,ROUND(SUM(T557,T558,T559)*0.02,2),"")</f>
        <v/>
      </c>
      <c r="Q560" s="64"/>
      <c r="R560" s="64"/>
      <c r="S560" s="65"/>
      <c r="T560" s="63" t="str">
        <f>IF(COUNT(N560,P560)=2,ROUND(N560*P560,2),"-")</f>
        <v>-</v>
      </c>
      <c r="U560" s="65"/>
      <c r="V560" s="55" t="s">
        <v>3408</v>
      </c>
      <c r="W560" s="56"/>
      <c r="X560" s="57"/>
    </row>
    <row r="561" spans="1:24" ht="18.899999999999999" customHeight="1">
      <c r="A561" s="2"/>
      <c r="B561" s="2"/>
      <c r="C561" s="2"/>
      <c r="D561" s="2"/>
      <c r="E561" s="55" t="s">
        <v>3409</v>
      </c>
      <c r="F561" s="56"/>
      <c r="G561" s="56"/>
      <c r="H561" s="56"/>
      <c r="I561" s="56"/>
      <c r="J561" s="56"/>
      <c r="K561" s="57"/>
      <c r="L561" s="58" t="s">
        <v>58</v>
      </c>
      <c r="M561" s="59"/>
      <c r="N561" s="61">
        <v>1</v>
      </c>
      <c r="O561" s="62"/>
      <c r="P561" s="66"/>
      <c r="Q561" s="67"/>
      <c r="R561" s="67"/>
      <c r="S561" s="68"/>
      <c r="T561" s="63" t="str">
        <f>IF(COUNT(T557,T558,T559,T560)=4,SUM(T557,T558,T559,T560),"-")</f>
        <v>-</v>
      </c>
      <c r="U561" s="65"/>
      <c r="V561" s="55"/>
      <c r="W561" s="56"/>
      <c r="X561" s="57"/>
    </row>
    <row r="562" spans="1:24" ht="18.75" customHeight="1">
      <c r="A562" s="2"/>
      <c r="B562" s="2"/>
      <c r="C562" s="2"/>
      <c r="D562" s="2"/>
      <c r="E562" s="55"/>
      <c r="F562" s="56"/>
      <c r="G562" s="56"/>
      <c r="H562" s="56"/>
      <c r="I562" s="56"/>
      <c r="J562" s="56"/>
      <c r="K562" s="57"/>
      <c r="L562" s="58"/>
      <c r="M562" s="59"/>
      <c r="N562" s="69"/>
      <c r="O562" s="70"/>
      <c r="P562" s="69"/>
      <c r="Q562" s="71"/>
      <c r="R562" s="71"/>
      <c r="S562" s="70"/>
      <c r="T562" s="69"/>
      <c r="U562" s="70"/>
      <c r="V562" s="55"/>
      <c r="W562" s="56"/>
      <c r="X562" s="57"/>
    </row>
    <row r="563" spans="1:24" ht="18.75" customHeight="1">
      <c r="A563" s="2"/>
      <c r="B563" s="2"/>
      <c r="C563" s="2"/>
      <c r="D563" s="2"/>
      <c r="E563" s="55"/>
      <c r="F563" s="56"/>
      <c r="G563" s="56"/>
      <c r="H563" s="56"/>
      <c r="I563" s="56"/>
      <c r="J563" s="56"/>
      <c r="K563" s="57"/>
      <c r="L563" s="58"/>
      <c r="M563" s="59"/>
      <c r="N563" s="69"/>
      <c r="O563" s="70"/>
      <c r="P563" s="69"/>
      <c r="Q563" s="71"/>
      <c r="R563" s="71"/>
      <c r="S563" s="70"/>
      <c r="T563" s="69"/>
      <c r="U563" s="70"/>
      <c r="V563" s="55"/>
      <c r="W563" s="56"/>
      <c r="X563" s="57"/>
    </row>
    <row r="564" spans="1:24" ht="18.75" customHeight="1">
      <c r="A564" s="2"/>
      <c r="B564" s="2"/>
      <c r="C564" s="2"/>
      <c r="D564" s="2"/>
      <c r="E564" s="55"/>
      <c r="F564" s="56"/>
      <c r="G564" s="56"/>
      <c r="H564" s="56"/>
      <c r="I564" s="56"/>
      <c r="J564" s="56"/>
      <c r="K564" s="57"/>
      <c r="L564" s="58"/>
      <c r="M564" s="59"/>
      <c r="N564" s="69"/>
      <c r="O564" s="70"/>
      <c r="P564" s="69"/>
      <c r="Q564" s="71"/>
      <c r="R564" s="71"/>
      <c r="S564" s="70"/>
      <c r="T564" s="69"/>
      <c r="U564" s="70"/>
      <c r="V564" s="55"/>
      <c r="W564" s="56"/>
      <c r="X564" s="57"/>
    </row>
    <row r="565" spans="1:24" ht="18.75" customHeight="1">
      <c r="A565" s="2"/>
      <c r="B565" s="2"/>
      <c r="C565" s="2"/>
      <c r="D565" s="2"/>
      <c r="E565" s="55"/>
      <c r="F565" s="56"/>
      <c r="G565" s="56"/>
      <c r="H565" s="56"/>
      <c r="I565" s="56"/>
      <c r="J565" s="56"/>
      <c r="K565" s="57"/>
      <c r="L565" s="58"/>
      <c r="M565" s="59"/>
      <c r="N565" s="69"/>
      <c r="O565" s="70"/>
      <c r="P565" s="69"/>
      <c r="Q565" s="71"/>
      <c r="R565" s="71"/>
      <c r="S565" s="70"/>
      <c r="T565" s="69"/>
      <c r="U565" s="70"/>
      <c r="V565" s="55"/>
      <c r="W565" s="56"/>
      <c r="X565" s="57"/>
    </row>
    <row r="566" spans="1:24" ht="18.75" customHeight="1">
      <c r="A566" s="2"/>
      <c r="B566" s="2"/>
      <c r="C566" s="2"/>
      <c r="D566" s="2"/>
      <c r="E566" s="55"/>
      <c r="F566" s="56"/>
      <c r="G566" s="56"/>
      <c r="H566" s="56"/>
      <c r="I566" s="56"/>
      <c r="J566" s="56"/>
      <c r="K566" s="57"/>
      <c r="L566" s="58"/>
      <c r="M566" s="59"/>
      <c r="N566" s="69"/>
      <c r="O566" s="70"/>
      <c r="P566" s="69"/>
      <c r="Q566" s="71"/>
      <c r="R566" s="71"/>
      <c r="S566" s="70"/>
      <c r="T566" s="69"/>
      <c r="U566" s="70"/>
      <c r="V566" s="55"/>
      <c r="W566" s="56"/>
      <c r="X566" s="57"/>
    </row>
    <row r="567" spans="1:24" ht="18.75" customHeight="1">
      <c r="A567" s="2"/>
      <c r="B567" s="2"/>
      <c r="C567" s="2"/>
      <c r="D567" s="2"/>
      <c r="E567" s="55"/>
      <c r="F567" s="56"/>
      <c r="G567" s="56"/>
      <c r="H567" s="56"/>
      <c r="I567" s="56"/>
      <c r="J567" s="56"/>
      <c r="K567" s="57"/>
      <c r="L567" s="58"/>
      <c r="M567" s="59"/>
      <c r="N567" s="69"/>
      <c r="O567" s="70"/>
      <c r="P567" s="69"/>
      <c r="Q567" s="71"/>
      <c r="R567" s="71"/>
      <c r="S567" s="70"/>
      <c r="T567" s="69"/>
      <c r="U567" s="70"/>
      <c r="V567" s="55"/>
      <c r="W567" s="56"/>
      <c r="X567" s="57"/>
    </row>
    <row r="568" spans="1:24" ht="37.65" customHeight="1">
      <c r="A568" s="2"/>
      <c r="B568" s="2"/>
      <c r="C568" s="2"/>
      <c r="D568" s="2"/>
      <c r="E568" s="55" t="s">
        <v>3410</v>
      </c>
      <c r="F568" s="56"/>
      <c r="G568" s="56"/>
      <c r="H568" s="56"/>
      <c r="I568" s="56"/>
      <c r="J568" s="56"/>
      <c r="K568" s="56"/>
      <c r="L568" s="56"/>
      <c r="M568" s="57"/>
      <c r="N568" s="58" t="s">
        <v>3411</v>
      </c>
      <c r="O568" s="60"/>
      <c r="P568" s="60"/>
      <c r="Q568" s="60"/>
      <c r="R568" s="60"/>
      <c r="S568" s="59"/>
      <c r="T568" s="72" t="str">
        <f>IF(COUNT(T561,N561)=2,IF(N561=0,"-",ROUND(T561/N561,2)),"-")</f>
        <v>-</v>
      </c>
      <c r="U568" s="73"/>
      <c r="V568" s="55"/>
      <c r="W568" s="56"/>
      <c r="X568" s="57"/>
    </row>
    <row r="569" spans="1:24" ht="31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2" customHeight="1">
      <c r="A570" s="2"/>
      <c r="B570" s="2"/>
      <c r="C570" s="75" t="s">
        <v>42</v>
      </c>
      <c r="D570" s="75"/>
      <c r="E570" s="75"/>
      <c r="F570" s="75"/>
      <c r="G570" s="75"/>
      <c r="H570" s="2"/>
      <c r="I570" s="75" t="s">
        <v>43</v>
      </c>
      <c r="J570" s="75"/>
      <c r="K570" s="2"/>
      <c r="L570" s="2"/>
      <c r="M570" s="75" t="s">
        <v>44</v>
      </c>
      <c r="N570" s="75"/>
      <c r="O570" s="2"/>
      <c r="P570" s="2"/>
      <c r="Q570" s="10" t="s">
        <v>43</v>
      </c>
      <c r="R570" s="2"/>
      <c r="S570" s="2"/>
      <c r="T570" s="2"/>
      <c r="U570" s="2"/>
      <c r="V570" s="2"/>
      <c r="W570" s="2"/>
      <c r="X570" s="2"/>
    </row>
    <row r="571" spans="1:24" ht="6.4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20.8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8" customHeight="1">
      <c r="A573" s="74" t="s">
        <v>0</v>
      </c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</row>
    <row r="574" spans="1:24" ht="6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8" customHeight="1">
      <c r="A575" s="74" t="s">
        <v>3387</v>
      </c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</row>
    <row r="576" spans="1:24" ht="4.0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2" customHeight="1">
      <c r="A577" s="2"/>
      <c r="B577" s="2"/>
      <c r="C577" s="2"/>
      <c r="D577" s="2"/>
      <c r="E577" s="2"/>
      <c r="F577" s="75" t="s">
        <v>3388</v>
      </c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2"/>
      <c r="T577" s="2"/>
      <c r="U577" s="2"/>
      <c r="V577" s="2"/>
      <c r="W577" s="2"/>
      <c r="X577" s="2"/>
    </row>
    <row r="578" spans="1:24" ht="1.0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2.7" customHeight="1">
      <c r="A579" s="2"/>
      <c r="B579" s="2"/>
      <c r="C579" s="2"/>
      <c r="D579" s="2"/>
      <c r="E579" s="2"/>
      <c r="F579" s="75" t="s">
        <v>3389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9.15" customHeight="1">
      <c r="A580" s="2"/>
      <c r="B580" s="2"/>
      <c r="C580" s="2"/>
      <c r="D580" s="2"/>
      <c r="E580" s="2"/>
      <c r="F580" s="7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76" t="s">
        <v>2</v>
      </c>
      <c r="V580" s="76"/>
      <c r="W580" s="76"/>
      <c r="X580" s="76"/>
    </row>
    <row r="581" spans="1:24" ht="2.7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76"/>
      <c r="V581" s="76"/>
      <c r="W581" s="76"/>
      <c r="X581" s="76"/>
    </row>
    <row r="582" spans="1:24" ht="0.4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2.1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75" t="s">
        <v>3548</v>
      </c>
      <c r="V583" s="75"/>
      <c r="W583" s="75"/>
      <c r="X583" s="2"/>
    </row>
    <row r="584" spans="1:24" ht="9.75" customHeight="1">
      <c r="A584" s="2"/>
      <c r="B584" s="75" t="s">
        <v>3391</v>
      </c>
      <c r="C584" s="75"/>
      <c r="D584" s="2"/>
      <c r="E584" s="2"/>
      <c r="F584" s="75" t="s">
        <v>3392</v>
      </c>
      <c r="G584" s="75"/>
      <c r="H584" s="75"/>
      <c r="I584" s="75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75"/>
      <c r="V584" s="75"/>
      <c r="W584" s="75"/>
      <c r="X584" s="2"/>
    </row>
    <row r="585" spans="1:24" ht="2.1" customHeight="1">
      <c r="A585" s="2"/>
      <c r="B585" s="75"/>
      <c r="C585" s="75"/>
      <c r="D585" s="2"/>
      <c r="E585" s="2"/>
      <c r="F585" s="75"/>
      <c r="G585" s="75"/>
      <c r="H585" s="75"/>
      <c r="I585" s="75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.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36.75" customHeight="1">
      <c r="A587" s="49" t="s">
        <v>181</v>
      </c>
      <c r="B587" s="50"/>
      <c r="C587" s="50"/>
      <c r="D587" s="51"/>
      <c r="E587" s="49" t="s">
        <v>3549</v>
      </c>
      <c r="F587" s="50"/>
      <c r="G587" s="50"/>
      <c r="H587" s="50"/>
      <c r="I587" s="50"/>
      <c r="J587" s="50"/>
      <c r="K587" s="50"/>
      <c r="L587" s="50"/>
      <c r="M587" s="51"/>
      <c r="N587" s="52" t="s">
        <v>3394</v>
      </c>
      <c r="O587" s="53"/>
      <c r="P587" s="53"/>
      <c r="Q587" s="53"/>
      <c r="R587" s="53"/>
      <c r="S587" s="54"/>
      <c r="T587" s="49" t="s">
        <v>3550</v>
      </c>
      <c r="U587" s="50"/>
      <c r="V587" s="50"/>
      <c r="W587" s="50"/>
      <c r="X587" s="51"/>
    </row>
    <row r="588" spans="1:24" ht="18.75" customHeight="1">
      <c r="A588" s="2"/>
      <c r="B588" s="2"/>
      <c r="C588" s="2"/>
      <c r="D588" s="2"/>
      <c r="E588" s="55" t="s">
        <v>3396</v>
      </c>
      <c r="F588" s="56"/>
      <c r="G588" s="56"/>
      <c r="H588" s="56"/>
      <c r="I588" s="56"/>
      <c r="J588" s="56"/>
      <c r="K588" s="57"/>
      <c r="L588" s="58" t="s">
        <v>3397</v>
      </c>
      <c r="M588" s="59"/>
      <c r="N588" s="58" t="s">
        <v>3398</v>
      </c>
      <c r="O588" s="59"/>
      <c r="P588" s="58" t="s">
        <v>3399</v>
      </c>
      <c r="Q588" s="60"/>
      <c r="R588" s="60"/>
      <c r="S588" s="59"/>
      <c r="T588" s="58" t="s">
        <v>3400</v>
      </c>
      <c r="U588" s="59"/>
      <c r="V588" s="58" t="s">
        <v>53</v>
      </c>
      <c r="W588" s="60"/>
      <c r="X588" s="59"/>
    </row>
    <row r="589" spans="1:24" ht="37.65" customHeight="1">
      <c r="A589" s="2"/>
      <c r="B589" s="2"/>
      <c r="C589" s="2"/>
      <c r="D589" s="2"/>
      <c r="E589" s="55" t="s">
        <v>3551</v>
      </c>
      <c r="F589" s="56"/>
      <c r="G589" s="56"/>
      <c r="H589" s="56"/>
      <c r="I589" s="56"/>
      <c r="J589" s="56"/>
      <c r="K589" s="57"/>
      <c r="L589" s="58" t="s">
        <v>58</v>
      </c>
      <c r="M589" s="59"/>
      <c r="N589" s="61">
        <v>1</v>
      </c>
      <c r="O589" s="62"/>
      <c r="P589" s="63"/>
      <c r="Q589" s="64"/>
      <c r="R589" s="64"/>
      <c r="S589" s="65"/>
      <c r="T589" s="63" t="str">
        <f>IF(COUNT(N589,P589)=2,ROUND(N589*P589,2),"-
-")</f>
        <v>-
-</v>
      </c>
      <c r="U589" s="65"/>
      <c r="V589" s="55" t="s">
        <v>3552</v>
      </c>
      <c r="W589" s="56"/>
      <c r="X589" s="57"/>
    </row>
    <row r="590" spans="1:24" ht="18.75" customHeight="1">
      <c r="A590" s="2"/>
      <c r="B590" s="2"/>
      <c r="C590" s="2"/>
      <c r="D590" s="2"/>
      <c r="E590" s="55" t="s">
        <v>3471</v>
      </c>
      <c r="F590" s="56"/>
      <c r="G590" s="56"/>
      <c r="H590" s="56"/>
      <c r="I590" s="56"/>
      <c r="J590" s="56"/>
      <c r="K590" s="57"/>
      <c r="L590" s="58" t="s">
        <v>65</v>
      </c>
      <c r="M590" s="59"/>
      <c r="N590" s="61">
        <v>1</v>
      </c>
      <c r="O590" s="62"/>
      <c r="P590" s="63"/>
      <c r="Q590" s="64"/>
      <c r="R590" s="64"/>
      <c r="S590" s="65"/>
      <c r="T590" s="63" t="str">
        <f>IF(COUNT(N590,P590)=2,ROUND(N590*P590,2),"-")</f>
        <v>-</v>
      </c>
      <c r="U590" s="65"/>
      <c r="V590" s="55" t="s">
        <v>3553</v>
      </c>
      <c r="W590" s="56"/>
      <c r="X590" s="57"/>
    </row>
    <row r="591" spans="1:24" ht="18.75" customHeight="1">
      <c r="A591" s="2"/>
      <c r="B591" s="2"/>
      <c r="C591" s="2"/>
      <c r="D591" s="2"/>
      <c r="E591" s="55" t="s">
        <v>3554</v>
      </c>
      <c r="F591" s="56"/>
      <c r="G591" s="56"/>
      <c r="H591" s="56"/>
      <c r="I591" s="56"/>
      <c r="J591" s="56"/>
      <c r="K591" s="57"/>
      <c r="L591" s="58" t="s">
        <v>65</v>
      </c>
      <c r="M591" s="59"/>
      <c r="N591" s="61">
        <v>1</v>
      </c>
      <c r="O591" s="62"/>
      <c r="P591" s="63"/>
      <c r="Q591" s="64"/>
      <c r="R591" s="64"/>
      <c r="S591" s="65"/>
      <c r="T591" s="63" t="str">
        <f>IF(COUNT(N591,P591)=2,ROUND(N591*P591,2),"-")</f>
        <v>-</v>
      </c>
      <c r="U591" s="65"/>
      <c r="V591" s="55" t="s">
        <v>3555</v>
      </c>
      <c r="W591" s="56"/>
      <c r="X591" s="57"/>
    </row>
    <row r="592" spans="1:24" ht="18.75" customHeight="1">
      <c r="A592" s="2"/>
      <c r="B592" s="2"/>
      <c r="C592" s="2"/>
      <c r="D592" s="2"/>
      <c r="E592" s="55" t="s">
        <v>3542</v>
      </c>
      <c r="F592" s="56"/>
      <c r="G592" s="56"/>
      <c r="H592" s="56"/>
      <c r="I592" s="56"/>
      <c r="J592" s="56"/>
      <c r="K592" s="57"/>
      <c r="L592" s="58" t="s">
        <v>3431</v>
      </c>
      <c r="M592" s="59"/>
      <c r="N592" s="61">
        <v>0.01</v>
      </c>
      <c r="O592" s="62"/>
      <c r="P592" s="63"/>
      <c r="Q592" s="64"/>
      <c r="R592" s="64"/>
      <c r="S592" s="65"/>
      <c r="T592" s="63" t="str">
        <f>IF(COUNT(N592,P592)=2,ROUND(N592*P592,2),"-")</f>
        <v>-</v>
      </c>
      <c r="U592" s="65"/>
      <c r="V592" s="55" t="s">
        <v>3543</v>
      </c>
      <c r="W592" s="56"/>
      <c r="X592" s="57"/>
    </row>
    <row r="593" spans="1:24" ht="18.75" customHeight="1">
      <c r="A593" s="2"/>
      <c r="B593" s="2"/>
      <c r="C593" s="2"/>
      <c r="D593" s="2"/>
      <c r="E593" s="55" t="s">
        <v>3407</v>
      </c>
      <c r="F593" s="56"/>
      <c r="G593" s="56"/>
      <c r="H593" s="56"/>
      <c r="I593" s="56"/>
      <c r="J593" s="56"/>
      <c r="K593" s="57"/>
      <c r="L593" s="58" t="s">
        <v>65</v>
      </c>
      <c r="M593" s="59"/>
      <c r="N593" s="61">
        <v>1</v>
      </c>
      <c r="O593" s="62"/>
      <c r="P593" s="63" t="str">
        <f>IF(COUNT(T589,T590,T591,T592)=4,ROUND(SUM(T589,T590,T591,T592)*0.02,2),"")</f>
        <v/>
      </c>
      <c r="Q593" s="64"/>
      <c r="R593" s="64"/>
      <c r="S593" s="65"/>
      <c r="T593" s="63" t="str">
        <f>IF(COUNT(N593,P593)=2,ROUND(N593*P593,2),"-")</f>
        <v>-</v>
      </c>
      <c r="U593" s="65"/>
      <c r="V593" s="55" t="s">
        <v>3408</v>
      </c>
      <c r="W593" s="56"/>
      <c r="X593" s="57"/>
    </row>
    <row r="594" spans="1:24" ht="18.899999999999999" customHeight="1">
      <c r="A594" s="2"/>
      <c r="B594" s="2"/>
      <c r="C594" s="2"/>
      <c r="D594" s="2"/>
      <c r="E594" s="55" t="s">
        <v>3409</v>
      </c>
      <c r="F594" s="56"/>
      <c r="G594" s="56"/>
      <c r="H594" s="56"/>
      <c r="I594" s="56"/>
      <c r="J594" s="56"/>
      <c r="K594" s="57"/>
      <c r="L594" s="58" t="s">
        <v>58</v>
      </c>
      <c r="M594" s="59"/>
      <c r="N594" s="61">
        <v>1</v>
      </c>
      <c r="O594" s="62"/>
      <c r="P594" s="66"/>
      <c r="Q594" s="67"/>
      <c r="R594" s="67"/>
      <c r="S594" s="68"/>
      <c r="T594" s="63" t="str">
        <f>IF(COUNT(T589,T590,T591,T592,T593)=5,SUM(T589,T590,T591,T592,T593),"-")</f>
        <v>-</v>
      </c>
      <c r="U594" s="65"/>
      <c r="V594" s="55"/>
      <c r="W594" s="56"/>
      <c r="X594" s="57"/>
    </row>
    <row r="595" spans="1:24" ht="18.75" customHeight="1">
      <c r="A595" s="2"/>
      <c r="B595" s="2"/>
      <c r="C595" s="2"/>
      <c r="D595" s="2"/>
      <c r="E595" s="55"/>
      <c r="F595" s="56"/>
      <c r="G595" s="56"/>
      <c r="H595" s="56"/>
      <c r="I595" s="56"/>
      <c r="J595" s="56"/>
      <c r="K595" s="57"/>
      <c r="L595" s="58"/>
      <c r="M595" s="59"/>
      <c r="N595" s="69"/>
      <c r="O595" s="70"/>
      <c r="P595" s="69"/>
      <c r="Q595" s="71"/>
      <c r="R595" s="71"/>
      <c r="S595" s="70"/>
      <c r="T595" s="69"/>
      <c r="U595" s="70"/>
      <c r="V595" s="55"/>
      <c r="W595" s="56"/>
      <c r="X595" s="57"/>
    </row>
    <row r="596" spans="1:24" ht="18.75" customHeight="1">
      <c r="A596" s="2"/>
      <c r="B596" s="2"/>
      <c r="C596" s="2"/>
      <c r="D596" s="2"/>
      <c r="E596" s="55"/>
      <c r="F596" s="56"/>
      <c r="G596" s="56"/>
      <c r="H596" s="56"/>
      <c r="I596" s="56"/>
      <c r="J596" s="56"/>
      <c r="K596" s="57"/>
      <c r="L596" s="58"/>
      <c r="M596" s="59"/>
      <c r="N596" s="69"/>
      <c r="O596" s="70"/>
      <c r="P596" s="69"/>
      <c r="Q596" s="71"/>
      <c r="R596" s="71"/>
      <c r="S596" s="70"/>
      <c r="T596" s="69"/>
      <c r="U596" s="70"/>
      <c r="V596" s="55"/>
      <c r="W596" s="56"/>
      <c r="X596" s="57"/>
    </row>
    <row r="597" spans="1:24" ht="18.75" customHeight="1">
      <c r="A597" s="2"/>
      <c r="B597" s="2"/>
      <c r="C597" s="2"/>
      <c r="D597" s="2"/>
      <c r="E597" s="55"/>
      <c r="F597" s="56"/>
      <c r="G597" s="56"/>
      <c r="H597" s="56"/>
      <c r="I597" s="56"/>
      <c r="J597" s="56"/>
      <c r="K597" s="57"/>
      <c r="L597" s="58"/>
      <c r="M597" s="59"/>
      <c r="N597" s="69"/>
      <c r="O597" s="70"/>
      <c r="P597" s="69"/>
      <c r="Q597" s="71"/>
      <c r="R597" s="71"/>
      <c r="S597" s="70"/>
      <c r="T597" s="69"/>
      <c r="U597" s="70"/>
      <c r="V597" s="55"/>
      <c r="W597" s="56"/>
      <c r="X597" s="57"/>
    </row>
    <row r="598" spans="1:24" ht="18.75" customHeight="1">
      <c r="A598" s="2"/>
      <c r="B598" s="2"/>
      <c r="C598" s="2"/>
      <c r="D598" s="2"/>
      <c r="E598" s="55"/>
      <c r="F598" s="56"/>
      <c r="G598" s="56"/>
      <c r="H598" s="56"/>
      <c r="I598" s="56"/>
      <c r="J598" s="56"/>
      <c r="K598" s="57"/>
      <c r="L598" s="58"/>
      <c r="M598" s="59"/>
      <c r="N598" s="69"/>
      <c r="O598" s="70"/>
      <c r="P598" s="69"/>
      <c r="Q598" s="71"/>
      <c r="R598" s="71"/>
      <c r="S598" s="70"/>
      <c r="T598" s="69"/>
      <c r="U598" s="70"/>
      <c r="V598" s="55"/>
      <c r="W598" s="56"/>
      <c r="X598" s="57"/>
    </row>
    <row r="599" spans="1:24" ht="18.75" customHeight="1">
      <c r="A599" s="2"/>
      <c r="B599" s="2"/>
      <c r="C599" s="2"/>
      <c r="D599" s="2"/>
      <c r="E599" s="55"/>
      <c r="F599" s="56"/>
      <c r="G599" s="56"/>
      <c r="H599" s="56"/>
      <c r="I599" s="56"/>
      <c r="J599" s="56"/>
      <c r="K599" s="57"/>
      <c r="L599" s="58"/>
      <c r="M599" s="59"/>
      <c r="N599" s="69"/>
      <c r="O599" s="70"/>
      <c r="P599" s="69"/>
      <c r="Q599" s="71"/>
      <c r="R599" s="71"/>
      <c r="S599" s="70"/>
      <c r="T599" s="69"/>
      <c r="U599" s="70"/>
      <c r="V599" s="55"/>
      <c r="W599" s="56"/>
      <c r="X599" s="57"/>
    </row>
    <row r="600" spans="1:24" ht="37.65" customHeight="1">
      <c r="A600" s="2"/>
      <c r="B600" s="2"/>
      <c r="C600" s="2"/>
      <c r="D600" s="2"/>
      <c r="E600" s="55" t="s">
        <v>3410</v>
      </c>
      <c r="F600" s="56"/>
      <c r="G600" s="56"/>
      <c r="H600" s="56"/>
      <c r="I600" s="56"/>
      <c r="J600" s="56"/>
      <c r="K600" s="56"/>
      <c r="L600" s="56"/>
      <c r="M600" s="57"/>
      <c r="N600" s="58" t="s">
        <v>3411</v>
      </c>
      <c r="O600" s="60"/>
      <c r="P600" s="60"/>
      <c r="Q600" s="60"/>
      <c r="R600" s="60"/>
      <c r="S600" s="59"/>
      <c r="T600" s="72" t="str">
        <f>IF(COUNT(T594,N594)=2,IF(N594=0,"-",ROUND(T594/N594,2)),"-")</f>
        <v>-</v>
      </c>
      <c r="U600" s="73"/>
      <c r="V600" s="55"/>
      <c r="W600" s="56"/>
      <c r="X600" s="57"/>
    </row>
    <row r="601" spans="1:24" ht="36.75" customHeight="1">
      <c r="A601" s="49" t="s">
        <v>184</v>
      </c>
      <c r="B601" s="50"/>
      <c r="C601" s="50"/>
      <c r="D601" s="51"/>
      <c r="E601" s="49" t="s">
        <v>3556</v>
      </c>
      <c r="F601" s="50"/>
      <c r="G601" s="50"/>
      <c r="H601" s="50"/>
      <c r="I601" s="50"/>
      <c r="J601" s="50"/>
      <c r="K601" s="50"/>
      <c r="L601" s="50"/>
      <c r="M601" s="51"/>
      <c r="N601" s="52" t="s">
        <v>3394</v>
      </c>
      <c r="O601" s="53"/>
      <c r="P601" s="53"/>
      <c r="Q601" s="53"/>
      <c r="R601" s="53"/>
      <c r="S601" s="54"/>
      <c r="T601" s="49" t="s">
        <v>3557</v>
      </c>
      <c r="U601" s="50"/>
      <c r="V601" s="50"/>
      <c r="W601" s="50"/>
      <c r="X601" s="51"/>
    </row>
    <row r="602" spans="1:24" ht="18.75" customHeight="1">
      <c r="A602" s="2"/>
      <c r="B602" s="2"/>
      <c r="C602" s="2"/>
      <c r="D602" s="2"/>
      <c r="E602" s="55" t="s">
        <v>3396</v>
      </c>
      <c r="F602" s="56"/>
      <c r="G602" s="56"/>
      <c r="H602" s="56"/>
      <c r="I602" s="56"/>
      <c r="J602" s="56"/>
      <c r="K602" s="57"/>
      <c r="L602" s="58" t="s">
        <v>3397</v>
      </c>
      <c r="M602" s="59"/>
      <c r="N602" s="58" t="s">
        <v>3398</v>
      </c>
      <c r="O602" s="59"/>
      <c r="P602" s="58" t="s">
        <v>3399</v>
      </c>
      <c r="Q602" s="60"/>
      <c r="R602" s="60"/>
      <c r="S602" s="59"/>
      <c r="T602" s="58" t="s">
        <v>3400</v>
      </c>
      <c r="U602" s="59"/>
      <c r="V602" s="58" t="s">
        <v>53</v>
      </c>
      <c r="W602" s="60"/>
      <c r="X602" s="59"/>
    </row>
    <row r="603" spans="1:24" ht="37.65" customHeight="1">
      <c r="A603" s="2"/>
      <c r="B603" s="2"/>
      <c r="C603" s="2"/>
      <c r="D603" s="2"/>
      <c r="E603" s="55" t="s">
        <v>3558</v>
      </c>
      <c r="F603" s="56"/>
      <c r="G603" s="56"/>
      <c r="H603" s="56"/>
      <c r="I603" s="56"/>
      <c r="J603" s="56"/>
      <c r="K603" s="57"/>
      <c r="L603" s="58" t="s">
        <v>58</v>
      </c>
      <c r="M603" s="59"/>
      <c r="N603" s="61">
        <v>1</v>
      </c>
      <c r="O603" s="62"/>
      <c r="P603" s="63"/>
      <c r="Q603" s="64"/>
      <c r="R603" s="64"/>
      <c r="S603" s="65"/>
      <c r="T603" s="63" t="str">
        <f>IF(COUNT(N603,P603)=2,ROUND(N603*P603,2),"-
-")</f>
        <v>-
-</v>
      </c>
      <c r="U603" s="65"/>
      <c r="V603" s="55" t="s">
        <v>3559</v>
      </c>
      <c r="W603" s="56"/>
      <c r="X603" s="57"/>
    </row>
    <row r="604" spans="1:24" ht="18.75" customHeight="1">
      <c r="A604" s="2"/>
      <c r="B604" s="2"/>
      <c r="C604" s="2"/>
      <c r="D604" s="2"/>
      <c r="E604" s="55" t="s">
        <v>3471</v>
      </c>
      <c r="F604" s="56"/>
      <c r="G604" s="56"/>
      <c r="H604" s="56"/>
      <c r="I604" s="56"/>
      <c r="J604" s="56"/>
      <c r="K604" s="57"/>
      <c r="L604" s="58" t="s">
        <v>65</v>
      </c>
      <c r="M604" s="59"/>
      <c r="N604" s="61">
        <v>1</v>
      </c>
      <c r="O604" s="62"/>
      <c r="P604" s="63"/>
      <c r="Q604" s="64"/>
      <c r="R604" s="64"/>
      <c r="S604" s="65"/>
      <c r="T604" s="63" t="str">
        <f>IF(COUNT(N604,P604)=2,ROUND(N604*P604,2),"-")</f>
        <v>-</v>
      </c>
      <c r="U604" s="65"/>
      <c r="V604" s="55" t="s">
        <v>3553</v>
      </c>
      <c r="W604" s="56"/>
      <c r="X604" s="57"/>
    </row>
    <row r="605" spans="1:24" ht="18.75" customHeight="1">
      <c r="A605" s="2"/>
      <c r="B605" s="2"/>
      <c r="C605" s="2"/>
      <c r="D605" s="2"/>
      <c r="E605" s="55" t="s">
        <v>3554</v>
      </c>
      <c r="F605" s="56"/>
      <c r="G605" s="56"/>
      <c r="H605" s="56"/>
      <c r="I605" s="56"/>
      <c r="J605" s="56"/>
      <c r="K605" s="57"/>
      <c r="L605" s="58" t="s">
        <v>65</v>
      </c>
      <c r="M605" s="59"/>
      <c r="N605" s="61">
        <v>1</v>
      </c>
      <c r="O605" s="62"/>
      <c r="P605" s="63"/>
      <c r="Q605" s="64"/>
      <c r="R605" s="64"/>
      <c r="S605" s="65"/>
      <c r="T605" s="63" t="str">
        <f>IF(COUNT(N605,P605)=2,ROUND(N605*P605,2),"-")</f>
        <v>-</v>
      </c>
      <c r="U605" s="65"/>
      <c r="V605" s="55" t="s">
        <v>3555</v>
      </c>
      <c r="W605" s="56"/>
      <c r="X605" s="57"/>
    </row>
    <row r="606" spans="1:24" ht="18.75" customHeight="1">
      <c r="A606" s="2"/>
      <c r="B606" s="2"/>
      <c r="C606" s="2"/>
      <c r="D606" s="2"/>
      <c r="E606" s="55" t="s">
        <v>3542</v>
      </c>
      <c r="F606" s="56"/>
      <c r="G606" s="56"/>
      <c r="H606" s="56"/>
      <c r="I606" s="56"/>
      <c r="J606" s="56"/>
      <c r="K606" s="57"/>
      <c r="L606" s="58" t="s">
        <v>3431</v>
      </c>
      <c r="M606" s="59"/>
      <c r="N606" s="61">
        <v>0.06</v>
      </c>
      <c r="O606" s="62"/>
      <c r="P606" s="63"/>
      <c r="Q606" s="64"/>
      <c r="R606" s="64"/>
      <c r="S606" s="65"/>
      <c r="T606" s="63" t="str">
        <f>IF(COUNT(N606,P606)=2,ROUND(N606*P606,2),"-")</f>
        <v>-</v>
      </c>
      <c r="U606" s="65"/>
      <c r="V606" s="55" t="s">
        <v>3543</v>
      </c>
      <c r="W606" s="56"/>
      <c r="X606" s="57"/>
    </row>
    <row r="607" spans="1:24" ht="18.75" customHeight="1">
      <c r="A607" s="2"/>
      <c r="B607" s="2"/>
      <c r="C607" s="2"/>
      <c r="D607" s="2"/>
      <c r="E607" s="55" t="s">
        <v>3407</v>
      </c>
      <c r="F607" s="56"/>
      <c r="G607" s="56"/>
      <c r="H607" s="56"/>
      <c r="I607" s="56"/>
      <c r="J607" s="56"/>
      <c r="K607" s="57"/>
      <c r="L607" s="58" t="s">
        <v>65</v>
      </c>
      <c r="M607" s="59"/>
      <c r="N607" s="61">
        <v>1</v>
      </c>
      <c r="O607" s="62"/>
      <c r="P607" s="63" t="str">
        <f>IF(COUNT(T603,T604,T605,T606)=4,ROUND(SUM(T603,T604,T605,T606)*0.02,2),"")</f>
        <v/>
      </c>
      <c r="Q607" s="64"/>
      <c r="R607" s="64"/>
      <c r="S607" s="65"/>
      <c r="T607" s="63" t="str">
        <f>IF(COUNT(N607,P607)=2,ROUND(N607*P607,2),"-")</f>
        <v>-</v>
      </c>
      <c r="U607" s="65"/>
      <c r="V607" s="55" t="s">
        <v>3408</v>
      </c>
      <c r="W607" s="56"/>
      <c r="X607" s="57"/>
    </row>
    <row r="608" spans="1:24" ht="18.899999999999999" customHeight="1">
      <c r="A608" s="2"/>
      <c r="B608" s="2"/>
      <c r="C608" s="2"/>
      <c r="D608" s="2"/>
      <c r="E608" s="55" t="s">
        <v>3409</v>
      </c>
      <c r="F608" s="56"/>
      <c r="G608" s="56"/>
      <c r="H608" s="56"/>
      <c r="I608" s="56"/>
      <c r="J608" s="56"/>
      <c r="K608" s="57"/>
      <c r="L608" s="58" t="s">
        <v>58</v>
      </c>
      <c r="M608" s="59"/>
      <c r="N608" s="61">
        <v>1</v>
      </c>
      <c r="O608" s="62"/>
      <c r="P608" s="66"/>
      <c r="Q608" s="67"/>
      <c r="R608" s="67"/>
      <c r="S608" s="68"/>
      <c r="T608" s="63" t="str">
        <f>IF(COUNT(T603,T604,T605,T606,T607)=5,SUM(T603,T604,T605,T606,T607),"-")</f>
        <v>-</v>
      </c>
      <c r="U608" s="65"/>
      <c r="V608" s="55"/>
      <c r="W608" s="56"/>
      <c r="X608" s="57"/>
    </row>
    <row r="609" spans="1:24" ht="18.75" customHeight="1">
      <c r="A609" s="2"/>
      <c r="B609" s="2"/>
      <c r="C609" s="2"/>
      <c r="D609" s="2"/>
      <c r="E609" s="55"/>
      <c r="F609" s="56"/>
      <c r="G609" s="56"/>
      <c r="H609" s="56"/>
      <c r="I609" s="56"/>
      <c r="J609" s="56"/>
      <c r="K609" s="57"/>
      <c r="L609" s="58"/>
      <c r="M609" s="59"/>
      <c r="N609" s="69"/>
      <c r="O609" s="70"/>
      <c r="P609" s="69"/>
      <c r="Q609" s="71"/>
      <c r="R609" s="71"/>
      <c r="S609" s="70"/>
      <c r="T609" s="69"/>
      <c r="U609" s="70"/>
      <c r="V609" s="55"/>
      <c r="W609" s="56"/>
      <c r="X609" s="57"/>
    </row>
    <row r="610" spans="1:24" ht="18.75" customHeight="1">
      <c r="A610" s="2"/>
      <c r="B610" s="2"/>
      <c r="C610" s="2"/>
      <c r="D610" s="2"/>
      <c r="E610" s="55"/>
      <c r="F610" s="56"/>
      <c r="G610" s="56"/>
      <c r="H610" s="56"/>
      <c r="I610" s="56"/>
      <c r="J610" s="56"/>
      <c r="K610" s="57"/>
      <c r="L610" s="58"/>
      <c r="M610" s="59"/>
      <c r="N610" s="69"/>
      <c r="O610" s="70"/>
      <c r="P610" s="69"/>
      <c r="Q610" s="71"/>
      <c r="R610" s="71"/>
      <c r="S610" s="70"/>
      <c r="T610" s="69"/>
      <c r="U610" s="70"/>
      <c r="V610" s="55"/>
      <c r="W610" s="56"/>
      <c r="X610" s="57"/>
    </row>
    <row r="611" spans="1:24" ht="18.75" customHeight="1">
      <c r="A611" s="2"/>
      <c r="B611" s="2"/>
      <c r="C611" s="2"/>
      <c r="D611" s="2"/>
      <c r="E611" s="55"/>
      <c r="F611" s="56"/>
      <c r="G611" s="56"/>
      <c r="H611" s="56"/>
      <c r="I611" s="56"/>
      <c r="J611" s="56"/>
      <c r="K611" s="57"/>
      <c r="L611" s="58"/>
      <c r="M611" s="59"/>
      <c r="N611" s="69"/>
      <c r="O611" s="70"/>
      <c r="P611" s="69"/>
      <c r="Q611" s="71"/>
      <c r="R611" s="71"/>
      <c r="S611" s="70"/>
      <c r="T611" s="69"/>
      <c r="U611" s="70"/>
      <c r="V611" s="55"/>
      <c r="W611" s="56"/>
      <c r="X611" s="57"/>
    </row>
    <row r="612" spans="1:24" ht="18.75" customHeight="1">
      <c r="A612" s="2"/>
      <c r="B612" s="2"/>
      <c r="C612" s="2"/>
      <c r="D612" s="2"/>
      <c r="E612" s="55"/>
      <c r="F612" s="56"/>
      <c r="G612" s="56"/>
      <c r="H612" s="56"/>
      <c r="I612" s="56"/>
      <c r="J612" s="56"/>
      <c r="K612" s="57"/>
      <c r="L612" s="58"/>
      <c r="M612" s="59"/>
      <c r="N612" s="69"/>
      <c r="O612" s="70"/>
      <c r="P612" s="69"/>
      <c r="Q612" s="71"/>
      <c r="R612" s="71"/>
      <c r="S612" s="70"/>
      <c r="T612" s="69"/>
      <c r="U612" s="70"/>
      <c r="V612" s="55"/>
      <c r="W612" s="56"/>
      <c r="X612" s="57"/>
    </row>
    <row r="613" spans="1:24" ht="18.75" customHeight="1">
      <c r="A613" s="2"/>
      <c r="B613" s="2"/>
      <c r="C613" s="2"/>
      <c r="D613" s="2"/>
      <c r="E613" s="55"/>
      <c r="F613" s="56"/>
      <c r="G613" s="56"/>
      <c r="H613" s="56"/>
      <c r="I613" s="56"/>
      <c r="J613" s="56"/>
      <c r="K613" s="57"/>
      <c r="L613" s="58"/>
      <c r="M613" s="59"/>
      <c r="N613" s="69"/>
      <c r="O613" s="70"/>
      <c r="P613" s="69"/>
      <c r="Q613" s="71"/>
      <c r="R613" s="71"/>
      <c r="S613" s="70"/>
      <c r="T613" s="69"/>
      <c r="U613" s="70"/>
      <c r="V613" s="55"/>
      <c r="W613" s="56"/>
      <c r="X613" s="57"/>
    </row>
    <row r="614" spans="1:24" ht="37.65" customHeight="1">
      <c r="A614" s="2"/>
      <c r="B614" s="2"/>
      <c r="C614" s="2"/>
      <c r="D614" s="2"/>
      <c r="E614" s="55" t="s">
        <v>3410</v>
      </c>
      <c r="F614" s="56"/>
      <c r="G614" s="56"/>
      <c r="H614" s="56"/>
      <c r="I614" s="56"/>
      <c r="J614" s="56"/>
      <c r="K614" s="56"/>
      <c r="L614" s="56"/>
      <c r="M614" s="57"/>
      <c r="N614" s="58" t="s">
        <v>3411</v>
      </c>
      <c r="O614" s="60"/>
      <c r="P614" s="60"/>
      <c r="Q614" s="60"/>
      <c r="R614" s="60"/>
      <c r="S614" s="59"/>
      <c r="T614" s="72" t="str">
        <f>IF(COUNT(T608,N608)=2,IF(N608=0,"-",ROUND(T608/N608,2)),"-")</f>
        <v>-</v>
      </c>
      <c r="U614" s="73"/>
      <c r="V614" s="55"/>
      <c r="W614" s="56"/>
      <c r="X614" s="57"/>
    </row>
    <row r="615" spans="1:24" ht="31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2" customHeight="1">
      <c r="A616" s="2"/>
      <c r="B616" s="2"/>
      <c r="C616" s="75" t="s">
        <v>42</v>
      </c>
      <c r="D616" s="75"/>
      <c r="E616" s="75"/>
      <c r="F616" s="75"/>
      <c r="G616" s="75"/>
      <c r="H616" s="2"/>
      <c r="I616" s="75" t="s">
        <v>43</v>
      </c>
      <c r="J616" s="75"/>
      <c r="K616" s="2"/>
      <c r="L616" s="2"/>
      <c r="M616" s="75" t="s">
        <v>44</v>
      </c>
      <c r="N616" s="75"/>
      <c r="O616" s="2"/>
      <c r="P616" s="2"/>
      <c r="Q616" s="10" t="s">
        <v>43</v>
      </c>
      <c r="R616" s="2"/>
      <c r="S616" s="2"/>
      <c r="T616" s="2"/>
      <c r="U616" s="2"/>
      <c r="V616" s="2"/>
      <c r="W616" s="2"/>
      <c r="X616" s="2"/>
    </row>
    <row r="617" spans="1:24" ht="6.4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20.8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8" customHeight="1">
      <c r="A619" s="74" t="s">
        <v>0</v>
      </c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</row>
    <row r="620" spans="1:24" ht="6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8" customHeight="1">
      <c r="A621" s="74" t="s">
        <v>3387</v>
      </c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</row>
    <row r="622" spans="1:24" ht="4.0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2" customHeight="1">
      <c r="A623" s="2"/>
      <c r="B623" s="2"/>
      <c r="C623" s="2"/>
      <c r="D623" s="2"/>
      <c r="E623" s="2"/>
      <c r="F623" s="75" t="s">
        <v>3388</v>
      </c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2"/>
      <c r="T623" s="2"/>
      <c r="U623" s="2"/>
      <c r="V623" s="2"/>
      <c r="W623" s="2"/>
      <c r="X623" s="2"/>
    </row>
    <row r="624" spans="1:24" ht="1.0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2.7" customHeight="1">
      <c r="A625" s="2"/>
      <c r="B625" s="2"/>
      <c r="C625" s="2"/>
      <c r="D625" s="2"/>
      <c r="E625" s="2"/>
      <c r="F625" s="75" t="s">
        <v>3389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9.15" customHeight="1">
      <c r="A626" s="2"/>
      <c r="B626" s="2"/>
      <c r="C626" s="2"/>
      <c r="D626" s="2"/>
      <c r="E626" s="2"/>
      <c r="F626" s="7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76" t="s">
        <v>2</v>
      </c>
      <c r="V626" s="76"/>
      <c r="W626" s="76"/>
      <c r="X626" s="76"/>
    </row>
    <row r="627" spans="1:24" ht="2.7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76"/>
      <c r="V627" s="76"/>
      <c r="W627" s="76"/>
      <c r="X627" s="76"/>
    </row>
    <row r="628" spans="1:24" ht="0.4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2.1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75" t="s">
        <v>3560</v>
      </c>
      <c r="V629" s="75"/>
      <c r="W629" s="75"/>
      <c r="X629" s="2"/>
    </row>
    <row r="630" spans="1:24" ht="9.75" customHeight="1">
      <c r="A630" s="2"/>
      <c r="B630" s="75" t="s">
        <v>3391</v>
      </c>
      <c r="C630" s="75"/>
      <c r="D630" s="2"/>
      <c r="E630" s="2"/>
      <c r="F630" s="75" t="s">
        <v>3392</v>
      </c>
      <c r="G630" s="75"/>
      <c r="H630" s="75"/>
      <c r="I630" s="75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75"/>
      <c r="V630" s="75"/>
      <c r="W630" s="75"/>
      <c r="X630" s="2"/>
    </row>
    <row r="631" spans="1:24" ht="2.1" customHeight="1">
      <c r="A631" s="2"/>
      <c r="B631" s="75"/>
      <c r="C631" s="75"/>
      <c r="D631" s="2"/>
      <c r="E631" s="2"/>
      <c r="F631" s="75"/>
      <c r="G631" s="75"/>
      <c r="H631" s="75"/>
      <c r="I631" s="75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.8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36.75" customHeight="1">
      <c r="A633" s="49" t="s">
        <v>188</v>
      </c>
      <c r="B633" s="50"/>
      <c r="C633" s="50"/>
      <c r="D633" s="51"/>
      <c r="E633" s="49" t="s">
        <v>3561</v>
      </c>
      <c r="F633" s="50"/>
      <c r="G633" s="50"/>
      <c r="H633" s="50"/>
      <c r="I633" s="50"/>
      <c r="J633" s="50"/>
      <c r="K633" s="50"/>
      <c r="L633" s="50"/>
      <c r="M633" s="51"/>
      <c r="N633" s="52" t="s">
        <v>3394</v>
      </c>
      <c r="O633" s="53"/>
      <c r="P633" s="53"/>
      <c r="Q633" s="53"/>
      <c r="R633" s="53"/>
      <c r="S633" s="54"/>
      <c r="T633" s="49" t="s">
        <v>3562</v>
      </c>
      <c r="U633" s="50"/>
      <c r="V633" s="50"/>
      <c r="W633" s="50"/>
      <c r="X633" s="51"/>
    </row>
    <row r="634" spans="1:24" ht="18.75" customHeight="1">
      <c r="A634" s="2"/>
      <c r="B634" s="2"/>
      <c r="C634" s="2"/>
      <c r="D634" s="2"/>
      <c r="E634" s="55" t="s">
        <v>3396</v>
      </c>
      <c r="F634" s="56"/>
      <c r="G634" s="56"/>
      <c r="H634" s="56"/>
      <c r="I634" s="56"/>
      <c r="J634" s="56"/>
      <c r="K634" s="57"/>
      <c r="L634" s="58" t="s">
        <v>3397</v>
      </c>
      <c r="M634" s="59"/>
      <c r="N634" s="58" t="s">
        <v>3398</v>
      </c>
      <c r="O634" s="59"/>
      <c r="P634" s="58" t="s">
        <v>3399</v>
      </c>
      <c r="Q634" s="60"/>
      <c r="R634" s="60"/>
      <c r="S634" s="59"/>
      <c r="T634" s="58" t="s">
        <v>3400</v>
      </c>
      <c r="U634" s="59"/>
      <c r="V634" s="58" t="s">
        <v>53</v>
      </c>
      <c r="W634" s="60"/>
      <c r="X634" s="59"/>
    </row>
    <row r="635" spans="1:24" ht="18.75" customHeight="1">
      <c r="A635" s="2"/>
      <c r="B635" s="2"/>
      <c r="C635" s="2"/>
      <c r="D635" s="2"/>
      <c r="E635" s="55" t="s">
        <v>3563</v>
      </c>
      <c r="F635" s="56"/>
      <c r="G635" s="56"/>
      <c r="H635" s="56"/>
      <c r="I635" s="56"/>
      <c r="J635" s="56"/>
      <c r="K635" s="57"/>
      <c r="L635" s="58" t="s">
        <v>58</v>
      </c>
      <c r="M635" s="59"/>
      <c r="N635" s="61">
        <v>1</v>
      </c>
      <c r="O635" s="62"/>
      <c r="P635" s="63"/>
      <c r="Q635" s="64"/>
      <c r="R635" s="64"/>
      <c r="S635" s="65"/>
      <c r="T635" s="63" t="str">
        <f>IF(COUNT(N635,P635)=2,ROUND(N635*P635,2),"-")</f>
        <v>-</v>
      </c>
      <c r="U635" s="65"/>
      <c r="V635" s="55" t="s">
        <v>3564</v>
      </c>
      <c r="W635" s="56"/>
      <c r="X635" s="57"/>
    </row>
    <row r="636" spans="1:24" ht="18.75" customHeight="1">
      <c r="A636" s="2"/>
      <c r="B636" s="2"/>
      <c r="C636" s="2"/>
      <c r="D636" s="2"/>
      <c r="E636" s="55" t="s">
        <v>3430</v>
      </c>
      <c r="F636" s="56"/>
      <c r="G636" s="56"/>
      <c r="H636" s="56"/>
      <c r="I636" s="56"/>
      <c r="J636" s="56"/>
      <c r="K636" s="57"/>
      <c r="L636" s="58" t="s">
        <v>3431</v>
      </c>
      <c r="M636" s="59"/>
      <c r="N636" s="61">
        <v>0.1</v>
      </c>
      <c r="O636" s="62"/>
      <c r="P636" s="63"/>
      <c r="Q636" s="64"/>
      <c r="R636" s="64"/>
      <c r="S636" s="65"/>
      <c r="T636" s="63" t="str">
        <f>IF(COUNT(N636,P636)=2,ROUND(N636*P636,2),"-")</f>
        <v>-</v>
      </c>
      <c r="U636" s="65"/>
      <c r="V636" s="55" t="s">
        <v>3432</v>
      </c>
      <c r="W636" s="56"/>
      <c r="X636" s="57"/>
    </row>
    <row r="637" spans="1:24" ht="37.65" customHeight="1">
      <c r="A637" s="2"/>
      <c r="B637" s="2"/>
      <c r="C637" s="2"/>
      <c r="D637" s="2"/>
      <c r="E637" s="55" t="s">
        <v>3565</v>
      </c>
      <c r="F637" s="56"/>
      <c r="G637" s="56"/>
      <c r="H637" s="56"/>
      <c r="I637" s="56"/>
      <c r="J637" s="56"/>
      <c r="K637" s="57"/>
      <c r="L637" s="58" t="s">
        <v>3566</v>
      </c>
      <c r="M637" s="59"/>
      <c r="N637" s="61">
        <v>0.05</v>
      </c>
      <c r="O637" s="62"/>
      <c r="P637" s="63"/>
      <c r="Q637" s="64"/>
      <c r="R637" s="64"/>
      <c r="S637" s="65"/>
      <c r="T637" s="63" t="str">
        <f>IF(COUNT(N637,P637)=2,ROUND(N637*P637,2),"-
-")</f>
        <v>-
-</v>
      </c>
      <c r="U637" s="65"/>
      <c r="V637" s="55" t="s">
        <v>3567</v>
      </c>
      <c r="W637" s="56"/>
      <c r="X637" s="57"/>
    </row>
    <row r="638" spans="1:24" ht="18.75" customHeight="1">
      <c r="A638" s="2"/>
      <c r="B638" s="2"/>
      <c r="C638" s="2"/>
      <c r="D638" s="2"/>
      <c r="E638" s="55" t="s">
        <v>3475</v>
      </c>
      <c r="F638" s="56"/>
      <c r="G638" s="56"/>
      <c r="H638" s="56"/>
      <c r="I638" s="56"/>
      <c r="J638" s="56"/>
      <c r="K638" s="57"/>
      <c r="L638" s="58" t="s">
        <v>65</v>
      </c>
      <c r="M638" s="59"/>
      <c r="N638" s="61">
        <v>1</v>
      </c>
      <c r="O638" s="62"/>
      <c r="P638" s="63"/>
      <c r="Q638" s="64"/>
      <c r="R638" s="64"/>
      <c r="S638" s="65"/>
      <c r="T638" s="63" t="str">
        <f>IF(COUNT(N638,P638)=2,ROUND(N638*P638,2),"-")</f>
        <v>-</v>
      </c>
      <c r="U638" s="65"/>
      <c r="V638" s="55" t="s">
        <v>3476</v>
      </c>
      <c r="W638" s="56"/>
      <c r="X638" s="57"/>
    </row>
    <row r="639" spans="1:24" ht="18.75" customHeight="1">
      <c r="A639" s="2"/>
      <c r="B639" s="2"/>
      <c r="C639" s="2"/>
      <c r="D639" s="2"/>
      <c r="E639" s="55" t="s">
        <v>3407</v>
      </c>
      <c r="F639" s="56"/>
      <c r="G639" s="56"/>
      <c r="H639" s="56"/>
      <c r="I639" s="56"/>
      <c r="J639" s="56"/>
      <c r="K639" s="57"/>
      <c r="L639" s="58" t="s">
        <v>65</v>
      </c>
      <c r="M639" s="59"/>
      <c r="N639" s="61">
        <v>1</v>
      </c>
      <c r="O639" s="62"/>
      <c r="P639" s="63" t="str">
        <f>IF(COUNT(T635,T636,T637,T638)=4,ROUND(SUM(T635,T636,T637,T638)*0.02,2),"")</f>
        <v/>
      </c>
      <c r="Q639" s="64"/>
      <c r="R639" s="64"/>
      <c r="S639" s="65"/>
      <c r="T639" s="63" t="str">
        <f>IF(COUNT(N639,P639)=2,ROUND(N639*P639,2),"-")</f>
        <v>-</v>
      </c>
      <c r="U639" s="65"/>
      <c r="V639" s="55" t="s">
        <v>3408</v>
      </c>
      <c r="W639" s="56"/>
      <c r="X639" s="57"/>
    </row>
    <row r="640" spans="1:24" ht="18.899999999999999" customHeight="1">
      <c r="A640" s="2"/>
      <c r="B640" s="2"/>
      <c r="C640" s="2"/>
      <c r="D640" s="2"/>
      <c r="E640" s="55" t="s">
        <v>3409</v>
      </c>
      <c r="F640" s="56"/>
      <c r="G640" s="56"/>
      <c r="H640" s="56"/>
      <c r="I640" s="56"/>
      <c r="J640" s="56"/>
      <c r="K640" s="57"/>
      <c r="L640" s="58" t="s">
        <v>58</v>
      </c>
      <c r="M640" s="59"/>
      <c r="N640" s="61">
        <v>1</v>
      </c>
      <c r="O640" s="62"/>
      <c r="P640" s="66"/>
      <c r="Q640" s="67"/>
      <c r="R640" s="67"/>
      <c r="S640" s="68"/>
      <c r="T640" s="63" t="str">
        <f>IF(COUNT(T635,T636,T637,T638,T639)=5,SUM(T635,T636,T637,T638,T639),"-")</f>
        <v>-</v>
      </c>
      <c r="U640" s="65"/>
      <c r="V640" s="55"/>
      <c r="W640" s="56"/>
      <c r="X640" s="57"/>
    </row>
    <row r="641" spans="1:24" ht="18.75" customHeight="1">
      <c r="A641" s="2"/>
      <c r="B641" s="2"/>
      <c r="C641" s="2"/>
      <c r="D641" s="2"/>
      <c r="E641" s="55"/>
      <c r="F641" s="56"/>
      <c r="G641" s="56"/>
      <c r="H641" s="56"/>
      <c r="I641" s="56"/>
      <c r="J641" s="56"/>
      <c r="K641" s="57"/>
      <c r="L641" s="58"/>
      <c r="M641" s="59"/>
      <c r="N641" s="69"/>
      <c r="O641" s="70"/>
      <c r="P641" s="69"/>
      <c r="Q641" s="71"/>
      <c r="R641" s="71"/>
      <c r="S641" s="70"/>
      <c r="T641" s="69"/>
      <c r="U641" s="70"/>
      <c r="V641" s="55"/>
      <c r="W641" s="56"/>
      <c r="X641" s="57"/>
    </row>
    <row r="642" spans="1:24" ht="18.75" customHeight="1">
      <c r="A642" s="2"/>
      <c r="B642" s="2"/>
      <c r="C642" s="2"/>
      <c r="D642" s="2"/>
      <c r="E642" s="55"/>
      <c r="F642" s="56"/>
      <c r="G642" s="56"/>
      <c r="H642" s="56"/>
      <c r="I642" s="56"/>
      <c r="J642" s="56"/>
      <c r="K642" s="57"/>
      <c r="L642" s="58"/>
      <c r="M642" s="59"/>
      <c r="N642" s="69"/>
      <c r="O642" s="70"/>
      <c r="P642" s="69"/>
      <c r="Q642" s="71"/>
      <c r="R642" s="71"/>
      <c r="S642" s="70"/>
      <c r="T642" s="69"/>
      <c r="U642" s="70"/>
      <c r="V642" s="55"/>
      <c r="W642" s="56"/>
      <c r="X642" s="57"/>
    </row>
    <row r="643" spans="1:24" ht="18.75" customHeight="1">
      <c r="A643" s="2"/>
      <c r="B643" s="2"/>
      <c r="C643" s="2"/>
      <c r="D643" s="2"/>
      <c r="E643" s="55"/>
      <c r="F643" s="56"/>
      <c r="G643" s="56"/>
      <c r="H643" s="56"/>
      <c r="I643" s="56"/>
      <c r="J643" s="56"/>
      <c r="K643" s="57"/>
      <c r="L643" s="58"/>
      <c r="M643" s="59"/>
      <c r="N643" s="69"/>
      <c r="O643" s="70"/>
      <c r="P643" s="69"/>
      <c r="Q643" s="71"/>
      <c r="R643" s="71"/>
      <c r="S643" s="70"/>
      <c r="T643" s="69"/>
      <c r="U643" s="70"/>
      <c r="V643" s="55"/>
      <c r="W643" s="56"/>
      <c r="X643" s="57"/>
    </row>
    <row r="644" spans="1:24" ht="18.75" customHeight="1">
      <c r="A644" s="2"/>
      <c r="B644" s="2"/>
      <c r="C644" s="2"/>
      <c r="D644" s="2"/>
      <c r="E644" s="55"/>
      <c r="F644" s="56"/>
      <c r="G644" s="56"/>
      <c r="H644" s="56"/>
      <c r="I644" s="56"/>
      <c r="J644" s="56"/>
      <c r="K644" s="57"/>
      <c r="L644" s="58"/>
      <c r="M644" s="59"/>
      <c r="N644" s="69"/>
      <c r="O644" s="70"/>
      <c r="P644" s="69"/>
      <c r="Q644" s="71"/>
      <c r="R644" s="71"/>
      <c r="S644" s="70"/>
      <c r="T644" s="69"/>
      <c r="U644" s="70"/>
      <c r="V644" s="55"/>
      <c r="W644" s="56"/>
      <c r="X644" s="57"/>
    </row>
    <row r="645" spans="1:24" ht="18.75" customHeight="1">
      <c r="A645" s="2"/>
      <c r="B645" s="2"/>
      <c r="C645" s="2"/>
      <c r="D645" s="2"/>
      <c r="E645" s="55"/>
      <c r="F645" s="56"/>
      <c r="G645" s="56"/>
      <c r="H645" s="56"/>
      <c r="I645" s="56"/>
      <c r="J645" s="56"/>
      <c r="K645" s="57"/>
      <c r="L645" s="58"/>
      <c r="M645" s="59"/>
      <c r="N645" s="69"/>
      <c r="O645" s="70"/>
      <c r="P645" s="69"/>
      <c r="Q645" s="71"/>
      <c r="R645" s="71"/>
      <c r="S645" s="70"/>
      <c r="T645" s="69"/>
      <c r="U645" s="70"/>
      <c r="V645" s="55"/>
      <c r="W645" s="56"/>
      <c r="X645" s="57"/>
    </row>
    <row r="646" spans="1:24" ht="37.65" customHeight="1">
      <c r="A646" s="2"/>
      <c r="B646" s="2"/>
      <c r="C646" s="2"/>
      <c r="D646" s="2"/>
      <c r="E646" s="55" t="s">
        <v>3410</v>
      </c>
      <c r="F646" s="56"/>
      <c r="G646" s="56"/>
      <c r="H646" s="56"/>
      <c r="I646" s="56"/>
      <c r="J646" s="56"/>
      <c r="K646" s="56"/>
      <c r="L646" s="56"/>
      <c r="M646" s="57"/>
      <c r="N646" s="58" t="s">
        <v>3411</v>
      </c>
      <c r="O646" s="60"/>
      <c r="P646" s="60"/>
      <c r="Q646" s="60"/>
      <c r="R646" s="60"/>
      <c r="S646" s="59"/>
      <c r="T646" s="72" t="str">
        <f>IF(COUNT(T640,N640)=2,IF(N640=0,"-",ROUND(T640/N640,2)),"-")</f>
        <v>-</v>
      </c>
      <c r="U646" s="73"/>
      <c r="V646" s="55"/>
      <c r="W646" s="56"/>
      <c r="X646" s="57"/>
    </row>
    <row r="647" spans="1:24" ht="36.75" customHeight="1">
      <c r="A647" s="49" t="s">
        <v>191</v>
      </c>
      <c r="B647" s="50"/>
      <c r="C647" s="50"/>
      <c r="D647" s="51"/>
      <c r="E647" s="49" t="s">
        <v>3568</v>
      </c>
      <c r="F647" s="50"/>
      <c r="G647" s="50"/>
      <c r="H647" s="50"/>
      <c r="I647" s="50"/>
      <c r="J647" s="50"/>
      <c r="K647" s="50"/>
      <c r="L647" s="50"/>
      <c r="M647" s="51"/>
      <c r="N647" s="52" t="s">
        <v>3478</v>
      </c>
      <c r="O647" s="53"/>
      <c r="P647" s="53"/>
      <c r="Q647" s="53"/>
      <c r="R647" s="53"/>
      <c r="S647" s="54"/>
      <c r="T647" s="49" t="s">
        <v>3569</v>
      </c>
      <c r="U647" s="50"/>
      <c r="V647" s="50"/>
      <c r="W647" s="50"/>
      <c r="X647" s="51"/>
    </row>
    <row r="648" spans="1:24" ht="18.75" customHeight="1">
      <c r="A648" s="2"/>
      <c r="B648" s="2"/>
      <c r="C648" s="2"/>
      <c r="D648" s="2"/>
      <c r="E648" s="55" t="s">
        <v>3396</v>
      </c>
      <c r="F648" s="56"/>
      <c r="G648" s="56"/>
      <c r="H648" s="56"/>
      <c r="I648" s="56"/>
      <c r="J648" s="56"/>
      <c r="K648" s="57"/>
      <c r="L648" s="58" t="s">
        <v>3397</v>
      </c>
      <c r="M648" s="59"/>
      <c r="N648" s="58" t="s">
        <v>3398</v>
      </c>
      <c r="O648" s="59"/>
      <c r="P648" s="58" t="s">
        <v>3399</v>
      </c>
      <c r="Q648" s="60"/>
      <c r="R648" s="60"/>
      <c r="S648" s="59"/>
      <c r="T648" s="58" t="s">
        <v>3400</v>
      </c>
      <c r="U648" s="59"/>
      <c r="V648" s="58" t="s">
        <v>53</v>
      </c>
      <c r="W648" s="60"/>
      <c r="X648" s="59"/>
    </row>
    <row r="649" spans="1:24" ht="18.75" customHeight="1">
      <c r="A649" s="2"/>
      <c r="B649" s="2"/>
      <c r="C649" s="2"/>
      <c r="D649" s="2"/>
      <c r="E649" s="55" t="s">
        <v>3570</v>
      </c>
      <c r="F649" s="56"/>
      <c r="G649" s="56"/>
      <c r="H649" s="56"/>
      <c r="I649" s="56"/>
      <c r="J649" s="56"/>
      <c r="K649" s="57"/>
      <c r="L649" s="58" t="s">
        <v>138</v>
      </c>
      <c r="M649" s="59"/>
      <c r="N649" s="61">
        <v>1</v>
      </c>
      <c r="O649" s="62"/>
      <c r="P649" s="63"/>
      <c r="Q649" s="64"/>
      <c r="R649" s="64"/>
      <c r="S649" s="65"/>
      <c r="T649" s="63" t="str">
        <f>IF(COUNT(N649,P649)=2,ROUND(N649*P649,2),"-")</f>
        <v>-</v>
      </c>
      <c r="U649" s="65"/>
      <c r="V649" s="55" t="s">
        <v>3571</v>
      </c>
      <c r="W649" s="56"/>
      <c r="X649" s="57"/>
    </row>
    <row r="650" spans="1:24" ht="18.75" customHeight="1">
      <c r="A650" s="2"/>
      <c r="B650" s="2"/>
      <c r="C650" s="2"/>
      <c r="D650" s="2"/>
      <c r="E650" s="55" t="s">
        <v>3405</v>
      </c>
      <c r="F650" s="56"/>
      <c r="G650" s="56"/>
      <c r="H650" s="56"/>
      <c r="I650" s="56"/>
      <c r="J650" s="56"/>
      <c r="K650" s="57"/>
      <c r="L650" s="58" t="s">
        <v>65</v>
      </c>
      <c r="M650" s="59"/>
      <c r="N650" s="61">
        <v>1</v>
      </c>
      <c r="O650" s="62"/>
      <c r="P650" s="63"/>
      <c r="Q650" s="64"/>
      <c r="R650" s="64"/>
      <c r="S650" s="65"/>
      <c r="T650" s="63" t="str">
        <f>IF(COUNT(N650,P650)=2,ROUND(N650*P650,2),"-")</f>
        <v>-</v>
      </c>
      <c r="U650" s="65"/>
      <c r="V650" s="55" t="s">
        <v>3572</v>
      </c>
      <c r="W650" s="56"/>
      <c r="X650" s="57"/>
    </row>
    <row r="651" spans="1:24" ht="37.65" customHeight="1">
      <c r="A651" s="2"/>
      <c r="B651" s="2"/>
      <c r="C651" s="2"/>
      <c r="D651" s="2"/>
      <c r="E651" s="55" t="s">
        <v>3442</v>
      </c>
      <c r="F651" s="56"/>
      <c r="G651" s="56"/>
      <c r="H651" s="56"/>
      <c r="I651" s="56"/>
      <c r="J651" s="56"/>
      <c r="K651" s="57"/>
      <c r="L651" s="58" t="s">
        <v>65</v>
      </c>
      <c r="M651" s="59"/>
      <c r="N651" s="61">
        <v>1</v>
      </c>
      <c r="O651" s="62"/>
      <c r="P651" s="63"/>
      <c r="Q651" s="64"/>
      <c r="R651" s="64"/>
      <c r="S651" s="65"/>
      <c r="T651" s="63" t="str">
        <f>IF(COUNT(N651,P651)=2,ROUND(N651*P651,2),"-
-")</f>
        <v>-
-</v>
      </c>
      <c r="U651" s="65"/>
      <c r="V651" s="55" t="s">
        <v>3573</v>
      </c>
      <c r="W651" s="56"/>
      <c r="X651" s="57"/>
    </row>
    <row r="652" spans="1:24" ht="18.899999999999999" customHeight="1">
      <c r="A652" s="2"/>
      <c r="B652" s="2"/>
      <c r="C652" s="2"/>
      <c r="D652" s="2"/>
      <c r="E652" s="55" t="s">
        <v>3409</v>
      </c>
      <c r="F652" s="56"/>
      <c r="G652" s="56"/>
      <c r="H652" s="56"/>
      <c r="I652" s="56"/>
      <c r="J652" s="56"/>
      <c r="K652" s="57"/>
      <c r="L652" s="58" t="s">
        <v>138</v>
      </c>
      <c r="M652" s="59"/>
      <c r="N652" s="61">
        <v>1</v>
      </c>
      <c r="O652" s="62"/>
      <c r="P652" s="66"/>
      <c r="Q652" s="67"/>
      <c r="R652" s="67"/>
      <c r="S652" s="68"/>
      <c r="T652" s="63" t="str">
        <f>IF(COUNT(T649,T650,T651)=3,SUM(T649,T650,T651),"-")</f>
        <v>-</v>
      </c>
      <c r="U652" s="65"/>
      <c r="V652" s="55"/>
      <c r="W652" s="56"/>
      <c r="X652" s="57"/>
    </row>
    <row r="653" spans="1:24" ht="18.75" customHeight="1">
      <c r="A653" s="2"/>
      <c r="B653" s="2"/>
      <c r="C653" s="2"/>
      <c r="D653" s="2"/>
      <c r="E653" s="55"/>
      <c r="F653" s="56"/>
      <c r="G653" s="56"/>
      <c r="H653" s="56"/>
      <c r="I653" s="56"/>
      <c r="J653" s="56"/>
      <c r="K653" s="57"/>
      <c r="L653" s="58"/>
      <c r="M653" s="59"/>
      <c r="N653" s="69"/>
      <c r="O653" s="70"/>
      <c r="P653" s="69"/>
      <c r="Q653" s="71"/>
      <c r="R653" s="71"/>
      <c r="S653" s="70"/>
      <c r="T653" s="69"/>
      <c r="U653" s="70"/>
      <c r="V653" s="55"/>
      <c r="W653" s="56"/>
      <c r="X653" s="57"/>
    </row>
    <row r="654" spans="1:24" ht="18.75" customHeight="1">
      <c r="A654" s="2"/>
      <c r="B654" s="2"/>
      <c r="C654" s="2"/>
      <c r="D654" s="2"/>
      <c r="E654" s="55"/>
      <c r="F654" s="56"/>
      <c r="G654" s="56"/>
      <c r="H654" s="56"/>
      <c r="I654" s="56"/>
      <c r="J654" s="56"/>
      <c r="K654" s="57"/>
      <c r="L654" s="58"/>
      <c r="M654" s="59"/>
      <c r="N654" s="69"/>
      <c r="O654" s="70"/>
      <c r="P654" s="69"/>
      <c r="Q654" s="71"/>
      <c r="R654" s="71"/>
      <c r="S654" s="70"/>
      <c r="T654" s="69"/>
      <c r="U654" s="70"/>
      <c r="V654" s="55"/>
      <c r="W654" s="56"/>
      <c r="X654" s="57"/>
    </row>
    <row r="655" spans="1:24" ht="18.75" customHeight="1">
      <c r="A655" s="2"/>
      <c r="B655" s="2"/>
      <c r="C655" s="2"/>
      <c r="D655" s="2"/>
      <c r="E655" s="55"/>
      <c r="F655" s="56"/>
      <c r="G655" s="56"/>
      <c r="H655" s="56"/>
      <c r="I655" s="56"/>
      <c r="J655" s="56"/>
      <c r="K655" s="57"/>
      <c r="L655" s="58"/>
      <c r="M655" s="59"/>
      <c r="N655" s="69"/>
      <c r="O655" s="70"/>
      <c r="P655" s="69"/>
      <c r="Q655" s="71"/>
      <c r="R655" s="71"/>
      <c r="S655" s="70"/>
      <c r="T655" s="69"/>
      <c r="U655" s="70"/>
      <c r="V655" s="55"/>
      <c r="W655" s="56"/>
      <c r="X655" s="57"/>
    </row>
    <row r="656" spans="1:24" ht="18.75" customHeight="1">
      <c r="A656" s="2"/>
      <c r="B656" s="2"/>
      <c r="C656" s="2"/>
      <c r="D656" s="2"/>
      <c r="E656" s="55"/>
      <c r="F656" s="56"/>
      <c r="G656" s="56"/>
      <c r="H656" s="56"/>
      <c r="I656" s="56"/>
      <c r="J656" s="56"/>
      <c r="K656" s="57"/>
      <c r="L656" s="58"/>
      <c r="M656" s="59"/>
      <c r="N656" s="69"/>
      <c r="O656" s="70"/>
      <c r="P656" s="69"/>
      <c r="Q656" s="71"/>
      <c r="R656" s="71"/>
      <c r="S656" s="70"/>
      <c r="T656" s="69"/>
      <c r="U656" s="70"/>
      <c r="V656" s="55"/>
      <c r="W656" s="56"/>
      <c r="X656" s="57"/>
    </row>
    <row r="657" spans="1:24" ht="18.75" customHeight="1">
      <c r="A657" s="2"/>
      <c r="B657" s="2"/>
      <c r="C657" s="2"/>
      <c r="D657" s="2"/>
      <c r="E657" s="55"/>
      <c r="F657" s="56"/>
      <c r="G657" s="56"/>
      <c r="H657" s="56"/>
      <c r="I657" s="56"/>
      <c r="J657" s="56"/>
      <c r="K657" s="57"/>
      <c r="L657" s="58"/>
      <c r="M657" s="59"/>
      <c r="N657" s="69"/>
      <c r="O657" s="70"/>
      <c r="P657" s="69"/>
      <c r="Q657" s="71"/>
      <c r="R657" s="71"/>
      <c r="S657" s="70"/>
      <c r="T657" s="69"/>
      <c r="U657" s="70"/>
      <c r="V657" s="55"/>
      <c r="W657" s="56"/>
      <c r="X657" s="57"/>
    </row>
    <row r="658" spans="1:24" ht="18.75" customHeight="1">
      <c r="A658" s="2"/>
      <c r="B658" s="2"/>
      <c r="C658" s="2"/>
      <c r="D658" s="2"/>
      <c r="E658" s="55"/>
      <c r="F658" s="56"/>
      <c r="G658" s="56"/>
      <c r="H658" s="56"/>
      <c r="I658" s="56"/>
      <c r="J658" s="56"/>
      <c r="K658" s="57"/>
      <c r="L658" s="58"/>
      <c r="M658" s="59"/>
      <c r="N658" s="69"/>
      <c r="O658" s="70"/>
      <c r="P658" s="69"/>
      <c r="Q658" s="71"/>
      <c r="R658" s="71"/>
      <c r="S658" s="70"/>
      <c r="T658" s="69"/>
      <c r="U658" s="70"/>
      <c r="V658" s="55"/>
      <c r="W658" s="56"/>
      <c r="X658" s="57"/>
    </row>
    <row r="659" spans="1:24" ht="18.75" customHeight="1">
      <c r="A659" s="2"/>
      <c r="B659" s="2"/>
      <c r="C659" s="2"/>
      <c r="D659" s="2"/>
      <c r="E659" s="55"/>
      <c r="F659" s="56"/>
      <c r="G659" s="56"/>
      <c r="H659" s="56"/>
      <c r="I659" s="56"/>
      <c r="J659" s="56"/>
      <c r="K659" s="57"/>
      <c r="L659" s="58"/>
      <c r="M659" s="59"/>
      <c r="N659" s="69"/>
      <c r="O659" s="70"/>
      <c r="P659" s="69"/>
      <c r="Q659" s="71"/>
      <c r="R659" s="71"/>
      <c r="S659" s="70"/>
      <c r="T659" s="69"/>
      <c r="U659" s="70"/>
      <c r="V659" s="55"/>
      <c r="W659" s="56"/>
      <c r="X659" s="57"/>
    </row>
    <row r="660" spans="1:24" ht="37.65" customHeight="1">
      <c r="A660" s="2"/>
      <c r="B660" s="2"/>
      <c r="C660" s="2"/>
      <c r="D660" s="2"/>
      <c r="E660" s="55" t="s">
        <v>3410</v>
      </c>
      <c r="F660" s="56"/>
      <c r="G660" s="56"/>
      <c r="H660" s="56"/>
      <c r="I660" s="56"/>
      <c r="J660" s="56"/>
      <c r="K660" s="56"/>
      <c r="L660" s="56"/>
      <c r="M660" s="57"/>
      <c r="N660" s="58" t="s">
        <v>3484</v>
      </c>
      <c r="O660" s="60"/>
      <c r="P660" s="60"/>
      <c r="Q660" s="60"/>
      <c r="R660" s="60"/>
      <c r="S660" s="59"/>
      <c r="T660" s="72" t="str">
        <f>IF(COUNT(T652,N652)=2,IF(N652=0,"-",ROUND(T652/N652,2)),"-")</f>
        <v>-</v>
      </c>
      <c r="U660" s="73"/>
      <c r="V660" s="55"/>
      <c r="W660" s="56"/>
      <c r="X660" s="57"/>
    </row>
    <row r="661" spans="1:24" ht="31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2" customHeight="1">
      <c r="A662" s="2"/>
      <c r="B662" s="2"/>
      <c r="C662" s="75" t="s">
        <v>42</v>
      </c>
      <c r="D662" s="75"/>
      <c r="E662" s="75"/>
      <c r="F662" s="75"/>
      <c r="G662" s="75"/>
      <c r="H662" s="2"/>
      <c r="I662" s="75" t="s">
        <v>43</v>
      </c>
      <c r="J662" s="75"/>
      <c r="K662" s="2"/>
      <c r="L662" s="2"/>
      <c r="M662" s="75" t="s">
        <v>44</v>
      </c>
      <c r="N662" s="75"/>
      <c r="O662" s="2"/>
      <c r="P662" s="2"/>
      <c r="Q662" s="10" t="s">
        <v>43</v>
      </c>
      <c r="R662" s="2"/>
      <c r="S662" s="2"/>
      <c r="T662" s="2"/>
      <c r="U662" s="2"/>
      <c r="V662" s="2"/>
      <c r="W662" s="2"/>
      <c r="X662" s="2"/>
    </row>
    <row r="663" spans="1:24" ht="6.4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20.8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8" customHeight="1">
      <c r="A665" s="74" t="s">
        <v>0</v>
      </c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</row>
    <row r="666" spans="1:24" ht="6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8" customHeight="1">
      <c r="A667" s="74" t="s">
        <v>3387</v>
      </c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</row>
    <row r="668" spans="1:24" ht="4.0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2" customHeight="1">
      <c r="A669" s="2"/>
      <c r="B669" s="2"/>
      <c r="C669" s="2"/>
      <c r="D669" s="2"/>
      <c r="E669" s="2"/>
      <c r="F669" s="75" t="s">
        <v>3388</v>
      </c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2"/>
      <c r="T669" s="2"/>
      <c r="U669" s="2"/>
      <c r="V669" s="2"/>
      <c r="W669" s="2"/>
      <c r="X669" s="2"/>
    </row>
    <row r="670" spans="1:24" ht="1.0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2.7" customHeight="1">
      <c r="A671" s="2"/>
      <c r="B671" s="2"/>
      <c r="C671" s="2"/>
      <c r="D671" s="2"/>
      <c r="E671" s="2"/>
      <c r="F671" s="75" t="s">
        <v>3389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9.15" customHeight="1">
      <c r="A672" s="2"/>
      <c r="B672" s="2"/>
      <c r="C672" s="2"/>
      <c r="D672" s="2"/>
      <c r="E672" s="2"/>
      <c r="F672" s="7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76" t="s">
        <v>2</v>
      </c>
      <c r="V672" s="76"/>
      <c r="W672" s="76"/>
      <c r="X672" s="76"/>
    </row>
    <row r="673" spans="1:24" ht="2.7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76"/>
      <c r="V673" s="76"/>
      <c r="W673" s="76"/>
      <c r="X673" s="76"/>
    </row>
    <row r="674" spans="1:24" ht="0.4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2.1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75" t="s">
        <v>3574</v>
      </c>
      <c r="V675" s="75"/>
      <c r="W675" s="75"/>
      <c r="X675" s="2"/>
    </row>
    <row r="676" spans="1:24" ht="9.75" customHeight="1">
      <c r="A676" s="2"/>
      <c r="B676" s="75" t="s">
        <v>3391</v>
      </c>
      <c r="C676" s="75"/>
      <c r="D676" s="2"/>
      <c r="E676" s="2"/>
      <c r="F676" s="75" t="s">
        <v>3392</v>
      </c>
      <c r="G676" s="75"/>
      <c r="H676" s="75"/>
      <c r="I676" s="75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75"/>
      <c r="V676" s="75"/>
      <c r="W676" s="75"/>
      <c r="X676" s="2"/>
    </row>
    <row r="677" spans="1:24" ht="2.1" customHeight="1">
      <c r="A677" s="2"/>
      <c r="B677" s="75"/>
      <c r="C677" s="75"/>
      <c r="D677" s="2"/>
      <c r="E677" s="2"/>
      <c r="F677" s="75"/>
      <c r="G677" s="75"/>
      <c r="H677" s="75"/>
      <c r="I677" s="75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.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6.75" customHeight="1">
      <c r="A679" s="49" t="s">
        <v>194</v>
      </c>
      <c r="B679" s="50"/>
      <c r="C679" s="50"/>
      <c r="D679" s="51"/>
      <c r="E679" s="49" t="s">
        <v>3575</v>
      </c>
      <c r="F679" s="50"/>
      <c r="G679" s="50"/>
      <c r="H679" s="50"/>
      <c r="I679" s="50"/>
      <c r="J679" s="50"/>
      <c r="K679" s="50"/>
      <c r="L679" s="50"/>
      <c r="M679" s="51"/>
      <c r="N679" s="52" t="s">
        <v>3394</v>
      </c>
      <c r="O679" s="53"/>
      <c r="P679" s="53"/>
      <c r="Q679" s="53"/>
      <c r="R679" s="53"/>
      <c r="S679" s="54"/>
      <c r="T679" s="49" t="s">
        <v>3576</v>
      </c>
      <c r="U679" s="50"/>
      <c r="V679" s="50"/>
      <c r="W679" s="50"/>
      <c r="X679" s="51"/>
    </row>
    <row r="680" spans="1:24" ht="18.75" customHeight="1">
      <c r="A680" s="2"/>
      <c r="B680" s="2"/>
      <c r="C680" s="2"/>
      <c r="D680" s="2"/>
      <c r="E680" s="55" t="s">
        <v>3396</v>
      </c>
      <c r="F680" s="56"/>
      <c r="G680" s="56"/>
      <c r="H680" s="56"/>
      <c r="I680" s="56"/>
      <c r="J680" s="56"/>
      <c r="K680" s="57"/>
      <c r="L680" s="58" t="s">
        <v>3397</v>
      </c>
      <c r="M680" s="59"/>
      <c r="N680" s="58" t="s">
        <v>3398</v>
      </c>
      <c r="O680" s="59"/>
      <c r="P680" s="58" t="s">
        <v>3399</v>
      </c>
      <c r="Q680" s="60"/>
      <c r="R680" s="60"/>
      <c r="S680" s="59"/>
      <c r="T680" s="58" t="s">
        <v>3400</v>
      </c>
      <c r="U680" s="59"/>
      <c r="V680" s="58" t="s">
        <v>53</v>
      </c>
      <c r="W680" s="60"/>
      <c r="X680" s="59"/>
    </row>
    <row r="681" spans="1:24" ht="18.75" customHeight="1">
      <c r="A681" s="2"/>
      <c r="B681" s="2"/>
      <c r="C681" s="2"/>
      <c r="D681" s="2"/>
      <c r="E681" s="55" t="s">
        <v>3577</v>
      </c>
      <c r="F681" s="56"/>
      <c r="G681" s="56"/>
      <c r="H681" s="56"/>
      <c r="I681" s="56"/>
      <c r="J681" s="56"/>
      <c r="K681" s="57"/>
      <c r="L681" s="58" t="s">
        <v>3578</v>
      </c>
      <c r="M681" s="59"/>
      <c r="N681" s="61">
        <v>1</v>
      </c>
      <c r="O681" s="62"/>
      <c r="P681" s="63"/>
      <c r="Q681" s="64"/>
      <c r="R681" s="64"/>
      <c r="S681" s="65"/>
      <c r="T681" s="63" t="str">
        <f>IF(COUNT(N681,P681)=2,ROUND(N681*P681,2),"-")</f>
        <v>-</v>
      </c>
      <c r="U681" s="65"/>
      <c r="V681" s="55" t="s">
        <v>3579</v>
      </c>
      <c r="W681" s="56"/>
      <c r="X681" s="57"/>
    </row>
    <row r="682" spans="1:24" ht="18.75" customHeight="1">
      <c r="A682" s="2"/>
      <c r="B682" s="2"/>
      <c r="C682" s="2"/>
      <c r="D682" s="2"/>
      <c r="E682" s="55" t="s">
        <v>3580</v>
      </c>
      <c r="F682" s="56"/>
      <c r="G682" s="56"/>
      <c r="H682" s="56"/>
      <c r="I682" s="56"/>
      <c r="J682" s="56"/>
      <c r="K682" s="57"/>
      <c r="L682" s="58" t="s">
        <v>65</v>
      </c>
      <c r="M682" s="59"/>
      <c r="N682" s="61">
        <v>1</v>
      </c>
      <c r="O682" s="62"/>
      <c r="P682" s="63"/>
      <c r="Q682" s="64"/>
      <c r="R682" s="64"/>
      <c r="S682" s="65"/>
      <c r="T682" s="63" t="str">
        <f>IF(COUNT(N682,P682)=2,ROUND(N682*P682,2),"-")</f>
        <v>-</v>
      </c>
      <c r="U682" s="65"/>
      <c r="V682" s="55" t="s">
        <v>3581</v>
      </c>
      <c r="W682" s="56"/>
      <c r="X682" s="57"/>
    </row>
    <row r="683" spans="1:24" ht="18.75" customHeight="1">
      <c r="A683" s="2"/>
      <c r="B683" s="2"/>
      <c r="C683" s="2"/>
      <c r="D683" s="2"/>
      <c r="E683" s="55" t="s">
        <v>3430</v>
      </c>
      <c r="F683" s="56"/>
      <c r="G683" s="56"/>
      <c r="H683" s="56"/>
      <c r="I683" s="56"/>
      <c r="J683" s="56"/>
      <c r="K683" s="57"/>
      <c r="L683" s="58" t="s">
        <v>65</v>
      </c>
      <c r="M683" s="59"/>
      <c r="N683" s="61">
        <v>1</v>
      </c>
      <c r="O683" s="62"/>
      <c r="P683" s="63"/>
      <c r="Q683" s="64"/>
      <c r="R683" s="64"/>
      <c r="S683" s="65"/>
      <c r="T683" s="63" t="str">
        <f>IF(COUNT(N683,P683)=2,ROUND(N683*P683,2),"-")</f>
        <v>-</v>
      </c>
      <c r="U683" s="65"/>
      <c r="V683" s="55" t="s">
        <v>3582</v>
      </c>
      <c r="W683" s="56"/>
      <c r="X683" s="57"/>
    </row>
    <row r="684" spans="1:24" ht="37.65" customHeight="1">
      <c r="A684" s="2"/>
      <c r="B684" s="2"/>
      <c r="C684" s="2"/>
      <c r="D684" s="2"/>
      <c r="E684" s="55" t="s">
        <v>3442</v>
      </c>
      <c r="F684" s="56"/>
      <c r="G684" s="56"/>
      <c r="H684" s="56"/>
      <c r="I684" s="56"/>
      <c r="J684" s="56"/>
      <c r="K684" s="57"/>
      <c r="L684" s="58" t="s">
        <v>65</v>
      </c>
      <c r="M684" s="59"/>
      <c r="N684" s="61">
        <v>1</v>
      </c>
      <c r="O684" s="62"/>
      <c r="P684" s="63"/>
      <c r="Q684" s="64"/>
      <c r="R684" s="64"/>
      <c r="S684" s="65"/>
      <c r="T684" s="63" t="str">
        <f>IF(COUNT(N684,P684)=2,ROUND(N684*P684,2),"-
-")</f>
        <v>-
-</v>
      </c>
      <c r="U684" s="65"/>
      <c r="V684" s="55" t="s">
        <v>3443</v>
      </c>
      <c r="W684" s="56"/>
      <c r="X684" s="57"/>
    </row>
    <row r="685" spans="1:24" ht="18.899999999999999" customHeight="1">
      <c r="A685" s="2"/>
      <c r="B685" s="2"/>
      <c r="C685" s="2"/>
      <c r="D685" s="2"/>
      <c r="E685" s="55" t="s">
        <v>3409</v>
      </c>
      <c r="F685" s="56"/>
      <c r="G685" s="56"/>
      <c r="H685" s="56"/>
      <c r="I685" s="56"/>
      <c r="J685" s="56"/>
      <c r="K685" s="57"/>
      <c r="L685" s="58" t="s">
        <v>58</v>
      </c>
      <c r="M685" s="59"/>
      <c r="N685" s="61">
        <v>1</v>
      </c>
      <c r="O685" s="62"/>
      <c r="P685" s="66"/>
      <c r="Q685" s="67"/>
      <c r="R685" s="67"/>
      <c r="S685" s="68"/>
      <c r="T685" s="63" t="str">
        <f>IF(COUNT(T681,T682,T683,T684)=4,SUM(T681,T682,T683,T684),"-")</f>
        <v>-</v>
      </c>
      <c r="U685" s="65"/>
      <c r="V685" s="55"/>
      <c r="W685" s="56"/>
      <c r="X685" s="57"/>
    </row>
    <row r="686" spans="1:24" ht="18.75" customHeight="1">
      <c r="A686" s="2"/>
      <c r="B686" s="2"/>
      <c r="C686" s="2"/>
      <c r="D686" s="2"/>
      <c r="E686" s="55"/>
      <c r="F686" s="56"/>
      <c r="G686" s="56"/>
      <c r="H686" s="56"/>
      <c r="I686" s="56"/>
      <c r="J686" s="56"/>
      <c r="K686" s="57"/>
      <c r="L686" s="58"/>
      <c r="M686" s="59"/>
      <c r="N686" s="69"/>
      <c r="O686" s="70"/>
      <c r="P686" s="69"/>
      <c r="Q686" s="71"/>
      <c r="R686" s="71"/>
      <c r="S686" s="70"/>
      <c r="T686" s="69"/>
      <c r="U686" s="70"/>
      <c r="V686" s="55"/>
      <c r="W686" s="56"/>
      <c r="X686" s="57"/>
    </row>
    <row r="687" spans="1:24" ht="18.75" customHeight="1">
      <c r="A687" s="2"/>
      <c r="B687" s="2"/>
      <c r="C687" s="2"/>
      <c r="D687" s="2"/>
      <c r="E687" s="55"/>
      <c r="F687" s="56"/>
      <c r="G687" s="56"/>
      <c r="H687" s="56"/>
      <c r="I687" s="56"/>
      <c r="J687" s="56"/>
      <c r="K687" s="57"/>
      <c r="L687" s="58"/>
      <c r="M687" s="59"/>
      <c r="N687" s="69"/>
      <c r="O687" s="70"/>
      <c r="P687" s="69"/>
      <c r="Q687" s="71"/>
      <c r="R687" s="71"/>
      <c r="S687" s="70"/>
      <c r="T687" s="69"/>
      <c r="U687" s="70"/>
      <c r="V687" s="55"/>
      <c r="W687" s="56"/>
      <c r="X687" s="57"/>
    </row>
    <row r="688" spans="1:24" ht="18.75" customHeight="1">
      <c r="A688" s="2"/>
      <c r="B688" s="2"/>
      <c r="C688" s="2"/>
      <c r="D688" s="2"/>
      <c r="E688" s="55"/>
      <c r="F688" s="56"/>
      <c r="G688" s="56"/>
      <c r="H688" s="56"/>
      <c r="I688" s="56"/>
      <c r="J688" s="56"/>
      <c r="K688" s="57"/>
      <c r="L688" s="58"/>
      <c r="M688" s="59"/>
      <c r="N688" s="69"/>
      <c r="O688" s="70"/>
      <c r="P688" s="69"/>
      <c r="Q688" s="71"/>
      <c r="R688" s="71"/>
      <c r="S688" s="70"/>
      <c r="T688" s="69"/>
      <c r="U688" s="70"/>
      <c r="V688" s="55"/>
      <c r="W688" s="56"/>
      <c r="X688" s="57"/>
    </row>
    <row r="689" spans="1:24" ht="18.75" customHeight="1">
      <c r="A689" s="2"/>
      <c r="B689" s="2"/>
      <c r="C689" s="2"/>
      <c r="D689" s="2"/>
      <c r="E689" s="55"/>
      <c r="F689" s="56"/>
      <c r="G689" s="56"/>
      <c r="H689" s="56"/>
      <c r="I689" s="56"/>
      <c r="J689" s="56"/>
      <c r="K689" s="57"/>
      <c r="L689" s="58"/>
      <c r="M689" s="59"/>
      <c r="N689" s="69"/>
      <c r="O689" s="70"/>
      <c r="P689" s="69"/>
      <c r="Q689" s="71"/>
      <c r="R689" s="71"/>
      <c r="S689" s="70"/>
      <c r="T689" s="69"/>
      <c r="U689" s="70"/>
      <c r="V689" s="55"/>
      <c r="W689" s="56"/>
      <c r="X689" s="57"/>
    </row>
    <row r="690" spans="1:24" ht="18.75" customHeight="1">
      <c r="A690" s="2"/>
      <c r="B690" s="2"/>
      <c r="C690" s="2"/>
      <c r="D690" s="2"/>
      <c r="E690" s="55"/>
      <c r="F690" s="56"/>
      <c r="G690" s="56"/>
      <c r="H690" s="56"/>
      <c r="I690" s="56"/>
      <c r="J690" s="56"/>
      <c r="K690" s="57"/>
      <c r="L690" s="58"/>
      <c r="M690" s="59"/>
      <c r="N690" s="69"/>
      <c r="O690" s="70"/>
      <c r="P690" s="69"/>
      <c r="Q690" s="71"/>
      <c r="R690" s="71"/>
      <c r="S690" s="70"/>
      <c r="T690" s="69"/>
      <c r="U690" s="70"/>
      <c r="V690" s="55"/>
      <c r="W690" s="56"/>
      <c r="X690" s="57"/>
    </row>
    <row r="691" spans="1:24" ht="18.75" customHeight="1">
      <c r="A691" s="2"/>
      <c r="B691" s="2"/>
      <c r="C691" s="2"/>
      <c r="D691" s="2"/>
      <c r="E691" s="55"/>
      <c r="F691" s="56"/>
      <c r="G691" s="56"/>
      <c r="H691" s="56"/>
      <c r="I691" s="56"/>
      <c r="J691" s="56"/>
      <c r="K691" s="57"/>
      <c r="L691" s="58"/>
      <c r="M691" s="59"/>
      <c r="N691" s="69"/>
      <c r="O691" s="70"/>
      <c r="P691" s="69"/>
      <c r="Q691" s="71"/>
      <c r="R691" s="71"/>
      <c r="S691" s="70"/>
      <c r="T691" s="69"/>
      <c r="U691" s="70"/>
      <c r="V691" s="55"/>
      <c r="W691" s="56"/>
      <c r="X691" s="57"/>
    </row>
    <row r="692" spans="1:24" ht="18.75" customHeight="1">
      <c r="A692" s="2"/>
      <c r="B692" s="2"/>
      <c r="C692" s="2"/>
      <c r="D692" s="2"/>
      <c r="E692" s="55"/>
      <c r="F692" s="56"/>
      <c r="G692" s="56"/>
      <c r="H692" s="56"/>
      <c r="I692" s="56"/>
      <c r="J692" s="56"/>
      <c r="K692" s="57"/>
      <c r="L692" s="58"/>
      <c r="M692" s="59"/>
      <c r="N692" s="69"/>
      <c r="O692" s="70"/>
      <c r="P692" s="69"/>
      <c r="Q692" s="71"/>
      <c r="R692" s="71"/>
      <c r="S692" s="70"/>
      <c r="T692" s="69"/>
      <c r="U692" s="70"/>
      <c r="V692" s="55"/>
      <c r="W692" s="56"/>
      <c r="X692" s="57"/>
    </row>
    <row r="693" spans="1:24" ht="18.75" customHeight="1">
      <c r="A693" s="2"/>
      <c r="B693" s="2"/>
      <c r="C693" s="2"/>
      <c r="D693" s="2"/>
      <c r="E693" s="55"/>
      <c r="F693" s="56"/>
      <c r="G693" s="56"/>
      <c r="H693" s="56"/>
      <c r="I693" s="56"/>
      <c r="J693" s="56"/>
      <c r="K693" s="57"/>
      <c r="L693" s="58"/>
      <c r="M693" s="59"/>
      <c r="N693" s="69"/>
      <c r="O693" s="70"/>
      <c r="P693" s="69"/>
      <c r="Q693" s="71"/>
      <c r="R693" s="71"/>
      <c r="S693" s="70"/>
      <c r="T693" s="69"/>
      <c r="U693" s="70"/>
      <c r="V693" s="55"/>
      <c r="W693" s="56"/>
      <c r="X693" s="57"/>
    </row>
    <row r="694" spans="1:24" ht="18.75" customHeight="1">
      <c r="A694" s="2"/>
      <c r="B694" s="2"/>
      <c r="C694" s="2"/>
      <c r="D694" s="2"/>
      <c r="E694" s="55"/>
      <c r="F694" s="56"/>
      <c r="G694" s="56"/>
      <c r="H694" s="56"/>
      <c r="I694" s="56"/>
      <c r="J694" s="56"/>
      <c r="K694" s="57"/>
      <c r="L694" s="58"/>
      <c r="M694" s="59"/>
      <c r="N694" s="69"/>
      <c r="O694" s="70"/>
      <c r="P694" s="69"/>
      <c r="Q694" s="71"/>
      <c r="R694" s="71"/>
      <c r="S694" s="70"/>
      <c r="T694" s="69"/>
      <c r="U694" s="70"/>
      <c r="V694" s="55"/>
      <c r="W694" s="56"/>
      <c r="X694" s="57"/>
    </row>
    <row r="695" spans="1:24" ht="18.75" customHeight="1">
      <c r="A695" s="2"/>
      <c r="B695" s="2"/>
      <c r="C695" s="2"/>
      <c r="D695" s="2"/>
      <c r="E695" s="55"/>
      <c r="F695" s="56"/>
      <c r="G695" s="56"/>
      <c r="H695" s="56"/>
      <c r="I695" s="56"/>
      <c r="J695" s="56"/>
      <c r="K695" s="57"/>
      <c r="L695" s="58"/>
      <c r="M695" s="59"/>
      <c r="N695" s="69"/>
      <c r="O695" s="70"/>
      <c r="P695" s="69"/>
      <c r="Q695" s="71"/>
      <c r="R695" s="71"/>
      <c r="S695" s="70"/>
      <c r="T695" s="69"/>
      <c r="U695" s="70"/>
      <c r="V695" s="55"/>
      <c r="W695" s="56"/>
      <c r="X695" s="57"/>
    </row>
    <row r="696" spans="1:24" ht="18.75" customHeight="1">
      <c r="A696" s="2"/>
      <c r="B696" s="2"/>
      <c r="C696" s="2"/>
      <c r="D696" s="2"/>
      <c r="E696" s="55"/>
      <c r="F696" s="56"/>
      <c r="G696" s="56"/>
      <c r="H696" s="56"/>
      <c r="I696" s="56"/>
      <c r="J696" s="56"/>
      <c r="K696" s="57"/>
      <c r="L696" s="58"/>
      <c r="M696" s="59"/>
      <c r="N696" s="69"/>
      <c r="O696" s="70"/>
      <c r="P696" s="69"/>
      <c r="Q696" s="71"/>
      <c r="R696" s="71"/>
      <c r="S696" s="70"/>
      <c r="T696" s="69"/>
      <c r="U696" s="70"/>
      <c r="V696" s="55"/>
      <c r="W696" s="56"/>
      <c r="X696" s="57"/>
    </row>
    <row r="697" spans="1:24" ht="18.75" customHeight="1">
      <c r="A697" s="2"/>
      <c r="B697" s="2"/>
      <c r="C697" s="2"/>
      <c r="D697" s="2"/>
      <c r="E697" s="55"/>
      <c r="F697" s="56"/>
      <c r="G697" s="56"/>
      <c r="H697" s="56"/>
      <c r="I697" s="56"/>
      <c r="J697" s="56"/>
      <c r="K697" s="57"/>
      <c r="L697" s="58"/>
      <c r="M697" s="59"/>
      <c r="N697" s="69"/>
      <c r="O697" s="70"/>
      <c r="P697" s="69"/>
      <c r="Q697" s="71"/>
      <c r="R697" s="71"/>
      <c r="S697" s="70"/>
      <c r="T697" s="69"/>
      <c r="U697" s="70"/>
      <c r="V697" s="55"/>
      <c r="W697" s="56"/>
      <c r="X697" s="57"/>
    </row>
    <row r="698" spans="1:24" ht="18.75" customHeight="1">
      <c r="A698" s="2"/>
      <c r="B698" s="2"/>
      <c r="C698" s="2"/>
      <c r="D698" s="2"/>
      <c r="E698" s="55"/>
      <c r="F698" s="56"/>
      <c r="G698" s="56"/>
      <c r="H698" s="56"/>
      <c r="I698" s="56"/>
      <c r="J698" s="56"/>
      <c r="K698" s="57"/>
      <c r="L698" s="58"/>
      <c r="M698" s="59"/>
      <c r="N698" s="69"/>
      <c r="O698" s="70"/>
      <c r="P698" s="69"/>
      <c r="Q698" s="71"/>
      <c r="R698" s="71"/>
      <c r="S698" s="70"/>
      <c r="T698" s="69"/>
      <c r="U698" s="70"/>
      <c r="V698" s="55"/>
      <c r="W698" s="56"/>
      <c r="X698" s="57"/>
    </row>
    <row r="699" spans="1:24" ht="18.75" customHeight="1">
      <c r="A699" s="2"/>
      <c r="B699" s="2"/>
      <c r="C699" s="2"/>
      <c r="D699" s="2"/>
      <c r="E699" s="55"/>
      <c r="F699" s="56"/>
      <c r="G699" s="56"/>
      <c r="H699" s="56"/>
      <c r="I699" s="56"/>
      <c r="J699" s="56"/>
      <c r="K699" s="57"/>
      <c r="L699" s="58"/>
      <c r="M699" s="59"/>
      <c r="N699" s="69"/>
      <c r="O699" s="70"/>
      <c r="P699" s="69"/>
      <c r="Q699" s="71"/>
      <c r="R699" s="71"/>
      <c r="S699" s="70"/>
      <c r="T699" s="69"/>
      <c r="U699" s="70"/>
      <c r="V699" s="55"/>
      <c r="W699" s="56"/>
      <c r="X699" s="57"/>
    </row>
    <row r="700" spans="1:24" ht="18.75" customHeight="1">
      <c r="A700" s="2"/>
      <c r="B700" s="2"/>
      <c r="C700" s="2"/>
      <c r="D700" s="2"/>
      <c r="E700" s="55"/>
      <c r="F700" s="56"/>
      <c r="G700" s="56"/>
      <c r="H700" s="56"/>
      <c r="I700" s="56"/>
      <c r="J700" s="56"/>
      <c r="K700" s="57"/>
      <c r="L700" s="58"/>
      <c r="M700" s="59"/>
      <c r="N700" s="69"/>
      <c r="O700" s="70"/>
      <c r="P700" s="69"/>
      <c r="Q700" s="71"/>
      <c r="R700" s="71"/>
      <c r="S700" s="70"/>
      <c r="T700" s="69"/>
      <c r="U700" s="70"/>
      <c r="V700" s="55"/>
      <c r="W700" s="56"/>
      <c r="X700" s="57"/>
    </row>
    <row r="701" spans="1:24" ht="18.75" customHeight="1">
      <c r="A701" s="2"/>
      <c r="B701" s="2"/>
      <c r="C701" s="2"/>
      <c r="D701" s="2"/>
      <c r="E701" s="55"/>
      <c r="F701" s="56"/>
      <c r="G701" s="56"/>
      <c r="H701" s="56"/>
      <c r="I701" s="56"/>
      <c r="J701" s="56"/>
      <c r="K701" s="57"/>
      <c r="L701" s="58"/>
      <c r="M701" s="59"/>
      <c r="N701" s="69"/>
      <c r="O701" s="70"/>
      <c r="P701" s="69"/>
      <c r="Q701" s="71"/>
      <c r="R701" s="71"/>
      <c r="S701" s="70"/>
      <c r="T701" s="69"/>
      <c r="U701" s="70"/>
      <c r="V701" s="55"/>
      <c r="W701" s="56"/>
      <c r="X701" s="57"/>
    </row>
    <row r="702" spans="1:24" ht="18.75" customHeight="1">
      <c r="A702" s="2"/>
      <c r="B702" s="2"/>
      <c r="C702" s="2"/>
      <c r="D702" s="2"/>
      <c r="E702" s="55"/>
      <c r="F702" s="56"/>
      <c r="G702" s="56"/>
      <c r="H702" s="56"/>
      <c r="I702" s="56"/>
      <c r="J702" s="56"/>
      <c r="K702" s="57"/>
      <c r="L702" s="58"/>
      <c r="M702" s="59"/>
      <c r="N702" s="69"/>
      <c r="O702" s="70"/>
      <c r="P702" s="69"/>
      <c r="Q702" s="71"/>
      <c r="R702" s="71"/>
      <c r="S702" s="70"/>
      <c r="T702" s="69"/>
      <c r="U702" s="70"/>
      <c r="V702" s="55"/>
      <c r="W702" s="56"/>
      <c r="X702" s="57"/>
    </row>
    <row r="703" spans="1:24" ht="18.75" customHeight="1">
      <c r="A703" s="2"/>
      <c r="B703" s="2"/>
      <c r="C703" s="2"/>
      <c r="D703" s="2"/>
      <c r="E703" s="55"/>
      <c r="F703" s="56"/>
      <c r="G703" s="56"/>
      <c r="H703" s="56"/>
      <c r="I703" s="56"/>
      <c r="J703" s="56"/>
      <c r="K703" s="57"/>
      <c r="L703" s="58"/>
      <c r="M703" s="59"/>
      <c r="N703" s="69"/>
      <c r="O703" s="70"/>
      <c r="P703" s="69"/>
      <c r="Q703" s="71"/>
      <c r="R703" s="71"/>
      <c r="S703" s="70"/>
      <c r="T703" s="69"/>
      <c r="U703" s="70"/>
      <c r="V703" s="55"/>
      <c r="W703" s="56"/>
      <c r="X703" s="57"/>
    </row>
    <row r="704" spans="1:24" ht="18.75" customHeight="1">
      <c r="A704" s="2"/>
      <c r="B704" s="2"/>
      <c r="C704" s="2"/>
      <c r="D704" s="2"/>
      <c r="E704" s="55"/>
      <c r="F704" s="56"/>
      <c r="G704" s="56"/>
      <c r="H704" s="56"/>
      <c r="I704" s="56"/>
      <c r="J704" s="56"/>
      <c r="K704" s="57"/>
      <c r="L704" s="58"/>
      <c r="M704" s="59"/>
      <c r="N704" s="69"/>
      <c r="O704" s="70"/>
      <c r="P704" s="69"/>
      <c r="Q704" s="71"/>
      <c r="R704" s="71"/>
      <c r="S704" s="70"/>
      <c r="T704" s="69"/>
      <c r="U704" s="70"/>
      <c r="V704" s="55"/>
      <c r="W704" s="56"/>
      <c r="X704" s="57"/>
    </row>
    <row r="705" spans="1:24" ht="18.75" customHeight="1">
      <c r="A705" s="2"/>
      <c r="B705" s="2"/>
      <c r="C705" s="2"/>
      <c r="D705" s="2"/>
      <c r="E705" s="55"/>
      <c r="F705" s="56"/>
      <c r="G705" s="56"/>
      <c r="H705" s="56"/>
      <c r="I705" s="56"/>
      <c r="J705" s="56"/>
      <c r="K705" s="57"/>
      <c r="L705" s="58"/>
      <c r="M705" s="59"/>
      <c r="N705" s="69"/>
      <c r="O705" s="70"/>
      <c r="P705" s="69"/>
      <c r="Q705" s="71"/>
      <c r="R705" s="71"/>
      <c r="S705" s="70"/>
      <c r="T705" s="69"/>
      <c r="U705" s="70"/>
      <c r="V705" s="55"/>
      <c r="W705" s="56"/>
      <c r="X705" s="57"/>
    </row>
    <row r="706" spans="1:24" ht="18.75" customHeight="1">
      <c r="A706" s="2"/>
      <c r="B706" s="2"/>
      <c r="C706" s="2"/>
      <c r="D706" s="2"/>
      <c r="E706" s="55"/>
      <c r="F706" s="56"/>
      <c r="G706" s="56"/>
      <c r="H706" s="56"/>
      <c r="I706" s="56"/>
      <c r="J706" s="56"/>
      <c r="K706" s="57"/>
      <c r="L706" s="58"/>
      <c r="M706" s="59"/>
      <c r="N706" s="69"/>
      <c r="O706" s="70"/>
      <c r="P706" s="69"/>
      <c r="Q706" s="71"/>
      <c r="R706" s="71"/>
      <c r="S706" s="70"/>
      <c r="T706" s="69"/>
      <c r="U706" s="70"/>
      <c r="V706" s="55"/>
      <c r="W706" s="56"/>
      <c r="X706" s="57"/>
    </row>
    <row r="707" spans="1:24" ht="18.75" customHeight="1">
      <c r="A707" s="2"/>
      <c r="B707" s="2"/>
      <c r="C707" s="2"/>
      <c r="D707" s="2"/>
      <c r="E707" s="55"/>
      <c r="F707" s="56"/>
      <c r="G707" s="56"/>
      <c r="H707" s="56"/>
      <c r="I707" s="56"/>
      <c r="J707" s="56"/>
      <c r="K707" s="57"/>
      <c r="L707" s="58"/>
      <c r="M707" s="59"/>
      <c r="N707" s="69"/>
      <c r="O707" s="70"/>
      <c r="P707" s="69"/>
      <c r="Q707" s="71"/>
      <c r="R707" s="71"/>
      <c r="S707" s="70"/>
      <c r="T707" s="69"/>
      <c r="U707" s="70"/>
      <c r="V707" s="55"/>
      <c r="W707" s="56"/>
      <c r="X707" s="57"/>
    </row>
    <row r="708" spans="1:24" ht="37.65" customHeight="1">
      <c r="A708" s="2"/>
      <c r="B708" s="2"/>
      <c r="C708" s="2"/>
      <c r="D708" s="2"/>
      <c r="E708" s="55" t="s">
        <v>3410</v>
      </c>
      <c r="F708" s="56"/>
      <c r="G708" s="56"/>
      <c r="H708" s="56"/>
      <c r="I708" s="56"/>
      <c r="J708" s="56"/>
      <c r="K708" s="56"/>
      <c r="L708" s="56"/>
      <c r="M708" s="57"/>
      <c r="N708" s="58" t="s">
        <v>3411</v>
      </c>
      <c r="O708" s="60"/>
      <c r="P708" s="60"/>
      <c r="Q708" s="60"/>
      <c r="R708" s="60"/>
      <c r="S708" s="59"/>
      <c r="T708" s="72" t="str">
        <f>IF(COUNT(T685,N685)=2,IF(N685=0,"-",ROUND(T685/N685,2)),"-")</f>
        <v>-</v>
      </c>
      <c r="U708" s="73"/>
      <c r="V708" s="55"/>
      <c r="W708" s="56"/>
      <c r="X708" s="57"/>
    </row>
    <row r="709" spans="1:24" ht="4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2" customHeight="1">
      <c r="A710" s="2"/>
      <c r="B710" s="2"/>
      <c r="C710" s="75" t="s">
        <v>42</v>
      </c>
      <c r="D710" s="75"/>
      <c r="E710" s="75"/>
      <c r="F710" s="75"/>
      <c r="G710" s="75"/>
      <c r="H710" s="2"/>
      <c r="I710" s="75" t="s">
        <v>43</v>
      </c>
      <c r="J710" s="75"/>
      <c r="K710" s="2"/>
      <c r="L710" s="2"/>
      <c r="M710" s="75" t="s">
        <v>44</v>
      </c>
      <c r="N710" s="75"/>
      <c r="O710" s="2"/>
      <c r="P710" s="2"/>
      <c r="Q710" s="10" t="s">
        <v>43</v>
      </c>
      <c r="R710" s="2"/>
      <c r="S710" s="2"/>
      <c r="T710" s="2"/>
      <c r="U710" s="2"/>
      <c r="V710" s="2"/>
      <c r="W710" s="2"/>
      <c r="X710" s="2"/>
    </row>
    <row r="711" spans="1:24" ht="6.4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20.8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8" customHeight="1">
      <c r="A713" s="74" t="s">
        <v>0</v>
      </c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</row>
    <row r="714" spans="1:24" ht="6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8" customHeight="1">
      <c r="A715" s="74" t="s">
        <v>3387</v>
      </c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</row>
    <row r="716" spans="1:24" ht="4.0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2" customHeight="1">
      <c r="A717" s="2"/>
      <c r="B717" s="2"/>
      <c r="C717" s="2"/>
      <c r="D717" s="2"/>
      <c r="E717" s="2"/>
      <c r="F717" s="75" t="s">
        <v>3388</v>
      </c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2"/>
      <c r="T717" s="2"/>
      <c r="U717" s="2"/>
      <c r="V717" s="2"/>
      <c r="W717" s="2"/>
      <c r="X717" s="2"/>
    </row>
    <row r="718" spans="1:24" ht="1.0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2.7" customHeight="1">
      <c r="A719" s="2"/>
      <c r="B719" s="2"/>
      <c r="C719" s="2"/>
      <c r="D719" s="2"/>
      <c r="E719" s="2"/>
      <c r="F719" s="75" t="s">
        <v>3389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9.15" customHeight="1">
      <c r="A720" s="2"/>
      <c r="B720" s="2"/>
      <c r="C720" s="2"/>
      <c r="D720" s="2"/>
      <c r="E720" s="2"/>
      <c r="F720" s="7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76" t="s">
        <v>2</v>
      </c>
      <c r="V720" s="76"/>
      <c r="W720" s="76"/>
      <c r="X720" s="76"/>
    </row>
    <row r="721" spans="1:24" ht="2.7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76"/>
      <c r="V721" s="76"/>
      <c r="W721" s="76"/>
      <c r="X721" s="76"/>
    </row>
    <row r="722" spans="1:24" ht="0.4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2.1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75" t="s">
        <v>3583</v>
      </c>
      <c r="V723" s="75"/>
      <c r="W723" s="75"/>
      <c r="X723" s="2"/>
    </row>
    <row r="724" spans="1:24" ht="9.75" customHeight="1">
      <c r="A724" s="2"/>
      <c r="B724" s="75" t="s">
        <v>3391</v>
      </c>
      <c r="C724" s="75"/>
      <c r="D724" s="2"/>
      <c r="E724" s="2"/>
      <c r="F724" s="75" t="s">
        <v>3392</v>
      </c>
      <c r="G724" s="75"/>
      <c r="H724" s="75"/>
      <c r="I724" s="75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75"/>
      <c r="V724" s="75"/>
      <c r="W724" s="75"/>
      <c r="X724" s="2"/>
    </row>
    <row r="725" spans="1:24" ht="2.1" customHeight="1">
      <c r="A725" s="2"/>
      <c r="B725" s="75"/>
      <c r="C725" s="75"/>
      <c r="D725" s="2"/>
      <c r="E725" s="2"/>
      <c r="F725" s="75"/>
      <c r="G725" s="75"/>
      <c r="H725" s="75"/>
      <c r="I725" s="75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.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36.75" customHeight="1">
      <c r="A727" s="49" t="s">
        <v>205</v>
      </c>
      <c r="B727" s="50"/>
      <c r="C727" s="50"/>
      <c r="D727" s="51"/>
      <c r="E727" s="49" t="s">
        <v>3584</v>
      </c>
      <c r="F727" s="50"/>
      <c r="G727" s="50"/>
      <c r="H727" s="50"/>
      <c r="I727" s="50"/>
      <c r="J727" s="50"/>
      <c r="K727" s="50"/>
      <c r="L727" s="50"/>
      <c r="M727" s="51"/>
      <c r="N727" s="52" t="s">
        <v>3585</v>
      </c>
      <c r="O727" s="53"/>
      <c r="P727" s="53"/>
      <c r="Q727" s="53"/>
      <c r="R727" s="53"/>
      <c r="S727" s="54"/>
      <c r="T727" s="49" t="s">
        <v>3586</v>
      </c>
      <c r="U727" s="50"/>
      <c r="V727" s="50"/>
      <c r="W727" s="50"/>
      <c r="X727" s="51"/>
    </row>
    <row r="728" spans="1:24" ht="18.75" customHeight="1">
      <c r="A728" s="2"/>
      <c r="B728" s="2"/>
      <c r="C728" s="2"/>
      <c r="D728" s="2"/>
      <c r="E728" s="55" t="s">
        <v>3396</v>
      </c>
      <c r="F728" s="56"/>
      <c r="G728" s="56"/>
      <c r="H728" s="56"/>
      <c r="I728" s="56"/>
      <c r="J728" s="56"/>
      <c r="K728" s="57"/>
      <c r="L728" s="58" t="s">
        <v>3397</v>
      </c>
      <c r="M728" s="59"/>
      <c r="N728" s="58" t="s">
        <v>3398</v>
      </c>
      <c r="O728" s="59"/>
      <c r="P728" s="58" t="s">
        <v>3399</v>
      </c>
      <c r="Q728" s="60"/>
      <c r="R728" s="60"/>
      <c r="S728" s="59"/>
      <c r="T728" s="58" t="s">
        <v>3400</v>
      </c>
      <c r="U728" s="59"/>
      <c r="V728" s="58" t="s">
        <v>53</v>
      </c>
      <c r="W728" s="60"/>
      <c r="X728" s="59"/>
    </row>
    <row r="729" spans="1:24" ht="37.65" customHeight="1">
      <c r="A729" s="2"/>
      <c r="B729" s="2"/>
      <c r="C729" s="2"/>
      <c r="D729" s="2"/>
      <c r="E729" s="55" t="s">
        <v>3587</v>
      </c>
      <c r="F729" s="56"/>
      <c r="G729" s="56"/>
      <c r="H729" s="56"/>
      <c r="I729" s="56"/>
      <c r="J729" s="56"/>
      <c r="K729" s="57"/>
      <c r="L729" s="58" t="s">
        <v>58</v>
      </c>
      <c r="M729" s="59"/>
      <c r="N729" s="61">
        <v>13</v>
      </c>
      <c r="O729" s="62"/>
      <c r="P729" s="63"/>
      <c r="Q729" s="64"/>
      <c r="R729" s="64"/>
      <c r="S729" s="65"/>
      <c r="T729" s="63" t="str">
        <f>IF(COUNT(N729,P729)=2,ROUND(N729*P729,2),"-
-")</f>
        <v>-
-</v>
      </c>
      <c r="U729" s="65"/>
      <c r="V729" s="55" t="s">
        <v>3588</v>
      </c>
      <c r="W729" s="56"/>
      <c r="X729" s="57"/>
    </row>
    <row r="730" spans="1:24" ht="37.65" customHeight="1">
      <c r="A730" s="2"/>
      <c r="B730" s="2"/>
      <c r="C730" s="2"/>
      <c r="D730" s="2"/>
      <c r="E730" s="55" t="s">
        <v>3589</v>
      </c>
      <c r="F730" s="56"/>
      <c r="G730" s="56"/>
      <c r="H730" s="56"/>
      <c r="I730" s="56"/>
      <c r="J730" s="56"/>
      <c r="K730" s="57"/>
      <c r="L730" s="58" t="s">
        <v>58</v>
      </c>
      <c r="M730" s="59"/>
      <c r="N730" s="61">
        <v>26</v>
      </c>
      <c r="O730" s="62"/>
      <c r="P730" s="63"/>
      <c r="Q730" s="64"/>
      <c r="R730" s="64"/>
      <c r="S730" s="65"/>
      <c r="T730" s="63" t="str">
        <f>IF(COUNT(N730,P730)=2,ROUND(N730*P730,2),"-
-")</f>
        <v>-
-</v>
      </c>
      <c r="U730" s="65"/>
      <c r="V730" s="55" t="s">
        <v>3590</v>
      </c>
      <c r="W730" s="56"/>
      <c r="X730" s="57"/>
    </row>
    <row r="731" spans="1:24" ht="37.65" customHeight="1">
      <c r="A731" s="2"/>
      <c r="B731" s="2"/>
      <c r="C731" s="2"/>
      <c r="D731" s="2"/>
      <c r="E731" s="55" t="s">
        <v>3591</v>
      </c>
      <c r="F731" s="56"/>
      <c r="G731" s="56"/>
      <c r="H731" s="56"/>
      <c r="I731" s="56"/>
      <c r="J731" s="56"/>
      <c r="K731" s="57"/>
      <c r="L731" s="58" t="s">
        <v>65</v>
      </c>
      <c r="M731" s="59"/>
      <c r="N731" s="61">
        <v>1</v>
      </c>
      <c r="O731" s="62"/>
      <c r="P731" s="63"/>
      <c r="Q731" s="64"/>
      <c r="R731" s="64"/>
      <c r="S731" s="65"/>
      <c r="T731" s="63" t="str">
        <f>IF(COUNT(N731,P731)=2,ROUND(N731*P731,2),"-
-")</f>
        <v>-
-</v>
      </c>
      <c r="U731" s="65"/>
      <c r="V731" s="55" t="s">
        <v>3592</v>
      </c>
      <c r="W731" s="56"/>
      <c r="X731" s="57"/>
    </row>
    <row r="732" spans="1:24" ht="37.65" customHeight="1">
      <c r="A732" s="2"/>
      <c r="B732" s="2"/>
      <c r="C732" s="2"/>
      <c r="D732" s="2"/>
      <c r="E732" s="55" t="s">
        <v>3593</v>
      </c>
      <c r="F732" s="56"/>
      <c r="G732" s="56"/>
      <c r="H732" s="56"/>
      <c r="I732" s="56"/>
      <c r="J732" s="56"/>
      <c r="K732" s="57"/>
      <c r="L732" s="58" t="s">
        <v>65</v>
      </c>
      <c r="M732" s="59"/>
      <c r="N732" s="61">
        <v>1</v>
      </c>
      <c r="O732" s="62"/>
      <c r="P732" s="63"/>
      <c r="Q732" s="64"/>
      <c r="R732" s="64"/>
      <c r="S732" s="65"/>
      <c r="T732" s="63" t="str">
        <f>IF(COUNT(N732,P732)=2,ROUND(N732*P732,2),"-
-")</f>
        <v>-
-</v>
      </c>
      <c r="U732" s="65"/>
      <c r="V732" s="55" t="s">
        <v>3594</v>
      </c>
      <c r="W732" s="56"/>
      <c r="X732" s="57"/>
    </row>
    <row r="733" spans="1:24" ht="37.65" customHeight="1">
      <c r="A733" s="2"/>
      <c r="B733" s="2"/>
      <c r="C733" s="2"/>
      <c r="D733" s="2"/>
      <c r="E733" s="55" t="s">
        <v>3595</v>
      </c>
      <c r="F733" s="56"/>
      <c r="G733" s="56"/>
      <c r="H733" s="56"/>
      <c r="I733" s="56"/>
      <c r="J733" s="56"/>
      <c r="K733" s="57"/>
      <c r="L733" s="58" t="s">
        <v>65</v>
      </c>
      <c r="M733" s="59"/>
      <c r="N733" s="61">
        <v>1</v>
      </c>
      <c r="O733" s="62"/>
      <c r="P733" s="63"/>
      <c r="Q733" s="64"/>
      <c r="R733" s="64"/>
      <c r="S733" s="65"/>
      <c r="T733" s="63" t="str">
        <f>IF(COUNT(N733,P733)=2,ROUND(N733*P733,2),"-
-")</f>
        <v>-
-</v>
      </c>
      <c r="U733" s="65"/>
      <c r="V733" s="55" t="s">
        <v>3596</v>
      </c>
      <c r="W733" s="56"/>
      <c r="X733" s="57"/>
    </row>
    <row r="734" spans="1:24" ht="18.75" customHeight="1">
      <c r="A734" s="2"/>
      <c r="B734" s="2"/>
      <c r="C734" s="2"/>
      <c r="D734" s="2"/>
      <c r="E734" s="55" t="s">
        <v>3405</v>
      </c>
      <c r="F734" s="56"/>
      <c r="G734" s="56"/>
      <c r="H734" s="56"/>
      <c r="I734" s="56"/>
      <c r="J734" s="56"/>
      <c r="K734" s="57"/>
      <c r="L734" s="58" t="s">
        <v>65</v>
      </c>
      <c r="M734" s="59"/>
      <c r="N734" s="61">
        <v>1</v>
      </c>
      <c r="O734" s="62"/>
      <c r="P734" s="63"/>
      <c r="Q734" s="64"/>
      <c r="R734" s="64"/>
      <c r="S734" s="65"/>
      <c r="T734" s="63" t="str">
        <f>IF(COUNT(N734,P734)=2,ROUND(N734*P734,2),"-")</f>
        <v>-</v>
      </c>
      <c r="U734" s="65"/>
      <c r="V734" s="55" t="s">
        <v>3406</v>
      </c>
      <c r="W734" s="56"/>
      <c r="X734" s="57"/>
    </row>
    <row r="735" spans="1:24" ht="37.65" customHeight="1">
      <c r="A735" s="2"/>
      <c r="B735" s="2"/>
      <c r="C735" s="2"/>
      <c r="D735" s="2"/>
      <c r="E735" s="55" t="s">
        <v>3597</v>
      </c>
      <c r="F735" s="56"/>
      <c r="G735" s="56"/>
      <c r="H735" s="56"/>
      <c r="I735" s="56"/>
      <c r="J735" s="56"/>
      <c r="K735" s="57"/>
      <c r="L735" s="58" t="s">
        <v>65</v>
      </c>
      <c r="M735" s="59"/>
      <c r="N735" s="61">
        <v>1</v>
      </c>
      <c r="O735" s="62"/>
      <c r="P735" s="63"/>
      <c r="Q735" s="64"/>
      <c r="R735" s="64"/>
      <c r="S735" s="65"/>
      <c r="T735" s="63" t="str">
        <f>IF(COUNT(N735,P735)=2,ROUND(N735*P735,2),"-
-")</f>
        <v>-
-</v>
      </c>
      <c r="U735" s="65"/>
      <c r="V735" s="55" t="s">
        <v>3598</v>
      </c>
      <c r="W735" s="56"/>
      <c r="X735" s="57"/>
    </row>
    <row r="736" spans="1:24" ht="18.75" customHeight="1">
      <c r="A736" s="2"/>
      <c r="B736" s="2"/>
      <c r="C736" s="2"/>
      <c r="D736" s="2"/>
      <c r="E736" s="55" t="s">
        <v>3407</v>
      </c>
      <c r="F736" s="56"/>
      <c r="G736" s="56"/>
      <c r="H736" s="56"/>
      <c r="I736" s="56"/>
      <c r="J736" s="56"/>
      <c r="K736" s="57"/>
      <c r="L736" s="58" t="s">
        <v>65</v>
      </c>
      <c r="M736" s="59"/>
      <c r="N736" s="61">
        <v>1</v>
      </c>
      <c r="O736" s="62"/>
      <c r="P736" s="63" t="str">
        <f>IF(COUNT(T729,T730,T731,T732,T733,T734,T735)=7,ROUND(SUM(T729,T730,T731,T732,T733,T734,T735)*0.02,2),"")</f>
        <v/>
      </c>
      <c r="Q736" s="64"/>
      <c r="R736" s="64"/>
      <c r="S736" s="65"/>
      <c r="T736" s="63" t="str">
        <f>IF(COUNT(N736,P736)=2,ROUND(N736*P736,2),"-")</f>
        <v>-</v>
      </c>
      <c r="U736" s="65"/>
      <c r="V736" s="55" t="s">
        <v>3408</v>
      </c>
      <c r="W736" s="56"/>
      <c r="X736" s="57"/>
    </row>
    <row r="737" spans="1:24" ht="18.899999999999999" customHeight="1">
      <c r="A737" s="2"/>
      <c r="B737" s="2"/>
      <c r="C737" s="2"/>
      <c r="D737" s="2"/>
      <c r="E737" s="55" t="s">
        <v>3409</v>
      </c>
      <c r="F737" s="56"/>
      <c r="G737" s="56"/>
      <c r="H737" s="56"/>
      <c r="I737" s="56"/>
      <c r="J737" s="56"/>
      <c r="K737" s="57"/>
      <c r="L737" s="58" t="s">
        <v>207</v>
      </c>
      <c r="M737" s="59"/>
      <c r="N737" s="61">
        <v>1</v>
      </c>
      <c r="O737" s="62"/>
      <c r="P737" s="66"/>
      <c r="Q737" s="67"/>
      <c r="R737" s="67"/>
      <c r="S737" s="68"/>
      <c r="T737" s="63" t="str">
        <f>IF(COUNT(T729,T730,T731,T732,T733,T734,T735,T736)=8,SUM(T729,T730,T731,T732,T733,T734,T735,T736),"-")</f>
        <v>-</v>
      </c>
      <c r="U737" s="65"/>
      <c r="V737" s="55"/>
      <c r="W737" s="56"/>
      <c r="X737" s="57"/>
    </row>
    <row r="738" spans="1:24" ht="18.75" customHeight="1">
      <c r="A738" s="2"/>
      <c r="B738" s="2"/>
      <c r="C738" s="2"/>
      <c r="D738" s="2"/>
      <c r="E738" s="55"/>
      <c r="F738" s="56"/>
      <c r="G738" s="56"/>
      <c r="H738" s="56"/>
      <c r="I738" s="56"/>
      <c r="J738" s="56"/>
      <c r="K738" s="57"/>
      <c r="L738" s="58"/>
      <c r="M738" s="59"/>
      <c r="N738" s="69"/>
      <c r="O738" s="70"/>
      <c r="P738" s="69"/>
      <c r="Q738" s="71"/>
      <c r="R738" s="71"/>
      <c r="S738" s="70"/>
      <c r="T738" s="69"/>
      <c r="U738" s="70"/>
      <c r="V738" s="55"/>
      <c r="W738" s="56"/>
      <c r="X738" s="57"/>
    </row>
    <row r="739" spans="1:24" ht="18.75" customHeight="1">
      <c r="A739" s="2"/>
      <c r="B739" s="2"/>
      <c r="C739" s="2"/>
      <c r="D739" s="2"/>
      <c r="E739" s="55"/>
      <c r="F739" s="56"/>
      <c r="G739" s="56"/>
      <c r="H739" s="56"/>
      <c r="I739" s="56"/>
      <c r="J739" s="56"/>
      <c r="K739" s="57"/>
      <c r="L739" s="58"/>
      <c r="M739" s="59"/>
      <c r="N739" s="69"/>
      <c r="O739" s="70"/>
      <c r="P739" s="69"/>
      <c r="Q739" s="71"/>
      <c r="R739" s="71"/>
      <c r="S739" s="70"/>
      <c r="T739" s="69"/>
      <c r="U739" s="70"/>
      <c r="V739" s="55"/>
      <c r="W739" s="56"/>
      <c r="X739" s="57"/>
    </row>
    <row r="740" spans="1:24" ht="18.75" customHeight="1">
      <c r="A740" s="2"/>
      <c r="B740" s="2"/>
      <c r="C740" s="2"/>
      <c r="D740" s="2"/>
      <c r="E740" s="55"/>
      <c r="F740" s="56"/>
      <c r="G740" s="56"/>
      <c r="H740" s="56"/>
      <c r="I740" s="56"/>
      <c r="J740" s="56"/>
      <c r="K740" s="57"/>
      <c r="L740" s="58"/>
      <c r="M740" s="59"/>
      <c r="N740" s="69"/>
      <c r="O740" s="70"/>
      <c r="P740" s="69"/>
      <c r="Q740" s="71"/>
      <c r="R740" s="71"/>
      <c r="S740" s="70"/>
      <c r="T740" s="69"/>
      <c r="U740" s="70"/>
      <c r="V740" s="55"/>
      <c r="W740" s="56"/>
      <c r="X740" s="57"/>
    </row>
    <row r="741" spans="1:24" ht="18.75" customHeight="1">
      <c r="A741" s="2"/>
      <c r="B741" s="2"/>
      <c r="C741" s="2"/>
      <c r="D741" s="2"/>
      <c r="E741" s="55"/>
      <c r="F741" s="56"/>
      <c r="G741" s="56"/>
      <c r="H741" s="56"/>
      <c r="I741" s="56"/>
      <c r="J741" s="56"/>
      <c r="K741" s="57"/>
      <c r="L741" s="58"/>
      <c r="M741" s="59"/>
      <c r="N741" s="69"/>
      <c r="O741" s="70"/>
      <c r="P741" s="69"/>
      <c r="Q741" s="71"/>
      <c r="R741" s="71"/>
      <c r="S741" s="70"/>
      <c r="T741" s="69"/>
      <c r="U741" s="70"/>
      <c r="V741" s="55"/>
      <c r="W741" s="56"/>
      <c r="X741" s="57"/>
    </row>
    <row r="742" spans="1:24" ht="18.75" customHeight="1">
      <c r="A742" s="2"/>
      <c r="B742" s="2"/>
      <c r="C742" s="2"/>
      <c r="D742" s="2"/>
      <c r="E742" s="55"/>
      <c r="F742" s="56"/>
      <c r="G742" s="56"/>
      <c r="H742" s="56"/>
      <c r="I742" s="56"/>
      <c r="J742" s="56"/>
      <c r="K742" s="57"/>
      <c r="L742" s="58"/>
      <c r="M742" s="59"/>
      <c r="N742" s="69"/>
      <c r="O742" s="70"/>
      <c r="P742" s="69"/>
      <c r="Q742" s="71"/>
      <c r="R742" s="71"/>
      <c r="S742" s="70"/>
      <c r="T742" s="69"/>
      <c r="U742" s="70"/>
      <c r="V742" s="55"/>
      <c r="W742" s="56"/>
      <c r="X742" s="57"/>
    </row>
    <row r="743" spans="1:24" ht="18.75" customHeight="1">
      <c r="A743" s="2"/>
      <c r="B743" s="2"/>
      <c r="C743" s="2"/>
      <c r="D743" s="2"/>
      <c r="E743" s="55"/>
      <c r="F743" s="56"/>
      <c r="G743" s="56"/>
      <c r="H743" s="56"/>
      <c r="I743" s="56"/>
      <c r="J743" s="56"/>
      <c r="K743" s="57"/>
      <c r="L743" s="58"/>
      <c r="M743" s="59"/>
      <c r="N743" s="69"/>
      <c r="O743" s="70"/>
      <c r="P743" s="69"/>
      <c r="Q743" s="71"/>
      <c r="R743" s="71"/>
      <c r="S743" s="70"/>
      <c r="T743" s="69"/>
      <c r="U743" s="70"/>
      <c r="V743" s="55"/>
      <c r="W743" s="56"/>
      <c r="X743" s="57"/>
    </row>
    <row r="744" spans="1:24" ht="18.75" customHeight="1">
      <c r="A744" s="2"/>
      <c r="B744" s="2"/>
      <c r="C744" s="2"/>
      <c r="D744" s="2"/>
      <c r="E744" s="55"/>
      <c r="F744" s="56"/>
      <c r="G744" s="56"/>
      <c r="H744" s="56"/>
      <c r="I744" s="56"/>
      <c r="J744" s="56"/>
      <c r="K744" s="57"/>
      <c r="L744" s="58"/>
      <c r="M744" s="59"/>
      <c r="N744" s="69"/>
      <c r="O744" s="70"/>
      <c r="P744" s="69"/>
      <c r="Q744" s="71"/>
      <c r="R744" s="71"/>
      <c r="S744" s="70"/>
      <c r="T744" s="69"/>
      <c r="U744" s="70"/>
      <c r="V744" s="55"/>
      <c r="W744" s="56"/>
      <c r="X744" s="57"/>
    </row>
    <row r="745" spans="1:24" ht="18.75" customHeight="1">
      <c r="A745" s="2"/>
      <c r="B745" s="2"/>
      <c r="C745" s="2"/>
      <c r="D745" s="2"/>
      <c r="E745" s="55"/>
      <c r="F745" s="56"/>
      <c r="G745" s="56"/>
      <c r="H745" s="56"/>
      <c r="I745" s="56"/>
      <c r="J745" s="56"/>
      <c r="K745" s="57"/>
      <c r="L745" s="58"/>
      <c r="M745" s="59"/>
      <c r="N745" s="69"/>
      <c r="O745" s="70"/>
      <c r="P745" s="69"/>
      <c r="Q745" s="71"/>
      <c r="R745" s="71"/>
      <c r="S745" s="70"/>
      <c r="T745" s="69"/>
      <c r="U745" s="70"/>
      <c r="V745" s="55"/>
      <c r="W745" s="56"/>
      <c r="X745" s="57"/>
    </row>
    <row r="746" spans="1:24" ht="18.75" customHeight="1">
      <c r="A746" s="2"/>
      <c r="B746" s="2"/>
      <c r="C746" s="2"/>
      <c r="D746" s="2"/>
      <c r="E746" s="55"/>
      <c r="F746" s="56"/>
      <c r="G746" s="56"/>
      <c r="H746" s="56"/>
      <c r="I746" s="56"/>
      <c r="J746" s="56"/>
      <c r="K746" s="57"/>
      <c r="L746" s="58"/>
      <c r="M746" s="59"/>
      <c r="N746" s="69"/>
      <c r="O746" s="70"/>
      <c r="P746" s="69"/>
      <c r="Q746" s="71"/>
      <c r="R746" s="71"/>
      <c r="S746" s="70"/>
      <c r="T746" s="69"/>
      <c r="U746" s="70"/>
      <c r="V746" s="55"/>
      <c r="W746" s="56"/>
      <c r="X746" s="57"/>
    </row>
    <row r="747" spans="1:24" ht="18.75" customHeight="1">
      <c r="A747" s="2"/>
      <c r="B747" s="2"/>
      <c r="C747" s="2"/>
      <c r="D747" s="2"/>
      <c r="E747" s="55"/>
      <c r="F747" s="56"/>
      <c r="G747" s="56"/>
      <c r="H747" s="56"/>
      <c r="I747" s="56"/>
      <c r="J747" s="56"/>
      <c r="K747" s="57"/>
      <c r="L747" s="58"/>
      <c r="M747" s="59"/>
      <c r="N747" s="69"/>
      <c r="O747" s="70"/>
      <c r="P747" s="69"/>
      <c r="Q747" s="71"/>
      <c r="R747" s="71"/>
      <c r="S747" s="70"/>
      <c r="T747" s="69"/>
      <c r="U747" s="70"/>
      <c r="V747" s="55"/>
      <c r="W747" s="56"/>
      <c r="X747" s="57"/>
    </row>
    <row r="748" spans="1:24" ht="18.75" customHeight="1">
      <c r="A748" s="2"/>
      <c r="B748" s="2"/>
      <c r="C748" s="2"/>
      <c r="D748" s="2"/>
      <c r="E748" s="55"/>
      <c r="F748" s="56"/>
      <c r="G748" s="56"/>
      <c r="H748" s="56"/>
      <c r="I748" s="56"/>
      <c r="J748" s="56"/>
      <c r="K748" s="57"/>
      <c r="L748" s="58"/>
      <c r="M748" s="59"/>
      <c r="N748" s="69"/>
      <c r="O748" s="70"/>
      <c r="P748" s="69"/>
      <c r="Q748" s="71"/>
      <c r="R748" s="71"/>
      <c r="S748" s="70"/>
      <c r="T748" s="69"/>
      <c r="U748" s="70"/>
      <c r="V748" s="55"/>
      <c r="W748" s="56"/>
      <c r="X748" s="57"/>
    </row>
    <row r="749" spans="1:24" ht="18.75" customHeight="1">
      <c r="A749" s="2"/>
      <c r="B749" s="2"/>
      <c r="C749" s="2"/>
      <c r="D749" s="2"/>
      <c r="E749" s="55"/>
      <c r="F749" s="56"/>
      <c r="G749" s="56"/>
      <c r="H749" s="56"/>
      <c r="I749" s="56"/>
      <c r="J749" s="56"/>
      <c r="K749" s="57"/>
      <c r="L749" s="58"/>
      <c r="M749" s="59"/>
      <c r="N749" s="69"/>
      <c r="O749" s="70"/>
      <c r="P749" s="69"/>
      <c r="Q749" s="71"/>
      <c r="R749" s="71"/>
      <c r="S749" s="70"/>
      <c r="T749" s="69"/>
      <c r="U749" s="70"/>
      <c r="V749" s="55"/>
      <c r="W749" s="56"/>
      <c r="X749" s="57"/>
    </row>
    <row r="750" spans="1:24" ht="18.75" customHeight="1">
      <c r="A750" s="2"/>
      <c r="B750" s="2"/>
      <c r="C750" s="2"/>
      <c r="D750" s="2"/>
      <c r="E750" s="55"/>
      <c r="F750" s="56"/>
      <c r="G750" s="56"/>
      <c r="H750" s="56"/>
      <c r="I750" s="56"/>
      <c r="J750" s="56"/>
      <c r="K750" s="57"/>
      <c r="L750" s="58"/>
      <c r="M750" s="59"/>
      <c r="N750" s="69"/>
      <c r="O750" s="70"/>
      <c r="P750" s="69"/>
      <c r="Q750" s="71"/>
      <c r="R750" s="71"/>
      <c r="S750" s="70"/>
      <c r="T750" s="69"/>
      <c r="U750" s="70"/>
      <c r="V750" s="55"/>
      <c r="W750" s="56"/>
      <c r="X750" s="57"/>
    </row>
    <row r="751" spans="1:24" ht="37.65" customHeight="1">
      <c r="A751" s="2"/>
      <c r="B751" s="2"/>
      <c r="C751" s="2"/>
      <c r="D751" s="2"/>
      <c r="E751" s="55" t="s">
        <v>3410</v>
      </c>
      <c r="F751" s="56"/>
      <c r="G751" s="56"/>
      <c r="H751" s="56"/>
      <c r="I751" s="56"/>
      <c r="J751" s="56"/>
      <c r="K751" s="56"/>
      <c r="L751" s="56"/>
      <c r="M751" s="57"/>
      <c r="N751" s="58" t="s">
        <v>3599</v>
      </c>
      <c r="O751" s="60"/>
      <c r="P751" s="60"/>
      <c r="Q751" s="60"/>
      <c r="R751" s="60"/>
      <c r="S751" s="59"/>
      <c r="T751" s="72" t="str">
        <f>IF(COUNT(T737,N737)=2,IF(N737=0,"-",ROUND(T737/N737,2)),"-")</f>
        <v>-</v>
      </c>
      <c r="U751" s="73"/>
      <c r="V751" s="55"/>
      <c r="W751" s="56"/>
      <c r="X751" s="57"/>
    </row>
    <row r="752" spans="1:24" ht="4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2" customHeight="1">
      <c r="A753" s="2"/>
      <c r="B753" s="2"/>
      <c r="C753" s="75" t="s">
        <v>42</v>
      </c>
      <c r="D753" s="75"/>
      <c r="E753" s="75"/>
      <c r="F753" s="75"/>
      <c r="G753" s="75"/>
      <c r="H753" s="2"/>
      <c r="I753" s="75" t="s">
        <v>43</v>
      </c>
      <c r="J753" s="75"/>
      <c r="K753" s="2"/>
      <c r="L753" s="2"/>
      <c r="M753" s="75" t="s">
        <v>44</v>
      </c>
      <c r="N753" s="75"/>
      <c r="O753" s="2"/>
      <c r="P753" s="2"/>
      <c r="Q753" s="10" t="s">
        <v>43</v>
      </c>
      <c r="R753" s="2"/>
      <c r="S753" s="2"/>
      <c r="T753" s="2"/>
      <c r="U753" s="2"/>
      <c r="V753" s="2"/>
      <c r="W753" s="2"/>
      <c r="X753" s="2"/>
    </row>
    <row r="754" spans="1:24" ht="6.4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20.8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8" customHeight="1">
      <c r="A756" s="74" t="s">
        <v>0</v>
      </c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</row>
    <row r="757" spans="1:24" ht="6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8" customHeight="1">
      <c r="A758" s="74" t="s">
        <v>3387</v>
      </c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</row>
    <row r="759" spans="1:24" ht="4.0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2" customHeight="1">
      <c r="A760" s="2"/>
      <c r="B760" s="2"/>
      <c r="C760" s="2"/>
      <c r="D760" s="2"/>
      <c r="E760" s="2"/>
      <c r="F760" s="75" t="s">
        <v>3388</v>
      </c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2"/>
      <c r="T760" s="2"/>
      <c r="U760" s="2"/>
      <c r="V760" s="2"/>
      <c r="W760" s="2"/>
      <c r="X760" s="2"/>
    </row>
    <row r="761" spans="1:24" ht="1.0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2.7" customHeight="1">
      <c r="A762" s="2"/>
      <c r="B762" s="2"/>
      <c r="C762" s="2"/>
      <c r="D762" s="2"/>
      <c r="E762" s="2"/>
      <c r="F762" s="75" t="s">
        <v>3389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9.15" customHeight="1">
      <c r="A763" s="2"/>
      <c r="B763" s="2"/>
      <c r="C763" s="2"/>
      <c r="D763" s="2"/>
      <c r="E763" s="2"/>
      <c r="F763" s="7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76" t="s">
        <v>2</v>
      </c>
      <c r="V763" s="76"/>
      <c r="W763" s="76"/>
      <c r="X763" s="76"/>
    </row>
    <row r="764" spans="1:24" ht="2.7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76"/>
      <c r="V764" s="76"/>
      <c r="W764" s="76"/>
      <c r="X764" s="76"/>
    </row>
    <row r="765" spans="1:24" ht="0.4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2.1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75" t="s">
        <v>3600</v>
      </c>
      <c r="V766" s="75"/>
      <c r="W766" s="75"/>
      <c r="X766" s="2"/>
    </row>
    <row r="767" spans="1:24" ht="9.75" customHeight="1">
      <c r="A767" s="2"/>
      <c r="B767" s="75" t="s">
        <v>3391</v>
      </c>
      <c r="C767" s="75"/>
      <c r="D767" s="2"/>
      <c r="E767" s="2"/>
      <c r="F767" s="75" t="s">
        <v>3392</v>
      </c>
      <c r="G767" s="75"/>
      <c r="H767" s="75"/>
      <c r="I767" s="75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75"/>
      <c r="V767" s="75"/>
      <c r="W767" s="75"/>
      <c r="X767" s="2"/>
    </row>
    <row r="768" spans="1:24" ht="2.1" customHeight="1">
      <c r="A768" s="2"/>
      <c r="B768" s="75"/>
      <c r="C768" s="75"/>
      <c r="D768" s="2"/>
      <c r="E768" s="2"/>
      <c r="F768" s="75"/>
      <c r="G768" s="75"/>
      <c r="H768" s="75"/>
      <c r="I768" s="75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.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36.75" customHeight="1">
      <c r="A770" s="49" t="s">
        <v>209</v>
      </c>
      <c r="B770" s="50"/>
      <c r="C770" s="50"/>
      <c r="D770" s="51"/>
      <c r="E770" s="49" t="s">
        <v>3601</v>
      </c>
      <c r="F770" s="50"/>
      <c r="G770" s="50"/>
      <c r="H770" s="50"/>
      <c r="I770" s="50"/>
      <c r="J770" s="50"/>
      <c r="K770" s="50"/>
      <c r="L770" s="50"/>
      <c r="M770" s="51"/>
      <c r="N770" s="52" t="s">
        <v>3585</v>
      </c>
      <c r="O770" s="53"/>
      <c r="P770" s="53"/>
      <c r="Q770" s="53"/>
      <c r="R770" s="53"/>
      <c r="S770" s="54"/>
      <c r="T770" s="49" t="s">
        <v>3602</v>
      </c>
      <c r="U770" s="50"/>
      <c r="V770" s="50"/>
      <c r="W770" s="50"/>
      <c r="X770" s="51"/>
    </row>
    <row r="771" spans="1:24" ht="18.75" customHeight="1">
      <c r="A771" s="2"/>
      <c r="B771" s="2"/>
      <c r="C771" s="2"/>
      <c r="D771" s="2"/>
      <c r="E771" s="55" t="s">
        <v>3396</v>
      </c>
      <c r="F771" s="56"/>
      <c r="G771" s="56"/>
      <c r="H771" s="56"/>
      <c r="I771" s="56"/>
      <c r="J771" s="56"/>
      <c r="K771" s="57"/>
      <c r="L771" s="58" t="s">
        <v>3397</v>
      </c>
      <c r="M771" s="59"/>
      <c r="N771" s="58" t="s">
        <v>3398</v>
      </c>
      <c r="O771" s="59"/>
      <c r="P771" s="58" t="s">
        <v>3399</v>
      </c>
      <c r="Q771" s="60"/>
      <c r="R771" s="60"/>
      <c r="S771" s="59"/>
      <c r="T771" s="58" t="s">
        <v>3400</v>
      </c>
      <c r="U771" s="59"/>
      <c r="V771" s="58" t="s">
        <v>53</v>
      </c>
      <c r="W771" s="60"/>
      <c r="X771" s="59"/>
    </row>
    <row r="772" spans="1:24" ht="37.65" customHeight="1">
      <c r="A772" s="2"/>
      <c r="B772" s="2"/>
      <c r="C772" s="2"/>
      <c r="D772" s="2"/>
      <c r="E772" s="55" t="s">
        <v>3587</v>
      </c>
      <c r="F772" s="56"/>
      <c r="G772" s="56"/>
      <c r="H772" s="56"/>
      <c r="I772" s="56"/>
      <c r="J772" s="56"/>
      <c r="K772" s="57"/>
      <c r="L772" s="58" t="s">
        <v>58</v>
      </c>
      <c r="M772" s="59"/>
      <c r="N772" s="61">
        <v>6</v>
      </c>
      <c r="O772" s="62"/>
      <c r="P772" s="63"/>
      <c r="Q772" s="64"/>
      <c r="R772" s="64"/>
      <c r="S772" s="65"/>
      <c r="T772" s="63" t="str">
        <f t="shared" ref="T772:T778" si="2">IF(COUNT(N772,P772)=2,ROUND(N772*P772,2),"-
-")</f>
        <v>-
-</v>
      </c>
      <c r="U772" s="65"/>
      <c r="V772" s="55" t="s">
        <v>3588</v>
      </c>
      <c r="W772" s="56"/>
      <c r="X772" s="57"/>
    </row>
    <row r="773" spans="1:24" ht="37.65" customHeight="1">
      <c r="A773" s="2"/>
      <c r="B773" s="2"/>
      <c r="C773" s="2"/>
      <c r="D773" s="2"/>
      <c r="E773" s="55" t="s">
        <v>3589</v>
      </c>
      <c r="F773" s="56"/>
      <c r="G773" s="56"/>
      <c r="H773" s="56"/>
      <c r="I773" s="56"/>
      <c r="J773" s="56"/>
      <c r="K773" s="57"/>
      <c r="L773" s="58" t="s">
        <v>58</v>
      </c>
      <c r="M773" s="59"/>
      <c r="N773" s="61">
        <v>12</v>
      </c>
      <c r="O773" s="62"/>
      <c r="P773" s="63"/>
      <c r="Q773" s="64"/>
      <c r="R773" s="64"/>
      <c r="S773" s="65"/>
      <c r="T773" s="63" t="str">
        <f t="shared" si="2"/>
        <v>-
-</v>
      </c>
      <c r="U773" s="65"/>
      <c r="V773" s="55" t="s">
        <v>3590</v>
      </c>
      <c r="W773" s="56"/>
      <c r="X773" s="57"/>
    </row>
    <row r="774" spans="1:24" ht="37.65" customHeight="1">
      <c r="A774" s="2"/>
      <c r="B774" s="2"/>
      <c r="C774" s="2"/>
      <c r="D774" s="2"/>
      <c r="E774" s="55" t="s">
        <v>3591</v>
      </c>
      <c r="F774" s="56"/>
      <c r="G774" s="56"/>
      <c r="H774" s="56"/>
      <c r="I774" s="56"/>
      <c r="J774" s="56"/>
      <c r="K774" s="57"/>
      <c r="L774" s="58" t="s">
        <v>65</v>
      </c>
      <c r="M774" s="59"/>
      <c r="N774" s="61">
        <v>1</v>
      </c>
      <c r="O774" s="62"/>
      <c r="P774" s="63"/>
      <c r="Q774" s="64"/>
      <c r="R774" s="64"/>
      <c r="S774" s="65"/>
      <c r="T774" s="63" t="str">
        <f t="shared" si="2"/>
        <v>-
-</v>
      </c>
      <c r="U774" s="65"/>
      <c r="V774" s="55" t="s">
        <v>3592</v>
      </c>
      <c r="W774" s="56"/>
      <c r="X774" s="57"/>
    </row>
    <row r="775" spans="1:24" ht="37.65" customHeight="1">
      <c r="A775" s="2"/>
      <c r="B775" s="2"/>
      <c r="C775" s="2"/>
      <c r="D775" s="2"/>
      <c r="E775" s="55" t="s">
        <v>3593</v>
      </c>
      <c r="F775" s="56"/>
      <c r="G775" s="56"/>
      <c r="H775" s="56"/>
      <c r="I775" s="56"/>
      <c r="J775" s="56"/>
      <c r="K775" s="57"/>
      <c r="L775" s="58" t="s">
        <v>65</v>
      </c>
      <c r="M775" s="59"/>
      <c r="N775" s="61">
        <v>1</v>
      </c>
      <c r="O775" s="62"/>
      <c r="P775" s="63"/>
      <c r="Q775" s="64"/>
      <c r="R775" s="64"/>
      <c r="S775" s="65"/>
      <c r="T775" s="63" t="str">
        <f t="shared" si="2"/>
        <v>-
-</v>
      </c>
      <c r="U775" s="65"/>
      <c r="V775" s="55" t="s">
        <v>3594</v>
      </c>
      <c r="W775" s="56"/>
      <c r="X775" s="57"/>
    </row>
    <row r="776" spans="1:24" ht="37.65" customHeight="1">
      <c r="A776" s="2"/>
      <c r="B776" s="2"/>
      <c r="C776" s="2"/>
      <c r="D776" s="2"/>
      <c r="E776" s="55" t="s">
        <v>3603</v>
      </c>
      <c r="F776" s="56"/>
      <c r="G776" s="56"/>
      <c r="H776" s="56"/>
      <c r="I776" s="56"/>
      <c r="J776" s="56"/>
      <c r="K776" s="57"/>
      <c r="L776" s="58" t="s">
        <v>65</v>
      </c>
      <c r="M776" s="59"/>
      <c r="N776" s="61">
        <v>1</v>
      </c>
      <c r="O776" s="62"/>
      <c r="P776" s="63"/>
      <c r="Q776" s="64"/>
      <c r="R776" s="64"/>
      <c r="S776" s="65"/>
      <c r="T776" s="63" t="str">
        <f t="shared" si="2"/>
        <v>-
-</v>
      </c>
      <c r="U776" s="65"/>
      <c r="V776" s="55" t="s">
        <v>3604</v>
      </c>
      <c r="W776" s="56"/>
      <c r="X776" s="57"/>
    </row>
    <row r="777" spans="1:24" ht="37.65" customHeight="1">
      <c r="A777" s="2"/>
      <c r="B777" s="2"/>
      <c r="C777" s="2"/>
      <c r="D777" s="2"/>
      <c r="E777" s="55" t="s">
        <v>3605</v>
      </c>
      <c r="F777" s="56"/>
      <c r="G777" s="56"/>
      <c r="H777" s="56"/>
      <c r="I777" s="56"/>
      <c r="J777" s="56"/>
      <c r="K777" s="57"/>
      <c r="L777" s="58" t="s">
        <v>65</v>
      </c>
      <c r="M777" s="59"/>
      <c r="N777" s="61">
        <v>1</v>
      </c>
      <c r="O777" s="62"/>
      <c r="P777" s="63"/>
      <c r="Q777" s="64"/>
      <c r="R777" s="64"/>
      <c r="S777" s="65"/>
      <c r="T777" s="63" t="str">
        <f t="shared" si="2"/>
        <v>-
-</v>
      </c>
      <c r="U777" s="65"/>
      <c r="V777" s="55" t="s">
        <v>3606</v>
      </c>
      <c r="W777" s="56"/>
      <c r="X777" s="57"/>
    </row>
    <row r="778" spans="1:24" ht="37.65" customHeight="1">
      <c r="A778" s="2"/>
      <c r="B778" s="2"/>
      <c r="C778" s="2"/>
      <c r="D778" s="2"/>
      <c r="E778" s="55" t="s">
        <v>3595</v>
      </c>
      <c r="F778" s="56"/>
      <c r="G778" s="56"/>
      <c r="H778" s="56"/>
      <c r="I778" s="56"/>
      <c r="J778" s="56"/>
      <c r="K778" s="57"/>
      <c r="L778" s="58" t="s">
        <v>65</v>
      </c>
      <c r="M778" s="59"/>
      <c r="N778" s="61">
        <v>1</v>
      </c>
      <c r="O778" s="62"/>
      <c r="P778" s="63"/>
      <c r="Q778" s="64"/>
      <c r="R778" s="64"/>
      <c r="S778" s="65"/>
      <c r="T778" s="63" t="str">
        <f t="shared" si="2"/>
        <v>-
-</v>
      </c>
      <c r="U778" s="65"/>
      <c r="V778" s="55" t="s">
        <v>3596</v>
      </c>
      <c r="W778" s="56"/>
      <c r="X778" s="57"/>
    </row>
    <row r="779" spans="1:24" ht="18.75" customHeight="1">
      <c r="A779" s="2"/>
      <c r="B779" s="2"/>
      <c r="C779" s="2"/>
      <c r="D779" s="2"/>
      <c r="E779" s="55" t="s">
        <v>3405</v>
      </c>
      <c r="F779" s="56"/>
      <c r="G779" s="56"/>
      <c r="H779" s="56"/>
      <c r="I779" s="56"/>
      <c r="J779" s="56"/>
      <c r="K779" s="57"/>
      <c r="L779" s="58" t="s">
        <v>65</v>
      </c>
      <c r="M779" s="59"/>
      <c r="N779" s="61">
        <v>1</v>
      </c>
      <c r="O779" s="62"/>
      <c r="P779" s="63"/>
      <c r="Q779" s="64"/>
      <c r="R779" s="64"/>
      <c r="S779" s="65"/>
      <c r="T779" s="63" t="str">
        <f>IF(COUNT(N779,P779)=2,ROUND(N779*P779,2),"-")</f>
        <v>-</v>
      </c>
      <c r="U779" s="65"/>
      <c r="V779" s="55" t="s">
        <v>3406</v>
      </c>
      <c r="W779" s="56"/>
      <c r="X779" s="57"/>
    </row>
    <row r="780" spans="1:24" ht="37.65" customHeight="1">
      <c r="A780" s="2"/>
      <c r="B780" s="2"/>
      <c r="C780" s="2"/>
      <c r="D780" s="2"/>
      <c r="E780" s="55" t="s">
        <v>3597</v>
      </c>
      <c r="F780" s="56"/>
      <c r="G780" s="56"/>
      <c r="H780" s="56"/>
      <c r="I780" s="56"/>
      <c r="J780" s="56"/>
      <c r="K780" s="57"/>
      <c r="L780" s="58" t="s">
        <v>65</v>
      </c>
      <c r="M780" s="59"/>
      <c r="N780" s="61">
        <v>1</v>
      </c>
      <c r="O780" s="62"/>
      <c r="P780" s="63"/>
      <c r="Q780" s="64"/>
      <c r="R780" s="64"/>
      <c r="S780" s="65"/>
      <c r="T780" s="63" t="str">
        <f>IF(COUNT(N780,P780)=2,ROUND(N780*P780,2),"-
-")</f>
        <v>-
-</v>
      </c>
      <c r="U780" s="65"/>
      <c r="V780" s="55" t="s">
        <v>3598</v>
      </c>
      <c r="W780" s="56"/>
      <c r="X780" s="57"/>
    </row>
    <row r="781" spans="1:24" ht="18.75" customHeight="1">
      <c r="A781" s="2"/>
      <c r="B781" s="2"/>
      <c r="C781" s="2"/>
      <c r="D781" s="2"/>
      <c r="E781" s="55" t="s">
        <v>3407</v>
      </c>
      <c r="F781" s="56"/>
      <c r="G781" s="56"/>
      <c r="H781" s="56"/>
      <c r="I781" s="56"/>
      <c r="J781" s="56"/>
      <c r="K781" s="57"/>
      <c r="L781" s="58" t="s">
        <v>65</v>
      </c>
      <c r="M781" s="59"/>
      <c r="N781" s="61">
        <v>1</v>
      </c>
      <c r="O781" s="62"/>
      <c r="P781" s="63" t="str">
        <f>IF(COUNT(T772,T773,T774,T775,T776,T777,T778,T779,T780)=9,ROUND(SUM(T772,T773,T774,T775,T776,T777,T778,T779,T780)*0.02,2),"")</f>
        <v/>
      </c>
      <c r="Q781" s="64"/>
      <c r="R781" s="64"/>
      <c r="S781" s="65"/>
      <c r="T781" s="63" t="str">
        <f>IF(COUNT(N781,P781)=2,ROUND(N781*P781,2),"-")</f>
        <v>-</v>
      </c>
      <c r="U781" s="65"/>
      <c r="V781" s="55" t="s">
        <v>3408</v>
      </c>
      <c r="W781" s="56"/>
      <c r="X781" s="57"/>
    </row>
    <row r="782" spans="1:24" ht="18.899999999999999" customHeight="1">
      <c r="A782" s="2"/>
      <c r="B782" s="2"/>
      <c r="C782" s="2"/>
      <c r="D782" s="2"/>
      <c r="E782" s="55" t="s">
        <v>3409</v>
      </c>
      <c r="F782" s="56"/>
      <c r="G782" s="56"/>
      <c r="H782" s="56"/>
      <c r="I782" s="56"/>
      <c r="J782" s="56"/>
      <c r="K782" s="57"/>
      <c r="L782" s="58" t="s">
        <v>207</v>
      </c>
      <c r="M782" s="59"/>
      <c r="N782" s="61">
        <v>1</v>
      </c>
      <c r="O782" s="62"/>
      <c r="P782" s="66"/>
      <c r="Q782" s="67"/>
      <c r="R782" s="67"/>
      <c r="S782" s="68"/>
      <c r="T782" s="63" t="str">
        <f>IF(COUNT(T772,T773,T774,T775,T776,T777,T778,T779,T780,T781)=10,SUM(T772,T773,T774,T775,T776,T777,T778,T779,T780,T781),"-")</f>
        <v>-</v>
      </c>
      <c r="U782" s="65"/>
      <c r="V782" s="55"/>
      <c r="W782" s="56"/>
      <c r="X782" s="57"/>
    </row>
    <row r="783" spans="1:24" ht="18.75" customHeight="1">
      <c r="A783" s="2"/>
      <c r="B783" s="2"/>
      <c r="C783" s="2"/>
      <c r="D783" s="2"/>
      <c r="E783" s="55"/>
      <c r="F783" s="56"/>
      <c r="G783" s="56"/>
      <c r="H783" s="56"/>
      <c r="I783" s="56"/>
      <c r="J783" s="56"/>
      <c r="K783" s="57"/>
      <c r="L783" s="58"/>
      <c r="M783" s="59"/>
      <c r="N783" s="69"/>
      <c r="O783" s="70"/>
      <c r="P783" s="69"/>
      <c r="Q783" s="71"/>
      <c r="R783" s="71"/>
      <c r="S783" s="70"/>
      <c r="T783" s="69"/>
      <c r="U783" s="70"/>
      <c r="V783" s="55"/>
      <c r="W783" s="56"/>
      <c r="X783" s="57"/>
    </row>
    <row r="784" spans="1:24" ht="18.75" customHeight="1">
      <c r="A784" s="2"/>
      <c r="B784" s="2"/>
      <c r="C784" s="2"/>
      <c r="D784" s="2"/>
      <c r="E784" s="55"/>
      <c r="F784" s="56"/>
      <c r="G784" s="56"/>
      <c r="H784" s="56"/>
      <c r="I784" s="56"/>
      <c r="J784" s="56"/>
      <c r="K784" s="57"/>
      <c r="L784" s="58"/>
      <c r="M784" s="59"/>
      <c r="N784" s="69"/>
      <c r="O784" s="70"/>
      <c r="P784" s="69"/>
      <c r="Q784" s="71"/>
      <c r="R784" s="71"/>
      <c r="S784" s="70"/>
      <c r="T784" s="69"/>
      <c r="U784" s="70"/>
      <c r="V784" s="55"/>
      <c r="W784" s="56"/>
      <c r="X784" s="57"/>
    </row>
    <row r="785" spans="1:24" ht="18.75" customHeight="1">
      <c r="A785" s="2"/>
      <c r="B785" s="2"/>
      <c r="C785" s="2"/>
      <c r="D785" s="2"/>
      <c r="E785" s="55"/>
      <c r="F785" s="56"/>
      <c r="G785" s="56"/>
      <c r="H785" s="56"/>
      <c r="I785" s="56"/>
      <c r="J785" s="56"/>
      <c r="K785" s="57"/>
      <c r="L785" s="58"/>
      <c r="M785" s="59"/>
      <c r="N785" s="69"/>
      <c r="O785" s="70"/>
      <c r="P785" s="69"/>
      <c r="Q785" s="71"/>
      <c r="R785" s="71"/>
      <c r="S785" s="70"/>
      <c r="T785" s="69"/>
      <c r="U785" s="70"/>
      <c r="V785" s="55"/>
      <c r="W785" s="56"/>
      <c r="X785" s="57"/>
    </row>
    <row r="786" spans="1:24" ht="18.75" customHeight="1">
      <c r="A786" s="2"/>
      <c r="B786" s="2"/>
      <c r="C786" s="2"/>
      <c r="D786" s="2"/>
      <c r="E786" s="55"/>
      <c r="F786" s="56"/>
      <c r="G786" s="56"/>
      <c r="H786" s="56"/>
      <c r="I786" s="56"/>
      <c r="J786" s="56"/>
      <c r="K786" s="57"/>
      <c r="L786" s="58"/>
      <c r="M786" s="59"/>
      <c r="N786" s="69"/>
      <c r="O786" s="70"/>
      <c r="P786" s="69"/>
      <c r="Q786" s="71"/>
      <c r="R786" s="71"/>
      <c r="S786" s="70"/>
      <c r="T786" s="69"/>
      <c r="U786" s="70"/>
      <c r="V786" s="55"/>
      <c r="W786" s="56"/>
      <c r="X786" s="57"/>
    </row>
    <row r="787" spans="1:24" ht="18.75" customHeight="1">
      <c r="A787" s="2"/>
      <c r="B787" s="2"/>
      <c r="C787" s="2"/>
      <c r="D787" s="2"/>
      <c r="E787" s="55"/>
      <c r="F787" s="56"/>
      <c r="G787" s="56"/>
      <c r="H787" s="56"/>
      <c r="I787" s="56"/>
      <c r="J787" s="56"/>
      <c r="K787" s="57"/>
      <c r="L787" s="58"/>
      <c r="M787" s="59"/>
      <c r="N787" s="69"/>
      <c r="O787" s="70"/>
      <c r="P787" s="69"/>
      <c r="Q787" s="71"/>
      <c r="R787" s="71"/>
      <c r="S787" s="70"/>
      <c r="T787" s="69"/>
      <c r="U787" s="70"/>
      <c r="V787" s="55"/>
      <c r="W787" s="56"/>
      <c r="X787" s="57"/>
    </row>
    <row r="788" spans="1:24" ht="18.75" customHeight="1">
      <c r="A788" s="2"/>
      <c r="B788" s="2"/>
      <c r="C788" s="2"/>
      <c r="D788" s="2"/>
      <c r="E788" s="55"/>
      <c r="F788" s="56"/>
      <c r="G788" s="56"/>
      <c r="H788" s="56"/>
      <c r="I788" s="56"/>
      <c r="J788" s="56"/>
      <c r="K788" s="57"/>
      <c r="L788" s="58"/>
      <c r="M788" s="59"/>
      <c r="N788" s="69"/>
      <c r="O788" s="70"/>
      <c r="P788" s="69"/>
      <c r="Q788" s="71"/>
      <c r="R788" s="71"/>
      <c r="S788" s="70"/>
      <c r="T788" s="69"/>
      <c r="U788" s="70"/>
      <c r="V788" s="55"/>
      <c r="W788" s="56"/>
      <c r="X788" s="57"/>
    </row>
    <row r="789" spans="1:24" ht="18.75" customHeight="1">
      <c r="A789" s="2"/>
      <c r="B789" s="2"/>
      <c r="C789" s="2"/>
      <c r="D789" s="2"/>
      <c r="E789" s="55"/>
      <c r="F789" s="56"/>
      <c r="G789" s="56"/>
      <c r="H789" s="56"/>
      <c r="I789" s="56"/>
      <c r="J789" s="56"/>
      <c r="K789" s="57"/>
      <c r="L789" s="58"/>
      <c r="M789" s="59"/>
      <c r="N789" s="69"/>
      <c r="O789" s="70"/>
      <c r="P789" s="69"/>
      <c r="Q789" s="71"/>
      <c r="R789" s="71"/>
      <c r="S789" s="70"/>
      <c r="T789" s="69"/>
      <c r="U789" s="70"/>
      <c r="V789" s="55"/>
      <c r="W789" s="56"/>
      <c r="X789" s="57"/>
    </row>
    <row r="790" spans="1:24" ht="18.75" customHeight="1">
      <c r="A790" s="2"/>
      <c r="B790" s="2"/>
      <c r="C790" s="2"/>
      <c r="D790" s="2"/>
      <c r="E790" s="55"/>
      <c r="F790" s="56"/>
      <c r="G790" s="56"/>
      <c r="H790" s="56"/>
      <c r="I790" s="56"/>
      <c r="J790" s="56"/>
      <c r="K790" s="57"/>
      <c r="L790" s="58"/>
      <c r="M790" s="59"/>
      <c r="N790" s="69"/>
      <c r="O790" s="70"/>
      <c r="P790" s="69"/>
      <c r="Q790" s="71"/>
      <c r="R790" s="71"/>
      <c r="S790" s="70"/>
      <c r="T790" s="69"/>
      <c r="U790" s="70"/>
      <c r="V790" s="55"/>
      <c r="W790" s="56"/>
      <c r="X790" s="57"/>
    </row>
    <row r="791" spans="1:24" ht="18.75" customHeight="1">
      <c r="A791" s="2"/>
      <c r="B791" s="2"/>
      <c r="C791" s="2"/>
      <c r="D791" s="2"/>
      <c r="E791" s="55"/>
      <c r="F791" s="56"/>
      <c r="G791" s="56"/>
      <c r="H791" s="56"/>
      <c r="I791" s="56"/>
      <c r="J791" s="56"/>
      <c r="K791" s="57"/>
      <c r="L791" s="58"/>
      <c r="M791" s="59"/>
      <c r="N791" s="69"/>
      <c r="O791" s="70"/>
      <c r="P791" s="69"/>
      <c r="Q791" s="71"/>
      <c r="R791" s="71"/>
      <c r="S791" s="70"/>
      <c r="T791" s="69"/>
      <c r="U791" s="70"/>
      <c r="V791" s="55"/>
      <c r="W791" s="56"/>
      <c r="X791" s="57"/>
    </row>
    <row r="792" spans="1:24" ht="37.65" customHeight="1">
      <c r="A792" s="2"/>
      <c r="B792" s="2"/>
      <c r="C792" s="2"/>
      <c r="D792" s="2"/>
      <c r="E792" s="55" t="s">
        <v>3410</v>
      </c>
      <c r="F792" s="56"/>
      <c r="G792" s="56"/>
      <c r="H792" s="56"/>
      <c r="I792" s="56"/>
      <c r="J792" s="56"/>
      <c r="K792" s="56"/>
      <c r="L792" s="56"/>
      <c r="M792" s="57"/>
      <c r="N792" s="58" t="s">
        <v>3599</v>
      </c>
      <c r="O792" s="60"/>
      <c r="P792" s="60"/>
      <c r="Q792" s="60"/>
      <c r="R792" s="60"/>
      <c r="S792" s="59"/>
      <c r="T792" s="72" t="str">
        <f>IF(COUNT(T782,N782)=2,IF(N782=0,"-",ROUND(T782/N782,2)),"-")</f>
        <v>-</v>
      </c>
      <c r="U792" s="73"/>
      <c r="V792" s="55"/>
      <c r="W792" s="56"/>
      <c r="X792" s="57"/>
    </row>
    <row r="793" spans="1:24" ht="4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2" customHeight="1">
      <c r="A794" s="2"/>
      <c r="B794" s="2"/>
      <c r="C794" s="75" t="s">
        <v>42</v>
      </c>
      <c r="D794" s="75"/>
      <c r="E794" s="75"/>
      <c r="F794" s="75"/>
      <c r="G794" s="75"/>
      <c r="H794" s="2"/>
      <c r="I794" s="75" t="s">
        <v>43</v>
      </c>
      <c r="J794" s="75"/>
      <c r="K794" s="2"/>
      <c r="L794" s="2"/>
      <c r="M794" s="75" t="s">
        <v>44</v>
      </c>
      <c r="N794" s="75"/>
      <c r="O794" s="2"/>
      <c r="P794" s="2"/>
      <c r="Q794" s="10" t="s">
        <v>43</v>
      </c>
      <c r="R794" s="2"/>
      <c r="S794" s="2"/>
      <c r="T794" s="2"/>
      <c r="U794" s="2"/>
      <c r="V794" s="2"/>
      <c r="W794" s="2"/>
      <c r="X794" s="2"/>
    </row>
    <row r="795" spans="1:24" ht="6.4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20.8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8" customHeight="1">
      <c r="A797" s="74" t="s">
        <v>0</v>
      </c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</row>
    <row r="798" spans="1:24" ht="6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8" customHeight="1">
      <c r="A799" s="74" t="s">
        <v>3387</v>
      </c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</row>
    <row r="800" spans="1:24" ht="4.0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2" customHeight="1">
      <c r="A801" s="2"/>
      <c r="B801" s="2"/>
      <c r="C801" s="2"/>
      <c r="D801" s="2"/>
      <c r="E801" s="2"/>
      <c r="F801" s="75" t="s">
        <v>3388</v>
      </c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2"/>
      <c r="T801" s="2"/>
      <c r="U801" s="2"/>
      <c r="V801" s="2"/>
      <c r="W801" s="2"/>
      <c r="X801" s="2"/>
    </row>
    <row r="802" spans="1:24" ht="1.0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2.7" customHeight="1">
      <c r="A803" s="2"/>
      <c r="B803" s="2"/>
      <c r="C803" s="2"/>
      <c r="D803" s="2"/>
      <c r="E803" s="2"/>
      <c r="F803" s="75" t="s">
        <v>3389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9.15" customHeight="1">
      <c r="A804" s="2"/>
      <c r="B804" s="2"/>
      <c r="C804" s="2"/>
      <c r="D804" s="2"/>
      <c r="E804" s="2"/>
      <c r="F804" s="7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76" t="s">
        <v>2</v>
      </c>
      <c r="V804" s="76"/>
      <c r="W804" s="76"/>
      <c r="X804" s="76"/>
    </row>
    <row r="805" spans="1:24" ht="2.7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76"/>
      <c r="V805" s="76"/>
      <c r="W805" s="76"/>
      <c r="X805" s="76"/>
    </row>
    <row r="806" spans="1:24" ht="0.4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2.1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75" t="s">
        <v>3607</v>
      </c>
      <c r="V807" s="75"/>
      <c r="W807" s="75"/>
      <c r="X807" s="2"/>
    </row>
    <row r="808" spans="1:24" ht="9.75" customHeight="1">
      <c r="A808" s="2"/>
      <c r="B808" s="75" t="s">
        <v>3391</v>
      </c>
      <c r="C808" s="75"/>
      <c r="D808" s="2"/>
      <c r="E808" s="2"/>
      <c r="F808" s="75" t="s">
        <v>3392</v>
      </c>
      <c r="G808" s="75"/>
      <c r="H808" s="75"/>
      <c r="I808" s="75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75"/>
      <c r="V808" s="75"/>
      <c r="W808" s="75"/>
      <c r="X808" s="2"/>
    </row>
    <row r="809" spans="1:24" ht="2.1" customHeight="1">
      <c r="A809" s="2"/>
      <c r="B809" s="75"/>
      <c r="C809" s="75"/>
      <c r="D809" s="2"/>
      <c r="E809" s="2"/>
      <c r="F809" s="75"/>
      <c r="G809" s="75"/>
      <c r="H809" s="75"/>
      <c r="I809" s="75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.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36.75" customHeight="1">
      <c r="A811" s="49" t="s">
        <v>212</v>
      </c>
      <c r="B811" s="50"/>
      <c r="C811" s="50"/>
      <c r="D811" s="51"/>
      <c r="E811" s="49" t="s">
        <v>3608</v>
      </c>
      <c r="F811" s="50"/>
      <c r="G811" s="50"/>
      <c r="H811" s="50"/>
      <c r="I811" s="50"/>
      <c r="J811" s="50"/>
      <c r="K811" s="50"/>
      <c r="L811" s="50"/>
      <c r="M811" s="51"/>
      <c r="N811" s="52" t="s">
        <v>3585</v>
      </c>
      <c r="O811" s="53"/>
      <c r="P811" s="53"/>
      <c r="Q811" s="53"/>
      <c r="R811" s="53"/>
      <c r="S811" s="54"/>
      <c r="T811" s="49" t="s">
        <v>3609</v>
      </c>
      <c r="U811" s="50"/>
      <c r="V811" s="50"/>
      <c r="W811" s="50"/>
      <c r="X811" s="51"/>
    </row>
    <row r="812" spans="1:24" ht="18.75" customHeight="1">
      <c r="A812" s="2"/>
      <c r="B812" s="2"/>
      <c r="C812" s="2"/>
      <c r="D812" s="2"/>
      <c r="E812" s="55" t="s">
        <v>3396</v>
      </c>
      <c r="F812" s="56"/>
      <c r="G812" s="56"/>
      <c r="H812" s="56"/>
      <c r="I812" s="56"/>
      <c r="J812" s="56"/>
      <c r="K812" s="57"/>
      <c r="L812" s="58" t="s">
        <v>3397</v>
      </c>
      <c r="M812" s="59"/>
      <c r="N812" s="58" t="s">
        <v>3398</v>
      </c>
      <c r="O812" s="59"/>
      <c r="P812" s="58" t="s">
        <v>3399</v>
      </c>
      <c r="Q812" s="60"/>
      <c r="R812" s="60"/>
      <c r="S812" s="59"/>
      <c r="T812" s="58" t="s">
        <v>3400</v>
      </c>
      <c r="U812" s="59"/>
      <c r="V812" s="58" t="s">
        <v>53</v>
      </c>
      <c r="W812" s="60"/>
      <c r="X812" s="59"/>
    </row>
    <row r="813" spans="1:24" ht="37.65" customHeight="1">
      <c r="A813" s="2"/>
      <c r="B813" s="2"/>
      <c r="C813" s="2"/>
      <c r="D813" s="2"/>
      <c r="E813" s="55" t="s">
        <v>3587</v>
      </c>
      <c r="F813" s="56"/>
      <c r="G813" s="56"/>
      <c r="H813" s="56"/>
      <c r="I813" s="56"/>
      <c r="J813" s="56"/>
      <c r="K813" s="57"/>
      <c r="L813" s="58" t="s">
        <v>58</v>
      </c>
      <c r="M813" s="59"/>
      <c r="N813" s="61">
        <v>4</v>
      </c>
      <c r="O813" s="62"/>
      <c r="P813" s="63"/>
      <c r="Q813" s="64"/>
      <c r="R813" s="64"/>
      <c r="S813" s="65"/>
      <c r="T813" s="63" t="str">
        <f t="shared" ref="T813:T819" si="3">IF(COUNT(N813,P813)=2,ROUND(N813*P813,2),"-
-")</f>
        <v>-
-</v>
      </c>
      <c r="U813" s="65"/>
      <c r="V813" s="55" t="s">
        <v>3588</v>
      </c>
      <c r="W813" s="56"/>
      <c r="X813" s="57"/>
    </row>
    <row r="814" spans="1:24" ht="37.65" customHeight="1">
      <c r="A814" s="2"/>
      <c r="B814" s="2"/>
      <c r="C814" s="2"/>
      <c r="D814" s="2"/>
      <c r="E814" s="55" t="s">
        <v>3589</v>
      </c>
      <c r="F814" s="56"/>
      <c r="G814" s="56"/>
      <c r="H814" s="56"/>
      <c r="I814" s="56"/>
      <c r="J814" s="56"/>
      <c r="K814" s="57"/>
      <c r="L814" s="58" t="s">
        <v>58</v>
      </c>
      <c r="M814" s="59"/>
      <c r="N814" s="61">
        <v>8</v>
      </c>
      <c r="O814" s="62"/>
      <c r="P814" s="63"/>
      <c r="Q814" s="64"/>
      <c r="R814" s="64"/>
      <c r="S814" s="65"/>
      <c r="T814" s="63" t="str">
        <f t="shared" si="3"/>
        <v>-
-</v>
      </c>
      <c r="U814" s="65"/>
      <c r="V814" s="55" t="s">
        <v>3590</v>
      </c>
      <c r="W814" s="56"/>
      <c r="X814" s="57"/>
    </row>
    <row r="815" spans="1:24" ht="37.65" customHeight="1">
      <c r="A815" s="2"/>
      <c r="B815" s="2"/>
      <c r="C815" s="2"/>
      <c r="D815" s="2"/>
      <c r="E815" s="55" t="s">
        <v>3591</v>
      </c>
      <c r="F815" s="56"/>
      <c r="G815" s="56"/>
      <c r="H815" s="56"/>
      <c r="I815" s="56"/>
      <c r="J815" s="56"/>
      <c r="K815" s="57"/>
      <c r="L815" s="58" t="s">
        <v>65</v>
      </c>
      <c r="M815" s="59"/>
      <c r="N815" s="61">
        <v>1</v>
      </c>
      <c r="O815" s="62"/>
      <c r="P815" s="63"/>
      <c r="Q815" s="64"/>
      <c r="R815" s="64"/>
      <c r="S815" s="65"/>
      <c r="T815" s="63" t="str">
        <f t="shared" si="3"/>
        <v>-
-</v>
      </c>
      <c r="U815" s="65"/>
      <c r="V815" s="55" t="s">
        <v>3592</v>
      </c>
      <c r="W815" s="56"/>
      <c r="X815" s="57"/>
    </row>
    <row r="816" spans="1:24" ht="37.65" customHeight="1">
      <c r="A816" s="2"/>
      <c r="B816" s="2"/>
      <c r="C816" s="2"/>
      <c r="D816" s="2"/>
      <c r="E816" s="55" t="s">
        <v>3593</v>
      </c>
      <c r="F816" s="56"/>
      <c r="G816" s="56"/>
      <c r="H816" s="56"/>
      <c r="I816" s="56"/>
      <c r="J816" s="56"/>
      <c r="K816" s="57"/>
      <c r="L816" s="58" t="s">
        <v>65</v>
      </c>
      <c r="M816" s="59"/>
      <c r="N816" s="61">
        <v>1</v>
      </c>
      <c r="O816" s="62"/>
      <c r="P816" s="63"/>
      <c r="Q816" s="64"/>
      <c r="R816" s="64"/>
      <c r="S816" s="65"/>
      <c r="T816" s="63" t="str">
        <f t="shared" si="3"/>
        <v>-
-</v>
      </c>
      <c r="U816" s="65"/>
      <c r="V816" s="55" t="s">
        <v>3594</v>
      </c>
      <c r="W816" s="56"/>
      <c r="X816" s="57"/>
    </row>
    <row r="817" spans="1:24" ht="37.65" customHeight="1">
      <c r="A817" s="2"/>
      <c r="B817" s="2"/>
      <c r="C817" s="2"/>
      <c r="D817" s="2"/>
      <c r="E817" s="55" t="s">
        <v>3603</v>
      </c>
      <c r="F817" s="56"/>
      <c r="G817" s="56"/>
      <c r="H817" s="56"/>
      <c r="I817" s="56"/>
      <c r="J817" s="56"/>
      <c r="K817" s="57"/>
      <c r="L817" s="58" t="s">
        <v>65</v>
      </c>
      <c r="M817" s="59"/>
      <c r="N817" s="61">
        <v>1</v>
      </c>
      <c r="O817" s="62"/>
      <c r="P817" s="63"/>
      <c r="Q817" s="64"/>
      <c r="R817" s="64"/>
      <c r="S817" s="65"/>
      <c r="T817" s="63" t="str">
        <f t="shared" si="3"/>
        <v>-
-</v>
      </c>
      <c r="U817" s="65"/>
      <c r="V817" s="55" t="s">
        <v>3604</v>
      </c>
      <c r="W817" s="56"/>
      <c r="X817" s="57"/>
    </row>
    <row r="818" spans="1:24" ht="37.65" customHeight="1">
      <c r="A818" s="2"/>
      <c r="B818" s="2"/>
      <c r="C818" s="2"/>
      <c r="D818" s="2"/>
      <c r="E818" s="55" t="s">
        <v>3605</v>
      </c>
      <c r="F818" s="56"/>
      <c r="G818" s="56"/>
      <c r="H818" s="56"/>
      <c r="I818" s="56"/>
      <c r="J818" s="56"/>
      <c r="K818" s="57"/>
      <c r="L818" s="58" t="s">
        <v>65</v>
      </c>
      <c r="M818" s="59"/>
      <c r="N818" s="61">
        <v>1</v>
      </c>
      <c r="O818" s="62"/>
      <c r="P818" s="63"/>
      <c r="Q818" s="64"/>
      <c r="R818" s="64"/>
      <c r="S818" s="65"/>
      <c r="T818" s="63" t="str">
        <f t="shared" si="3"/>
        <v>-
-</v>
      </c>
      <c r="U818" s="65"/>
      <c r="V818" s="55" t="s">
        <v>3606</v>
      </c>
      <c r="W818" s="56"/>
      <c r="X818" s="57"/>
    </row>
    <row r="819" spans="1:24" ht="37.65" customHeight="1">
      <c r="A819" s="2"/>
      <c r="B819" s="2"/>
      <c r="C819" s="2"/>
      <c r="D819" s="2"/>
      <c r="E819" s="55" t="s">
        <v>3595</v>
      </c>
      <c r="F819" s="56"/>
      <c r="G819" s="56"/>
      <c r="H819" s="56"/>
      <c r="I819" s="56"/>
      <c r="J819" s="56"/>
      <c r="K819" s="57"/>
      <c r="L819" s="58" t="s">
        <v>65</v>
      </c>
      <c r="M819" s="59"/>
      <c r="N819" s="61">
        <v>1</v>
      </c>
      <c r="O819" s="62"/>
      <c r="P819" s="63"/>
      <c r="Q819" s="64"/>
      <c r="R819" s="64"/>
      <c r="S819" s="65"/>
      <c r="T819" s="63" t="str">
        <f t="shared" si="3"/>
        <v>-
-</v>
      </c>
      <c r="U819" s="65"/>
      <c r="V819" s="55" t="s">
        <v>3596</v>
      </c>
      <c r="W819" s="56"/>
      <c r="X819" s="57"/>
    </row>
    <row r="820" spans="1:24" ht="18.75" customHeight="1">
      <c r="A820" s="2"/>
      <c r="B820" s="2"/>
      <c r="C820" s="2"/>
      <c r="D820" s="2"/>
      <c r="E820" s="55" t="s">
        <v>3405</v>
      </c>
      <c r="F820" s="56"/>
      <c r="G820" s="56"/>
      <c r="H820" s="56"/>
      <c r="I820" s="56"/>
      <c r="J820" s="56"/>
      <c r="K820" s="57"/>
      <c r="L820" s="58" t="s">
        <v>65</v>
      </c>
      <c r="M820" s="59"/>
      <c r="N820" s="61">
        <v>1</v>
      </c>
      <c r="O820" s="62"/>
      <c r="P820" s="63"/>
      <c r="Q820" s="64"/>
      <c r="R820" s="64"/>
      <c r="S820" s="65"/>
      <c r="T820" s="63" t="str">
        <f>IF(COUNT(N820,P820)=2,ROUND(N820*P820,2),"-")</f>
        <v>-</v>
      </c>
      <c r="U820" s="65"/>
      <c r="V820" s="55" t="s">
        <v>3406</v>
      </c>
      <c r="W820" s="56"/>
      <c r="X820" s="57"/>
    </row>
    <row r="821" spans="1:24" ht="37.65" customHeight="1">
      <c r="A821" s="2"/>
      <c r="B821" s="2"/>
      <c r="C821" s="2"/>
      <c r="D821" s="2"/>
      <c r="E821" s="55" t="s">
        <v>3597</v>
      </c>
      <c r="F821" s="56"/>
      <c r="G821" s="56"/>
      <c r="H821" s="56"/>
      <c r="I821" s="56"/>
      <c r="J821" s="56"/>
      <c r="K821" s="57"/>
      <c r="L821" s="58" t="s">
        <v>65</v>
      </c>
      <c r="M821" s="59"/>
      <c r="N821" s="61">
        <v>1</v>
      </c>
      <c r="O821" s="62"/>
      <c r="P821" s="63"/>
      <c r="Q821" s="64"/>
      <c r="R821" s="64"/>
      <c r="S821" s="65"/>
      <c r="T821" s="63" t="str">
        <f>IF(COUNT(N821,P821)=2,ROUND(N821*P821,2),"-
-")</f>
        <v>-
-</v>
      </c>
      <c r="U821" s="65"/>
      <c r="V821" s="55" t="s">
        <v>3598</v>
      </c>
      <c r="W821" s="56"/>
      <c r="X821" s="57"/>
    </row>
    <row r="822" spans="1:24" ht="18.75" customHeight="1">
      <c r="A822" s="2"/>
      <c r="B822" s="2"/>
      <c r="C822" s="2"/>
      <c r="D822" s="2"/>
      <c r="E822" s="55" t="s">
        <v>3407</v>
      </c>
      <c r="F822" s="56"/>
      <c r="G822" s="56"/>
      <c r="H822" s="56"/>
      <c r="I822" s="56"/>
      <c r="J822" s="56"/>
      <c r="K822" s="57"/>
      <c r="L822" s="58" t="s">
        <v>65</v>
      </c>
      <c r="M822" s="59"/>
      <c r="N822" s="61">
        <v>1</v>
      </c>
      <c r="O822" s="62"/>
      <c r="P822" s="63" t="str">
        <f>IF(COUNT(T813,T814,T815,T816,T817,T818,T819,T820,T821)=9,ROUND(SUM(T813,T814,T815,T816,T817,T818,T819,T820,T821)*0.02,2),"")</f>
        <v/>
      </c>
      <c r="Q822" s="64"/>
      <c r="R822" s="64"/>
      <c r="S822" s="65"/>
      <c r="T822" s="63" t="str">
        <f>IF(COUNT(N822,P822)=2,ROUND(N822*P822,2),"-")</f>
        <v>-</v>
      </c>
      <c r="U822" s="65"/>
      <c r="V822" s="55" t="s">
        <v>3408</v>
      </c>
      <c r="W822" s="56"/>
      <c r="X822" s="57"/>
    </row>
    <row r="823" spans="1:24" ht="18.899999999999999" customHeight="1">
      <c r="A823" s="2"/>
      <c r="B823" s="2"/>
      <c r="C823" s="2"/>
      <c r="D823" s="2"/>
      <c r="E823" s="55" t="s">
        <v>3409</v>
      </c>
      <c r="F823" s="56"/>
      <c r="G823" s="56"/>
      <c r="H823" s="56"/>
      <c r="I823" s="56"/>
      <c r="J823" s="56"/>
      <c r="K823" s="57"/>
      <c r="L823" s="58" t="s">
        <v>207</v>
      </c>
      <c r="M823" s="59"/>
      <c r="N823" s="61">
        <v>1</v>
      </c>
      <c r="O823" s="62"/>
      <c r="P823" s="66"/>
      <c r="Q823" s="67"/>
      <c r="R823" s="67"/>
      <c r="S823" s="68"/>
      <c r="T823" s="63" t="str">
        <f>IF(COUNT(T813,T814,T815,T816,T817,T818,T819,T820,T821,T822)=10,SUM(T813,T814,T815,T816,T817,T818,T819,T820,T821,T822),"-")</f>
        <v>-</v>
      </c>
      <c r="U823" s="65"/>
      <c r="V823" s="55"/>
      <c r="W823" s="56"/>
      <c r="X823" s="57"/>
    </row>
    <row r="824" spans="1:24" ht="18.75" customHeight="1">
      <c r="A824" s="2"/>
      <c r="B824" s="2"/>
      <c r="C824" s="2"/>
      <c r="D824" s="2"/>
      <c r="E824" s="55"/>
      <c r="F824" s="56"/>
      <c r="G824" s="56"/>
      <c r="H824" s="56"/>
      <c r="I824" s="56"/>
      <c r="J824" s="56"/>
      <c r="K824" s="57"/>
      <c r="L824" s="58"/>
      <c r="M824" s="59"/>
      <c r="N824" s="69"/>
      <c r="O824" s="70"/>
      <c r="P824" s="69"/>
      <c r="Q824" s="71"/>
      <c r="R824" s="71"/>
      <c r="S824" s="70"/>
      <c r="T824" s="69"/>
      <c r="U824" s="70"/>
      <c r="V824" s="55"/>
      <c r="W824" s="56"/>
      <c r="X824" s="57"/>
    </row>
    <row r="825" spans="1:24" ht="18.75" customHeight="1">
      <c r="A825" s="2"/>
      <c r="B825" s="2"/>
      <c r="C825" s="2"/>
      <c r="D825" s="2"/>
      <c r="E825" s="55"/>
      <c r="F825" s="56"/>
      <c r="G825" s="56"/>
      <c r="H825" s="56"/>
      <c r="I825" s="56"/>
      <c r="J825" s="56"/>
      <c r="K825" s="57"/>
      <c r="L825" s="58"/>
      <c r="M825" s="59"/>
      <c r="N825" s="69"/>
      <c r="O825" s="70"/>
      <c r="P825" s="69"/>
      <c r="Q825" s="71"/>
      <c r="R825" s="71"/>
      <c r="S825" s="70"/>
      <c r="T825" s="69"/>
      <c r="U825" s="70"/>
      <c r="V825" s="55"/>
      <c r="W825" s="56"/>
      <c r="X825" s="57"/>
    </row>
    <row r="826" spans="1:24" ht="18.75" customHeight="1">
      <c r="A826" s="2"/>
      <c r="B826" s="2"/>
      <c r="C826" s="2"/>
      <c r="D826" s="2"/>
      <c r="E826" s="55"/>
      <c r="F826" s="56"/>
      <c r="G826" s="56"/>
      <c r="H826" s="56"/>
      <c r="I826" s="56"/>
      <c r="J826" s="56"/>
      <c r="K826" s="57"/>
      <c r="L826" s="58"/>
      <c r="M826" s="59"/>
      <c r="N826" s="69"/>
      <c r="O826" s="70"/>
      <c r="P826" s="69"/>
      <c r="Q826" s="71"/>
      <c r="R826" s="71"/>
      <c r="S826" s="70"/>
      <c r="T826" s="69"/>
      <c r="U826" s="70"/>
      <c r="V826" s="55"/>
      <c r="W826" s="56"/>
      <c r="X826" s="57"/>
    </row>
    <row r="827" spans="1:24" ht="18.75" customHeight="1">
      <c r="A827" s="2"/>
      <c r="B827" s="2"/>
      <c r="C827" s="2"/>
      <c r="D827" s="2"/>
      <c r="E827" s="55"/>
      <c r="F827" s="56"/>
      <c r="G827" s="56"/>
      <c r="H827" s="56"/>
      <c r="I827" s="56"/>
      <c r="J827" s="56"/>
      <c r="K827" s="57"/>
      <c r="L827" s="58"/>
      <c r="M827" s="59"/>
      <c r="N827" s="69"/>
      <c r="O827" s="70"/>
      <c r="P827" s="69"/>
      <c r="Q827" s="71"/>
      <c r="R827" s="71"/>
      <c r="S827" s="70"/>
      <c r="T827" s="69"/>
      <c r="U827" s="70"/>
      <c r="V827" s="55"/>
      <c r="W827" s="56"/>
      <c r="X827" s="57"/>
    </row>
    <row r="828" spans="1:24" ht="18.75" customHeight="1">
      <c r="A828" s="2"/>
      <c r="B828" s="2"/>
      <c r="C828" s="2"/>
      <c r="D828" s="2"/>
      <c r="E828" s="55"/>
      <c r="F828" s="56"/>
      <c r="G828" s="56"/>
      <c r="H828" s="56"/>
      <c r="I828" s="56"/>
      <c r="J828" s="56"/>
      <c r="K828" s="57"/>
      <c r="L828" s="58"/>
      <c r="M828" s="59"/>
      <c r="N828" s="69"/>
      <c r="O828" s="70"/>
      <c r="P828" s="69"/>
      <c r="Q828" s="71"/>
      <c r="R828" s="71"/>
      <c r="S828" s="70"/>
      <c r="T828" s="69"/>
      <c r="U828" s="70"/>
      <c r="V828" s="55"/>
      <c r="W828" s="56"/>
      <c r="X828" s="57"/>
    </row>
    <row r="829" spans="1:24" ht="18.75" customHeight="1">
      <c r="A829" s="2"/>
      <c r="B829" s="2"/>
      <c r="C829" s="2"/>
      <c r="D829" s="2"/>
      <c r="E829" s="55"/>
      <c r="F829" s="56"/>
      <c r="G829" s="56"/>
      <c r="H829" s="56"/>
      <c r="I829" s="56"/>
      <c r="J829" s="56"/>
      <c r="K829" s="57"/>
      <c r="L829" s="58"/>
      <c r="M829" s="59"/>
      <c r="N829" s="69"/>
      <c r="O829" s="70"/>
      <c r="P829" s="69"/>
      <c r="Q829" s="71"/>
      <c r="R829" s="71"/>
      <c r="S829" s="70"/>
      <c r="T829" s="69"/>
      <c r="U829" s="70"/>
      <c r="V829" s="55"/>
      <c r="W829" s="56"/>
      <c r="X829" s="57"/>
    </row>
    <row r="830" spans="1:24" ht="18.75" customHeight="1">
      <c r="A830" s="2"/>
      <c r="B830" s="2"/>
      <c r="C830" s="2"/>
      <c r="D830" s="2"/>
      <c r="E830" s="55"/>
      <c r="F830" s="56"/>
      <c r="G830" s="56"/>
      <c r="H830" s="56"/>
      <c r="I830" s="56"/>
      <c r="J830" s="56"/>
      <c r="K830" s="57"/>
      <c r="L830" s="58"/>
      <c r="M830" s="59"/>
      <c r="N830" s="69"/>
      <c r="O830" s="70"/>
      <c r="P830" s="69"/>
      <c r="Q830" s="71"/>
      <c r="R830" s="71"/>
      <c r="S830" s="70"/>
      <c r="T830" s="69"/>
      <c r="U830" s="70"/>
      <c r="V830" s="55"/>
      <c r="W830" s="56"/>
      <c r="X830" s="57"/>
    </row>
    <row r="831" spans="1:24" ht="18.75" customHeight="1">
      <c r="A831" s="2"/>
      <c r="B831" s="2"/>
      <c r="C831" s="2"/>
      <c r="D831" s="2"/>
      <c r="E831" s="55"/>
      <c r="F831" s="56"/>
      <c r="G831" s="56"/>
      <c r="H831" s="56"/>
      <c r="I831" s="56"/>
      <c r="J831" s="56"/>
      <c r="K831" s="57"/>
      <c r="L831" s="58"/>
      <c r="M831" s="59"/>
      <c r="N831" s="69"/>
      <c r="O831" s="70"/>
      <c r="P831" s="69"/>
      <c r="Q831" s="71"/>
      <c r="R831" s="71"/>
      <c r="S831" s="70"/>
      <c r="T831" s="69"/>
      <c r="U831" s="70"/>
      <c r="V831" s="55"/>
      <c r="W831" s="56"/>
      <c r="X831" s="57"/>
    </row>
    <row r="832" spans="1:24" ht="18.75" customHeight="1">
      <c r="A832" s="2"/>
      <c r="B832" s="2"/>
      <c r="C832" s="2"/>
      <c r="D832" s="2"/>
      <c r="E832" s="55"/>
      <c r="F832" s="56"/>
      <c r="G832" s="56"/>
      <c r="H832" s="56"/>
      <c r="I832" s="56"/>
      <c r="J832" s="56"/>
      <c r="K832" s="57"/>
      <c r="L832" s="58"/>
      <c r="M832" s="59"/>
      <c r="N832" s="69"/>
      <c r="O832" s="70"/>
      <c r="P832" s="69"/>
      <c r="Q832" s="71"/>
      <c r="R832" s="71"/>
      <c r="S832" s="70"/>
      <c r="T832" s="69"/>
      <c r="U832" s="70"/>
      <c r="V832" s="55"/>
      <c r="W832" s="56"/>
      <c r="X832" s="57"/>
    </row>
    <row r="833" spans="1:24" ht="37.65" customHeight="1">
      <c r="A833" s="2"/>
      <c r="B833" s="2"/>
      <c r="C833" s="2"/>
      <c r="D833" s="2"/>
      <c r="E833" s="55" t="s">
        <v>3410</v>
      </c>
      <c r="F833" s="56"/>
      <c r="G833" s="56"/>
      <c r="H833" s="56"/>
      <c r="I833" s="56"/>
      <c r="J833" s="56"/>
      <c r="K833" s="56"/>
      <c r="L833" s="56"/>
      <c r="M833" s="57"/>
      <c r="N833" s="58" t="s">
        <v>3599</v>
      </c>
      <c r="O833" s="60"/>
      <c r="P833" s="60"/>
      <c r="Q833" s="60"/>
      <c r="R833" s="60"/>
      <c r="S833" s="59"/>
      <c r="T833" s="72" t="str">
        <f>IF(COUNT(T823,N823)=2,IF(N823=0,"-",ROUND(T823/N823,2)),"-")</f>
        <v>-</v>
      </c>
      <c r="U833" s="73"/>
      <c r="V833" s="55"/>
      <c r="W833" s="56"/>
      <c r="X833" s="57"/>
    </row>
    <row r="834" spans="1:24" ht="4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2" customHeight="1">
      <c r="A835" s="2"/>
      <c r="B835" s="2"/>
      <c r="C835" s="75" t="s">
        <v>42</v>
      </c>
      <c r="D835" s="75"/>
      <c r="E835" s="75"/>
      <c r="F835" s="75"/>
      <c r="G835" s="75"/>
      <c r="H835" s="2"/>
      <c r="I835" s="75" t="s">
        <v>43</v>
      </c>
      <c r="J835" s="75"/>
      <c r="K835" s="2"/>
      <c r="L835" s="2"/>
      <c r="M835" s="75" t="s">
        <v>44</v>
      </c>
      <c r="N835" s="75"/>
      <c r="O835" s="2"/>
      <c r="P835" s="2"/>
      <c r="Q835" s="10" t="s">
        <v>43</v>
      </c>
      <c r="R835" s="2"/>
      <c r="S835" s="2"/>
      <c r="T835" s="2"/>
      <c r="U835" s="2"/>
      <c r="V835" s="2"/>
      <c r="W835" s="2"/>
      <c r="X835" s="2"/>
    </row>
    <row r="836" spans="1:24" ht="6.4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20.8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8" customHeight="1">
      <c r="A838" s="74" t="s">
        <v>0</v>
      </c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</row>
    <row r="839" spans="1:24" ht="6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8" customHeight="1">
      <c r="A840" s="74" t="s">
        <v>3387</v>
      </c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</row>
    <row r="841" spans="1:24" ht="4.0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2" customHeight="1">
      <c r="A842" s="2"/>
      <c r="B842" s="2"/>
      <c r="C842" s="2"/>
      <c r="D842" s="2"/>
      <c r="E842" s="2"/>
      <c r="F842" s="75" t="s">
        <v>3388</v>
      </c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2"/>
      <c r="T842" s="2"/>
      <c r="U842" s="2"/>
      <c r="V842" s="2"/>
      <c r="W842" s="2"/>
      <c r="X842" s="2"/>
    </row>
    <row r="843" spans="1:24" ht="1.0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2.7" customHeight="1">
      <c r="A844" s="2"/>
      <c r="B844" s="2"/>
      <c r="C844" s="2"/>
      <c r="D844" s="2"/>
      <c r="E844" s="2"/>
      <c r="F844" s="75" t="s">
        <v>3389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9.15" customHeight="1">
      <c r="A845" s="2"/>
      <c r="B845" s="2"/>
      <c r="C845" s="2"/>
      <c r="D845" s="2"/>
      <c r="E845" s="2"/>
      <c r="F845" s="7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76" t="s">
        <v>2</v>
      </c>
      <c r="V845" s="76"/>
      <c r="W845" s="76"/>
      <c r="X845" s="76"/>
    </row>
    <row r="846" spans="1:24" ht="2.7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76"/>
      <c r="V846" s="76"/>
      <c r="W846" s="76"/>
      <c r="X846" s="76"/>
    </row>
    <row r="847" spans="1:24" ht="0.4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2.1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75" t="s">
        <v>3610</v>
      </c>
      <c r="V848" s="75"/>
      <c r="W848" s="75"/>
      <c r="X848" s="2"/>
    </row>
    <row r="849" spans="1:24" ht="9.75" customHeight="1">
      <c r="A849" s="2"/>
      <c r="B849" s="75" t="s">
        <v>3391</v>
      </c>
      <c r="C849" s="75"/>
      <c r="D849" s="2"/>
      <c r="E849" s="2"/>
      <c r="F849" s="75" t="s">
        <v>3392</v>
      </c>
      <c r="G849" s="75"/>
      <c r="H849" s="75"/>
      <c r="I849" s="75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75"/>
      <c r="V849" s="75"/>
      <c r="W849" s="75"/>
      <c r="X849" s="2"/>
    </row>
    <row r="850" spans="1:24" ht="2.1" customHeight="1">
      <c r="A850" s="2"/>
      <c r="B850" s="75"/>
      <c r="C850" s="75"/>
      <c r="D850" s="2"/>
      <c r="E850" s="2"/>
      <c r="F850" s="75"/>
      <c r="G850" s="75"/>
      <c r="H850" s="75"/>
      <c r="I850" s="75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.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36.75" customHeight="1">
      <c r="A852" s="49" t="s">
        <v>215</v>
      </c>
      <c r="B852" s="50"/>
      <c r="C852" s="50"/>
      <c r="D852" s="51"/>
      <c r="E852" s="49" t="s">
        <v>3611</v>
      </c>
      <c r="F852" s="50"/>
      <c r="G852" s="50"/>
      <c r="H852" s="50"/>
      <c r="I852" s="50"/>
      <c r="J852" s="50"/>
      <c r="K852" s="50"/>
      <c r="L852" s="50"/>
      <c r="M852" s="51"/>
      <c r="N852" s="52" t="s">
        <v>3585</v>
      </c>
      <c r="O852" s="53"/>
      <c r="P852" s="53"/>
      <c r="Q852" s="53"/>
      <c r="R852" s="53"/>
      <c r="S852" s="54"/>
      <c r="T852" s="49" t="s">
        <v>3612</v>
      </c>
      <c r="U852" s="50"/>
      <c r="V852" s="50"/>
      <c r="W852" s="50"/>
      <c r="X852" s="51"/>
    </row>
    <row r="853" spans="1:24" ht="18.75" customHeight="1">
      <c r="A853" s="2"/>
      <c r="B853" s="2"/>
      <c r="C853" s="2"/>
      <c r="D853" s="2"/>
      <c r="E853" s="55" t="s">
        <v>3396</v>
      </c>
      <c r="F853" s="56"/>
      <c r="G853" s="56"/>
      <c r="H853" s="56"/>
      <c r="I853" s="56"/>
      <c r="J853" s="56"/>
      <c r="K853" s="57"/>
      <c r="L853" s="58" t="s">
        <v>3397</v>
      </c>
      <c r="M853" s="59"/>
      <c r="N853" s="58" t="s">
        <v>3398</v>
      </c>
      <c r="O853" s="59"/>
      <c r="P853" s="58" t="s">
        <v>3399</v>
      </c>
      <c r="Q853" s="60"/>
      <c r="R853" s="60"/>
      <c r="S853" s="59"/>
      <c r="T853" s="58" t="s">
        <v>3400</v>
      </c>
      <c r="U853" s="59"/>
      <c r="V853" s="58" t="s">
        <v>53</v>
      </c>
      <c r="W853" s="60"/>
      <c r="X853" s="59"/>
    </row>
    <row r="854" spans="1:24" ht="37.65" customHeight="1">
      <c r="A854" s="2"/>
      <c r="B854" s="2"/>
      <c r="C854" s="2"/>
      <c r="D854" s="2"/>
      <c r="E854" s="55" t="s">
        <v>3587</v>
      </c>
      <c r="F854" s="56"/>
      <c r="G854" s="56"/>
      <c r="H854" s="56"/>
      <c r="I854" s="56"/>
      <c r="J854" s="56"/>
      <c r="K854" s="57"/>
      <c r="L854" s="58" t="s">
        <v>58</v>
      </c>
      <c r="M854" s="59"/>
      <c r="N854" s="61">
        <v>4</v>
      </c>
      <c r="O854" s="62"/>
      <c r="P854" s="63"/>
      <c r="Q854" s="64"/>
      <c r="R854" s="64"/>
      <c r="S854" s="65"/>
      <c r="T854" s="63" t="str">
        <f t="shared" ref="T854:T860" si="4">IF(COUNT(N854,P854)=2,ROUND(N854*P854,2),"-
-")</f>
        <v>-
-</v>
      </c>
      <c r="U854" s="65"/>
      <c r="V854" s="55" t="s">
        <v>3588</v>
      </c>
      <c r="W854" s="56"/>
      <c r="X854" s="57"/>
    </row>
    <row r="855" spans="1:24" ht="37.65" customHeight="1">
      <c r="A855" s="2"/>
      <c r="B855" s="2"/>
      <c r="C855" s="2"/>
      <c r="D855" s="2"/>
      <c r="E855" s="55" t="s">
        <v>3589</v>
      </c>
      <c r="F855" s="56"/>
      <c r="G855" s="56"/>
      <c r="H855" s="56"/>
      <c r="I855" s="56"/>
      <c r="J855" s="56"/>
      <c r="K855" s="57"/>
      <c r="L855" s="58" t="s">
        <v>58</v>
      </c>
      <c r="M855" s="59"/>
      <c r="N855" s="61">
        <v>8</v>
      </c>
      <c r="O855" s="62"/>
      <c r="P855" s="63"/>
      <c r="Q855" s="64"/>
      <c r="R855" s="64"/>
      <c r="S855" s="65"/>
      <c r="T855" s="63" t="str">
        <f t="shared" si="4"/>
        <v>-
-</v>
      </c>
      <c r="U855" s="65"/>
      <c r="V855" s="55" t="s">
        <v>3590</v>
      </c>
      <c r="W855" s="56"/>
      <c r="X855" s="57"/>
    </row>
    <row r="856" spans="1:24" ht="37.65" customHeight="1">
      <c r="A856" s="2"/>
      <c r="B856" s="2"/>
      <c r="C856" s="2"/>
      <c r="D856" s="2"/>
      <c r="E856" s="55" t="s">
        <v>3591</v>
      </c>
      <c r="F856" s="56"/>
      <c r="G856" s="56"/>
      <c r="H856" s="56"/>
      <c r="I856" s="56"/>
      <c r="J856" s="56"/>
      <c r="K856" s="57"/>
      <c r="L856" s="58" t="s">
        <v>65</v>
      </c>
      <c r="M856" s="59"/>
      <c r="N856" s="61">
        <v>1</v>
      </c>
      <c r="O856" s="62"/>
      <c r="P856" s="63"/>
      <c r="Q856" s="64"/>
      <c r="R856" s="64"/>
      <c r="S856" s="65"/>
      <c r="T856" s="63" t="str">
        <f t="shared" si="4"/>
        <v>-
-</v>
      </c>
      <c r="U856" s="65"/>
      <c r="V856" s="55" t="s">
        <v>3592</v>
      </c>
      <c r="W856" s="56"/>
      <c r="X856" s="57"/>
    </row>
    <row r="857" spans="1:24" ht="37.65" customHeight="1">
      <c r="A857" s="2"/>
      <c r="B857" s="2"/>
      <c r="C857" s="2"/>
      <c r="D857" s="2"/>
      <c r="E857" s="55" t="s">
        <v>3593</v>
      </c>
      <c r="F857" s="56"/>
      <c r="G857" s="56"/>
      <c r="H857" s="56"/>
      <c r="I857" s="56"/>
      <c r="J857" s="56"/>
      <c r="K857" s="57"/>
      <c r="L857" s="58" t="s">
        <v>65</v>
      </c>
      <c r="M857" s="59"/>
      <c r="N857" s="61">
        <v>1</v>
      </c>
      <c r="O857" s="62"/>
      <c r="P857" s="63"/>
      <c r="Q857" s="64"/>
      <c r="R857" s="64"/>
      <c r="S857" s="65"/>
      <c r="T857" s="63" t="str">
        <f t="shared" si="4"/>
        <v>-
-</v>
      </c>
      <c r="U857" s="65"/>
      <c r="V857" s="55" t="s">
        <v>3594</v>
      </c>
      <c r="W857" s="56"/>
      <c r="X857" s="57"/>
    </row>
    <row r="858" spans="1:24" ht="37.65" customHeight="1">
      <c r="A858" s="2"/>
      <c r="B858" s="2"/>
      <c r="C858" s="2"/>
      <c r="D858" s="2"/>
      <c r="E858" s="55" t="s">
        <v>3603</v>
      </c>
      <c r="F858" s="56"/>
      <c r="G858" s="56"/>
      <c r="H858" s="56"/>
      <c r="I858" s="56"/>
      <c r="J858" s="56"/>
      <c r="K858" s="57"/>
      <c r="L858" s="58" t="s">
        <v>65</v>
      </c>
      <c r="M858" s="59"/>
      <c r="N858" s="61">
        <v>1</v>
      </c>
      <c r="O858" s="62"/>
      <c r="P858" s="63"/>
      <c r="Q858" s="64"/>
      <c r="R858" s="64"/>
      <c r="S858" s="65"/>
      <c r="T858" s="63" t="str">
        <f t="shared" si="4"/>
        <v>-
-</v>
      </c>
      <c r="U858" s="65"/>
      <c r="V858" s="55" t="s">
        <v>3604</v>
      </c>
      <c r="W858" s="56"/>
      <c r="X858" s="57"/>
    </row>
    <row r="859" spans="1:24" ht="37.65" customHeight="1">
      <c r="A859" s="2"/>
      <c r="B859" s="2"/>
      <c r="C859" s="2"/>
      <c r="D859" s="2"/>
      <c r="E859" s="55" t="s">
        <v>3605</v>
      </c>
      <c r="F859" s="56"/>
      <c r="G859" s="56"/>
      <c r="H859" s="56"/>
      <c r="I859" s="56"/>
      <c r="J859" s="56"/>
      <c r="K859" s="57"/>
      <c r="L859" s="58" t="s">
        <v>65</v>
      </c>
      <c r="M859" s="59"/>
      <c r="N859" s="61">
        <v>1</v>
      </c>
      <c r="O859" s="62"/>
      <c r="P859" s="63"/>
      <c r="Q859" s="64"/>
      <c r="R859" s="64"/>
      <c r="S859" s="65"/>
      <c r="T859" s="63" t="str">
        <f t="shared" si="4"/>
        <v>-
-</v>
      </c>
      <c r="U859" s="65"/>
      <c r="V859" s="55" t="s">
        <v>3606</v>
      </c>
      <c r="W859" s="56"/>
      <c r="X859" s="57"/>
    </row>
    <row r="860" spans="1:24" ht="37.65" customHeight="1">
      <c r="A860" s="2"/>
      <c r="B860" s="2"/>
      <c r="C860" s="2"/>
      <c r="D860" s="2"/>
      <c r="E860" s="55" t="s">
        <v>3595</v>
      </c>
      <c r="F860" s="56"/>
      <c r="G860" s="56"/>
      <c r="H860" s="56"/>
      <c r="I860" s="56"/>
      <c r="J860" s="56"/>
      <c r="K860" s="57"/>
      <c r="L860" s="58" t="s">
        <v>65</v>
      </c>
      <c r="M860" s="59"/>
      <c r="N860" s="61">
        <v>1</v>
      </c>
      <c r="O860" s="62"/>
      <c r="P860" s="63"/>
      <c r="Q860" s="64"/>
      <c r="R860" s="64"/>
      <c r="S860" s="65"/>
      <c r="T860" s="63" t="str">
        <f t="shared" si="4"/>
        <v>-
-</v>
      </c>
      <c r="U860" s="65"/>
      <c r="V860" s="55" t="s">
        <v>3596</v>
      </c>
      <c r="W860" s="56"/>
      <c r="X860" s="57"/>
    </row>
    <row r="861" spans="1:24" ht="18.75" customHeight="1">
      <c r="A861" s="2"/>
      <c r="B861" s="2"/>
      <c r="C861" s="2"/>
      <c r="D861" s="2"/>
      <c r="E861" s="55" t="s">
        <v>3405</v>
      </c>
      <c r="F861" s="56"/>
      <c r="G861" s="56"/>
      <c r="H861" s="56"/>
      <c r="I861" s="56"/>
      <c r="J861" s="56"/>
      <c r="K861" s="57"/>
      <c r="L861" s="58" t="s">
        <v>65</v>
      </c>
      <c r="M861" s="59"/>
      <c r="N861" s="61">
        <v>1</v>
      </c>
      <c r="O861" s="62"/>
      <c r="P861" s="63"/>
      <c r="Q861" s="64"/>
      <c r="R861" s="64"/>
      <c r="S861" s="65"/>
      <c r="T861" s="63" t="str">
        <f>IF(COUNT(N861,P861)=2,ROUND(N861*P861,2),"-")</f>
        <v>-</v>
      </c>
      <c r="U861" s="65"/>
      <c r="V861" s="55" t="s">
        <v>3406</v>
      </c>
      <c r="W861" s="56"/>
      <c r="X861" s="57"/>
    </row>
    <row r="862" spans="1:24" ht="37.65" customHeight="1">
      <c r="A862" s="2"/>
      <c r="B862" s="2"/>
      <c r="C862" s="2"/>
      <c r="D862" s="2"/>
      <c r="E862" s="55" t="s">
        <v>3597</v>
      </c>
      <c r="F862" s="56"/>
      <c r="G862" s="56"/>
      <c r="H862" s="56"/>
      <c r="I862" s="56"/>
      <c r="J862" s="56"/>
      <c r="K862" s="57"/>
      <c r="L862" s="58" t="s">
        <v>65</v>
      </c>
      <c r="M862" s="59"/>
      <c r="N862" s="61">
        <v>1</v>
      </c>
      <c r="O862" s="62"/>
      <c r="P862" s="63"/>
      <c r="Q862" s="64"/>
      <c r="R862" s="64"/>
      <c r="S862" s="65"/>
      <c r="T862" s="63" t="str">
        <f>IF(COUNT(N862,P862)=2,ROUND(N862*P862,2),"-
-")</f>
        <v>-
-</v>
      </c>
      <c r="U862" s="65"/>
      <c r="V862" s="55" t="s">
        <v>3598</v>
      </c>
      <c r="W862" s="56"/>
      <c r="X862" s="57"/>
    </row>
    <row r="863" spans="1:24" ht="18.75" customHeight="1">
      <c r="A863" s="2"/>
      <c r="B863" s="2"/>
      <c r="C863" s="2"/>
      <c r="D863" s="2"/>
      <c r="E863" s="55" t="s">
        <v>3407</v>
      </c>
      <c r="F863" s="56"/>
      <c r="G863" s="56"/>
      <c r="H863" s="56"/>
      <c r="I863" s="56"/>
      <c r="J863" s="56"/>
      <c r="K863" s="57"/>
      <c r="L863" s="58" t="s">
        <v>65</v>
      </c>
      <c r="M863" s="59"/>
      <c r="N863" s="61">
        <v>1</v>
      </c>
      <c r="O863" s="62"/>
      <c r="P863" s="63" t="str">
        <f>IF(COUNT(T854,T855,T856,T857,T858,T859,T860,T861,T862)=9,ROUND(SUM(T854,T855,T856,T857,T858,T859,T860,T861,T862)*0.02,2),"")</f>
        <v/>
      </c>
      <c r="Q863" s="64"/>
      <c r="R863" s="64"/>
      <c r="S863" s="65"/>
      <c r="T863" s="63" t="str">
        <f>IF(COUNT(N863,P863)=2,ROUND(N863*P863,2),"-")</f>
        <v>-</v>
      </c>
      <c r="U863" s="65"/>
      <c r="V863" s="55" t="s">
        <v>3408</v>
      </c>
      <c r="W863" s="56"/>
      <c r="X863" s="57"/>
    </row>
    <row r="864" spans="1:24" ht="18.899999999999999" customHeight="1">
      <c r="A864" s="2"/>
      <c r="B864" s="2"/>
      <c r="C864" s="2"/>
      <c r="D864" s="2"/>
      <c r="E864" s="55" t="s">
        <v>3409</v>
      </c>
      <c r="F864" s="56"/>
      <c r="G864" s="56"/>
      <c r="H864" s="56"/>
      <c r="I864" s="56"/>
      <c r="J864" s="56"/>
      <c r="K864" s="57"/>
      <c r="L864" s="58" t="s">
        <v>207</v>
      </c>
      <c r="M864" s="59"/>
      <c r="N864" s="61">
        <v>1</v>
      </c>
      <c r="O864" s="62"/>
      <c r="P864" s="66"/>
      <c r="Q864" s="67"/>
      <c r="R864" s="67"/>
      <c r="S864" s="68"/>
      <c r="T864" s="63" t="str">
        <f>IF(COUNT(T854,T855,T856,T857,T858,T859,T860,T861,T862,T863)=10,SUM(T854,T855,T856,T857,T858,T859,T860,T861,T862,T863),"-")</f>
        <v>-</v>
      </c>
      <c r="U864" s="65"/>
      <c r="V864" s="55"/>
      <c r="W864" s="56"/>
      <c r="X864" s="57"/>
    </row>
    <row r="865" spans="1:24" ht="18.75" customHeight="1">
      <c r="A865" s="2"/>
      <c r="B865" s="2"/>
      <c r="C865" s="2"/>
      <c r="D865" s="2"/>
      <c r="E865" s="55"/>
      <c r="F865" s="56"/>
      <c r="G865" s="56"/>
      <c r="H865" s="56"/>
      <c r="I865" s="56"/>
      <c r="J865" s="56"/>
      <c r="K865" s="57"/>
      <c r="L865" s="58"/>
      <c r="M865" s="59"/>
      <c r="N865" s="69"/>
      <c r="O865" s="70"/>
      <c r="P865" s="69"/>
      <c r="Q865" s="71"/>
      <c r="R865" s="71"/>
      <c r="S865" s="70"/>
      <c r="T865" s="69"/>
      <c r="U865" s="70"/>
      <c r="V865" s="55"/>
      <c r="W865" s="56"/>
      <c r="X865" s="57"/>
    </row>
    <row r="866" spans="1:24" ht="18.75" customHeight="1">
      <c r="A866" s="2"/>
      <c r="B866" s="2"/>
      <c r="C866" s="2"/>
      <c r="D866" s="2"/>
      <c r="E866" s="55"/>
      <c r="F866" s="56"/>
      <c r="G866" s="56"/>
      <c r="H866" s="56"/>
      <c r="I866" s="56"/>
      <c r="J866" s="56"/>
      <c r="K866" s="57"/>
      <c r="L866" s="58"/>
      <c r="M866" s="59"/>
      <c r="N866" s="69"/>
      <c r="O866" s="70"/>
      <c r="P866" s="69"/>
      <c r="Q866" s="71"/>
      <c r="R866" s="71"/>
      <c r="S866" s="70"/>
      <c r="T866" s="69"/>
      <c r="U866" s="70"/>
      <c r="V866" s="55"/>
      <c r="W866" s="56"/>
      <c r="X866" s="57"/>
    </row>
    <row r="867" spans="1:24" ht="18.75" customHeight="1">
      <c r="A867" s="2"/>
      <c r="B867" s="2"/>
      <c r="C867" s="2"/>
      <c r="D867" s="2"/>
      <c r="E867" s="55"/>
      <c r="F867" s="56"/>
      <c r="G867" s="56"/>
      <c r="H867" s="56"/>
      <c r="I867" s="56"/>
      <c r="J867" s="56"/>
      <c r="K867" s="57"/>
      <c r="L867" s="58"/>
      <c r="M867" s="59"/>
      <c r="N867" s="69"/>
      <c r="O867" s="70"/>
      <c r="P867" s="69"/>
      <c r="Q867" s="71"/>
      <c r="R867" s="71"/>
      <c r="S867" s="70"/>
      <c r="T867" s="69"/>
      <c r="U867" s="70"/>
      <c r="V867" s="55"/>
      <c r="W867" s="56"/>
      <c r="X867" s="57"/>
    </row>
    <row r="868" spans="1:24" ht="18.75" customHeight="1">
      <c r="A868" s="2"/>
      <c r="B868" s="2"/>
      <c r="C868" s="2"/>
      <c r="D868" s="2"/>
      <c r="E868" s="55"/>
      <c r="F868" s="56"/>
      <c r="G868" s="56"/>
      <c r="H868" s="56"/>
      <c r="I868" s="56"/>
      <c r="J868" s="56"/>
      <c r="K868" s="57"/>
      <c r="L868" s="58"/>
      <c r="M868" s="59"/>
      <c r="N868" s="69"/>
      <c r="O868" s="70"/>
      <c r="P868" s="69"/>
      <c r="Q868" s="71"/>
      <c r="R868" s="71"/>
      <c r="S868" s="70"/>
      <c r="T868" s="69"/>
      <c r="U868" s="70"/>
      <c r="V868" s="55"/>
      <c r="W868" s="56"/>
      <c r="X868" s="57"/>
    </row>
    <row r="869" spans="1:24" ht="18.75" customHeight="1">
      <c r="A869" s="2"/>
      <c r="B869" s="2"/>
      <c r="C869" s="2"/>
      <c r="D869" s="2"/>
      <c r="E869" s="55"/>
      <c r="F869" s="56"/>
      <c r="G869" s="56"/>
      <c r="H869" s="56"/>
      <c r="I869" s="56"/>
      <c r="J869" s="56"/>
      <c r="K869" s="57"/>
      <c r="L869" s="58"/>
      <c r="M869" s="59"/>
      <c r="N869" s="69"/>
      <c r="O869" s="70"/>
      <c r="P869" s="69"/>
      <c r="Q869" s="71"/>
      <c r="R869" s="71"/>
      <c r="S869" s="70"/>
      <c r="T869" s="69"/>
      <c r="U869" s="70"/>
      <c r="V869" s="55"/>
      <c r="W869" s="56"/>
      <c r="X869" s="57"/>
    </row>
    <row r="870" spans="1:24" ht="18.75" customHeight="1">
      <c r="A870" s="2"/>
      <c r="B870" s="2"/>
      <c r="C870" s="2"/>
      <c r="D870" s="2"/>
      <c r="E870" s="55"/>
      <c r="F870" s="56"/>
      <c r="G870" s="56"/>
      <c r="H870" s="56"/>
      <c r="I870" s="56"/>
      <c r="J870" s="56"/>
      <c r="K870" s="57"/>
      <c r="L870" s="58"/>
      <c r="M870" s="59"/>
      <c r="N870" s="69"/>
      <c r="O870" s="70"/>
      <c r="P870" s="69"/>
      <c r="Q870" s="71"/>
      <c r="R870" s="71"/>
      <c r="S870" s="70"/>
      <c r="T870" s="69"/>
      <c r="U870" s="70"/>
      <c r="V870" s="55"/>
      <c r="W870" s="56"/>
      <c r="X870" s="57"/>
    </row>
    <row r="871" spans="1:24" ht="18.75" customHeight="1">
      <c r="A871" s="2"/>
      <c r="B871" s="2"/>
      <c r="C871" s="2"/>
      <c r="D871" s="2"/>
      <c r="E871" s="55"/>
      <c r="F871" s="56"/>
      <c r="G871" s="56"/>
      <c r="H871" s="56"/>
      <c r="I871" s="56"/>
      <c r="J871" s="56"/>
      <c r="K871" s="57"/>
      <c r="L871" s="58"/>
      <c r="M871" s="59"/>
      <c r="N871" s="69"/>
      <c r="O871" s="70"/>
      <c r="P871" s="69"/>
      <c r="Q871" s="71"/>
      <c r="R871" s="71"/>
      <c r="S871" s="70"/>
      <c r="T871" s="69"/>
      <c r="U871" s="70"/>
      <c r="V871" s="55"/>
      <c r="W871" s="56"/>
      <c r="X871" s="57"/>
    </row>
    <row r="872" spans="1:24" ht="18.75" customHeight="1">
      <c r="A872" s="2"/>
      <c r="B872" s="2"/>
      <c r="C872" s="2"/>
      <c r="D872" s="2"/>
      <c r="E872" s="55"/>
      <c r="F872" s="56"/>
      <c r="G872" s="56"/>
      <c r="H872" s="56"/>
      <c r="I872" s="56"/>
      <c r="J872" s="56"/>
      <c r="K872" s="57"/>
      <c r="L872" s="58"/>
      <c r="M872" s="59"/>
      <c r="N872" s="69"/>
      <c r="O872" s="70"/>
      <c r="P872" s="69"/>
      <c r="Q872" s="71"/>
      <c r="R872" s="71"/>
      <c r="S872" s="70"/>
      <c r="T872" s="69"/>
      <c r="U872" s="70"/>
      <c r="V872" s="55"/>
      <c r="W872" s="56"/>
      <c r="X872" s="57"/>
    </row>
    <row r="873" spans="1:24" ht="18.75" customHeight="1">
      <c r="A873" s="2"/>
      <c r="B873" s="2"/>
      <c r="C873" s="2"/>
      <c r="D873" s="2"/>
      <c r="E873" s="55"/>
      <c r="F873" s="56"/>
      <c r="G873" s="56"/>
      <c r="H873" s="56"/>
      <c r="I873" s="56"/>
      <c r="J873" s="56"/>
      <c r="K873" s="57"/>
      <c r="L873" s="58"/>
      <c r="M873" s="59"/>
      <c r="N873" s="69"/>
      <c r="O873" s="70"/>
      <c r="P873" s="69"/>
      <c r="Q873" s="71"/>
      <c r="R873" s="71"/>
      <c r="S873" s="70"/>
      <c r="T873" s="69"/>
      <c r="U873" s="70"/>
      <c r="V873" s="55"/>
      <c r="W873" s="56"/>
      <c r="X873" s="57"/>
    </row>
    <row r="874" spans="1:24" ht="37.65" customHeight="1">
      <c r="A874" s="2"/>
      <c r="B874" s="2"/>
      <c r="C874" s="2"/>
      <c r="D874" s="2"/>
      <c r="E874" s="55" t="s">
        <v>3410</v>
      </c>
      <c r="F874" s="56"/>
      <c r="G874" s="56"/>
      <c r="H874" s="56"/>
      <c r="I874" s="56"/>
      <c r="J874" s="56"/>
      <c r="K874" s="56"/>
      <c r="L874" s="56"/>
      <c r="M874" s="57"/>
      <c r="N874" s="58" t="s">
        <v>3599</v>
      </c>
      <c r="O874" s="60"/>
      <c r="P874" s="60"/>
      <c r="Q874" s="60"/>
      <c r="R874" s="60"/>
      <c r="S874" s="59"/>
      <c r="T874" s="72" t="str">
        <f>IF(COUNT(T864,N864)=2,IF(N864=0,"-",ROUND(T864/N864,2)),"-")</f>
        <v>-</v>
      </c>
      <c r="U874" s="73"/>
      <c r="V874" s="55"/>
      <c r="W874" s="56"/>
      <c r="X874" s="57"/>
    </row>
    <row r="875" spans="1:24" ht="4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2" customHeight="1">
      <c r="A876" s="2"/>
      <c r="B876" s="2"/>
      <c r="C876" s="75" t="s">
        <v>42</v>
      </c>
      <c r="D876" s="75"/>
      <c r="E876" s="75"/>
      <c r="F876" s="75"/>
      <c r="G876" s="75"/>
      <c r="H876" s="2"/>
      <c r="I876" s="75" t="s">
        <v>43</v>
      </c>
      <c r="J876" s="75"/>
      <c r="K876" s="2"/>
      <c r="L876" s="2"/>
      <c r="M876" s="75" t="s">
        <v>44</v>
      </c>
      <c r="N876" s="75"/>
      <c r="O876" s="2"/>
      <c r="P876" s="2"/>
      <c r="Q876" s="10" t="s">
        <v>43</v>
      </c>
      <c r="R876" s="2"/>
      <c r="S876" s="2"/>
      <c r="T876" s="2"/>
      <c r="U876" s="2"/>
      <c r="V876" s="2"/>
      <c r="W876" s="2"/>
      <c r="X876" s="2"/>
    </row>
    <row r="877" spans="1:24" ht="6.4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20.8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8" customHeight="1">
      <c r="A879" s="74" t="s">
        <v>0</v>
      </c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</row>
    <row r="880" spans="1:24" ht="6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8" customHeight="1">
      <c r="A881" s="74" t="s">
        <v>3387</v>
      </c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</row>
    <row r="882" spans="1:24" ht="4.0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2" customHeight="1">
      <c r="A883" s="2"/>
      <c r="B883" s="2"/>
      <c r="C883" s="2"/>
      <c r="D883" s="2"/>
      <c r="E883" s="2"/>
      <c r="F883" s="75" t="s">
        <v>3388</v>
      </c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2"/>
      <c r="T883" s="2"/>
      <c r="U883" s="2"/>
      <c r="V883" s="2"/>
      <c r="W883" s="2"/>
      <c r="X883" s="2"/>
    </row>
    <row r="884" spans="1:24" ht="1.0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2.7" customHeight="1">
      <c r="A885" s="2"/>
      <c r="B885" s="2"/>
      <c r="C885" s="2"/>
      <c r="D885" s="2"/>
      <c r="E885" s="2"/>
      <c r="F885" s="75" t="s">
        <v>3389</v>
      </c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9.15" customHeight="1">
      <c r="A886" s="2"/>
      <c r="B886" s="2"/>
      <c r="C886" s="2"/>
      <c r="D886" s="2"/>
      <c r="E886" s="2"/>
      <c r="F886" s="7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76" t="s">
        <v>2</v>
      </c>
      <c r="V886" s="76"/>
      <c r="W886" s="76"/>
      <c r="X886" s="76"/>
    </row>
    <row r="887" spans="1:24" ht="2.7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76"/>
      <c r="V887" s="76"/>
      <c r="W887" s="76"/>
      <c r="X887" s="76"/>
    </row>
    <row r="888" spans="1:24" ht="0.4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2.1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75" t="s">
        <v>3613</v>
      </c>
      <c r="V889" s="75"/>
      <c r="W889" s="75"/>
      <c r="X889" s="2"/>
    </row>
    <row r="890" spans="1:24" ht="9.75" customHeight="1">
      <c r="A890" s="2"/>
      <c r="B890" s="75" t="s">
        <v>3391</v>
      </c>
      <c r="C890" s="75"/>
      <c r="D890" s="2"/>
      <c r="E890" s="2"/>
      <c r="F890" s="75" t="s">
        <v>3392</v>
      </c>
      <c r="G890" s="75"/>
      <c r="H890" s="75"/>
      <c r="I890" s="75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75"/>
      <c r="V890" s="75"/>
      <c r="W890" s="75"/>
      <c r="X890" s="2"/>
    </row>
    <row r="891" spans="1:24" ht="2.1" customHeight="1">
      <c r="A891" s="2"/>
      <c r="B891" s="75"/>
      <c r="C891" s="75"/>
      <c r="D891" s="2"/>
      <c r="E891" s="2"/>
      <c r="F891" s="75"/>
      <c r="G891" s="75"/>
      <c r="H891" s="75"/>
      <c r="I891" s="75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.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36.75" customHeight="1">
      <c r="A893" s="49" t="s">
        <v>218</v>
      </c>
      <c r="B893" s="50"/>
      <c r="C893" s="50"/>
      <c r="D893" s="51"/>
      <c r="E893" s="49" t="s">
        <v>3614</v>
      </c>
      <c r="F893" s="50"/>
      <c r="G893" s="50"/>
      <c r="H893" s="50"/>
      <c r="I893" s="50"/>
      <c r="J893" s="50"/>
      <c r="K893" s="50"/>
      <c r="L893" s="50"/>
      <c r="M893" s="51"/>
      <c r="N893" s="52" t="s">
        <v>3585</v>
      </c>
      <c r="O893" s="53"/>
      <c r="P893" s="53"/>
      <c r="Q893" s="53"/>
      <c r="R893" s="53"/>
      <c r="S893" s="54"/>
      <c r="T893" s="49" t="s">
        <v>3615</v>
      </c>
      <c r="U893" s="50"/>
      <c r="V893" s="50"/>
      <c r="W893" s="50"/>
      <c r="X893" s="51"/>
    </row>
    <row r="894" spans="1:24" ht="18.75" customHeight="1">
      <c r="A894" s="2"/>
      <c r="B894" s="2"/>
      <c r="C894" s="2"/>
      <c r="D894" s="2"/>
      <c r="E894" s="55" t="s">
        <v>3396</v>
      </c>
      <c r="F894" s="56"/>
      <c r="G894" s="56"/>
      <c r="H894" s="56"/>
      <c r="I894" s="56"/>
      <c r="J894" s="56"/>
      <c r="K894" s="57"/>
      <c r="L894" s="58" t="s">
        <v>3397</v>
      </c>
      <c r="M894" s="59"/>
      <c r="N894" s="58" t="s">
        <v>3398</v>
      </c>
      <c r="O894" s="59"/>
      <c r="P894" s="58" t="s">
        <v>3399</v>
      </c>
      <c r="Q894" s="60"/>
      <c r="R894" s="60"/>
      <c r="S894" s="59"/>
      <c r="T894" s="58" t="s">
        <v>3400</v>
      </c>
      <c r="U894" s="59"/>
      <c r="V894" s="58" t="s">
        <v>53</v>
      </c>
      <c r="W894" s="60"/>
      <c r="X894" s="59"/>
    </row>
    <row r="895" spans="1:24" ht="37.65" customHeight="1">
      <c r="A895" s="2"/>
      <c r="B895" s="2"/>
      <c r="C895" s="2"/>
      <c r="D895" s="2"/>
      <c r="E895" s="55" t="s">
        <v>3587</v>
      </c>
      <c r="F895" s="56"/>
      <c r="G895" s="56"/>
      <c r="H895" s="56"/>
      <c r="I895" s="56"/>
      <c r="J895" s="56"/>
      <c r="K895" s="57"/>
      <c r="L895" s="58" t="s">
        <v>58</v>
      </c>
      <c r="M895" s="59"/>
      <c r="N895" s="61">
        <v>7</v>
      </c>
      <c r="O895" s="62"/>
      <c r="P895" s="63"/>
      <c r="Q895" s="64"/>
      <c r="R895" s="64"/>
      <c r="S895" s="65"/>
      <c r="T895" s="63" t="str">
        <f t="shared" ref="T895:T901" si="5">IF(COUNT(N895,P895)=2,ROUND(N895*P895,2),"-
-")</f>
        <v>-
-</v>
      </c>
      <c r="U895" s="65"/>
      <c r="V895" s="55" t="s">
        <v>3588</v>
      </c>
      <c r="W895" s="56"/>
      <c r="X895" s="57"/>
    </row>
    <row r="896" spans="1:24" ht="37.65" customHeight="1">
      <c r="A896" s="2"/>
      <c r="B896" s="2"/>
      <c r="C896" s="2"/>
      <c r="D896" s="2"/>
      <c r="E896" s="55" t="s">
        <v>3589</v>
      </c>
      <c r="F896" s="56"/>
      <c r="G896" s="56"/>
      <c r="H896" s="56"/>
      <c r="I896" s="56"/>
      <c r="J896" s="56"/>
      <c r="K896" s="57"/>
      <c r="L896" s="58" t="s">
        <v>58</v>
      </c>
      <c r="M896" s="59"/>
      <c r="N896" s="61">
        <v>14</v>
      </c>
      <c r="O896" s="62"/>
      <c r="P896" s="63"/>
      <c r="Q896" s="64"/>
      <c r="R896" s="64"/>
      <c r="S896" s="65"/>
      <c r="T896" s="63" t="str">
        <f t="shared" si="5"/>
        <v>-
-</v>
      </c>
      <c r="U896" s="65"/>
      <c r="V896" s="55" t="s">
        <v>3590</v>
      </c>
      <c r="W896" s="56"/>
      <c r="X896" s="57"/>
    </row>
    <row r="897" spans="1:24" ht="37.65" customHeight="1">
      <c r="A897" s="2"/>
      <c r="B897" s="2"/>
      <c r="C897" s="2"/>
      <c r="D897" s="2"/>
      <c r="E897" s="55" t="s">
        <v>3591</v>
      </c>
      <c r="F897" s="56"/>
      <c r="G897" s="56"/>
      <c r="H897" s="56"/>
      <c r="I897" s="56"/>
      <c r="J897" s="56"/>
      <c r="K897" s="57"/>
      <c r="L897" s="58" t="s">
        <v>65</v>
      </c>
      <c r="M897" s="59"/>
      <c r="N897" s="61">
        <v>1</v>
      </c>
      <c r="O897" s="62"/>
      <c r="P897" s="63"/>
      <c r="Q897" s="64"/>
      <c r="R897" s="64"/>
      <c r="S897" s="65"/>
      <c r="T897" s="63" t="str">
        <f t="shared" si="5"/>
        <v>-
-</v>
      </c>
      <c r="U897" s="65"/>
      <c r="V897" s="55" t="s">
        <v>3592</v>
      </c>
      <c r="W897" s="56"/>
      <c r="X897" s="57"/>
    </row>
    <row r="898" spans="1:24" ht="37.65" customHeight="1">
      <c r="A898" s="2"/>
      <c r="B898" s="2"/>
      <c r="C898" s="2"/>
      <c r="D898" s="2"/>
      <c r="E898" s="55" t="s">
        <v>3593</v>
      </c>
      <c r="F898" s="56"/>
      <c r="G898" s="56"/>
      <c r="H898" s="56"/>
      <c r="I898" s="56"/>
      <c r="J898" s="56"/>
      <c r="K898" s="57"/>
      <c r="L898" s="58" t="s">
        <v>65</v>
      </c>
      <c r="M898" s="59"/>
      <c r="N898" s="61">
        <v>1</v>
      </c>
      <c r="O898" s="62"/>
      <c r="P898" s="63"/>
      <c r="Q898" s="64"/>
      <c r="R898" s="64"/>
      <c r="S898" s="65"/>
      <c r="T898" s="63" t="str">
        <f t="shared" si="5"/>
        <v>-
-</v>
      </c>
      <c r="U898" s="65"/>
      <c r="V898" s="55" t="s">
        <v>3594</v>
      </c>
      <c r="W898" s="56"/>
      <c r="X898" s="57"/>
    </row>
    <row r="899" spans="1:24" ht="37.65" customHeight="1">
      <c r="A899" s="2"/>
      <c r="B899" s="2"/>
      <c r="C899" s="2"/>
      <c r="D899" s="2"/>
      <c r="E899" s="55" t="s">
        <v>3595</v>
      </c>
      <c r="F899" s="56"/>
      <c r="G899" s="56"/>
      <c r="H899" s="56"/>
      <c r="I899" s="56"/>
      <c r="J899" s="56"/>
      <c r="K899" s="57"/>
      <c r="L899" s="58" t="s">
        <v>65</v>
      </c>
      <c r="M899" s="59"/>
      <c r="N899" s="61">
        <v>1</v>
      </c>
      <c r="O899" s="62"/>
      <c r="P899" s="63"/>
      <c r="Q899" s="64"/>
      <c r="R899" s="64"/>
      <c r="S899" s="65"/>
      <c r="T899" s="63" t="str">
        <f t="shared" si="5"/>
        <v>-
-</v>
      </c>
      <c r="U899" s="65"/>
      <c r="V899" s="55" t="s">
        <v>3596</v>
      </c>
      <c r="W899" s="56"/>
      <c r="X899" s="57"/>
    </row>
    <row r="900" spans="1:24" ht="37.65" customHeight="1">
      <c r="A900" s="2"/>
      <c r="B900" s="2"/>
      <c r="C900" s="2"/>
      <c r="D900" s="2"/>
      <c r="E900" s="55" t="s">
        <v>3616</v>
      </c>
      <c r="F900" s="56"/>
      <c r="G900" s="56"/>
      <c r="H900" s="56"/>
      <c r="I900" s="56"/>
      <c r="J900" s="56"/>
      <c r="K900" s="57"/>
      <c r="L900" s="58" t="s">
        <v>65</v>
      </c>
      <c r="M900" s="59"/>
      <c r="N900" s="61">
        <v>1</v>
      </c>
      <c r="O900" s="62"/>
      <c r="P900" s="63"/>
      <c r="Q900" s="64"/>
      <c r="R900" s="64"/>
      <c r="S900" s="65"/>
      <c r="T900" s="63" t="str">
        <f t="shared" si="5"/>
        <v>-
-</v>
      </c>
      <c r="U900" s="65"/>
      <c r="V900" s="55" t="s">
        <v>3617</v>
      </c>
      <c r="W900" s="56"/>
      <c r="X900" s="57"/>
    </row>
    <row r="901" spans="1:24" ht="37.65" customHeight="1">
      <c r="A901" s="2"/>
      <c r="B901" s="2"/>
      <c r="C901" s="2"/>
      <c r="D901" s="2"/>
      <c r="E901" s="55" t="s">
        <v>3618</v>
      </c>
      <c r="F901" s="56"/>
      <c r="G901" s="56"/>
      <c r="H901" s="56"/>
      <c r="I901" s="56"/>
      <c r="J901" s="56"/>
      <c r="K901" s="57"/>
      <c r="L901" s="58" t="s">
        <v>65</v>
      </c>
      <c r="M901" s="59"/>
      <c r="N901" s="61">
        <v>1</v>
      </c>
      <c r="O901" s="62"/>
      <c r="P901" s="63"/>
      <c r="Q901" s="64"/>
      <c r="R901" s="64"/>
      <c r="S901" s="65"/>
      <c r="T901" s="63" t="str">
        <f t="shared" si="5"/>
        <v>-
-</v>
      </c>
      <c r="U901" s="65"/>
      <c r="V901" s="55" t="s">
        <v>3619</v>
      </c>
      <c r="W901" s="56"/>
      <c r="X901" s="57"/>
    </row>
    <row r="902" spans="1:24" ht="18.75" customHeight="1">
      <c r="A902" s="2"/>
      <c r="B902" s="2"/>
      <c r="C902" s="2"/>
      <c r="D902" s="2"/>
      <c r="E902" s="55" t="s">
        <v>3405</v>
      </c>
      <c r="F902" s="56"/>
      <c r="G902" s="56"/>
      <c r="H902" s="56"/>
      <c r="I902" s="56"/>
      <c r="J902" s="56"/>
      <c r="K902" s="57"/>
      <c r="L902" s="58" t="s">
        <v>65</v>
      </c>
      <c r="M902" s="59"/>
      <c r="N902" s="61">
        <v>1</v>
      </c>
      <c r="O902" s="62"/>
      <c r="P902" s="63"/>
      <c r="Q902" s="64"/>
      <c r="R902" s="64"/>
      <c r="S902" s="65"/>
      <c r="T902" s="63" t="str">
        <f>IF(COUNT(N902,P902)=2,ROUND(N902*P902,2),"-")</f>
        <v>-</v>
      </c>
      <c r="U902" s="65"/>
      <c r="V902" s="55" t="s">
        <v>3406</v>
      </c>
      <c r="W902" s="56"/>
      <c r="X902" s="57"/>
    </row>
    <row r="903" spans="1:24" ht="18.75" customHeight="1">
      <c r="A903" s="2"/>
      <c r="B903" s="2"/>
      <c r="C903" s="2"/>
      <c r="D903" s="2"/>
      <c r="E903" s="55" t="s">
        <v>3407</v>
      </c>
      <c r="F903" s="56"/>
      <c r="G903" s="56"/>
      <c r="H903" s="56"/>
      <c r="I903" s="56"/>
      <c r="J903" s="56"/>
      <c r="K903" s="57"/>
      <c r="L903" s="58" t="s">
        <v>65</v>
      </c>
      <c r="M903" s="59"/>
      <c r="N903" s="61">
        <v>1</v>
      </c>
      <c r="O903" s="62"/>
      <c r="P903" s="63" t="str">
        <f>IF(COUNT(T895,T896,T897,T898,T899,T900,T901,T902)=8,ROUND(SUM(T895,T896,T897,T898,T899,T900,T901,T902)*0.02,2),"")</f>
        <v/>
      </c>
      <c r="Q903" s="64"/>
      <c r="R903" s="64"/>
      <c r="S903" s="65"/>
      <c r="T903" s="63" t="str">
        <f>IF(COUNT(N903,P903)=2,ROUND(N903*P903,2),"-")</f>
        <v>-</v>
      </c>
      <c r="U903" s="65"/>
      <c r="V903" s="55" t="s">
        <v>3408</v>
      </c>
      <c r="W903" s="56"/>
      <c r="X903" s="57"/>
    </row>
    <row r="904" spans="1:24" ht="18.899999999999999" customHeight="1">
      <c r="A904" s="2"/>
      <c r="B904" s="2"/>
      <c r="C904" s="2"/>
      <c r="D904" s="2"/>
      <c r="E904" s="55" t="s">
        <v>3409</v>
      </c>
      <c r="F904" s="56"/>
      <c r="G904" s="56"/>
      <c r="H904" s="56"/>
      <c r="I904" s="56"/>
      <c r="J904" s="56"/>
      <c r="K904" s="57"/>
      <c r="L904" s="58" t="s">
        <v>207</v>
      </c>
      <c r="M904" s="59"/>
      <c r="N904" s="61">
        <v>1</v>
      </c>
      <c r="O904" s="62"/>
      <c r="P904" s="66"/>
      <c r="Q904" s="67"/>
      <c r="R904" s="67"/>
      <c r="S904" s="68"/>
      <c r="T904" s="63" t="str">
        <f>IF(COUNT(T895,T896,T897,T898,T899,T900,T901,T902,T903)=9,SUM(T895,T896,T897,T898,T899,T900,T901,T902,T903),"-")</f>
        <v>-</v>
      </c>
      <c r="U904" s="65"/>
      <c r="V904" s="55"/>
      <c r="W904" s="56"/>
      <c r="X904" s="57"/>
    </row>
    <row r="905" spans="1:24" ht="18.75" customHeight="1">
      <c r="A905" s="2"/>
      <c r="B905" s="2"/>
      <c r="C905" s="2"/>
      <c r="D905" s="2"/>
      <c r="E905" s="55"/>
      <c r="F905" s="56"/>
      <c r="G905" s="56"/>
      <c r="H905" s="56"/>
      <c r="I905" s="56"/>
      <c r="J905" s="56"/>
      <c r="K905" s="57"/>
      <c r="L905" s="58"/>
      <c r="M905" s="59"/>
      <c r="N905" s="69"/>
      <c r="O905" s="70"/>
      <c r="P905" s="69"/>
      <c r="Q905" s="71"/>
      <c r="R905" s="71"/>
      <c r="S905" s="70"/>
      <c r="T905" s="69"/>
      <c r="U905" s="70"/>
      <c r="V905" s="55"/>
      <c r="W905" s="56"/>
      <c r="X905" s="57"/>
    </row>
    <row r="906" spans="1:24" ht="18.75" customHeight="1">
      <c r="A906" s="2"/>
      <c r="B906" s="2"/>
      <c r="C906" s="2"/>
      <c r="D906" s="2"/>
      <c r="E906" s="55"/>
      <c r="F906" s="56"/>
      <c r="G906" s="56"/>
      <c r="H906" s="56"/>
      <c r="I906" s="56"/>
      <c r="J906" s="56"/>
      <c r="K906" s="57"/>
      <c r="L906" s="58"/>
      <c r="M906" s="59"/>
      <c r="N906" s="69"/>
      <c r="O906" s="70"/>
      <c r="P906" s="69"/>
      <c r="Q906" s="71"/>
      <c r="R906" s="71"/>
      <c r="S906" s="70"/>
      <c r="T906" s="69"/>
      <c r="U906" s="70"/>
      <c r="V906" s="55"/>
      <c r="W906" s="56"/>
      <c r="X906" s="57"/>
    </row>
    <row r="907" spans="1:24" ht="18.75" customHeight="1">
      <c r="A907" s="2"/>
      <c r="B907" s="2"/>
      <c r="C907" s="2"/>
      <c r="D907" s="2"/>
      <c r="E907" s="55"/>
      <c r="F907" s="56"/>
      <c r="G907" s="56"/>
      <c r="H907" s="56"/>
      <c r="I907" s="56"/>
      <c r="J907" s="56"/>
      <c r="K907" s="57"/>
      <c r="L907" s="58"/>
      <c r="M907" s="59"/>
      <c r="N907" s="69"/>
      <c r="O907" s="70"/>
      <c r="P907" s="69"/>
      <c r="Q907" s="71"/>
      <c r="R907" s="71"/>
      <c r="S907" s="70"/>
      <c r="T907" s="69"/>
      <c r="U907" s="70"/>
      <c r="V907" s="55"/>
      <c r="W907" s="56"/>
      <c r="X907" s="57"/>
    </row>
    <row r="908" spans="1:24" ht="18.75" customHeight="1">
      <c r="A908" s="2"/>
      <c r="B908" s="2"/>
      <c r="C908" s="2"/>
      <c r="D908" s="2"/>
      <c r="E908" s="55"/>
      <c r="F908" s="56"/>
      <c r="G908" s="56"/>
      <c r="H908" s="56"/>
      <c r="I908" s="56"/>
      <c r="J908" s="56"/>
      <c r="K908" s="57"/>
      <c r="L908" s="58"/>
      <c r="M908" s="59"/>
      <c r="N908" s="69"/>
      <c r="O908" s="70"/>
      <c r="P908" s="69"/>
      <c r="Q908" s="71"/>
      <c r="R908" s="71"/>
      <c r="S908" s="70"/>
      <c r="T908" s="69"/>
      <c r="U908" s="70"/>
      <c r="V908" s="55"/>
      <c r="W908" s="56"/>
      <c r="X908" s="57"/>
    </row>
    <row r="909" spans="1:24" ht="18.75" customHeight="1">
      <c r="A909" s="2"/>
      <c r="B909" s="2"/>
      <c r="C909" s="2"/>
      <c r="D909" s="2"/>
      <c r="E909" s="55"/>
      <c r="F909" s="56"/>
      <c r="G909" s="56"/>
      <c r="H909" s="56"/>
      <c r="I909" s="56"/>
      <c r="J909" s="56"/>
      <c r="K909" s="57"/>
      <c r="L909" s="58"/>
      <c r="M909" s="59"/>
      <c r="N909" s="69"/>
      <c r="O909" s="70"/>
      <c r="P909" s="69"/>
      <c r="Q909" s="71"/>
      <c r="R909" s="71"/>
      <c r="S909" s="70"/>
      <c r="T909" s="69"/>
      <c r="U909" s="70"/>
      <c r="V909" s="55"/>
      <c r="W909" s="56"/>
      <c r="X909" s="57"/>
    </row>
    <row r="910" spans="1:24" ht="18.75" customHeight="1">
      <c r="A910" s="2"/>
      <c r="B910" s="2"/>
      <c r="C910" s="2"/>
      <c r="D910" s="2"/>
      <c r="E910" s="55"/>
      <c r="F910" s="56"/>
      <c r="G910" s="56"/>
      <c r="H910" s="56"/>
      <c r="I910" s="56"/>
      <c r="J910" s="56"/>
      <c r="K910" s="57"/>
      <c r="L910" s="58"/>
      <c r="M910" s="59"/>
      <c r="N910" s="69"/>
      <c r="O910" s="70"/>
      <c r="P910" s="69"/>
      <c r="Q910" s="71"/>
      <c r="R910" s="71"/>
      <c r="S910" s="70"/>
      <c r="T910" s="69"/>
      <c r="U910" s="70"/>
      <c r="V910" s="55"/>
      <c r="W910" s="56"/>
      <c r="X910" s="57"/>
    </row>
    <row r="911" spans="1:24" ht="18.75" customHeight="1">
      <c r="A911" s="2"/>
      <c r="B911" s="2"/>
      <c r="C911" s="2"/>
      <c r="D911" s="2"/>
      <c r="E911" s="55"/>
      <c r="F911" s="56"/>
      <c r="G911" s="56"/>
      <c r="H911" s="56"/>
      <c r="I911" s="56"/>
      <c r="J911" s="56"/>
      <c r="K911" s="57"/>
      <c r="L911" s="58"/>
      <c r="M911" s="59"/>
      <c r="N911" s="69"/>
      <c r="O911" s="70"/>
      <c r="P911" s="69"/>
      <c r="Q911" s="71"/>
      <c r="R911" s="71"/>
      <c r="S911" s="70"/>
      <c r="T911" s="69"/>
      <c r="U911" s="70"/>
      <c r="V911" s="55"/>
      <c r="W911" s="56"/>
      <c r="X911" s="57"/>
    </row>
    <row r="912" spans="1:24" ht="18.75" customHeight="1">
      <c r="A912" s="2"/>
      <c r="B912" s="2"/>
      <c r="C912" s="2"/>
      <c r="D912" s="2"/>
      <c r="E912" s="55"/>
      <c r="F912" s="56"/>
      <c r="G912" s="56"/>
      <c r="H912" s="56"/>
      <c r="I912" s="56"/>
      <c r="J912" s="56"/>
      <c r="K912" s="57"/>
      <c r="L912" s="58"/>
      <c r="M912" s="59"/>
      <c r="N912" s="69"/>
      <c r="O912" s="70"/>
      <c r="P912" s="69"/>
      <c r="Q912" s="71"/>
      <c r="R912" s="71"/>
      <c r="S912" s="70"/>
      <c r="T912" s="69"/>
      <c r="U912" s="70"/>
      <c r="V912" s="55"/>
      <c r="W912" s="56"/>
      <c r="X912" s="57"/>
    </row>
    <row r="913" spans="1:24" ht="18.75" customHeight="1">
      <c r="A913" s="2"/>
      <c r="B913" s="2"/>
      <c r="C913" s="2"/>
      <c r="D913" s="2"/>
      <c r="E913" s="55"/>
      <c r="F913" s="56"/>
      <c r="G913" s="56"/>
      <c r="H913" s="56"/>
      <c r="I913" s="56"/>
      <c r="J913" s="56"/>
      <c r="K913" s="57"/>
      <c r="L913" s="58"/>
      <c r="M913" s="59"/>
      <c r="N913" s="69"/>
      <c r="O913" s="70"/>
      <c r="P913" s="69"/>
      <c r="Q913" s="71"/>
      <c r="R913" s="71"/>
      <c r="S913" s="70"/>
      <c r="T913" s="69"/>
      <c r="U913" s="70"/>
      <c r="V913" s="55"/>
      <c r="W913" s="56"/>
      <c r="X913" s="57"/>
    </row>
    <row r="914" spans="1:24" ht="18.75" customHeight="1">
      <c r="A914" s="2"/>
      <c r="B914" s="2"/>
      <c r="C914" s="2"/>
      <c r="D914" s="2"/>
      <c r="E914" s="55"/>
      <c r="F914" s="56"/>
      <c r="G914" s="56"/>
      <c r="H914" s="56"/>
      <c r="I914" s="56"/>
      <c r="J914" s="56"/>
      <c r="K914" s="57"/>
      <c r="L914" s="58"/>
      <c r="M914" s="59"/>
      <c r="N914" s="69"/>
      <c r="O914" s="70"/>
      <c r="P914" s="69"/>
      <c r="Q914" s="71"/>
      <c r="R914" s="71"/>
      <c r="S914" s="70"/>
      <c r="T914" s="69"/>
      <c r="U914" s="70"/>
      <c r="V914" s="55"/>
      <c r="W914" s="56"/>
      <c r="X914" s="57"/>
    </row>
    <row r="915" spans="1:24" ht="18.75" customHeight="1">
      <c r="A915" s="2"/>
      <c r="B915" s="2"/>
      <c r="C915" s="2"/>
      <c r="D915" s="2"/>
      <c r="E915" s="55"/>
      <c r="F915" s="56"/>
      <c r="G915" s="56"/>
      <c r="H915" s="56"/>
      <c r="I915" s="56"/>
      <c r="J915" s="56"/>
      <c r="K915" s="57"/>
      <c r="L915" s="58"/>
      <c r="M915" s="59"/>
      <c r="N915" s="69"/>
      <c r="O915" s="70"/>
      <c r="P915" s="69"/>
      <c r="Q915" s="71"/>
      <c r="R915" s="71"/>
      <c r="S915" s="70"/>
      <c r="T915" s="69"/>
      <c r="U915" s="70"/>
      <c r="V915" s="55"/>
      <c r="W915" s="56"/>
      <c r="X915" s="57"/>
    </row>
    <row r="916" spans="1:24" ht="37.65" customHeight="1">
      <c r="A916" s="2"/>
      <c r="B916" s="2"/>
      <c r="C916" s="2"/>
      <c r="D916" s="2"/>
      <c r="E916" s="55" t="s">
        <v>3410</v>
      </c>
      <c r="F916" s="56"/>
      <c r="G916" s="56"/>
      <c r="H916" s="56"/>
      <c r="I916" s="56"/>
      <c r="J916" s="56"/>
      <c r="K916" s="56"/>
      <c r="L916" s="56"/>
      <c r="M916" s="57"/>
      <c r="N916" s="58" t="s">
        <v>3599</v>
      </c>
      <c r="O916" s="60"/>
      <c r="P916" s="60"/>
      <c r="Q916" s="60"/>
      <c r="R916" s="60"/>
      <c r="S916" s="59"/>
      <c r="T916" s="72" t="str">
        <f>IF(COUNT(T904,N904)=2,IF(N904=0,"-",ROUND(T904/N904,2)),"-")</f>
        <v>-</v>
      </c>
      <c r="U916" s="73"/>
      <c r="V916" s="55"/>
      <c r="W916" s="56"/>
      <c r="X916" s="57"/>
    </row>
    <row r="917" spans="1:24" ht="4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2" customHeight="1">
      <c r="A918" s="2"/>
      <c r="B918" s="2"/>
      <c r="C918" s="75" t="s">
        <v>42</v>
      </c>
      <c r="D918" s="75"/>
      <c r="E918" s="75"/>
      <c r="F918" s="75"/>
      <c r="G918" s="75"/>
      <c r="H918" s="2"/>
      <c r="I918" s="75" t="s">
        <v>43</v>
      </c>
      <c r="J918" s="75"/>
      <c r="K918" s="2"/>
      <c r="L918" s="2"/>
      <c r="M918" s="75" t="s">
        <v>44</v>
      </c>
      <c r="N918" s="75"/>
      <c r="O918" s="2"/>
      <c r="P918" s="2"/>
      <c r="Q918" s="10" t="s">
        <v>43</v>
      </c>
      <c r="R918" s="2"/>
      <c r="S918" s="2"/>
      <c r="T918" s="2"/>
      <c r="U918" s="2"/>
      <c r="V918" s="2"/>
      <c r="W918" s="2"/>
      <c r="X918" s="2"/>
    </row>
    <row r="919" spans="1:24" ht="6.4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20.8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8" customHeight="1">
      <c r="A921" s="74" t="s">
        <v>0</v>
      </c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</row>
    <row r="922" spans="1:24" ht="6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8" customHeight="1">
      <c r="A923" s="74" t="s">
        <v>3387</v>
      </c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</row>
    <row r="924" spans="1:24" ht="4.0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2" customHeight="1">
      <c r="A925" s="2"/>
      <c r="B925" s="2"/>
      <c r="C925" s="2"/>
      <c r="D925" s="2"/>
      <c r="E925" s="2"/>
      <c r="F925" s="75" t="s">
        <v>3388</v>
      </c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2"/>
      <c r="T925" s="2"/>
      <c r="U925" s="2"/>
      <c r="V925" s="2"/>
      <c r="W925" s="2"/>
      <c r="X925" s="2"/>
    </row>
    <row r="926" spans="1:24" ht="1.0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2.7" customHeight="1">
      <c r="A927" s="2"/>
      <c r="B927" s="2"/>
      <c r="C927" s="2"/>
      <c r="D927" s="2"/>
      <c r="E927" s="2"/>
      <c r="F927" s="75" t="s">
        <v>3389</v>
      </c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9.15" customHeight="1">
      <c r="A928" s="2"/>
      <c r="B928" s="2"/>
      <c r="C928" s="2"/>
      <c r="D928" s="2"/>
      <c r="E928" s="2"/>
      <c r="F928" s="7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76" t="s">
        <v>2</v>
      </c>
      <c r="V928" s="76"/>
      <c r="W928" s="76"/>
      <c r="X928" s="76"/>
    </row>
    <row r="929" spans="1:24" ht="2.7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76"/>
      <c r="V929" s="76"/>
      <c r="W929" s="76"/>
      <c r="X929" s="76"/>
    </row>
    <row r="930" spans="1:24" ht="0.4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2.1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75" t="s">
        <v>3620</v>
      </c>
      <c r="V931" s="75"/>
      <c r="W931" s="75"/>
      <c r="X931" s="2"/>
    </row>
    <row r="932" spans="1:24" ht="9.75" customHeight="1">
      <c r="A932" s="2"/>
      <c r="B932" s="75" t="s">
        <v>3391</v>
      </c>
      <c r="C932" s="75"/>
      <c r="D932" s="2"/>
      <c r="E932" s="2"/>
      <c r="F932" s="75" t="s">
        <v>3392</v>
      </c>
      <c r="G932" s="75"/>
      <c r="H932" s="75"/>
      <c r="I932" s="75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75"/>
      <c r="V932" s="75"/>
      <c r="W932" s="75"/>
      <c r="X932" s="2"/>
    </row>
    <row r="933" spans="1:24" ht="2.1" customHeight="1">
      <c r="A933" s="2"/>
      <c r="B933" s="75"/>
      <c r="C933" s="75"/>
      <c r="D933" s="2"/>
      <c r="E933" s="2"/>
      <c r="F933" s="75"/>
      <c r="G933" s="75"/>
      <c r="H933" s="75"/>
      <c r="I933" s="75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.8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36.75" customHeight="1">
      <c r="A935" s="49" t="s">
        <v>221</v>
      </c>
      <c r="B935" s="50"/>
      <c r="C935" s="50"/>
      <c r="D935" s="51"/>
      <c r="E935" s="49" t="s">
        <v>3621</v>
      </c>
      <c r="F935" s="50"/>
      <c r="G935" s="50"/>
      <c r="H935" s="50"/>
      <c r="I935" s="50"/>
      <c r="J935" s="50"/>
      <c r="K935" s="50"/>
      <c r="L935" s="50"/>
      <c r="M935" s="51"/>
      <c r="N935" s="52" t="s">
        <v>3585</v>
      </c>
      <c r="O935" s="53"/>
      <c r="P935" s="53"/>
      <c r="Q935" s="53"/>
      <c r="R935" s="53"/>
      <c r="S935" s="54"/>
      <c r="T935" s="49" t="s">
        <v>3622</v>
      </c>
      <c r="U935" s="50"/>
      <c r="V935" s="50"/>
      <c r="W935" s="50"/>
      <c r="X935" s="51"/>
    </row>
    <row r="936" spans="1:24" ht="18.75" customHeight="1">
      <c r="A936" s="2"/>
      <c r="B936" s="2"/>
      <c r="C936" s="2"/>
      <c r="D936" s="2"/>
      <c r="E936" s="55" t="s">
        <v>3396</v>
      </c>
      <c r="F936" s="56"/>
      <c r="G936" s="56"/>
      <c r="H936" s="56"/>
      <c r="I936" s="56"/>
      <c r="J936" s="56"/>
      <c r="K936" s="57"/>
      <c r="L936" s="58" t="s">
        <v>3397</v>
      </c>
      <c r="M936" s="59"/>
      <c r="N936" s="58" t="s">
        <v>3398</v>
      </c>
      <c r="O936" s="59"/>
      <c r="P936" s="58" t="s">
        <v>3399</v>
      </c>
      <c r="Q936" s="60"/>
      <c r="R936" s="60"/>
      <c r="S936" s="59"/>
      <c r="T936" s="58" t="s">
        <v>3400</v>
      </c>
      <c r="U936" s="59"/>
      <c r="V936" s="58" t="s">
        <v>53</v>
      </c>
      <c r="W936" s="60"/>
      <c r="X936" s="59"/>
    </row>
    <row r="937" spans="1:24" ht="37.65" customHeight="1">
      <c r="A937" s="2"/>
      <c r="B937" s="2"/>
      <c r="C937" s="2"/>
      <c r="D937" s="2"/>
      <c r="E937" s="55" t="s">
        <v>3587</v>
      </c>
      <c r="F937" s="56"/>
      <c r="G937" s="56"/>
      <c r="H937" s="56"/>
      <c r="I937" s="56"/>
      <c r="J937" s="56"/>
      <c r="K937" s="57"/>
      <c r="L937" s="58" t="s">
        <v>58</v>
      </c>
      <c r="M937" s="59"/>
      <c r="N937" s="61">
        <v>21</v>
      </c>
      <c r="O937" s="62"/>
      <c r="P937" s="63"/>
      <c r="Q937" s="64"/>
      <c r="R937" s="64"/>
      <c r="S937" s="65"/>
      <c r="T937" s="63" t="str">
        <f t="shared" ref="T937:T944" si="6">IF(COUNT(N937,P937)=2,ROUND(N937*P937,2),"-
-")</f>
        <v>-
-</v>
      </c>
      <c r="U937" s="65"/>
      <c r="V937" s="55" t="s">
        <v>3588</v>
      </c>
      <c r="W937" s="56"/>
      <c r="X937" s="57"/>
    </row>
    <row r="938" spans="1:24" ht="37.65" customHeight="1">
      <c r="A938" s="2"/>
      <c r="B938" s="2"/>
      <c r="C938" s="2"/>
      <c r="D938" s="2"/>
      <c r="E938" s="55" t="s">
        <v>3589</v>
      </c>
      <c r="F938" s="56"/>
      <c r="G938" s="56"/>
      <c r="H938" s="56"/>
      <c r="I938" s="56"/>
      <c r="J938" s="56"/>
      <c r="K938" s="57"/>
      <c r="L938" s="58" t="s">
        <v>58</v>
      </c>
      <c r="M938" s="59"/>
      <c r="N938" s="61">
        <v>42</v>
      </c>
      <c r="O938" s="62"/>
      <c r="P938" s="63"/>
      <c r="Q938" s="64"/>
      <c r="R938" s="64"/>
      <c r="S938" s="65"/>
      <c r="T938" s="63" t="str">
        <f t="shared" si="6"/>
        <v>-
-</v>
      </c>
      <c r="U938" s="65"/>
      <c r="V938" s="55" t="s">
        <v>3590</v>
      </c>
      <c r="W938" s="56"/>
      <c r="X938" s="57"/>
    </row>
    <row r="939" spans="1:24" ht="37.65" customHeight="1">
      <c r="A939" s="2"/>
      <c r="B939" s="2"/>
      <c r="C939" s="2"/>
      <c r="D939" s="2"/>
      <c r="E939" s="55" t="s">
        <v>3591</v>
      </c>
      <c r="F939" s="56"/>
      <c r="G939" s="56"/>
      <c r="H939" s="56"/>
      <c r="I939" s="56"/>
      <c r="J939" s="56"/>
      <c r="K939" s="57"/>
      <c r="L939" s="58" t="s">
        <v>65</v>
      </c>
      <c r="M939" s="59"/>
      <c r="N939" s="61">
        <v>1</v>
      </c>
      <c r="O939" s="62"/>
      <c r="P939" s="63"/>
      <c r="Q939" s="64"/>
      <c r="R939" s="64"/>
      <c r="S939" s="65"/>
      <c r="T939" s="63" t="str">
        <f t="shared" si="6"/>
        <v>-
-</v>
      </c>
      <c r="U939" s="65"/>
      <c r="V939" s="55" t="s">
        <v>3592</v>
      </c>
      <c r="W939" s="56"/>
      <c r="X939" s="57"/>
    </row>
    <row r="940" spans="1:24" ht="37.65" customHeight="1">
      <c r="A940" s="2"/>
      <c r="B940" s="2"/>
      <c r="C940" s="2"/>
      <c r="D940" s="2"/>
      <c r="E940" s="55" t="s">
        <v>3593</v>
      </c>
      <c r="F940" s="56"/>
      <c r="G940" s="56"/>
      <c r="H940" s="56"/>
      <c r="I940" s="56"/>
      <c r="J940" s="56"/>
      <c r="K940" s="57"/>
      <c r="L940" s="58" t="s">
        <v>65</v>
      </c>
      <c r="M940" s="59"/>
      <c r="N940" s="61">
        <v>1</v>
      </c>
      <c r="O940" s="62"/>
      <c r="P940" s="63"/>
      <c r="Q940" s="64"/>
      <c r="R940" s="64"/>
      <c r="S940" s="65"/>
      <c r="T940" s="63" t="str">
        <f t="shared" si="6"/>
        <v>-
-</v>
      </c>
      <c r="U940" s="65"/>
      <c r="V940" s="55" t="s">
        <v>3594</v>
      </c>
      <c r="W940" s="56"/>
      <c r="X940" s="57"/>
    </row>
    <row r="941" spans="1:24" ht="37.65" customHeight="1">
      <c r="A941" s="2"/>
      <c r="B941" s="2"/>
      <c r="C941" s="2"/>
      <c r="D941" s="2"/>
      <c r="E941" s="55" t="s">
        <v>3595</v>
      </c>
      <c r="F941" s="56"/>
      <c r="G941" s="56"/>
      <c r="H941" s="56"/>
      <c r="I941" s="56"/>
      <c r="J941" s="56"/>
      <c r="K941" s="57"/>
      <c r="L941" s="58" t="s">
        <v>65</v>
      </c>
      <c r="M941" s="59"/>
      <c r="N941" s="61">
        <v>1</v>
      </c>
      <c r="O941" s="62"/>
      <c r="P941" s="63"/>
      <c r="Q941" s="64"/>
      <c r="R941" s="64"/>
      <c r="S941" s="65"/>
      <c r="T941" s="63" t="str">
        <f t="shared" si="6"/>
        <v>-
-</v>
      </c>
      <c r="U941" s="65"/>
      <c r="V941" s="55" t="s">
        <v>3596</v>
      </c>
      <c r="W941" s="56"/>
      <c r="X941" s="57"/>
    </row>
    <row r="942" spans="1:24" ht="37.65" customHeight="1">
      <c r="A942" s="2"/>
      <c r="B942" s="2"/>
      <c r="C942" s="2"/>
      <c r="D942" s="2"/>
      <c r="E942" s="55" t="s">
        <v>3623</v>
      </c>
      <c r="F942" s="56"/>
      <c r="G942" s="56"/>
      <c r="H942" s="56"/>
      <c r="I942" s="56"/>
      <c r="J942" s="56"/>
      <c r="K942" s="57"/>
      <c r="L942" s="58" t="s">
        <v>65</v>
      </c>
      <c r="M942" s="59"/>
      <c r="N942" s="61">
        <v>2</v>
      </c>
      <c r="O942" s="62"/>
      <c r="P942" s="63"/>
      <c r="Q942" s="64"/>
      <c r="R942" s="64"/>
      <c r="S942" s="65"/>
      <c r="T942" s="63" t="str">
        <f t="shared" si="6"/>
        <v>-
-</v>
      </c>
      <c r="U942" s="65"/>
      <c r="V942" s="55" t="s">
        <v>3624</v>
      </c>
      <c r="W942" s="56"/>
      <c r="X942" s="57"/>
    </row>
    <row r="943" spans="1:24" ht="37.65" customHeight="1">
      <c r="A943" s="2"/>
      <c r="B943" s="2"/>
      <c r="C943" s="2"/>
      <c r="D943" s="2"/>
      <c r="E943" s="55" t="s">
        <v>3625</v>
      </c>
      <c r="F943" s="56"/>
      <c r="G943" s="56"/>
      <c r="H943" s="56"/>
      <c r="I943" s="56"/>
      <c r="J943" s="56"/>
      <c r="K943" s="57"/>
      <c r="L943" s="58" t="s">
        <v>65</v>
      </c>
      <c r="M943" s="59"/>
      <c r="N943" s="61">
        <v>1</v>
      </c>
      <c r="O943" s="62"/>
      <c r="P943" s="63"/>
      <c r="Q943" s="64"/>
      <c r="R943" s="64"/>
      <c r="S943" s="65"/>
      <c r="T943" s="63" t="str">
        <f t="shared" si="6"/>
        <v>-
-</v>
      </c>
      <c r="U943" s="65"/>
      <c r="V943" s="55" t="s">
        <v>3626</v>
      </c>
      <c r="W943" s="56"/>
      <c r="X943" s="57"/>
    </row>
    <row r="944" spans="1:24" ht="37.65" customHeight="1">
      <c r="A944" s="2"/>
      <c r="B944" s="2"/>
      <c r="C944" s="2"/>
      <c r="D944" s="2"/>
      <c r="E944" s="55" t="s">
        <v>3627</v>
      </c>
      <c r="F944" s="56"/>
      <c r="G944" s="56"/>
      <c r="H944" s="56"/>
      <c r="I944" s="56"/>
      <c r="J944" s="56"/>
      <c r="K944" s="57"/>
      <c r="L944" s="58" t="s">
        <v>65</v>
      </c>
      <c r="M944" s="59"/>
      <c r="N944" s="61">
        <v>2</v>
      </c>
      <c r="O944" s="62"/>
      <c r="P944" s="63"/>
      <c r="Q944" s="64"/>
      <c r="R944" s="64"/>
      <c r="S944" s="65"/>
      <c r="T944" s="63" t="str">
        <f t="shared" si="6"/>
        <v>-
-</v>
      </c>
      <c r="U944" s="65"/>
      <c r="V944" s="55" t="s">
        <v>3628</v>
      </c>
      <c r="W944" s="56"/>
      <c r="X944" s="57"/>
    </row>
    <row r="945" spans="1:24" ht="18.75" customHeight="1">
      <c r="A945" s="2"/>
      <c r="B945" s="2"/>
      <c r="C945" s="2"/>
      <c r="D945" s="2"/>
      <c r="E945" s="55" t="s">
        <v>3405</v>
      </c>
      <c r="F945" s="56"/>
      <c r="G945" s="56"/>
      <c r="H945" s="56"/>
      <c r="I945" s="56"/>
      <c r="J945" s="56"/>
      <c r="K945" s="57"/>
      <c r="L945" s="58" t="s">
        <v>65</v>
      </c>
      <c r="M945" s="59"/>
      <c r="N945" s="61">
        <v>1</v>
      </c>
      <c r="O945" s="62"/>
      <c r="P945" s="63"/>
      <c r="Q945" s="64"/>
      <c r="R945" s="64"/>
      <c r="S945" s="65"/>
      <c r="T945" s="63" t="str">
        <f>IF(COUNT(N945,P945)=2,ROUND(N945*P945,2),"-")</f>
        <v>-</v>
      </c>
      <c r="U945" s="65"/>
      <c r="V945" s="55" t="s">
        <v>3406</v>
      </c>
      <c r="W945" s="56"/>
      <c r="X945" s="57"/>
    </row>
    <row r="946" spans="1:24" ht="18.75" customHeight="1">
      <c r="A946" s="2"/>
      <c r="B946" s="2"/>
      <c r="C946" s="2"/>
      <c r="D946" s="2"/>
      <c r="E946" s="55" t="s">
        <v>3407</v>
      </c>
      <c r="F946" s="56"/>
      <c r="G946" s="56"/>
      <c r="H946" s="56"/>
      <c r="I946" s="56"/>
      <c r="J946" s="56"/>
      <c r="K946" s="57"/>
      <c r="L946" s="58" t="s">
        <v>65</v>
      </c>
      <c r="M946" s="59"/>
      <c r="N946" s="61">
        <v>1</v>
      </c>
      <c r="O946" s="62"/>
      <c r="P946" s="63" t="str">
        <f>IF(COUNT(T937,T938,T939,T940,T941,T942,T943,T944,T945)=9,ROUND(SUM(T937,T938,T939,T940,T941,T942,T943,T944,T945)*0.02,2),"")</f>
        <v/>
      </c>
      <c r="Q946" s="64"/>
      <c r="R946" s="64"/>
      <c r="S946" s="65"/>
      <c r="T946" s="63" t="str">
        <f>IF(COUNT(N946,P946)=2,ROUND(N946*P946,2),"-")</f>
        <v>-</v>
      </c>
      <c r="U946" s="65"/>
      <c r="V946" s="55" t="s">
        <v>3408</v>
      </c>
      <c r="W946" s="56"/>
      <c r="X946" s="57"/>
    </row>
    <row r="947" spans="1:24" ht="18.899999999999999" customHeight="1">
      <c r="A947" s="2"/>
      <c r="B947" s="2"/>
      <c r="C947" s="2"/>
      <c r="D947" s="2"/>
      <c r="E947" s="55" t="s">
        <v>3409</v>
      </c>
      <c r="F947" s="56"/>
      <c r="G947" s="56"/>
      <c r="H947" s="56"/>
      <c r="I947" s="56"/>
      <c r="J947" s="56"/>
      <c r="K947" s="57"/>
      <c r="L947" s="58" t="s">
        <v>207</v>
      </c>
      <c r="M947" s="59"/>
      <c r="N947" s="61">
        <v>1</v>
      </c>
      <c r="O947" s="62"/>
      <c r="P947" s="66"/>
      <c r="Q947" s="67"/>
      <c r="R947" s="67"/>
      <c r="S947" s="68"/>
      <c r="T947" s="63" t="str">
        <f>IF(COUNT(T937,T938,T939,T940,T941,T942,T943,T944,T945,T946)=10,SUM(T937,T938,T939,T940,T941,T942,T943,T944,T945,T946),"-")</f>
        <v>-</v>
      </c>
      <c r="U947" s="65"/>
      <c r="V947" s="55"/>
      <c r="W947" s="56"/>
      <c r="X947" s="57"/>
    </row>
    <row r="948" spans="1:24" ht="18.75" customHeight="1">
      <c r="A948" s="2"/>
      <c r="B948" s="2"/>
      <c r="C948" s="2"/>
      <c r="D948" s="2"/>
      <c r="E948" s="55"/>
      <c r="F948" s="56"/>
      <c r="G948" s="56"/>
      <c r="H948" s="56"/>
      <c r="I948" s="56"/>
      <c r="J948" s="56"/>
      <c r="K948" s="57"/>
      <c r="L948" s="58"/>
      <c r="M948" s="59"/>
      <c r="N948" s="69"/>
      <c r="O948" s="70"/>
      <c r="P948" s="69"/>
      <c r="Q948" s="71"/>
      <c r="R948" s="71"/>
      <c r="S948" s="70"/>
      <c r="T948" s="69"/>
      <c r="U948" s="70"/>
      <c r="V948" s="55"/>
      <c r="W948" s="56"/>
      <c r="X948" s="57"/>
    </row>
    <row r="949" spans="1:24" ht="18.75" customHeight="1">
      <c r="A949" s="2"/>
      <c r="B949" s="2"/>
      <c r="C949" s="2"/>
      <c r="D949" s="2"/>
      <c r="E949" s="55"/>
      <c r="F949" s="56"/>
      <c r="G949" s="56"/>
      <c r="H949" s="56"/>
      <c r="I949" s="56"/>
      <c r="J949" s="56"/>
      <c r="K949" s="57"/>
      <c r="L949" s="58"/>
      <c r="M949" s="59"/>
      <c r="N949" s="69"/>
      <c r="O949" s="70"/>
      <c r="P949" s="69"/>
      <c r="Q949" s="71"/>
      <c r="R949" s="71"/>
      <c r="S949" s="70"/>
      <c r="T949" s="69"/>
      <c r="U949" s="70"/>
      <c r="V949" s="55"/>
      <c r="W949" s="56"/>
      <c r="X949" s="57"/>
    </row>
    <row r="950" spans="1:24" ht="18.75" customHeight="1">
      <c r="A950" s="2"/>
      <c r="B950" s="2"/>
      <c r="C950" s="2"/>
      <c r="D950" s="2"/>
      <c r="E950" s="55"/>
      <c r="F950" s="56"/>
      <c r="G950" s="56"/>
      <c r="H950" s="56"/>
      <c r="I950" s="56"/>
      <c r="J950" s="56"/>
      <c r="K950" s="57"/>
      <c r="L950" s="58"/>
      <c r="M950" s="59"/>
      <c r="N950" s="69"/>
      <c r="O950" s="70"/>
      <c r="P950" s="69"/>
      <c r="Q950" s="71"/>
      <c r="R950" s="71"/>
      <c r="S950" s="70"/>
      <c r="T950" s="69"/>
      <c r="U950" s="70"/>
      <c r="V950" s="55"/>
      <c r="W950" s="56"/>
      <c r="X950" s="57"/>
    </row>
    <row r="951" spans="1:24" ht="18.75" customHeight="1">
      <c r="A951" s="2"/>
      <c r="B951" s="2"/>
      <c r="C951" s="2"/>
      <c r="D951" s="2"/>
      <c r="E951" s="55"/>
      <c r="F951" s="56"/>
      <c r="G951" s="56"/>
      <c r="H951" s="56"/>
      <c r="I951" s="56"/>
      <c r="J951" s="56"/>
      <c r="K951" s="57"/>
      <c r="L951" s="58"/>
      <c r="M951" s="59"/>
      <c r="N951" s="69"/>
      <c r="O951" s="70"/>
      <c r="P951" s="69"/>
      <c r="Q951" s="71"/>
      <c r="R951" s="71"/>
      <c r="S951" s="70"/>
      <c r="T951" s="69"/>
      <c r="U951" s="70"/>
      <c r="V951" s="55"/>
      <c r="W951" s="56"/>
      <c r="X951" s="57"/>
    </row>
    <row r="952" spans="1:24" ht="18.75" customHeight="1">
      <c r="A952" s="2"/>
      <c r="B952" s="2"/>
      <c r="C952" s="2"/>
      <c r="D952" s="2"/>
      <c r="E952" s="55"/>
      <c r="F952" s="56"/>
      <c r="G952" s="56"/>
      <c r="H952" s="56"/>
      <c r="I952" s="56"/>
      <c r="J952" s="56"/>
      <c r="K952" s="57"/>
      <c r="L952" s="58"/>
      <c r="M952" s="59"/>
      <c r="N952" s="69"/>
      <c r="O952" s="70"/>
      <c r="P952" s="69"/>
      <c r="Q952" s="71"/>
      <c r="R952" s="71"/>
      <c r="S952" s="70"/>
      <c r="T952" s="69"/>
      <c r="U952" s="70"/>
      <c r="V952" s="55"/>
      <c r="W952" s="56"/>
      <c r="X952" s="57"/>
    </row>
    <row r="953" spans="1:24" ht="18.75" customHeight="1">
      <c r="A953" s="2"/>
      <c r="B953" s="2"/>
      <c r="C953" s="2"/>
      <c r="D953" s="2"/>
      <c r="E953" s="55"/>
      <c r="F953" s="56"/>
      <c r="G953" s="56"/>
      <c r="H953" s="56"/>
      <c r="I953" s="56"/>
      <c r="J953" s="56"/>
      <c r="K953" s="57"/>
      <c r="L953" s="58"/>
      <c r="M953" s="59"/>
      <c r="N953" s="69"/>
      <c r="O953" s="70"/>
      <c r="P953" s="69"/>
      <c r="Q953" s="71"/>
      <c r="R953" s="71"/>
      <c r="S953" s="70"/>
      <c r="T953" s="69"/>
      <c r="U953" s="70"/>
      <c r="V953" s="55"/>
      <c r="W953" s="56"/>
      <c r="X953" s="57"/>
    </row>
    <row r="954" spans="1:24" ht="18.75" customHeight="1">
      <c r="A954" s="2"/>
      <c r="B954" s="2"/>
      <c r="C954" s="2"/>
      <c r="D954" s="2"/>
      <c r="E954" s="55"/>
      <c r="F954" s="56"/>
      <c r="G954" s="56"/>
      <c r="H954" s="56"/>
      <c r="I954" s="56"/>
      <c r="J954" s="56"/>
      <c r="K954" s="57"/>
      <c r="L954" s="58"/>
      <c r="M954" s="59"/>
      <c r="N954" s="69"/>
      <c r="O954" s="70"/>
      <c r="P954" s="69"/>
      <c r="Q954" s="71"/>
      <c r="R954" s="71"/>
      <c r="S954" s="70"/>
      <c r="T954" s="69"/>
      <c r="U954" s="70"/>
      <c r="V954" s="55"/>
      <c r="W954" s="56"/>
      <c r="X954" s="57"/>
    </row>
    <row r="955" spans="1:24" ht="18.75" customHeight="1">
      <c r="A955" s="2"/>
      <c r="B955" s="2"/>
      <c r="C955" s="2"/>
      <c r="D955" s="2"/>
      <c r="E955" s="55"/>
      <c r="F955" s="56"/>
      <c r="G955" s="56"/>
      <c r="H955" s="56"/>
      <c r="I955" s="56"/>
      <c r="J955" s="56"/>
      <c r="K955" s="57"/>
      <c r="L955" s="58"/>
      <c r="M955" s="59"/>
      <c r="N955" s="69"/>
      <c r="O955" s="70"/>
      <c r="P955" s="69"/>
      <c r="Q955" s="71"/>
      <c r="R955" s="71"/>
      <c r="S955" s="70"/>
      <c r="T955" s="69"/>
      <c r="U955" s="70"/>
      <c r="V955" s="55"/>
      <c r="W955" s="56"/>
      <c r="X955" s="57"/>
    </row>
    <row r="956" spans="1:24" ht="18.75" customHeight="1">
      <c r="A956" s="2"/>
      <c r="B956" s="2"/>
      <c r="C956" s="2"/>
      <c r="D956" s="2"/>
      <c r="E956" s="55"/>
      <c r="F956" s="56"/>
      <c r="G956" s="56"/>
      <c r="H956" s="56"/>
      <c r="I956" s="56"/>
      <c r="J956" s="56"/>
      <c r="K956" s="57"/>
      <c r="L956" s="58"/>
      <c r="M956" s="59"/>
      <c r="N956" s="69"/>
      <c r="O956" s="70"/>
      <c r="P956" s="69"/>
      <c r="Q956" s="71"/>
      <c r="R956" s="71"/>
      <c r="S956" s="70"/>
      <c r="T956" s="69"/>
      <c r="U956" s="70"/>
      <c r="V956" s="55"/>
      <c r="W956" s="56"/>
      <c r="X956" s="57"/>
    </row>
    <row r="957" spans="1:24" ht="37.65" customHeight="1">
      <c r="A957" s="2"/>
      <c r="B957" s="2"/>
      <c r="C957" s="2"/>
      <c r="D957" s="2"/>
      <c r="E957" s="55" t="s">
        <v>3410</v>
      </c>
      <c r="F957" s="56"/>
      <c r="G957" s="56"/>
      <c r="H957" s="56"/>
      <c r="I957" s="56"/>
      <c r="J957" s="56"/>
      <c r="K957" s="56"/>
      <c r="L957" s="56"/>
      <c r="M957" s="57"/>
      <c r="N957" s="58" t="s">
        <v>3599</v>
      </c>
      <c r="O957" s="60"/>
      <c r="P957" s="60"/>
      <c r="Q957" s="60"/>
      <c r="R957" s="60"/>
      <c r="S957" s="59"/>
      <c r="T957" s="72" t="str">
        <f>IF(COUNT(T947,N947)=2,IF(N947=0,"-",ROUND(T947/N947,2)),"-")</f>
        <v>-</v>
      </c>
      <c r="U957" s="73"/>
      <c r="V957" s="55"/>
      <c r="W957" s="56"/>
      <c r="X957" s="57"/>
    </row>
    <row r="958" spans="1:24" ht="4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2" customHeight="1">
      <c r="A959" s="2"/>
      <c r="B959" s="2"/>
      <c r="C959" s="75" t="s">
        <v>42</v>
      </c>
      <c r="D959" s="75"/>
      <c r="E959" s="75"/>
      <c r="F959" s="75"/>
      <c r="G959" s="75"/>
      <c r="H959" s="2"/>
      <c r="I959" s="75" t="s">
        <v>43</v>
      </c>
      <c r="J959" s="75"/>
      <c r="K959" s="2"/>
      <c r="L959" s="2"/>
      <c r="M959" s="75" t="s">
        <v>44</v>
      </c>
      <c r="N959" s="75"/>
      <c r="O959" s="2"/>
      <c r="P959" s="2"/>
      <c r="Q959" s="10" t="s">
        <v>43</v>
      </c>
      <c r="R959" s="2"/>
      <c r="S959" s="2"/>
      <c r="T959" s="2"/>
      <c r="U959" s="2"/>
      <c r="V959" s="2"/>
      <c r="W959" s="2"/>
      <c r="X959" s="2"/>
    </row>
    <row r="960" spans="1:24" ht="6.4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20.8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8" customHeight="1">
      <c r="A962" s="74" t="s">
        <v>0</v>
      </c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</row>
    <row r="963" spans="1:24" ht="6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8" customHeight="1">
      <c r="A964" s="74" t="s">
        <v>3387</v>
      </c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</row>
    <row r="965" spans="1:24" ht="4.0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2" customHeight="1">
      <c r="A966" s="2"/>
      <c r="B966" s="2"/>
      <c r="C966" s="2"/>
      <c r="D966" s="2"/>
      <c r="E966" s="2"/>
      <c r="F966" s="75" t="s">
        <v>3388</v>
      </c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2"/>
      <c r="T966" s="2"/>
      <c r="U966" s="2"/>
      <c r="V966" s="2"/>
      <c r="W966" s="2"/>
      <c r="X966" s="2"/>
    </row>
    <row r="967" spans="1:24" ht="1.0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2.7" customHeight="1">
      <c r="A968" s="2"/>
      <c r="B968" s="2"/>
      <c r="C968" s="2"/>
      <c r="D968" s="2"/>
      <c r="E968" s="2"/>
      <c r="F968" s="75" t="s">
        <v>3389</v>
      </c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9.15" customHeight="1">
      <c r="A969" s="2"/>
      <c r="B969" s="2"/>
      <c r="C969" s="2"/>
      <c r="D969" s="2"/>
      <c r="E969" s="2"/>
      <c r="F969" s="7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76" t="s">
        <v>2</v>
      </c>
      <c r="V969" s="76"/>
      <c r="W969" s="76"/>
      <c r="X969" s="76"/>
    </row>
    <row r="970" spans="1:24" ht="2.7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76"/>
      <c r="V970" s="76"/>
      <c r="W970" s="76"/>
      <c r="X970" s="76"/>
    </row>
    <row r="971" spans="1:24" ht="0.4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2.1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75" t="s">
        <v>3629</v>
      </c>
      <c r="V972" s="75"/>
      <c r="W972" s="75"/>
      <c r="X972" s="2"/>
    </row>
    <row r="973" spans="1:24" ht="9.75" customHeight="1">
      <c r="A973" s="2"/>
      <c r="B973" s="75" t="s">
        <v>3391</v>
      </c>
      <c r="C973" s="75"/>
      <c r="D973" s="2"/>
      <c r="E973" s="2"/>
      <c r="F973" s="75" t="s">
        <v>3392</v>
      </c>
      <c r="G973" s="75"/>
      <c r="H973" s="75"/>
      <c r="I973" s="75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75"/>
      <c r="V973" s="75"/>
      <c r="W973" s="75"/>
      <c r="X973" s="2"/>
    </row>
    <row r="974" spans="1:24" ht="2.1" customHeight="1">
      <c r="A974" s="2"/>
      <c r="B974" s="75"/>
      <c r="C974" s="75"/>
      <c r="D974" s="2"/>
      <c r="E974" s="2"/>
      <c r="F974" s="75"/>
      <c r="G974" s="75"/>
      <c r="H974" s="75"/>
      <c r="I974" s="75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.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36.75" customHeight="1">
      <c r="A976" s="49" t="s">
        <v>224</v>
      </c>
      <c r="B976" s="50"/>
      <c r="C976" s="50"/>
      <c r="D976" s="51"/>
      <c r="E976" s="49" t="s">
        <v>3630</v>
      </c>
      <c r="F976" s="50"/>
      <c r="G976" s="50"/>
      <c r="H976" s="50"/>
      <c r="I976" s="50"/>
      <c r="J976" s="50"/>
      <c r="K976" s="50"/>
      <c r="L976" s="50"/>
      <c r="M976" s="51"/>
      <c r="N976" s="52" t="s">
        <v>3585</v>
      </c>
      <c r="O976" s="53"/>
      <c r="P976" s="53"/>
      <c r="Q976" s="53"/>
      <c r="R976" s="53"/>
      <c r="S976" s="54"/>
      <c r="T976" s="49" t="s">
        <v>3631</v>
      </c>
      <c r="U976" s="50"/>
      <c r="V976" s="50"/>
      <c r="W976" s="50"/>
      <c r="X976" s="51"/>
    </row>
    <row r="977" spans="1:24" ht="18.75" customHeight="1">
      <c r="A977" s="2"/>
      <c r="B977" s="2"/>
      <c r="C977" s="2"/>
      <c r="D977" s="2"/>
      <c r="E977" s="55" t="s">
        <v>3396</v>
      </c>
      <c r="F977" s="56"/>
      <c r="G977" s="56"/>
      <c r="H977" s="56"/>
      <c r="I977" s="56"/>
      <c r="J977" s="56"/>
      <c r="K977" s="57"/>
      <c r="L977" s="58" t="s">
        <v>3397</v>
      </c>
      <c r="M977" s="59"/>
      <c r="N977" s="58" t="s">
        <v>3398</v>
      </c>
      <c r="O977" s="59"/>
      <c r="P977" s="58" t="s">
        <v>3399</v>
      </c>
      <c r="Q977" s="60"/>
      <c r="R977" s="60"/>
      <c r="S977" s="59"/>
      <c r="T977" s="58" t="s">
        <v>3400</v>
      </c>
      <c r="U977" s="59"/>
      <c r="V977" s="58" t="s">
        <v>53</v>
      </c>
      <c r="W977" s="60"/>
      <c r="X977" s="59"/>
    </row>
    <row r="978" spans="1:24" ht="37.65" customHeight="1">
      <c r="A978" s="2"/>
      <c r="B978" s="2"/>
      <c r="C978" s="2"/>
      <c r="D978" s="2"/>
      <c r="E978" s="55" t="s">
        <v>3587</v>
      </c>
      <c r="F978" s="56"/>
      <c r="G978" s="56"/>
      <c r="H978" s="56"/>
      <c r="I978" s="56"/>
      <c r="J978" s="56"/>
      <c r="K978" s="57"/>
      <c r="L978" s="58" t="s">
        <v>58</v>
      </c>
      <c r="M978" s="59"/>
      <c r="N978" s="61">
        <v>18</v>
      </c>
      <c r="O978" s="62"/>
      <c r="P978" s="63"/>
      <c r="Q978" s="64"/>
      <c r="R978" s="64"/>
      <c r="S978" s="65"/>
      <c r="T978" s="63" t="str">
        <f>IF(COUNT(N978,P978)=2,ROUND(N978*P978,2),"-
-")</f>
        <v>-
-</v>
      </c>
      <c r="U978" s="65"/>
      <c r="V978" s="55" t="s">
        <v>3588</v>
      </c>
      <c r="W978" s="56"/>
      <c r="X978" s="57"/>
    </row>
    <row r="979" spans="1:24" ht="37.65" customHeight="1">
      <c r="A979" s="2"/>
      <c r="B979" s="2"/>
      <c r="C979" s="2"/>
      <c r="D979" s="2"/>
      <c r="E979" s="55" t="s">
        <v>3589</v>
      </c>
      <c r="F979" s="56"/>
      <c r="G979" s="56"/>
      <c r="H979" s="56"/>
      <c r="I979" s="56"/>
      <c r="J979" s="56"/>
      <c r="K979" s="57"/>
      <c r="L979" s="58" t="s">
        <v>58</v>
      </c>
      <c r="M979" s="59"/>
      <c r="N979" s="61">
        <v>36</v>
      </c>
      <c r="O979" s="62"/>
      <c r="P979" s="63"/>
      <c r="Q979" s="64"/>
      <c r="R979" s="64"/>
      <c r="S979" s="65"/>
      <c r="T979" s="63" t="str">
        <f>IF(COUNT(N979,P979)=2,ROUND(N979*P979,2),"-
-")</f>
        <v>-
-</v>
      </c>
      <c r="U979" s="65"/>
      <c r="V979" s="55" t="s">
        <v>3590</v>
      </c>
      <c r="W979" s="56"/>
      <c r="X979" s="57"/>
    </row>
    <row r="980" spans="1:24" ht="37.65" customHeight="1">
      <c r="A980" s="2"/>
      <c r="B980" s="2"/>
      <c r="C980" s="2"/>
      <c r="D980" s="2"/>
      <c r="E980" s="55" t="s">
        <v>3591</v>
      </c>
      <c r="F980" s="56"/>
      <c r="G980" s="56"/>
      <c r="H980" s="56"/>
      <c r="I980" s="56"/>
      <c r="J980" s="56"/>
      <c r="K980" s="57"/>
      <c r="L980" s="58" t="s">
        <v>65</v>
      </c>
      <c r="M980" s="59"/>
      <c r="N980" s="61">
        <v>1</v>
      </c>
      <c r="O980" s="62"/>
      <c r="P980" s="63"/>
      <c r="Q980" s="64"/>
      <c r="R980" s="64"/>
      <c r="S980" s="65"/>
      <c r="T980" s="63" t="str">
        <f>IF(COUNT(N980,P980)=2,ROUND(N980*P980,2),"-
-")</f>
        <v>-
-</v>
      </c>
      <c r="U980" s="65"/>
      <c r="V980" s="55" t="s">
        <v>3592</v>
      </c>
      <c r="W980" s="56"/>
      <c r="X980" s="57"/>
    </row>
    <row r="981" spans="1:24" ht="37.65" customHeight="1">
      <c r="A981" s="2"/>
      <c r="B981" s="2"/>
      <c r="C981" s="2"/>
      <c r="D981" s="2"/>
      <c r="E981" s="55" t="s">
        <v>3593</v>
      </c>
      <c r="F981" s="56"/>
      <c r="G981" s="56"/>
      <c r="H981" s="56"/>
      <c r="I981" s="56"/>
      <c r="J981" s="56"/>
      <c r="K981" s="57"/>
      <c r="L981" s="58" t="s">
        <v>65</v>
      </c>
      <c r="M981" s="59"/>
      <c r="N981" s="61">
        <v>1</v>
      </c>
      <c r="O981" s="62"/>
      <c r="P981" s="63"/>
      <c r="Q981" s="64"/>
      <c r="R981" s="64"/>
      <c r="S981" s="65"/>
      <c r="T981" s="63" t="str">
        <f>IF(COUNT(N981,P981)=2,ROUND(N981*P981,2),"-
-")</f>
        <v>-
-</v>
      </c>
      <c r="U981" s="65"/>
      <c r="V981" s="55" t="s">
        <v>3594</v>
      </c>
      <c r="W981" s="56"/>
      <c r="X981" s="57"/>
    </row>
    <row r="982" spans="1:24" ht="37.65" customHeight="1">
      <c r="A982" s="2"/>
      <c r="B982" s="2"/>
      <c r="C982" s="2"/>
      <c r="D982" s="2"/>
      <c r="E982" s="55" t="s">
        <v>3595</v>
      </c>
      <c r="F982" s="56"/>
      <c r="G982" s="56"/>
      <c r="H982" s="56"/>
      <c r="I982" s="56"/>
      <c r="J982" s="56"/>
      <c r="K982" s="57"/>
      <c r="L982" s="58" t="s">
        <v>65</v>
      </c>
      <c r="M982" s="59"/>
      <c r="N982" s="61">
        <v>1</v>
      </c>
      <c r="O982" s="62"/>
      <c r="P982" s="63"/>
      <c r="Q982" s="64"/>
      <c r="R982" s="64"/>
      <c r="S982" s="65"/>
      <c r="T982" s="63" t="str">
        <f>IF(COUNT(N982,P982)=2,ROUND(N982*P982,2),"-
-")</f>
        <v>-
-</v>
      </c>
      <c r="U982" s="65"/>
      <c r="V982" s="55" t="s">
        <v>3596</v>
      </c>
      <c r="W982" s="56"/>
      <c r="X982" s="57"/>
    </row>
    <row r="983" spans="1:24" ht="18.75" customHeight="1">
      <c r="A983" s="2"/>
      <c r="B983" s="2"/>
      <c r="C983" s="2"/>
      <c r="D983" s="2"/>
      <c r="E983" s="55" t="s">
        <v>3405</v>
      </c>
      <c r="F983" s="56"/>
      <c r="G983" s="56"/>
      <c r="H983" s="56"/>
      <c r="I983" s="56"/>
      <c r="J983" s="56"/>
      <c r="K983" s="57"/>
      <c r="L983" s="58" t="s">
        <v>65</v>
      </c>
      <c r="M983" s="59"/>
      <c r="N983" s="61">
        <v>1</v>
      </c>
      <c r="O983" s="62"/>
      <c r="P983" s="63"/>
      <c r="Q983" s="64"/>
      <c r="R983" s="64"/>
      <c r="S983" s="65"/>
      <c r="T983" s="63" t="str">
        <f>IF(COUNT(N983,P983)=2,ROUND(N983*P983,2),"-")</f>
        <v>-</v>
      </c>
      <c r="U983" s="65"/>
      <c r="V983" s="55" t="s">
        <v>3406</v>
      </c>
      <c r="W983" s="56"/>
      <c r="X983" s="57"/>
    </row>
    <row r="984" spans="1:24" ht="37.65" customHeight="1">
      <c r="A984" s="2"/>
      <c r="B984" s="2"/>
      <c r="C984" s="2"/>
      <c r="D984" s="2"/>
      <c r="E984" s="55" t="s">
        <v>3597</v>
      </c>
      <c r="F984" s="56"/>
      <c r="G984" s="56"/>
      <c r="H984" s="56"/>
      <c r="I984" s="56"/>
      <c r="J984" s="56"/>
      <c r="K984" s="57"/>
      <c r="L984" s="58" t="s">
        <v>65</v>
      </c>
      <c r="M984" s="59"/>
      <c r="N984" s="61">
        <v>1</v>
      </c>
      <c r="O984" s="62"/>
      <c r="P984" s="63"/>
      <c r="Q984" s="64"/>
      <c r="R984" s="64"/>
      <c r="S984" s="65"/>
      <c r="T984" s="63" t="str">
        <f>IF(COUNT(N984,P984)=2,ROUND(N984*P984,2),"-
-")</f>
        <v>-
-</v>
      </c>
      <c r="U984" s="65"/>
      <c r="V984" s="55" t="s">
        <v>3598</v>
      </c>
      <c r="W984" s="56"/>
      <c r="X984" s="57"/>
    </row>
    <row r="985" spans="1:24" ht="18.75" customHeight="1">
      <c r="A985" s="2"/>
      <c r="B985" s="2"/>
      <c r="C985" s="2"/>
      <c r="D985" s="2"/>
      <c r="E985" s="55" t="s">
        <v>3407</v>
      </c>
      <c r="F985" s="56"/>
      <c r="G985" s="56"/>
      <c r="H985" s="56"/>
      <c r="I985" s="56"/>
      <c r="J985" s="56"/>
      <c r="K985" s="57"/>
      <c r="L985" s="58" t="s">
        <v>65</v>
      </c>
      <c r="M985" s="59"/>
      <c r="N985" s="61">
        <v>1</v>
      </c>
      <c r="O985" s="62"/>
      <c r="P985" s="63" t="str">
        <f>IF(COUNT(T978,T979,T980,T981,T982,T983,T984)=7,ROUND(SUM(T978,T979,T980,T981,T982,T983,T984)*0.02,2),"")</f>
        <v/>
      </c>
      <c r="Q985" s="64"/>
      <c r="R985" s="64"/>
      <c r="S985" s="65"/>
      <c r="T985" s="63" t="str">
        <f>IF(COUNT(N985,P985)=2,ROUND(N985*P985,2),"-")</f>
        <v>-</v>
      </c>
      <c r="U985" s="65"/>
      <c r="V985" s="55" t="s">
        <v>3408</v>
      </c>
      <c r="W985" s="56"/>
      <c r="X985" s="57"/>
    </row>
    <row r="986" spans="1:24" ht="18.899999999999999" customHeight="1">
      <c r="A986" s="2"/>
      <c r="B986" s="2"/>
      <c r="C986" s="2"/>
      <c r="D986" s="2"/>
      <c r="E986" s="55" t="s">
        <v>3409</v>
      </c>
      <c r="F986" s="56"/>
      <c r="G986" s="56"/>
      <c r="H986" s="56"/>
      <c r="I986" s="56"/>
      <c r="J986" s="56"/>
      <c r="K986" s="57"/>
      <c r="L986" s="58" t="s">
        <v>207</v>
      </c>
      <c r="M986" s="59"/>
      <c r="N986" s="61">
        <v>1</v>
      </c>
      <c r="O986" s="62"/>
      <c r="P986" s="66"/>
      <c r="Q986" s="67"/>
      <c r="R986" s="67"/>
      <c r="S986" s="68"/>
      <c r="T986" s="63" t="str">
        <f>IF(COUNT(T978,T979,T980,T981,T982,T983,T984,T985)=8,SUM(T978,T979,T980,T981,T982,T983,T984,T985),"-")</f>
        <v>-</v>
      </c>
      <c r="U986" s="65"/>
      <c r="V986" s="55"/>
      <c r="W986" s="56"/>
      <c r="X986" s="57"/>
    </row>
    <row r="987" spans="1:24" ht="18.75" customHeight="1">
      <c r="A987" s="2"/>
      <c r="B987" s="2"/>
      <c r="C987" s="2"/>
      <c r="D987" s="2"/>
      <c r="E987" s="55"/>
      <c r="F987" s="56"/>
      <c r="G987" s="56"/>
      <c r="H987" s="56"/>
      <c r="I987" s="56"/>
      <c r="J987" s="56"/>
      <c r="K987" s="57"/>
      <c r="L987" s="58"/>
      <c r="M987" s="59"/>
      <c r="N987" s="69"/>
      <c r="O987" s="70"/>
      <c r="P987" s="69"/>
      <c r="Q987" s="71"/>
      <c r="R987" s="71"/>
      <c r="S987" s="70"/>
      <c r="T987" s="69"/>
      <c r="U987" s="70"/>
      <c r="V987" s="55"/>
      <c r="W987" s="56"/>
      <c r="X987" s="57"/>
    </row>
    <row r="988" spans="1:24" ht="18.75" customHeight="1">
      <c r="A988" s="2"/>
      <c r="B988" s="2"/>
      <c r="C988" s="2"/>
      <c r="D988" s="2"/>
      <c r="E988" s="55"/>
      <c r="F988" s="56"/>
      <c r="G988" s="56"/>
      <c r="H988" s="56"/>
      <c r="I988" s="56"/>
      <c r="J988" s="56"/>
      <c r="K988" s="57"/>
      <c r="L988" s="58"/>
      <c r="M988" s="59"/>
      <c r="N988" s="69"/>
      <c r="O988" s="70"/>
      <c r="P988" s="69"/>
      <c r="Q988" s="71"/>
      <c r="R988" s="71"/>
      <c r="S988" s="70"/>
      <c r="T988" s="69"/>
      <c r="U988" s="70"/>
      <c r="V988" s="55"/>
      <c r="W988" s="56"/>
      <c r="X988" s="57"/>
    </row>
    <row r="989" spans="1:24" ht="18.75" customHeight="1">
      <c r="A989" s="2"/>
      <c r="B989" s="2"/>
      <c r="C989" s="2"/>
      <c r="D989" s="2"/>
      <c r="E989" s="55"/>
      <c r="F989" s="56"/>
      <c r="G989" s="56"/>
      <c r="H989" s="56"/>
      <c r="I989" s="56"/>
      <c r="J989" s="56"/>
      <c r="K989" s="57"/>
      <c r="L989" s="58"/>
      <c r="M989" s="59"/>
      <c r="N989" s="69"/>
      <c r="O989" s="70"/>
      <c r="P989" s="69"/>
      <c r="Q989" s="71"/>
      <c r="R989" s="71"/>
      <c r="S989" s="70"/>
      <c r="T989" s="69"/>
      <c r="U989" s="70"/>
      <c r="V989" s="55"/>
      <c r="W989" s="56"/>
      <c r="X989" s="57"/>
    </row>
    <row r="990" spans="1:24" ht="18.75" customHeight="1">
      <c r="A990" s="2"/>
      <c r="B990" s="2"/>
      <c r="C990" s="2"/>
      <c r="D990" s="2"/>
      <c r="E990" s="55"/>
      <c r="F990" s="56"/>
      <c r="G990" s="56"/>
      <c r="H990" s="56"/>
      <c r="I990" s="56"/>
      <c r="J990" s="56"/>
      <c r="K990" s="57"/>
      <c r="L990" s="58"/>
      <c r="M990" s="59"/>
      <c r="N990" s="69"/>
      <c r="O990" s="70"/>
      <c r="P990" s="69"/>
      <c r="Q990" s="71"/>
      <c r="R990" s="71"/>
      <c r="S990" s="70"/>
      <c r="T990" s="69"/>
      <c r="U990" s="70"/>
      <c r="V990" s="55"/>
      <c r="W990" s="56"/>
      <c r="X990" s="57"/>
    </row>
    <row r="991" spans="1:24" ht="18.75" customHeight="1">
      <c r="A991" s="2"/>
      <c r="B991" s="2"/>
      <c r="C991" s="2"/>
      <c r="D991" s="2"/>
      <c r="E991" s="55"/>
      <c r="F991" s="56"/>
      <c r="G991" s="56"/>
      <c r="H991" s="56"/>
      <c r="I991" s="56"/>
      <c r="J991" s="56"/>
      <c r="K991" s="57"/>
      <c r="L991" s="58"/>
      <c r="M991" s="59"/>
      <c r="N991" s="69"/>
      <c r="O991" s="70"/>
      <c r="P991" s="69"/>
      <c r="Q991" s="71"/>
      <c r="R991" s="71"/>
      <c r="S991" s="70"/>
      <c r="T991" s="69"/>
      <c r="U991" s="70"/>
      <c r="V991" s="55"/>
      <c r="W991" s="56"/>
      <c r="X991" s="57"/>
    </row>
    <row r="992" spans="1:24" ht="18.75" customHeight="1">
      <c r="A992" s="2"/>
      <c r="B992" s="2"/>
      <c r="C992" s="2"/>
      <c r="D992" s="2"/>
      <c r="E992" s="55"/>
      <c r="F992" s="56"/>
      <c r="G992" s="56"/>
      <c r="H992" s="56"/>
      <c r="I992" s="56"/>
      <c r="J992" s="56"/>
      <c r="K992" s="57"/>
      <c r="L992" s="58"/>
      <c r="M992" s="59"/>
      <c r="N992" s="69"/>
      <c r="O992" s="70"/>
      <c r="P992" s="69"/>
      <c r="Q992" s="71"/>
      <c r="R992" s="71"/>
      <c r="S992" s="70"/>
      <c r="T992" s="69"/>
      <c r="U992" s="70"/>
      <c r="V992" s="55"/>
      <c r="W992" s="56"/>
      <c r="X992" s="57"/>
    </row>
    <row r="993" spans="1:24" ht="18.75" customHeight="1">
      <c r="A993" s="2"/>
      <c r="B993" s="2"/>
      <c r="C993" s="2"/>
      <c r="D993" s="2"/>
      <c r="E993" s="55"/>
      <c r="F993" s="56"/>
      <c r="G993" s="56"/>
      <c r="H993" s="56"/>
      <c r="I993" s="56"/>
      <c r="J993" s="56"/>
      <c r="K993" s="57"/>
      <c r="L993" s="58"/>
      <c r="M993" s="59"/>
      <c r="N993" s="69"/>
      <c r="O993" s="70"/>
      <c r="P993" s="69"/>
      <c r="Q993" s="71"/>
      <c r="R993" s="71"/>
      <c r="S993" s="70"/>
      <c r="T993" s="69"/>
      <c r="U993" s="70"/>
      <c r="V993" s="55"/>
      <c r="W993" s="56"/>
      <c r="X993" s="57"/>
    </row>
    <row r="994" spans="1:24" ht="18.75" customHeight="1">
      <c r="A994" s="2"/>
      <c r="B994" s="2"/>
      <c r="C994" s="2"/>
      <c r="D994" s="2"/>
      <c r="E994" s="55"/>
      <c r="F994" s="56"/>
      <c r="G994" s="56"/>
      <c r="H994" s="56"/>
      <c r="I994" s="56"/>
      <c r="J994" s="56"/>
      <c r="K994" s="57"/>
      <c r="L994" s="58"/>
      <c r="M994" s="59"/>
      <c r="N994" s="69"/>
      <c r="O994" s="70"/>
      <c r="P994" s="69"/>
      <c r="Q994" s="71"/>
      <c r="R994" s="71"/>
      <c r="S994" s="70"/>
      <c r="T994" s="69"/>
      <c r="U994" s="70"/>
      <c r="V994" s="55"/>
      <c r="W994" s="56"/>
      <c r="X994" s="57"/>
    </row>
    <row r="995" spans="1:24" ht="18.75" customHeight="1">
      <c r="A995" s="2"/>
      <c r="B995" s="2"/>
      <c r="C995" s="2"/>
      <c r="D995" s="2"/>
      <c r="E995" s="55"/>
      <c r="F995" s="56"/>
      <c r="G995" s="56"/>
      <c r="H995" s="56"/>
      <c r="I995" s="56"/>
      <c r="J995" s="56"/>
      <c r="K995" s="57"/>
      <c r="L995" s="58"/>
      <c r="M995" s="59"/>
      <c r="N995" s="69"/>
      <c r="O995" s="70"/>
      <c r="P995" s="69"/>
      <c r="Q995" s="71"/>
      <c r="R995" s="71"/>
      <c r="S995" s="70"/>
      <c r="T995" s="69"/>
      <c r="U995" s="70"/>
      <c r="V995" s="55"/>
      <c r="W995" s="56"/>
      <c r="X995" s="57"/>
    </row>
    <row r="996" spans="1:24" ht="18.75" customHeight="1">
      <c r="A996" s="2"/>
      <c r="B996" s="2"/>
      <c r="C996" s="2"/>
      <c r="D996" s="2"/>
      <c r="E996" s="55"/>
      <c r="F996" s="56"/>
      <c r="G996" s="56"/>
      <c r="H996" s="56"/>
      <c r="I996" s="56"/>
      <c r="J996" s="56"/>
      <c r="K996" s="57"/>
      <c r="L996" s="58"/>
      <c r="M996" s="59"/>
      <c r="N996" s="69"/>
      <c r="O996" s="70"/>
      <c r="P996" s="69"/>
      <c r="Q996" s="71"/>
      <c r="R996" s="71"/>
      <c r="S996" s="70"/>
      <c r="T996" s="69"/>
      <c r="U996" s="70"/>
      <c r="V996" s="55"/>
      <c r="W996" s="56"/>
      <c r="X996" s="57"/>
    </row>
    <row r="997" spans="1:24" ht="18.75" customHeight="1">
      <c r="A997" s="2"/>
      <c r="B997" s="2"/>
      <c r="C997" s="2"/>
      <c r="D997" s="2"/>
      <c r="E997" s="55"/>
      <c r="F997" s="56"/>
      <c r="G997" s="56"/>
      <c r="H997" s="56"/>
      <c r="I997" s="56"/>
      <c r="J997" s="56"/>
      <c r="K997" s="57"/>
      <c r="L997" s="58"/>
      <c r="M997" s="59"/>
      <c r="N997" s="69"/>
      <c r="O997" s="70"/>
      <c r="P997" s="69"/>
      <c r="Q997" s="71"/>
      <c r="R997" s="71"/>
      <c r="S997" s="70"/>
      <c r="T997" s="69"/>
      <c r="U997" s="70"/>
      <c r="V997" s="55"/>
      <c r="W997" s="56"/>
      <c r="X997" s="57"/>
    </row>
    <row r="998" spans="1:24" ht="18.75" customHeight="1">
      <c r="A998" s="2"/>
      <c r="B998" s="2"/>
      <c r="C998" s="2"/>
      <c r="D998" s="2"/>
      <c r="E998" s="55"/>
      <c r="F998" s="56"/>
      <c r="G998" s="56"/>
      <c r="H998" s="56"/>
      <c r="I998" s="56"/>
      <c r="J998" s="56"/>
      <c r="K998" s="57"/>
      <c r="L998" s="58"/>
      <c r="M998" s="59"/>
      <c r="N998" s="69"/>
      <c r="O998" s="70"/>
      <c r="P998" s="69"/>
      <c r="Q998" s="71"/>
      <c r="R998" s="71"/>
      <c r="S998" s="70"/>
      <c r="T998" s="69"/>
      <c r="U998" s="70"/>
      <c r="V998" s="55"/>
      <c r="W998" s="56"/>
      <c r="X998" s="57"/>
    </row>
    <row r="999" spans="1:24" ht="18.75" customHeight="1">
      <c r="A999" s="2"/>
      <c r="B999" s="2"/>
      <c r="C999" s="2"/>
      <c r="D999" s="2"/>
      <c r="E999" s="55"/>
      <c r="F999" s="56"/>
      <c r="G999" s="56"/>
      <c r="H999" s="56"/>
      <c r="I999" s="56"/>
      <c r="J999" s="56"/>
      <c r="K999" s="57"/>
      <c r="L999" s="58"/>
      <c r="M999" s="59"/>
      <c r="N999" s="69"/>
      <c r="O999" s="70"/>
      <c r="P999" s="69"/>
      <c r="Q999" s="71"/>
      <c r="R999" s="71"/>
      <c r="S999" s="70"/>
      <c r="T999" s="69"/>
      <c r="U999" s="70"/>
      <c r="V999" s="55"/>
      <c r="W999" s="56"/>
      <c r="X999" s="57"/>
    </row>
    <row r="1000" spans="1:24" ht="37.65" customHeight="1">
      <c r="A1000" s="2"/>
      <c r="B1000" s="2"/>
      <c r="C1000" s="2"/>
      <c r="D1000" s="2"/>
      <c r="E1000" s="55" t="s">
        <v>3410</v>
      </c>
      <c r="F1000" s="56"/>
      <c r="G1000" s="56"/>
      <c r="H1000" s="56"/>
      <c r="I1000" s="56"/>
      <c r="J1000" s="56"/>
      <c r="K1000" s="56"/>
      <c r="L1000" s="56"/>
      <c r="M1000" s="57"/>
      <c r="N1000" s="58" t="s">
        <v>3599</v>
      </c>
      <c r="O1000" s="60"/>
      <c r="P1000" s="60"/>
      <c r="Q1000" s="60"/>
      <c r="R1000" s="60"/>
      <c r="S1000" s="59"/>
      <c r="T1000" s="72" t="str">
        <f>IF(COUNT(T986,N986)=2,IF(N986=0,"-",ROUND(T986/N986,2)),"-")</f>
        <v>-</v>
      </c>
      <c r="U1000" s="73"/>
      <c r="V1000" s="55"/>
      <c r="W1000" s="56"/>
      <c r="X1000" s="57"/>
    </row>
    <row r="1001" spans="1:24" ht="4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2" customHeight="1">
      <c r="A1002" s="2"/>
      <c r="B1002" s="2"/>
      <c r="C1002" s="75" t="s">
        <v>42</v>
      </c>
      <c r="D1002" s="75"/>
      <c r="E1002" s="75"/>
      <c r="F1002" s="75"/>
      <c r="G1002" s="75"/>
      <c r="H1002" s="2"/>
      <c r="I1002" s="75" t="s">
        <v>43</v>
      </c>
      <c r="J1002" s="75"/>
      <c r="K1002" s="2"/>
      <c r="L1002" s="2"/>
      <c r="M1002" s="75" t="s">
        <v>44</v>
      </c>
      <c r="N1002" s="75"/>
      <c r="O1002" s="2"/>
      <c r="P1002" s="2"/>
      <c r="Q1002" s="10" t="s">
        <v>43</v>
      </c>
      <c r="R1002" s="2"/>
      <c r="S1002" s="2"/>
      <c r="T1002" s="2"/>
      <c r="U1002" s="2"/>
      <c r="V1002" s="2"/>
      <c r="W1002" s="2"/>
      <c r="X1002" s="2"/>
    </row>
    <row r="1003" spans="1:24" ht="6.4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20.8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8" customHeight="1">
      <c r="A1005" s="74" t="s">
        <v>0</v>
      </c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4"/>
      <c r="P1005" s="74"/>
      <c r="Q1005" s="74"/>
      <c r="R1005" s="74"/>
      <c r="S1005" s="74"/>
      <c r="T1005" s="74"/>
      <c r="U1005" s="74"/>
      <c r="V1005" s="74"/>
      <c r="W1005" s="74"/>
      <c r="X1005" s="74"/>
    </row>
    <row r="1006" spans="1:24" ht="6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ht="18" customHeight="1">
      <c r="A1007" s="74" t="s">
        <v>3387</v>
      </c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4"/>
      <c r="P1007" s="74"/>
      <c r="Q1007" s="74"/>
      <c r="R1007" s="74"/>
      <c r="S1007" s="74"/>
      <c r="T1007" s="74"/>
      <c r="U1007" s="74"/>
      <c r="V1007" s="74"/>
      <c r="W1007" s="74"/>
      <c r="X1007" s="74"/>
    </row>
    <row r="1008" spans="1:24" ht="4.0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ht="12" customHeight="1">
      <c r="A1009" s="2"/>
      <c r="B1009" s="2"/>
      <c r="C1009" s="2"/>
      <c r="D1009" s="2"/>
      <c r="E1009" s="2"/>
      <c r="F1009" s="75" t="s">
        <v>3388</v>
      </c>
      <c r="G1009" s="75"/>
      <c r="H1009" s="75"/>
      <c r="I1009" s="75"/>
      <c r="J1009" s="75"/>
      <c r="K1009" s="75"/>
      <c r="L1009" s="75"/>
      <c r="M1009" s="75"/>
      <c r="N1009" s="75"/>
      <c r="O1009" s="75"/>
      <c r="P1009" s="75"/>
      <c r="Q1009" s="75"/>
      <c r="R1009" s="75"/>
      <c r="S1009" s="2"/>
      <c r="T1009" s="2"/>
      <c r="U1009" s="2"/>
      <c r="V1009" s="2"/>
      <c r="W1009" s="2"/>
      <c r="X1009" s="2"/>
    </row>
    <row r="1010" spans="1:24" ht="1.0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ht="2.7" customHeight="1">
      <c r="A1011" s="2"/>
      <c r="B1011" s="2"/>
      <c r="C1011" s="2"/>
      <c r="D1011" s="2"/>
      <c r="E1011" s="2"/>
      <c r="F1011" s="75" t="s">
        <v>3389</v>
      </c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ht="9.15" customHeight="1">
      <c r="A1012" s="2"/>
      <c r="B1012" s="2"/>
      <c r="C1012" s="2"/>
      <c r="D1012" s="2"/>
      <c r="E1012" s="2"/>
      <c r="F1012" s="75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76" t="s">
        <v>2</v>
      </c>
      <c r="V1012" s="76"/>
      <c r="W1012" s="76"/>
      <c r="X1012" s="76"/>
    </row>
    <row r="1013" spans="1:24" ht="2.7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76"/>
      <c r="V1013" s="76"/>
      <c r="W1013" s="76"/>
      <c r="X1013" s="76"/>
    </row>
    <row r="1014" spans="1:24" ht="0.4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ht="2.1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75" t="s">
        <v>3632</v>
      </c>
      <c r="V1015" s="75"/>
      <c r="W1015" s="75"/>
      <c r="X1015" s="2"/>
    </row>
    <row r="1016" spans="1:24" ht="9.75" customHeight="1">
      <c r="A1016" s="2"/>
      <c r="B1016" s="75" t="s">
        <v>3391</v>
      </c>
      <c r="C1016" s="75"/>
      <c r="D1016" s="2"/>
      <c r="E1016" s="2"/>
      <c r="F1016" s="75" t="s">
        <v>3392</v>
      </c>
      <c r="G1016" s="75"/>
      <c r="H1016" s="75"/>
      <c r="I1016" s="75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75"/>
      <c r="V1016" s="75"/>
      <c r="W1016" s="75"/>
      <c r="X1016" s="2"/>
    </row>
    <row r="1017" spans="1:24" ht="2.1" customHeight="1">
      <c r="A1017" s="2"/>
      <c r="B1017" s="75"/>
      <c r="C1017" s="75"/>
      <c r="D1017" s="2"/>
      <c r="E1017" s="2"/>
      <c r="F1017" s="75"/>
      <c r="G1017" s="75"/>
      <c r="H1017" s="75"/>
      <c r="I1017" s="75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1:24" ht="1.8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ht="36.75" customHeight="1">
      <c r="A1019" s="49" t="s">
        <v>227</v>
      </c>
      <c r="B1019" s="50"/>
      <c r="C1019" s="50"/>
      <c r="D1019" s="51"/>
      <c r="E1019" s="49" t="s">
        <v>3633</v>
      </c>
      <c r="F1019" s="50"/>
      <c r="G1019" s="50"/>
      <c r="H1019" s="50"/>
      <c r="I1019" s="50"/>
      <c r="J1019" s="50"/>
      <c r="K1019" s="50"/>
      <c r="L1019" s="50"/>
      <c r="M1019" s="51"/>
      <c r="N1019" s="52" t="s">
        <v>3585</v>
      </c>
      <c r="O1019" s="53"/>
      <c r="P1019" s="53"/>
      <c r="Q1019" s="53"/>
      <c r="R1019" s="53"/>
      <c r="S1019" s="54"/>
      <c r="T1019" s="49" t="s">
        <v>3634</v>
      </c>
      <c r="U1019" s="50"/>
      <c r="V1019" s="50"/>
      <c r="W1019" s="50"/>
      <c r="X1019" s="51"/>
    </row>
    <row r="1020" spans="1:24" ht="18.75" customHeight="1">
      <c r="A1020" s="2"/>
      <c r="B1020" s="2"/>
      <c r="C1020" s="2"/>
      <c r="D1020" s="2"/>
      <c r="E1020" s="55" t="s">
        <v>3396</v>
      </c>
      <c r="F1020" s="56"/>
      <c r="G1020" s="56"/>
      <c r="H1020" s="56"/>
      <c r="I1020" s="56"/>
      <c r="J1020" s="56"/>
      <c r="K1020" s="57"/>
      <c r="L1020" s="58" t="s">
        <v>3397</v>
      </c>
      <c r="M1020" s="59"/>
      <c r="N1020" s="58" t="s">
        <v>3398</v>
      </c>
      <c r="O1020" s="59"/>
      <c r="P1020" s="58" t="s">
        <v>3399</v>
      </c>
      <c r="Q1020" s="60"/>
      <c r="R1020" s="60"/>
      <c r="S1020" s="59"/>
      <c r="T1020" s="58" t="s">
        <v>3400</v>
      </c>
      <c r="U1020" s="59"/>
      <c r="V1020" s="58" t="s">
        <v>53</v>
      </c>
      <c r="W1020" s="60"/>
      <c r="X1020" s="59"/>
    </row>
    <row r="1021" spans="1:24" ht="37.65" customHeight="1">
      <c r="A1021" s="2"/>
      <c r="B1021" s="2"/>
      <c r="C1021" s="2"/>
      <c r="D1021" s="2"/>
      <c r="E1021" s="55" t="s">
        <v>3587</v>
      </c>
      <c r="F1021" s="56"/>
      <c r="G1021" s="56"/>
      <c r="H1021" s="56"/>
      <c r="I1021" s="56"/>
      <c r="J1021" s="56"/>
      <c r="K1021" s="57"/>
      <c r="L1021" s="58" t="s">
        <v>58</v>
      </c>
      <c r="M1021" s="59"/>
      <c r="N1021" s="61">
        <v>11</v>
      </c>
      <c r="O1021" s="62"/>
      <c r="P1021" s="63"/>
      <c r="Q1021" s="64"/>
      <c r="R1021" s="64"/>
      <c r="S1021" s="65"/>
      <c r="T1021" s="63" t="str">
        <f t="shared" ref="T1021:T1026" si="7">IF(COUNT(N1021,P1021)=2,ROUND(N1021*P1021,2),"-
-")</f>
        <v>-
-</v>
      </c>
      <c r="U1021" s="65"/>
      <c r="V1021" s="55" t="s">
        <v>3588</v>
      </c>
      <c r="W1021" s="56"/>
      <c r="X1021" s="57"/>
    </row>
    <row r="1022" spans="1:24" ht="37.65" customHeight="1">
      <c r="A1022" s="2"/>
      <c r="B1022" s="2"/>
      <c r="C1022" s="2"/>
      <c r="D1022" s="2"/>
      <c r="E1022" s="55" t="s">
        <v>3589</v>
      </c>
      <c r="F1022" s="56"/>
      <c r="G1022" s="56"/>
      <c r="H1022" s="56"/>
      <c r="I1022" s="56"/>
      <c r="J1022" s="56"/>
      <c r="K1022" s="57"/>
      <c r="L1022" s="58" t="s">
        <v>58</v>
      </c>
      <c r="M1022" s="59"/>
      <c r="N1022" s="61">
        <v>22</v>
      </c>
      <c r="O1022" s="62"/>
      <c r="P1022" s="63"/>
      <c r="Q1022" s="64"/>
      <c r="R1022" s="64"/>
      <c r="S1022" s="65"/>
      <c r="T1022" s="63" t="str">
        <f t="shared" si="7"/>
        <v>-
-</v>
      </c>
      <c r="U1022" s="65"/>
      <c r="V1022" s="55" t="s">
        <v>3590</v>
      </c>
      <c r="W1022" s="56"/>
      <c r="X1022" s="57"/>
    </row>
    <row r="1023" spans="1:24" ht="37.65" customHeight="1">
      <c r="A1023" s="2"/>
      <c r="B1023" s="2"/>
      <c r="C1023" s="2"/>
      <c r="D1023" s="2"/>
      <c r="E1023" s="55" t="s">
        <v>3591</v>
      </c>
      <c r="F1023" s="56"/>
      <c r="G1023" s="56"/>
      <c r="H1023" s="56"/>
      <c r="I1023" s="56"/>
      <c r="J1023" s="56"/>
      <c r="K1023" s="57"/>
      <c r="L1023" s="58" t="s">
        <v>65</v>
      </c>
      <c r="M1023" s="59"/>
      <c r="N1023" s="61">
        <v>1</v>
      </c>
      <c r="O1023" s="62"/>
      <c r="P1023" s="63"/>
      <c r="Q1023" s="64"/>
      <c r="R1023" s="64"/>
      <c r="S1023" s="65"/>
      <c r="T1023" s="63" t="str">
        <f t="shared" si="7"/>
        <v>-
-</v>
      </c>
      <c r="U1023" s="65"/>
      <c r="V1023" s="55" t="s">
        <v>3592</v>
      </c>
      <c r="W1023" s="56"/>
      <c r="X1023" s="57"/>
    </row>
    <row r="1024" spans="1:24" ht="37.65" customHeight="1">
      <c r="A1024" s="2"/>
      <c r="B1024" s="2"/>
      <c r="C1024" s="2"/>
      <c r="D1024" s="2"/>
      <c r="E1024" s="55" t="s">
        <v>3593</v>
      </c>
      <c r="F1024" s="56"/>
      <c r="G1024" s="56"/>
      <c r="H1024" s="56"/>
      <c r="I1024" s="56"/>
      <c r="J1024" s="56"/>
      <c r="K1024" s="57"/>
      <c r="L1024" s="58" t="s">
        <v>65</v>
      </c>
      <c r="M1024" s="59"/>
      <c r="N1024" s="61">
        <v>1</v>
      </c>
      <c r="O1024" s="62"/>
      <c r="P1024" s="63"/>
      <c r="Q1024" s="64"/>
      <c r="R1024" s="64"/>
      <c r="S1024" s="65"/>
      <c r="T1024" s="63" t="str">
        <f t="shared" si="7"/>
        <v>-
-</v>
      </c>
      <c r="U1024" s="65"/>
      <c r="V1024" s="55" t="s">
        <v>3594</v>
      </c>
      <c r="W1024" s="56"/>
      <c r="X1024" s="57"/>
    </row>
    <row r="1025" spans="1:24" ht="37.65" customHeight="1">
      <c r="A1025" s="2"/>
      <c r="B1025" s="2"/>
      <c r="C1025" s="2"/>
      <c r="D1025" s="2"/>
      <c r="E1025" s="55" t="s">
        <v>3595</v>
      </c>
      <c r="F1025" s="56"/>
      <c r="G1025" s="56"/>
      <c r="H1025" s="56"/>
      <c r="I1025" s="56"/>
      <c r="J1025" s="56"/>
      <c r="K1025" s="57"/>
      <c r="L1025" s="58" t="s">
        <v>65</v>
      </c>
      <c r="M1025" s="59"/>
      <c r="N1025" s="61">
        <v>1</v>
      </c>
      <c r="O1025" s="62"/>
      <c r="P1025" s="63"/>
      <c r="Q1025" s="64"/>
      <c r="R1025" s="64"/>
      <c r="S1025" s="65"/>
      <c r="T1025" s="63" t="str">
        <f t="shared" si="7"/>
        <v>-
-</v>
      </c>
      <c r="U1025" s="65"/>
      <c r="V1025" s="55" t="s">
        <v>3596</v>
      </c>
      <c r="W1025" s="56"/>
      <c r="X1025" s="57"/>
    </row>
    <row r="1026" spans="1:24" ht="37.65" customHeight="1">
      <c r="A1026" s="2"/>
      <c r="B1026" s="2"/>
      <c r="C1026" s="2"/>
      <c r="D1026" s="2"/>
      <c r="E1026" s="55" t="s">
        <v>3625</v>
      </c>
      <c r="F1026" s="56"/>
      <c r="G1026" s="56"/>
      <c r="H1026" s="56"/>
      <c r="I1026" s="56"/>
      <c r="J1026" s="56"/>
      <c r="K1026" s="57"/>
      <c r="L1026" s="58" t="s">
        <v>65</v>
      </c>
      <c r="M1026" s="59"/>
      <c r="N1026" s="61">
        <v>1</v>
      </c>
      <c r="O1026" s="62"/>
      <c r="P1026" s="63"/>
      <c r="Q1026" s="64"/>
      <c r="R1026" s="64"/>
      <c r="S1026" s="65"/>
      <c r="T1026" s="63" t="str">
        <f t="shared" si="7"/>
        <v>-
-</v>
      </c>
      <c r="U1026" s="65"/>
      <c r="V1026" s="55" t="s">
        <v>3626</v>
      </c>
      <c r="W1026" s="56"/>
      <c r="X1026" s="57"/>
    </row>
    <row r="1027" spans="1:24" ht="18.75" customHeight="1">
      <c r="A1027" s="2"/>
      <c r="B1027" s="2"/>
      <c r="C1027" s="2"/>
      <c r="D1027" s="2"/>
      <c r="E1027" s="55" t="s">
        <v>3405</v>
      </c>
      <c r="F1027" s="56"/>
      <c r="G1027" s="56"/>
      <c r="H1027" s="56"/>
      <c r="I1027" s="56"/>
      <c r="J1027" s="56"/>
      <c r="K1027" s="57"/>
      <c r="L1027" s="58" t="s">
        <v>65</v>
      </c>
      <c r="M1027" s="59"/>
      <c r="N1027" s="61">
        <v>1</v>
      </c>
      <c r="O1027" s="62"/>
      <c r="P1027" s="63"/>
      <c r="Q1027" s="64"/>
      <c r="R1027" s="64"/>
      <c r="S1027" s="65"/>
      <c r="T1027" s="63" t="str">
        <f>IF(COUNT(N1027,P1027)=2,ROUND(N1027*P1027,2),"-")</f>
        <v>-</v>
      </c>
      <c r="U1027" s="65"/>
      <c r="V1027" s="55" t="s">
        <v>3406</v>
      </c>
      <c r="W1027" s="56"/>
      <c r="X1027" s="57"/>
    </row>
    <row r="1028" spans="1:24" ht="18.75" customHeight="1">
      <c r="A1028" s="2"/>
      <c r="B1028" s="2"/>
      <c r="C1028" s="2"/>
      <c r="D1028" s="2"/>
      <c r="E1028" s="55" t="s">
        <v>3407</v>
      </c>
      <c r="F1028" s="56"/>
      <c r="G1028" s="56"/>
      <c r="H1028" s="56"/>
      <c r="I1028" s="56"/>
      <c r="J1028" s="56"/>
      <c r="K1028" s="57"/>
      <c r="L1028" s="58" t="s">
        <v>65</v>
      </c>
      <c r="M1028" s="59"/>
      <c r="N1028" s="61">
        <v>1</v>
      </c>
      <c r="O1028" s="62"/>
      <c r="P1028" s="63" t="str">
        <f>IF(COUNT(T1021,T1022,T1023,T1024,T1025,T1026,T1027)=7,ROUND(SUM(T1021,T1022,T1023,T1024,T1025,T1026,T1027)*0.02,2),"")</f>
        <v/>
      </c>
      <c r="Q1028" s="64"/>
      <c r="R1028" s="64"/>
      <c r="S1028" s="65"/>
      <c r="T1028" s="63" t="str">
        <f>IF(COUNT(N1028,P1028)=2,ROUND(N1028*P1028,2),"-")</f>
        <v>-</v>
      </c>
      <c r="U1028" s="65"/>
      <c r="V1028" s="55" t="s">
        <v>3408</v>
      </c>
      <c r="W1028" s="56"/>
      <c r="X1028" s="57"/>
    </row>
    <row r="1029" spans="1:24" ht="18.899999999999999" customHeight="1">
      <c r="A1029" s="2"/>
      <c r="B1029" s="2"/>
      <c r="C1029" s="2"/>
      <c r="D1029" s="2"/>
      <c r="E1029" s="55" t="s">
        <v>3409</v>
      </c>
      <c r="F1029" s="56"/>
      <c r="G1029" s="56"/>
      <c r="H1029" s="56"/>
      <c r="I1029" s="56"/>
      <c r="J1029" s="56"/>
      <c r="K1029" s="57"/>
      <c r="L1029" s="58" t="s">
        <v>207</v>
      </c>
      <c r="M1029" s="59"/>
      <c r="N1029" s="61">
        <v>1</v>
      </c>
      <c r="O1029" s="62"/>
      <c r="P1029" s="66"/>
      <c r="Q1029" s="67"/>
      <c r="R1029" s="67"/>
      <c r="S1029" s="68"/>
      <c r="T1029" s="63" t="str">
        <f>IF(COUNT(T1021,T1022,T1023,T1024,T1025,T1026,T1027,T1028)=8,SUM(T1021,T1022,T1023,T1024,T1025,T1026,T1027,T1028),"-")</f>
        <v>-</v>
      </c>
      <c r="U1029" s="65"/>
      <c r="V1029" s="55"/>
      <c r="W1029" s="56"/>
      <c r="X1029" s="57"/>
    </row>
    <row r="1030" spans="1:24" ht="18.75" customHeight="1">
      <c r="A1030" s="2"/>
      <c r="B1030" s="2"/>
      <c r="C1030" s="2"/>
      <c r="D1030" s="2"/>
      <c r="E1030" s="55"/>
      <c r="F1030" s="56"/>
      <c r="G1030" s="56"/>
      <c r="H1030" s="56"/>
      <c r="I1030" s="56"/>
      <c r="J1030" s="56"/>
      <c r="K1030" s="57"/>
      <c r="L1030" s="58"/>
      <c r="M1030" s="59"/>
      <c r="N1030" s="69"/>
      <c r="O1030" s="70"/>
      <c r="P1030" s="69"/>
      <c r="Q1030" s="71"/>
      <c r="R1030" s="71"/>
      <c r="S1030" s="70"/>
      <c r="T1030" s="69"/>
      <c r="U1030" s="70"/>
      <c r="V1030" s="55"/>
      <c r="W1030" s="56"/>
      <c r="X1030" s="57"/>
    </row>
    <row r="1031" spans="1:24" ht="18.75" customHeight="1">
      <c r="A1031" s="2"/>
      <c r="B1031" s="2"/>
      <c r="C1031" s="2"/>
      <c r="D1031" s="2"/>
      <c r="E1031" s="55"/>
      <c r="F1031" s="56"/>
      <c r="G1031" s="56"/>
      <c r="H1031" s="56"/>
      <c r="I1031" s="56"/>
      <c r="J1031" s="56"/>
      <c r="K1031" s="57"/>
      <c r="L1031" s="58"/>
      <c r="M1031" s="59"/>
      <c r="N1031" s="69"/>
      <c r="O1031" s="70"/>
      <c r="P1031" s="69"/>
      <c r="Q1031" s="71"/>
      <c r="R1031" s="71"/>
      <c r="S1031" s="70"/>
      <c r="T1031" s="69"/>
      <c r="U1031" s="70"/>
      <c r="V1031" s="55"/>
      <c r="W1031" s="56"/>
      <c r="X1031" s="57"/>
    </row>
    <row r="1032" spans="1:24" ht="18.75" customHeight="1">
      <c r="A1032" s="2"/>
      <c r="B1032" s="2"/>
      <c r="C1032" s="2"/>
      <c r="D1032" s="2"/>
      <c r="E1032" s="55"/>
      <c r="F1032" s="56"/>
      <c r="G1032" s="56"/>
      <c r="H1032" s="56"/>
      <c r="I1032" s="56"/>
      <c r="J1032" s="56"/>
      <c r="K1032" s="57"/>
      <c r="L1032" s="58"/>
      <c r="M1032" s="59"/>
      <c r="N1032" s="69"/>
      <c r="O1032" s="70"/>
      <c r="P1032" s="69"/>
      <c r="Q1032" s="71"/>
      <c r="R1032" s="71"/>
      <c r="S1032" s="70"/>
      <c r="T1032" s="69"/>
      <c r="U1032" s="70"/>
      <c r="V1032" s="55"/>
      <c r="W1032" s="56"/>
      <c r="X1032" s="57"/>
    </row>
    <row r="1033" spans="1:24" ht="18.75" customHeight="1">
      <c r="A1033" s="2"/>
      <c r="B1033" s="2"/>
      <c r="C1033" s="2"/>
      <c r="D1033" s="2"/>
      <c r="E1033" s="55"/>
      <c r="F1033" s="56"/>
      <c r="G1033" s="56"/>
      <c r="H1033" s="56"/>
      <c r="I1033" s="56"/>
      <c r="J1033" s="56"/>
      <c r="K1033" s="57"/>
      <c r="L1033" s="58"/>
      <c r="M1033" s="59"/>
      <c r="N1033" s="69"/>
      <c r="O1033" s="70"/>
      <c r="P1033" s="69"/>
      <c r="Q1033" s="71"/>
      <c r="R1033" s="71"/>
      <c r="S1033" s="70"/>
      <c r="T1033" s="69"/>
      <c r="U1033" s="70"/>
      <c r="V1033" s="55"/>
      <c r="W1033" s="56"/>
      <c r="X1033" s="57"/>
    </row>
    <row r="1034" spans="1:24" ht="18.75" customHeight="1">
      <c r="A1034" s="2"/>
      <c r="B1034" s="2"/>
      <c r="C1034" s="2"/>
      <c r="D1034" s="2"/>
      <c r="E1034" s="55"/>
      <c r="F1034" s="56"/>
      <c r="G1034" s="56"/>
      <c r="H1034" s="56"/>
      <c r="I1034" s="56"/>
      <c r="J1034" s="56"/>
      <c r="K1034" s="57"/>
      <c r="L1034" s="58"/>
      <c r="M1034" s="59"/>
      <c r="N1034" s="69"/>
      <c r="O1034" s="70"/>
      <c r="P1034" s="69"/>
      <c r="Q1034" s="71"/>
      <c r="R1034" s="71"/>
      <c r="S1034" s="70"/>
      <c r="T1034" s="69"/>
      <c r="U1034" s="70"/>
      <c r="V1034" s="55"/>
      <c r="W1034" s="56"/>
      <c r="X1034" s="57"/>
    </row>
    <row r="1035" spans="1:24" ht="18.75" customHeight="1">
      <c r="A1035" s="2"/>
      <c r="B1035" s="2"/>
      <c r="C1035" s="2"/>
      <c r="D1035" s="2"/>
      <c r="E1035" s="55"/>
      <c r="F1035" s="56"/>
      <c r="G1035" s="56"/>
      <c r="H1035" s="56"/>
      <c r="I1035" s="56"/>
      <c r="J1035" s="56"/>
      <c r="K1035" s="57"/>
      <c r="L1035" s="58"/>
      <c r="M1035" s="59"/>
      <c r="N1035" s="69"/>
      <c r="O1035" s="70"/>
      <c r="P1035" s="69"/>
      <c r="Q1035" s="71"/>
      <c r="R1035" s="71"/>
      <c r="S1035" s="70"/>
      <c r="T1035" s="69"/>
      <c r="U1035" s="70"/>
      <c r="V1035" s="55"/>
      <c r="W1035" s="56"/>
      <c r="X1035" s="57"/>
    </row>
    <row r="1036" spans="1:24" ht="18.75" customHeight="1">
      <c r="A1036" s="2"/>
      <c r="B1036" s="2"/>
      <c r="C1036" s="2"/>
      <c r="D1036" s="2"/>
      <c r="E1036" s="55"/>
      <c r="F1036" s="56"/>
      <c r="G1036" s="56"/>
      <c r="H1036" s="56"/>
      <c r="I1036" s="56"/>
      <c r="J1036" s="56"/>
      <c r="K1036" s="57"/>
      <c r="L1036" s="58"/>
      <c r="M1036" s="59"/>
      <c r="N1036" s="69"/>
      <c r="O1036" s="70"/>
      <c r="P1036" s="69"/>
      <c r="Q1036" s="71"/>
      <c r="R1036" s="71"/>
      <c r="S1036" s="70"/>
      <c r="T1036" s="69"/>
      <c r="U1036" s="70"/>
      <c r="V1036" s="55"/>
      <c r="W1036" s="56"/>
      <c r="X1036" s="57"/>
    </row>
    <row r="1037" spans="1:24" ht="18.75" customHeight="1">
      <c r="A1037" s="2"/>
      <c r="B1037" s="2"/>
      <c r="C1037" s="2"/>
      <c r="D1037" s="2"/>
      <c r="E1037" s="55"/>
      <c r="F1037" s="56"/>
      <c r="G1037" s="56"/>
      <c r="H1037" s="56"/>
      <c r="I1037" s="56"/>
      <c r="J1037" s="56"/>
      <c r="K1037" s="57"/>
      <c r="L1037" s="58"/>
      <c r="M1037" s="59"/>
      <c r="N1037" s="69"/>
      <c r="O1037" s="70"/>
      <c r="P1037" s="69"/>
      <c r="Q1037" s="71"/>
      <c r="R1037" s="71"/>
      <c r="S1037" s="70"/>
      <c r="T1037" s="69"/>
      <c r="U1037" s="70"/>
      <c r="V1037" s="55"/>
      <c r="W1037" s="56"/>
      <c r="X1037" s="57"/>
    </row>
    <row r="1038" spans="1:24" ht="18.75" customHeight="1">
      <c r="A1038" s="2"/>
      <c r="B1038" s="2"/>
      <c r="C1038" s="2"/>
      <c r="D1038" s="2"/>
      <c r="E1038" s="55"/>
      <c r="F1038" s="56"/>
      <c r="G1038" s="56"/>
      <c r="H1038" s="56"/>
      <c r="I1038" s="56"/>
      <c r="J1038" s="56"/>
      <c r="K1038" s="57"/>
      <c r="L1038" s="58"/>
      <c r="M1038" s="59"/>
      <c r="N1038" s="69"/>
      <c r="O1038" s="70"/>
      <c r="P1038" s="69"/>
      <c r="Q1038" s="71"/>
      <c r="R1038" s="71"/>
      <c r="S1038" s="70"/>
      <c r="T1038" s="69"/>
      <c r="U1038" s="70"/>
      <c r="V1038" s="55"/>
      <c r="W1038" s="56"/>
      <c r="X1038" s="57"/>
    </row>
    <row r="1039" spans="1:24" ht="18.75" customHeight="1">
      <c r="A1039" s="2"/>
      <c r="B1039" s="2"/>
      <c r="C1039" s="2"/>
      <c r="D1039" s="2"/>
      <c r="E1039" s="55"/>
      <c r="F1039" s="56"/>
      <c r="G1039" s="56"/>
      <c r="H1039" s="56"/>
      <c r="I1039" s="56"/>
      <c r="J1039" s="56"/>
      <c r="K1039" s="57"/>
      <c r="L1039" s="58"/>
      <c r="M1039" s="59"/>
      <c r="N1039" s="69"/>
      <c r="O1039" s="70"/>
      <c r="P1039" s="69"/>
      <c r="Q1039" s="71"/>
      <c r="R1039" s="71"/>
      <c r="S1039" s="70"/>
      <c r="T1039" s="69"/>
      <c r="U1039" s="70"/>
      <c r="V1039" s="55"/>
      <c r="W1039" s="56"/>
      <c r="X1039" s="57"/>
    </row>
    <row r="1040" spans="1:24" ht="18.75" customHeight="1">
      <c r="A1040" s="2"/>
      <c r="B1040" s="2"/>
      <c r="C1040" s="2"/>
      <c r="D1040" s="2"/>
      <c r="E1040" s="55"/>
      <c r="F1040" s="56"/>
      <c r="G1040" s="56"/>
      <c r="H1040" s="56"/>
      <c r="I1040" s="56"/>
      <c r="J1040" s="56"/>
      <c r="K1040" s="57"/>
      <c r="L1040" s="58"/>
      <c r="M1040" s="59"/>
      <c r="N1040" s="69"/>
      <c r="O1040" s="70"/>
      <c r="P1040" s="69"/>
      <c r="Q1040" s="71"/>
      <c r="R1040" s="71"/>
      <c r="S1040" s="70"/>
      <c r="T1040" s="69"/>
      <c r="U1040" s="70"/>
      <c r="V1040" s="55"/>
      <c r="W1040" s="56"/>
      <c r="X1040" s="57"/>
    </row>
    <row r="1041" spans="1:24" ht="18.75" customHeight="1">
      <c r="A1041" s="2"/>
      <c r="B1041" s="2"/>
      <c r="C1041" s="2"/>
      <c r="D1041" s="2"/>
      <c r="E1041" s="55"/>
      <c r="F1041" s="56"/>
      <c r="G1041" s="56"/>
      <c r="H1041" s="56"/>
      <c r="I1041" s="56"/>
      <c r="J1041" s="56"/>
      <c r="K1041" s="57"/>
      <c r="L1041" s="58"/>
      <c r="M1041" s="59"/>
      <c r="N1041" s="69"/>
      <c r="O1041" s="70"/>
      <c r="P1041" s="69"/>
      <c r="Q1041" s="71"/>
      <c r="R1041" s="71"/>
      <c r="S1041" s="70"/>
      <c r="T1041" s="69"/>
      <c r="U1041" s="70"/>
      <c r="V1041" s="55"/>
      <c r="W1041" s="56"/>
      <c r="X1041" s="57"/>
    </row>
    <row r="1042" spans="1:24" ht="18.75" customHeight="1">
      <c r="A1042" s="2"/>
      <c r="B1042" s="2"/>
      <c r="C1042" s="2"/>
      <c r="D1042" s="2"/>
      <c r="E1042" s="55"/>
      <c r="F1042" s="56"/>
      <c r="G1042" s="56"/>
      <c r="H1042" s="56"/>
      <c r="I1042" s="56"/>
      <c r="J1042" s="56"/>
      <c r="K1042" s="57"/>
      <c r="L1042" s="58"/>
      <c r="M1042" s="59"/>
      <c r="N1042" s="69"/>
      <c r="O1042" s="70"/>
      <c r="P1042" s="69"/>
      <c r="Q1042" s="71"/>
      <c r="R1042" s="71"/>
      <c r="S1042" s="70"/>
      <c r="T1042" s="69"/>
      <c r="U1042" s="70"/>
      <c r="V1042" s="55"/>
      <c r="W1042" s="56"/>
      <c r="X1042" s="57"/>
    </row>
    <row r="1043" spans="1:24" ht="37.65" customHeight="1">
      <c r="A1043" s="2"/>
      <c r="B1043" s="2"/>
      <c r="C1043" s="2"/>
      <c r="D1043" s="2"/>
      <c r="E1043" s="55" t="s">
        <v>3410</v>
      </c>
      <c r="F1043" s="56"/>
      <c r="G1043" s="56"/>
      <c r="H1043" s="56"/>
      <c r="I1043" s="56"/>
      <c r="J1043" s="56"/>
      <c r="K1043" s="56"/>
      <c r="L1043" s="56"/>
      <c r="M1043" s="57"/>
      <c r="N1043" s="58" t="s">
        <v>3599</v>
      </c>
      <c r="O1043" s="60"/>
      <c r="P1043" s="60"/>
      <c r="Q1043" s="60"/>
      <c r="R1043" s="60"/>
      <c r="S1043" s="59"/>
      <c r="T1043" s="72" t="str">
        <f>IF(COUNT(T1029,N1029)=2,IF(N1029=0,"-",ROUND(T1029/N1029,2)),"-")</f>
        <v>-</v>
      </c>
      <c r="U1043" s="73"/>
      <c r="V1043" s="55"/>
      <c r="W1043" s="56"/>
      <c r="X1043" s="57"/>
    </row>
    <row r="1044" spans="1:24" ht="49.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 spans="1:24" ht="12" customHeight="1">
      <c r="A1045" s="2"/>
      <c r="B1045" s="2"/>
      <c r="C1045" s="75" t="s">
        <v>42</v>
      </c>
      <c r="D1045" s="75"/>
      <c r="E1045" s="75"/>
      <c r="F1045" s="75"/>
      <c r="G1045" s="75"/>
      <c r="H1045" s="2"/>
      <c r="I1045" s="75" t="s">
        <v>43</v>
      </c>
      <c r="J1045" s="75"/>
      <c r="K1045" s="2"/>
      <c r="L1045" s="2"/>
      <c r="M1045" s="75" t="s">
        <v>44</v>
      </c>
      <c r="N1045" s="75"/>
      <c r="O1045" s="2"/>
      <c r="P1045" s="2"/>
      <c r="Q1045" s="10" t="s">
        <v>43</v>
      </c>
      <c r="R1045" s="2"/>
      <c r="S1045" s="2"/>
      <c r="T1045" s="2"/>
      <c r="U1045" s="2"/>
      <c r="V1045" s="2"/>
      <c r="W1045" s="2"/>
      <c r="X1045" s="2"/>
    </row>
    <row r="1046" spans="1:24" ht="6.4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 spans="1:24" ht="20.8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 spans="1:24" ht="18" customHeight="1">
      <c r="A1048" s="74" t="s">
        <v>0</v>
      </c>
      <c r="B1048" s="74"/>
      <c r="C1048" s="74"/>
      <c r="D1048" s="74"/>
      <c r="E1048" s="74"/>
      <c r="F1048" s="74"/>
      <c r="G1048" s="74"/>
      <c r="H1048" s="74"/>
      <c r="I1048" s="74"/>
      <c r="J1048" s="74"/>
      <c r="K1048" s="74"/>
      <c r="L1048" s="74"/>
      <c r="M1048" s="74"/>
      <c r="N1048" s="74"/>
      <c r="O1048" s="74"/>
      <c r="P1048" s="74"/>
      <c r="Q1048" s="74"/>
      <c r="R1048" s="74"/>
      <c r="S1048" s="74"/>
      <c r="T1048" s="74"/>
      <c r="U1048" s="74"/>
      <c r="V1048" s="74"/>
      <c r="W1048" s="74"/>
      <c r="X1048" s="74"/>
    </row>
    <row r="1049" spans="1:24" ht="6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spans="1:24" ht="18" customHeight="1">
      <c r="A1050" s="74" t="s">
        <v>3387</v>
      </c>
      <c r="B1050" s="74"/>
      <c r="C1050" s="74"/>
      <c r="D1050" s="74"/>
      <c r="E1050" s="74"/>
      <c r="F1050" s="74"/>
      <c r="G1050" s="74"/>
      <c r="H1050" s="74"/>
      <c r="I1050" s="74"/>
      <c r="J1050" s="74"/>
      <c r="K1050" s="74"/>
      <c r="L1050" s="74"/>
      <c r="M1050" s="74"/>
      <c r="N1050" s="74"/>
      <c r="O1050" s="74"/>
      <c r="P1050" s="74"/>
      <c r="Q1050" s="74"/>
      <c r="R1050" s="74"/>
      <c r="S1050" s="74"/>
      <c r="T1050" s="74"/>
      <c r="U1050" s="74"/>
      <c r="V1050" s="74"/>
      <c r="W1050" s="74"/>
      <c r="X1050" s="74"/>
    </row>
    <row r="1051" spans="1:24" ht="4.0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 spans="1:24" ht="12" customHeight="1">
      <c r="A1052" s="2"/>
      <c r="B1052" s="2"/>
      <c r="C1052" s="2"/>
      <c r="D1052" s="2"/>
      <c r="E1052" s="2"/>
      <c r="F1052" s="75" t="s">
        <v>3388</v>
      </c>
      <c r="G1052" s="75"/>
      <c r="H1052" s="75"/>
      <c r="I1052" s="75"/>
      <c r="J1052" s="75"/>
      <c r="K1052" s="75"/>
      <c r="L1052" s="75"/>
      <c r="M1052" s="75"/>
      <c r="N1052" s="75"/>
      <c r="O1052" s="75"/>
      <c r="P1052" s="75"/>
      <c r="Q1052" s="75"/>
      <c r="R1052" s="75"/>
      <c r="S1052" s="2"/>
      <c r="T1052" s="2"/>
      <c r="U1052" s="2"/>
      <c r="V1052" s="2"/>
      <c r="W1052" s="2"/>
      <c r="X1052" s="2"/>
    </row>
    <row r="1053" spans="1:24" ht="1.0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 ht="2.7" customHeight="1">
      <c r="A1054" s="2"/>
      <c r="B1054" s="2"/>
      <c r="C1054" s="2"/>
      <c r="D1054" s="2"/>
      <c r="E1054" s="2"/>
      <c r="F1054" s="75" t="s">
        <v>3389</v>
      </c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spans="1:24" ht="9.15" customHeight="1">
      <c r="A1055" s="2"/>
      <c r="B1055" s="2"/>
      <c r="C1055" s="2"/>
      <c r="D1055" s="2"/>
      <c r="E1055" s="2"/>
      <c r="F1055" s="75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76" t="s">
        <v>2</v>
      </c>
      <c r="V1055" s="76"/>
      <c r="W1055" s="76"/>
      <c r="X1055" s="76"/>
    </row>
    <row r="1056" spans="1:24" ht="2.7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76"/>
      <c r="V1056" s="76"/>
      <c r="W1056" s="76"/>
      <c r="X1056" s="76"/>
    </row>
    <row r="1057" spans="1:24" ht="0.4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spans="1:24" ht="2.1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75" t="s">
        <v>3635</v>
      </c>
      <c r="V1058" s="75"/>
      <c r="W1058" s="75"/>
      <c r="X1058" s="2"/>
    </row>
    <row r="1059" spans="1:24" ht="9.75" customHeight="1">
      <c r="A1059" s="2"/>
      <c r="B1059" s="75" t="s">
        <v>3391</v>
      </c>
      <c r="C1059" s="75"/>
      <c r="D1059" s="2"/>
      <c r="E1059" s="2"/>
      <c r="F1059" s="75" t="s">
        <v>3392</v>
      </c>
      <c r="G1059" s="75"/>
      <c r="H1059" s="75"/>
      <c r="I1059" s="75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75"/>
      <c r="V1059" s="75"/>
      <c r="W1059" s="75"/>
      <c r="X1059" s="2"/>
    </row>
    <row r="1060" spans="1:24" ht="2.1" customHeight="1">
      <c r="A1060" s="2"/>
      <c r="B1060" s="75"/>
      <c r="C1060" s="75"/>
      <c r="D1060" s="2"/>
      <c r="E1060" s="2"/>
      <c r="F1060" s="75"/>
      <c r="G1060" s="75"/>
      <c r="H1060" s="75"/>
      <c r="I1060" s="75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 spans="1:24" ht="1.8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spans="1:24" ht="36.75" customHeight="1">
      <c r="A1062" s="49" t="s">
        <v>231</v>
      </c>
      <c r="B1062" s="50"/>
      <c r="C1062" s="50"/>
      <c r="D1062" s="51"/>
      <c r="E1062" s="49" t="s">
        <v>3636</v>
      </c>
      <c r="F1062" s="50"/>
      <c r="G1062" s="50"/>
      <c r="H1062" s="50"/>
      <c r="I1062" s="50"/>
      <c r="J1062" s="50"/>
      <c r="K1062" s="50"/>
      <c r="L1062" s="50"/>
      <c r="M1062" s="51"/>
      <c r="N1062" s="52" t="s">
        <v>3585</v>
      </c>
      <c r="O1062" s="53"/>
      <c r="P1062" s="53"/>
      <c r="Q1062" s="53"/>
      <c r="R1062" s="53"/>
      <c r="S1062" s="54"/>
      <c r="T1062" s="49" t="s">
        <v>3637</v>
      </c>
      <c r="U1062" s="50"/>
      <c r="V1062" s="50"/>
      <c r="W1062" s="50"/>
      <c r="X1062" s="51"/>
    </row>
    <row r="1063" spans="1:24" ht="18.75" customHeight="1">
      <c r="A1063" s="2"/>
      <c r="B1063" s="2"/>
      <c r="C1063" s="2"/>
      <c r="D1063" s="2"/>
      <c r="E1063" s="55" t="s">
        <v>3396</v>
      </c>
      <c r="F1063" s="56"/>
      <c r="G1063" s="56"/>
      <c r="H1063" s="56"/>
      <c r="I1063" s="56"/>
      <c r="J1063" s="56"/>
      <c r="K1063" s="57"/>
      <c r="L1063" s="58" t="s">
        <v>3397</v>
      </c>
      <c r="M1063" s="59"/>
      <c r="N1063" s="58" t="s">
        <v>3398</v>
      </c>
      <c r="O1063" s="59"/>
      <c r="P1063" s="58" t="s">
        <v>3399</v>
      </c>
      <c r="Q1063" s="60"/>
      <c r="R1063" s="60"/>
      <c r="S1063" s="59"/>
      <c r="T1063" s="58" t="s">
        <v>3400</v>
      </c>
      <c r="U1063" s="59"/>
      <c r="V1063" s="58" t="s">
        <v>53</v>
      </c>
      <c r="W1063" s="60"/>
      <c r="X1063" s="59"/>
    </row>
    <row r="1064" spans="1:24" ht="37.65" customHeight="1">
      <c r="A1064" s="2"/>
      <c r="B1064" s="2"/>
      <c r="C1064" s="2"/>
      <c r="D1064" s="2"/>
      <c r="E1064" s="55" t="s">
        <v>3587</v>
      </c>
      <c r="F1064" s="56"/>
      <c r="G1064" s="56"/>
      <c r="H1064" s="56"/>
      <c r="I1064" s="56"/>
      <c r="J1064" s="56"/>
      <c r="K1064" s="57"/>
      <c r="L1064" s="58" t="s">
        <v>58</v>
      </c>
      <c r="M1064" s="59"/>
      <c r="N1064" s="61">
        <v>11</v>
      </c>
      <c r="O1064" s="62"/>
      <c r="P1064" s="63"/>
      <c r="Q1064" s="64"/>
      <c r="R1064" s="64"/>
      <c r="S1064" s="65"/>
      <c r="T1064" s="63" t="str">
        <f t="shared" ref="T1064:T1069" si="8">IF(COUNT(N1064,P1064)=2,ROUND(N1064*P1064,2),"-
-")</f>
        <v>-
-</v>
      </c>
      <c r="U1064" s="65"/>
      <c r="V1064" s="55" t="s">
        <v>3588</v>
      </c>
      <c r="W1064" s="56"/>
      <c r="X1064" s="57"/>
    </row>
    <row r="1065" spans="1:24" ht="37.65" customHeight="1">
      <c r="A1065" s="2"/>
      <c r="B1065" s="2"/>
      <c r="C1065" s="2"/>
      <c r="D1065" s="2"/>
      <c r="E1065" s="55" t="s">
        <v>3589</v>
      </c>
      <c r="F1065" s="56"/>
      <c r="G1065" s="56"/>
      <c r="H1065" s="56"/>
      <c r="I1065" s="56"/>
      <c r="J1065" s="56"/>
      <c r="K1065" s="57"/>
      <c r="L1065" s="58" t="s">
        <v>58</v>
      </c>
      <c r="M1065" s="59"/>
      <c r="N1065" s="61">
        <v>22</v>
      </c>
      <c r="O1065" s="62"/>
      <c r="P1065" s="63"/>
      <c r="Q1065" s="64"/>
      <c r="R1065" s="64"/>
      <c r="S1065" s="65"/>
      <c r="T1065" s="63" t="str">
        <f t="shared" si="8"/>
        <v>-
-</v>
      </c>
      <c r="U1065" s="65"/>
      <c r="V1065" s="55" t="s">
        <v>3590</v>
      </c>
      <c r="W1065" s="56"/>
      <c r="X1065" s="57"/>
    </row>
    <row r="1066" spans="1:24" ht="37.65" customHeight="1">
      <c r="A1066" s="2"/>
      <c r="B1066" s="2"/>
      <c r="C1066" s="2"/>
      <c r="D1066" s="2"/>
      <c r="E1066" s="55" t="s">
        <v>3591</v>
      </c>
      <c r="F1066" s="56"/>
      <c r="G1066" s="56"/>
      <c r="H1066" s="56"/>
      <c r="I1066" s="56"/>
      <c r="J1066" s="56"/>
      <c r="K1066" s="57"/>
      <c r="L1066" s="58" t="s">
        <v>65</v>
      </c>
      <c r="M1066" s="59"/>
      <c r="N1066" s="61">
        <v>1</v>
      </c>
      <c r="O1066" s="62"/>
      <c r="P1066" s="63"/>
      <c r="Q1066" s="64"/>
      <c r="R1066" s="64"/>
      <c r="S1066" s="65"/>
      <c r="T1066" s="63" t="str">
        <f t="shared" si="8"/>
        <v>-
-</v>
      </c>
      <c r="U1066" s="65"/>
      <c r="V1066" s="55" t="s">
        <v>3592</v>
      </c>
      <c r="W1066" s="56"/>
      <c r="X1066" s="57"/>
    </row>
    <row r="1067" spans="1:24" ht="37.65" customHeight="1">
      <c r="A1067" s="2"/>
      <c r="B1067" s="2"/>
      <c r="C1067" s="2"/>
      <c r="D1067" s="2"/>
      <c r="E1067" s="55" t="s">
        <v>3593</v>
      </c>
      <c r="F1067" s="56"/>
      <c r="G1067" s="56"/>
      <c r="H1067" s="56"/>
      <c r="I1067" s="56"/>
      <c r="J1067" s="56"/>
      <c r="K1067" s="57"/>
      <c r="L1067" s="58" t="s">
        <v>65</v>
      </c>
      <c r="M1067" s="59"/>
      <c r="N1067" s="61">
        <v>1</v>
      </c>
      <c r="O1067" s="62"/>
      <c r="P1067" s="63"/>
      <c r="Q1067" s="64"/>
      <c r="R1067" s="64"/>
      <c r="S1067" s="65"/>
      <c r="T1067" s="63" t="str">
        <f t="shared" si="8"/>
        <v>-
-</v>
      </c>
      <c r="U1067" s="65"/>
      <c r="V1067" s="55" t="s">
        <v>3594</v>
      </c>
      <c r="W1067" s="56"/>
      <c r="X1067" s="57"/>
    </row>
    <row r="1068" spans="1:24" ht="37.65" customHeight="1">
      <c r="A1068" s="2"/>
      <c r="B1068" s="2"/>
      <c r="C1068" s="2"/>
      <c r="D1068" s="2"/>
      <c r="E1068" s="55" t="s">
        <v>3595</v>
      </c>
      <c r="F1068" s="56"/>
      <c r="G1068" s="56"/>
      <c r="H1068" s="56"/>
      <c r="I1068" s="56"/>
      <c r="J1068" s="56"/>
      <c r="K1068" s="57"/>
      <c r="L1068" s="58" t="s">
        <v>65</v>
      </c>
      <c r="M1068" s="59"/>
      <c r="N1068" s="61">
        <v>1</v>
      </c>
      <c r="O1068" s="62"/>
      <c r="P1068" s="63"/>
      <c r="Q1068" s="64"/>
      <c r="R1068" s="64"/>
      <c r="S1068" s="65"/>
      <c r="T1068" s="63" t="str">
        <f t="shared" si="8"/>
        <v>-
-</v>
      </c>
      <c r="U1068" s="65"/>
      <c r="V1068" s="55" t="s">
        <v>3596</v>
      </c>
      <c r="W1068" s="56"/>
      <c r="X1068" s="57"/>
    </row>
    <row r="1069" spans="1:24" ht="37.65" customHeight="1">
      <c r="A1069" s="2"/>
      <c r="B1069" s="2"/>
      <c r="C1069" s="2"/>
      <c r="D1069" s="2"/>
      <c r="E1069" s="55" t="s">
        <v>3625</v>
      </c>
      <c r="F1069" s="56"/>
      <c r="G1069" s="56"/>
      <c r="H1069" s="56"/>
      <c r="I1069" s="56"/>
      <c r="J1069" s="56"/>
      <c r="K1069" s="57"/>
      <c r="L1069" s="58" t="s">
        <v>65</v>
      </c>
      <c r="M1069" s="59"/>
      <c r="N1069" s="61">
        <v>1</v>
      </c>
      <c r="O1069" s="62"/>
      <c r="P1069" s="63"/>
      <c r="Q1069" s="64"/>
      <c r="R1069" s="64"/>
      <c r="S1069" s="65"/>
      <c r="T1069" s="63" t="str">
        <f t="shared" si="8"/>
        <v>-
-</v>
      </c>
      <c r="U1069" s="65"/>
      <c r="V1069" s="55" t="s">
        <v>3626</v>
      </c>
      <c r="W1069" s="56"/>
      <c r="X1069" s="57"/>
    </row>
    <row r="1070" spans="1:24" ht="18.75" customHeight="1">
      <c r="A1070" s="2"/>
      <c r="B1070" s="2"/>
      <c r="C1070" s="2"/>
      <c r="D1070" s="2"/>
      <c r="E1070" s="55" t="s">
        <v>3405</v>
      </c>
      <c r="F1070" s="56"/>
      <c r="G1070" s="56"/>
      <c r="H1070" s="56"/>
      <c r="I1070" s="56"/>
      <c r="J1070" s="56"/>
      <c r="K1070" s="57"/>
      <c r="L1070" s="58" t="s">
        <v>65</v>
      </c>
      <c r="M1070" s="59"/>
      <c r="N1070" s="61">
        <v>1</v>
      </c>
      <c r="O1070" s="62"/>
      <c r="P1070" s="63"/>
      <c r="Q1070" s="64"/>
      <c r="R1070" s="64"/>
      <c r="S1070" s="65"/>
      <c r="T1070" s="63" t="str">
        <f>IF(COUNT(N1070,P1070)=2,ROUND(N1070*P1070,2),"-")</f>
        <v>-</v>
      </c>
      <c r="U1070" s="65"/>
      <c r="V1070" s="55" t="s">
        <v>3406</v>
      </c>
      <c r="W1070" s="56"/>
      <c r="X1070" s="57"/>
    </row>
    <row r="1071" spans="1:24" ht="18.75" customHeight="1">
      <c r="A1071" s="2"/>
      <c r="B1071" s="2"/>
      <c r="C1071" s="2"/>
      <c r="D1071" s="2"/>
      <c r="E1071" s="55" t="s">
        <v>3407</v>
      </c>
      <c r="F1071" s="56"/>
      <c r="G1071" s="56"/>
      <c r="H1071" s="56"/>
      <c r="I1071" s="56"/>
      <c r="J1071" s="56"/>
      <c r="K1071" s="57"/>
      <c r="L1071" s="58" t="s">
        <v>65</v>
      </c>
      <c r="M1071" s="59"/>
      <c r="N1071" s="61">
        <v>1</v>
      </c>
      <c r="O1071" s="62"/>
      <c r="P1071" s="63" t="str">
        <f>IF(COUNT(T1064,T1065,T1066,T1067,T1068,T1069,T1070)=7,ROUND(SUM(T1064,T1065,T1066,T1067,T1068,T1069,T1070)*0.02,2),"")</f>
        <v/>
      </c>
      <c r="Q1071" s="64"/>
      <c r="R1071" s="64"/>
      <c r="S1071" s="65"/>
      <c r="T1071" s="63" t="str">
        <f>IF(COUNT(N1071,P1071)=2,ROUND(N1071*P1071,2),"-")</f>
        <v>-</v>
      </c>
      <c r="U1071" s="65"/>
      <c r="V1071" s="55" t="s">
        <v>3408</v>
      </c>
      <c r="W1071" s="56"/>
      <c r="X1071" s="57"/>
    </row>
    <row r="1072" spans="1:24" ht="18.899999999999999" customHeight="1">
      <c r="A1072" s="2"/>
      <c r="B1072" s="2"/>
      <c r="C1072" s="2"/>
      <c r="D1072" s="2"/>
      <c r="E1072" s="55" t="s">
        <v>3409</v>
      </c>
      <c r="F1072" s="56"/>
      <c r="G1072" s="56"/>
      <c r="H1072" s="56"/>
      <c r="I1072" s="56"/>
      <c r="J1072" s="56"/>
      <c r="K1072" s="57"/>
      <c r="L1072" s="58" t="s">
        <v>207</v>
      </c>
      <c r="M1072" s="59"/>
      <c r="N1072" s="61">
        <v>1</v>
      </c>
      <c r="O1072" s="62"/>
      <c r="P1072" s="66"/>
      <c r="Q1072" s="67"/>
      <c r="R1072" s="67"/>
      <c r="S1072" s="68"/>
      <c r="T1072" s="63" t="str">
        <f>IF(COUNT(T1064,T1065,T1066,T1067,T1068,T1069,T1070,T1071)=8,SUM(T1064,T1065,T1066,T1067,T1068,T1069,T1070,T1071),"-")</f>
        <v>-</v>
      </c>
      <c r="U1072" s="65"/>
      <c r="V1072" s="55"/>
      <c r="W1072" s="56"/>
      <c r="X1072" s="57"/>
    </row>
    <row r="1073" spans="1:24" ht="18.75" customHeight="1">
      <c r="A1073" s="2"/>
      <c r="B1073" s="2"/>
      <c r="C1073" s="2"/>
      <c r="D1073" s="2"/>
      <c r="E1073" s="55"/>
      <c r="F1073" s="56"/>
      <c r="G1073" s="56"/>
      <c r="H1073" s="56"/>
      <c r="I1073" s="56"/>
      <c r="J1073" s="56"/>
      <c r="K1073" s="57"/>
      <c r="L1073" s="58"/>
      <c r="M1073" s="59"/>
      <c r="N1073" s="69"/>
      <c r="O1073" s="70"/>
      <c r="P1073" s="69"/>
      <c r="Q1073" s="71"/>
      <c r="R1073" s="71"/>
      <c r="S1073" s="70"/>
      <c r="T1073" s="69"/>
      <c r="U1073" s="70"/>
      <c r="V1073" s="55"/>
      <c r="W1073" s="56"/>
      <c r="X1073" s="57"/>
    </row>
    <row r="1074" spans="1:24" ht="18.75" customHeight="1">
      <c r="A1074" s="2"/>
      <c r="B1074" s="2"/>
      <c r="C1074" s="2"/>
      <c r="D1074" s="2"/>
      <c r="E1074" s="55"/>
      <c r="F1074" s="56"/>
      <c r="G1074" s="56"/>
      <c r="H1074" s="56"/>
      <c r="I1074" s="56"/>
      <c r="J1074" s="56"/>
      <c r="K1074" s="57"/>
      <c r="L1074" s="58"/>
      <c r="M1074" s="59"/>
      <c r="N1074" s="69"/>
      <c r="O1074" s="70"/>
      <c r="P1074" s="69"/>
      <c r="Q1074" s="71"/>
      <c r="R1074" s="71"/>
      <c r="S1074" s="70"/>
      <c r="T1074" s="69"/>
      <c r="U1074" s="70"/>
      <c r="V1074" s="55"/>
      <c r="W1074" s="56"/>
      <c r="X1074" s="57"/>
    </row>
    <row r="1075" spans="1:24" ht="18.75" customHeight="1">
      <c r="A1075" s="2"/>
      <c r="B1075" s="2"/>
      <c r="C1075" s="2"/>
      <c r="D1075" s="2"/>
      <c r="E1075" s="55"/>
      <c r="F1075" s="56"/>
      <c r="G1075" s="56"/>
      <c r="H1075" s="56"/>
      <c r="I1075" s="56"/>
      <c r="J1075" s="56"/>
      <c r="K1075" s="57"/>
      <c r="L1075" s="58"/>
      <c r="M1075" s="59"/>
      <c r="N1075" s="69"/>
      <c r="O1075" s="70"/>
      <c r="P1075" s="69"/>
      <c r="Q1075" s="71"/>
      <c r="R1075" s="71"/>
      <c r="S1075" s="70"/>
      <c r="T1075" s="69"/>
      <c r="U1075" s="70"/>
      <c r="V1075" s="55"/>
      <c r="W1075" s="56"/>
      <c r="X1075" s="57"/>
    </row>
    <row r="1076" spans="1:24" ht="18.75" customHeight="1">
      <c r="A1076" s="2"/>
      <c r="B1076" s="2"/>
      <c r="C1076" s="2"/>
      <c r="D1076" s="2"/>
      <c r="E1076" s="55"/>
      <c r="F1076" s="56"/>
      <c r="G1076" s="56"/>
      <c r="H1076" s="56"/>
      <c r="I1076" s="56"/>
      <c r="J1076" s="56"/>
      <c r="K1076" s="57"/>
      <c r="L1076" s="58"/>
      <c r="M1076" s="59"/>
      <c r="N1076" s="69"/>
      <c r="O1076" s="70"/>
      <c r="P1076" s="69"/>
      <c r="Q1076" s="71"/>
      <c r="R1076" s="71"/>
      <c r="S1076" s="70"/>
      <c r="T1076" s="69"/>
      <c r="U1076" s="70"/>
      <c r="V1076" s="55"/>
      <c r="W1076" s="56"/>
      <c r="X1076" s="57"/>
    </row>
    <row r="1077" spans="1:24" ht="18.75" customHeight="1">
      <c r="A1077" s="2"/>
      <c r="B1077" s="2"/>
      <c r="C1077" s="2"/>
      <c r="D1077" s="2"/>
      <c r="E1077" s="55"/>
      <c r="F1077" s="56"/>
      <c r="G1077" s="56"/>
      <c r="H1077" s="56"/>
      <c r="I1077" s="56"/>
      <c r="J1077" s="56"/>
      <c r="K1077" s="57"/>
      <c r="L1077" s="58"/>
      <c r="M1077" s="59"/>
      <c r="N1077" s="69"/>
      <c r="O1077" s="70"/>
      <c r="P1077" s="69"/>
      <c r="Q1077" s="71"/>
      <c r="R1077" s="71"/>
      <c r="S1077" s="70"/>
      <c r="T1077" s="69"/>
      <c r="U1077" s="70"/>
      <c r="V1077" s="55"/>
      <c r="W1077" s="56"/>
      <c r="X1077" s="57"/>
    </row>
    <row r="1078" spans="1:24" ht="18.75" customHeight="1">
      <c r="A1078" s="2"/>
      <c r="B1078" s="2"/>
      <c r="C1078" s="2"/>
      <c r="D1078" s="2"/>
      <c r="E1078" s="55"/>
      <c r="F1078" s="56"/>
      <c r="G1078" s="56"/>
      <c r="H1078" s="56"/>
      <c r="I1078" s="56"/>
      <c r="J1078" s="56"/>
      <c r="K1078" s="57"/>
      <c r="L1078" s="58"/>
      <c r="M1078" s="59"/>
      <c r="N1078" s="69"/>
      <c r="O1078" s="70"/>
      <c r="P1078" s="69"/>
      <c r="Q1078" s="71"/>
      <c r="R1078" s="71"/>
      <c r="S1078" s="70"/>
      <c r="T1078" s="69"/>
      <c r="U1078" s="70"/>
      <c r="V1078" s="55"/>
      <c r="W1078" s="56"/>
      <c r="X1078" s="57"/>
    </row>
    <row r="1079" spans="1:24" ht="18.75" customHeight="1">
      <c r="A1079" s="2"/>
      <c r="B1079" s="2"/>
      <c r="C1079" s="2"/>
      <c r="D1079" s="2"/>
      <c r="E1079" s="55"/>
      <c r="F1079" s="56"/>
      <c r="G1079" s="56"/>
      <c r="H1079" s="56"/>
      <c r="I1079" s="56"/>
      <c r="J1079" s="56"/>
      <c r="K1079" s="57"/>
      <c r="L1079" s="58"/>
      <c r="M1079" s="59"/>
      <c r="N1079" s="69"/>
      <c r="O1079" s="70"/>
      <c r="P1079" s="69"/>
      <c r="Q1079" s="71"/>
      <c r="R1079" s="71"/>
      <c r="S1079" s="70"/>
      <c r="T1079" s="69"/>
      <c r="U1079" s="70"/>
      <c r="V1079" s="55"/>
      <c r="W1079" s="56"/>
      <c r="X1079" s="57"/>
    </row>
    <row r="1080" spans="1:24" ht="18.75" customHeight="1">
      <c r="A1080" s="2"/>
      <c r="B1080" s="2"/>
      <c r="C1080" s="2"/>
      <c r="D1080" s="2"/>
      <c r="E1080" s="55"/>
      <c r="F1080" s="56"/>
      <c r="G1080" s="56"/>
      <c r="H1080" s="56"/>
      <c r="I1080" s="56"/>
      <c r="J1080" s="56"/>
      <c r="K1080" s="57"/>
      <c r="L1080" s="58"/>
      <c r="M1080" s="59"/>
      <c r="N1080" s="69"/>
      <c r="O1080" s="70"/>
      <c r="P1080" s="69"/>
      <c r="Q1080" s="71"/>
      <c r="R1080" s="71"/>
      <c r="S1080" s="70"/>
      <c r="T1080" s="69"/>
      <c r="U1080" s="70"/>
      <c r="V1080" s="55"/>
      <c r="W1080" s="56"/>
      <c r="X1080" s="57"/>
    </row>
    <row r="1081" spans="1:24" ht="18.75" customHeight="1">
      <c r="A1081" s="2"/>
      <c r="B1081" s="2"/>
      <c r="C1081" s="2"/>
      <c r="D1081" s="2"/>
      <c r="E1081" s="55"/>
      <c r="F1081" s="56"/>
      <c r="G1081" s="56"/>
      <c r="H1081" s="56"/>
      <c r="I1081" s="56"/>
      <c r="J1081" s="56"/>
      <c r="K1081" s="57"/>
      <c r="L1081" s="58"/>
      <c r="M1081" s="59"/>
      <c r="N1081" s="69"/>
      <c r="O1081" s="70"/>
      <c r="P1081" s="69"/>
      <c r="Q1081" s="71"/>
      <c r="R1081" s="71"/>
      <c r="S1081" s="70"/>
      <c r="T1081" s="69"/>
      <c r="U1081" s="70"/>
      <c r="V1081" s="55"/>
      <c r="W1081" s="56"/>
      <c r="X1081" s="57"/>
    </row>
    <row r="1082" spans="1:24" ht="18.75" customHeight="1">
      <c r="A1082" s="2"/>
      <c r="B1082" s="2"/>
      <c r="C1082" s="2"/>
      <c r="D1082" s="2"/>
      <c r="E1082" s="55"/>
      <c r="F1082" s="56"/>
      <c r="G1082" s="56"/>
      <c r="H1082" s="56"/>
      <c r="I1082" s="56"/>
      <c r="J1082" s="56"/>
      <c r="K1082" s="57"/>
      <c r="L1082" s="58"/>
      <c r="M1082" s="59"/>
      <c r="N1082" s="69"/>
      <c r="O1082" s="70"/>
      <c r="P1082" s="69"/>
      <c r="Q1082" s="71"/>
      <c r="R1082" s="71"/>
      <c r="S1082" s="70"/>
      <c r="T1082" s="69"/>
      <c r="U1082" s="70"/>
      <c r="V1082" s="55"/>
      <c r="W1082" s="56"/>
      <c r="X1082" s="57"/>
    </row>
    <row r="1083" spans="1:24" ht="18.75" customHeight="1">
      <c r="A1083" s="2"/>
      <c r="B1083" s="2"/>
      <c r="C1083" s="2"/>
      <c r="D1083" s="2"/>
      <c r="E1083" s="55"/>
      <c r="F1083" s="56"/>
      <c r="G1083" s="56"/>
      <c r="H1083" s="56"/>
      <c r="I1083" s="56"/>
      <c r="J1083" s="56"/>
      <c r="K1083" s="57"/>
      <c r="L1083" s="58"/>
      <c r="M1083" s="59"/>
      <c r="N1083" s="69"/>
      <c r="O1083" s="70"/>
      <c r="P1083" s="69"/>
      <c r="Q1083" s="71"/>
      <c r="R1083" s="71"/>
      <c r="S1083" s="70"/>
      <c r="T1083" s="69"/>
      <c r="U1083" s="70"/>
      <c r="V1083" s="55"/>
      <c r="W1083" s="56"/>
      <c r="X1083" s="57"/>
    </row>
    <row r="1084" spans="1:24" ht="18.75" customHeight="1">
      <c r="A1084" s="2"/>
      <c r="B1084" s="2"/>
      <c r="C1084" s="2"/>
      <c r="D1084" s="2"/>
      <c r="E1084" s="55"/>
      <c r="F1084" s="56"/>
      <c r="G1084" s="56"/>
      <c r="H1084" s="56"/>
      <c r="I1084" s="56"/>
      <c r="J1084" s="56"/>
      <c r="K1084" s="57"/>
      <c r="L1084" s="58"/>
      <c r="M1084" s="59"/>
      <c r="N1084" s="69"/>
      <c r="O1084" s="70"/>
      <c r="P1084" s="69"/>
      <c r="Q1084" s="71"/>
      <c r="R1084" s="71"/>
      <c r="S1084" s="70"/>
      <c r="T1084" s="69"/>
      <c r="U1084" s="70"/>
      <c r="V1084" s="55"/>
      <c r="W1084" s="56"/>
      <c r="X1084" s="57"/>
    </row>
    <row r="1085" spans="1:24" ht="18.75" customHeight="1">
      <c r="A1085" s="2"/>
      <c r="B1085" s="2"/>
      <c r="C1085" s="2"/>
      <c r="D1085" s="2"/>
      <c r="E1085" s="55"/>
      <c r="F1085" s="56"/>
      <c r="G1085" s="56"/>
      <c r="H1085" s="56"/>
      <c r="I1085" s="56"/>
      <c r="J1085" s="56"/>
      <c r="K1085" s="57"/>
      <c r="L1085" s="58"/>
      <c r="M1085" s="59"/>
      <c r="N1085" s="69"/>
      <c r="O1085" s="70"/>
      <c r="P1085" s="69"/>
      <c r="Q1085" s="71"/>
      <c r="R1085" s="71"/>
      <c r="S1085" s="70"/>
      <c r="T1085" s="69"/>
      <c r="U1085" s="70"/>
      <c r="V1085" s="55"/>
      <c r="W1085" s="56"/>
      <c r="X1085" s="57"/>
    </row>
    <row r="1086" spans="1:24" ht="37.65" customHeight="1">
      <c r="A1086" s="2"/>
      <c r="B1086" s="2"/>
      <c r="C1086" s="2"/>
      <c r="D1086" s="2"/>
      <c r="E1086" s="55" t="s">
        <v>3410</v>
      </c>
      <c r="F1086" s="56"/>
      <c r="G1086" s="56"/>
      <c r="H1086" s="56"/>
      <c r="I1086" s="56"/>
      <c r="J1086" s="56"/>
      <c r="K1086" s="56"/>
      <c r="L1086" s="56"/>
      <c r="M1086" s="57"/>
      <c r="N1086" s="58" t="s">
        <v>3599</v>
      </c>
      <c r="O1086" s="60"/>
      <c r="P1086" s="60"/>
      <c r="Q1086" s="60"/>
      <c r="R1086" s="60"/>
      <c r="S1086" s="59"/>
      <c r="T1086" s="72" t="str">
        <f>IF(COUNT(T1072,N1072)=2,IF(N1072=0,"-",ROUND(T1072/N1072,2)),"-")</f>
        <v>-</v>
      </c>
      <c r="U1086" s="73"/>
      <c r="V1086" s="55"/>
      <c r="W1086" s="56"/>
      <c r="X1086" s="57"/>
    </row>
    <row r="1087" spans="1:24" ht="49.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spans="1:24" ht="12" customHeight="1">
      <c r="A1088" s="2"/>
      <c r="B1088" s="2"/>
      <c r="C1088" s="75" t="s">
        <v>42</v>
      </c>
      <c r="D1088" s="75"/>
      <c r="E1088" s="75"/>
      <c r="F1088" s="75"/>
      <c r="G1088" s="75"/>
      <c r="H1088" s="2"/>
      <c r="I1088" s="75" t="s">
        <v>43</v>
      </c>
      <c r="J1088" s="75"/>
      <c r="K1088" s="2"/>
      <c r="L1088" s="2"/>
      <c r="M1088" s="75" t="s">
        <v>44</v>
      </c>
      <c r="N1088" s="75"/>
      <c r="O1088" s="2"/>
      <c r="P1088" s="2"/>
      <c r="Q1088" s="10" t="s">
        <v>43</v>
      </c>
      <c r="R1088" s="2"/>
      <c r="S1088" s="2"/>
      <c r="T1088" s="2"/>
      <c r="U1088" s="2"/>
      <c r="V1088" s="2"/>
      <c r="W1088" s="2"/>
      <c r="X1088" s="2"/>
    </row>
    <row r="1089" spans="1:24" ht="6.4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spans="1:24" ht="20.8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spans="1:24" ht="18" customHeight="1">
      <c r="A1091" s="74" t="s">
        <v>0</v>
      </c>
      <c r="B1091" s="74"/>
      <c r="C1091" s="74"/>
      <c r="D1091" s="74"/>
      <c r="E1091" s="74"/>
      <c r="F1091" s="74"/>
      <c r="G1091" s="74"/>
      <c r="H1091" s="74"/>
      <c r="I1091" s="74"/>
      <c r="J1091" s="74"/>
      <c r="K1091" s="74"/>
      <c r="L1091" s="74"/>
      <c r="M1091" s="74"/>
      <c r="N1091" s="74"/>
      <c r="O1091" s="74"/>
      <c r="P1091" s="74"/>
      <c r="Q1091" s="74"/>
      <c r="R1091" s="74"/>
      <c r="S1091" s="74"/>
      <c r="T1091" s="74"/>
      <c r="U1091" s="74"/>
      <c r="V1091" s="74"/>
      <c r="W1091" s="74"/>
      <c r="X1091" s="74"/>
    </row>
    <row r="1092" spans="1:24" ht="6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 spans="1:24" ht="18" customHeight="1">
      <c r="A1093" s="74" t="s">
        <v>3387</v>
      </c>
      <c r="B1093" s="74"/>
      <c r="C1093" s="74"/>
      <c r="D1093" s="74"/>
      <c r="E1093" s="74"/>
      <c r="F1093" s="74"/>
      <c r="G1093" s="74"/>
      <c r="H1093" s="74"/>
      <c r="I1093" s="74"/>
      <c r="J1093" s="74"/>
      <c r="K1093" s="74"/>
      <c r="L1093" s="74"/>
      <c r="M1093" s="74"/>
      <c r="N1093" s="74"/>
      <c r="O1093" s="74"/>
      <c r="P1093" s="74"/>
      <c r="Q1093" s="74"/>
      <c r="R1093" s="74"/>
      <c r="S1093" s="74"/>
      <c r="T1093" s="74"/>
      <c r="U1093" s="74"/>
      <c r="V1093" s="74"/>
      <c r="W1093" s="74"/>
      <c r="X1093" s="74"/>
    </row>
    <row r="1094" spans="1:24" ht="4.0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spans="1:24" ht="12" customHeight="1">
      <c r="A1095" s="2"/>
      <c r="B1095" s="2"/>
      <c r="C1095" s="2"/>
      <c r="D1095" s="2"/>
      <c r="E1095" s="2"/>
      <c r="F1095" s="75" t="s">
        <v>3388</v>
      </c>
      <c r="G1095" s="75"/>
      <c r="H1095" s="75"/>
      <c r="I1095" s="75"/>
      <c r="J1095" s="75"/>
      <c r="K1095" s="75"/>
      <c r="L1095" s="75"/>
      <c r="M1095" s="75"/>
      <c r="N1095" s="75"/>
      <c r="O1095" s="75"/>
      <c r="P1095" s="75"/>
      <c r="Q1095" s="75"/>
      <c r="R1095" s="75"/>
      <c r="S1095" s="2"/>
      <c r="T1095" s="2"/>
      <c r="U1095" s="2"/>
      <c r="V1095" s="2"/>
      <c r="W1095" s="2"/>
      <c r="X1095" s="2"/>
    </row>
    <row r="1096" spans="1:24" ht="1.0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spans="1:24" ht="2.7" customHeight="1">
      <c r="A1097" s="2"/>
      <c r="B1097" s="2"/>
      <c r="C1097" s="2"/>
      <c r="D1097" s="2"/>
      <c r="E1097" s="2"/>
      <c r="F1097" s="75" t="s">
        <v>3389</v>
      </c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1:24" ht="9.15" customHeight="1">
      <c r="A1098" s="2"/>
      <c r="B1098" s="2"/>
      <c r="C1098" s="2"/>
      <c r="D1098" s="2"/>
      <c r="E1098" s="2"/>
      <c r="F1098" s="75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76" t="s">
        <v>2</v>
      </c>
      <c r="V1098" s="76"/>
      <c r="W1098" s="76"/>
      <c r="X1098" s="76"/>
    </row>
    <row r="1099" spans="1:24" ht="2.7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76"/>
      <c r="V1099" s="76"/>
      <c r="W1099" s="76"/>
      <c r="X1099" s="76"/>
    </row>
    <row r="1100" spans="1:24" ht="0.4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 spans="1:24" ht="2.1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75" t="s">
        <v>3638</v>
      </c>
      <c r="V1101" s="75"/>
      <c r="W1101" s="75"/>
      <c r="X1101" s="2"/>
    </row>
    <row r="1102" spans="1:24" ht="9.75" customHeight="1">
      <c r="A1102" s="2"/>
      <c r="B1102" s="75" t="s">
        <v>3391</v>
      </c>
      <c r="C1102" s="75"/>
      <c r="D1102" s="2"/>
      <c r="E1102" s="2"/>
      <c r="F1102" s="75" t="s">
        <v>3392</v>
      </c>
      <c r="G1102" s="75"/>
      <c r="H1102" s="75"/>
      <c r="I1102" s="75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75"/>
      <c r="V1102" s="75"/>
      <c r="W1102" s="75"/>
      <c r="X1102" s="2"/>
    </row>
    <row r="1103" spans="1:24" ht="2.1" customHeight="1">
      <c r="A1103" s="2"/>
      <c r="B1103" s="75"/>
      <c r="C1103" s="75"/>
      <c r="D1103" s="2"/>
      <c r="E1103" s="2"/>
      <c r="F1103" s="75"/>
      <c r="G1103" s="75"/>
      <c r="H1103" s="75"/>
      <c r="I1103" s="75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1.8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36.75" customHeight="1">
      <c r="A1105" s="49" t="s">
        <v>234</v>
      </c>
      <c r="B1105" s="50"/>
      <c r="C1105" s="50"/>
      <c r="D1105" s="51"/>
      <c r="E1105" s="49" t="s">
        <v>3639</v>
      </c>
      <c r="F1105" s="50"/>
      <c r="G1105" s="50"/>
      <c r="H1105" s="50"/>
      <c r="I1105" s="50"/>
      <c r="J1105" s="50"/>
      <c r="K1105" s="50"/>
      <c r="L1105" s="50"/>
      <c r="M1105" s="51"/>
      <c r="N1105" s="52" t="s">
        <v>3585</v>
      </c>
      <c r="O1105" s="53"/>
      <c r="P1105" s="53"/>
      <c r="Q1105" s="53"/>
      <c r="R1105" s="53"/>
      <c r="S1105" s="54"/>
      <c r="T1105" s="49" t="s">
        <v>3640</v>
      </c>
      <c r="U1105" s="50"/>
      <c r="V1105" s="50"/>
      <c r="W1105" s="50"/>
      <c r="X1105" s="51"/>
    </row>
    <row r="1106" spans="1:24" ht="18.75" customHeight="1">
      <c r="A1106" s="2"/>
      <c r="B1106" s="2"/>
      <c r="C1106" s="2"/>
      <c r="D1106" s="2"/>
      <c r="E1106" s="55" t="s">
        <v>3396</v>
      </c>
      <c r="F1106" s="56"/>
      <c r="G1106" s="56"/>
      <c r="H1106" s="56"/>
      <c r="I1106" s="56"/>
      <c r="J1106" s="56"/>
      <c r="K1106" s="57"/>
      <c r="L1106" s="58" t="s">
        <v>3397</v>
      </c>
      <c r="M1106" s="59"/>
      <c r="N1106" s="58" t="s">
        <v>3398</v>
      </c>
      <c r="O1106" s="59"/>
      <c r="P1106" s="58" t="s">
        <v>3399</v>
      </c>
      <c r="Q1106" s="60"/>
      <c r="R1106" s="60"/>
      <c r="S1106" s="59"/>
      <c r="T1106" s="58" t="s">
        <v>3400</v>
      </c>
      <c r="U1106" s="59"/>
      <c r="V1106" s="58" t="s">
        <v>53</v>
      </c>
      <c r="W1106" s="60"/>
      <c r="X1106" s="59"/>
    </row>
    <row r="1107" spans="1:24" ht="37.65" customHeight="1">
      <c r="A1107" s="2"/>
      <c r="B1107" s="2"/>
      <c r="C1107" s="2"/>
      <c r="D1107" s="2"/>
      <c r="E1107" s="55" t="s">
        <v>3587</v>
      </c>
      <c r="F1107" s="56"/>
      <c r="G1107" s="56"/>
      <c r="H1107" s="56"/>
      <c r="I1107" s="56"/>
      <c r="J1107" s="56"/>
      <c r="K1107" s="57"/>
      <c r="L1107" s="58" t="s">
        <v>58</v>
      </c>
      <c r="M1107" s="59"/>
      <c r="N1107" s="61">
        <v>3</v>
      </c>
      <c r="O1107" s="62"/>
      <c r="P1107" s="63"/>
      <c r="Q1107" s="64"/>
      <c r="R1107" s="64"/>
      <c r="S1107" s="65"/>
      <c r="T1107" s="63" t="str">
        <f t="shared" ref="T1107:T1112" si="9">IF(COUNT(N1107,P1107)=2,ROUND(N1107*P1107,2),"-
-")</f>
        <v>-
-</v>
      </c>
      <c r="U1107" s="65"/>
      <c r="V1107" s="55" t="s">
        <v>3588</v>
      </c>
      <c r="W1107" s="56"/>
      <c r="X1107" s="57"/>
    </row>
    <row r="1108" spans="1:24" ht="37.65" customHeight="1">
      <c r="A1108" s="2"/>
      <c r="B1108" s="2"/>
      <c r="C1108" s="2"/>
      <c r="D1108" s="2"/>
      <c r="E1108" s="55" t="s">
        <v>3589</v>
      </c>
      <c r="F1108" s="56"/>
      <c r="G1108" s="56"/>
      <c r="H1108" s="56"/>
      <c r="I1108" s="56"/>
      <c r="J1108" s="56"/>
      <c r="K1108" s="57"/>
      <c r="L1108" s="58" t="s">
        <v>58</v>
      </c>
      <c r="M1108" s="59"/>
      <c r="N1108" s="61">
        <v>6</v>
      </c>
      <c r="O1108" s="62"/>
      <c r="P1108" s="63"/>
      <c r="Q1108" s="64"/>
      <c r="R1108" s="64"/>
      <c r="S1108" s="65"/>
      <c r="T1108" s="63" t="str">
        <f t="shared" si="9"/>
        <v>-
-</v>
      </c>
      <c r="U1108" s="65"/>
      <c r="V1108" s="55" t="s">
        <v>3590</v>
      </c>
      <c r="W1108" s="56"/>
      <c r="X1108" s="57"/>
    </row>
    <row r="1109" spans="1:24" ht="37.65" customHeight="1">
      <c r="A1109" s="2"/>
      <c r="B1109" s="2"/>
      <c r="C1109" s="2"/>
      <c r="D1109" s="2"/>
      <c r="E1109" s="55" t="s">
        <v>3591</v>
      </c>
      <c r="F1109" s="56"/>
      <c r="G1109" s="56"/>
      <c r="H1109" s="56"/>
      <c r="I1109" s="56"/>
      <c r="J1109" s="56"/>
      <c r="K1109" s="57"/>
      <c r="L1109" s="58" t="s">
        <v>65</v>
      </c>
      <c r="M1109" s="59"/>
      <c r="N1109" s="61">
        <v>1</v>
      </c>
      <c r="O1109" s="62"/>
      <c r="P1109" s="63"/>
      <c r="Q1109" s="64"/>
      <c r="R1109" s="64"/>
      <c r="S1109" s="65"/>
      <c r="T1109" s="63" t="str">
        <f t="shared" si="9"/>
        <v>-
-</v>
      </c>
      <c r="U1109" s="65"/>
      <c r="V1109" s="55" t="s">
        <v>3592</v>
      </c>
      <c r="W1109" s="56"/>
      <c r="X1109" s="57"/>
    </row>
    <row r="1110" spans="1:24" ht="37.65" customHeight="1">
      <c r="A1110" s="2"/>
      <c r="B1110" s="2"/>
      <c r="C1110" s="2"/>
      <c r="D1110" s="2"/>
      <c r="E1110" s="55" t="s">
        <v>3593</v>
      </c>
      <c r="F1110" s="56"/>
      <c r="G1110" s="56"/>
      <c r="H1110" s="56"/>
      <c r="I1110" s="56"/>
      <c r="J1110" s="56"/>
      <c r="K1110" s="57"/>
      <c r="L1110" s="58" t="s">
        <v>65</v>
      </c>
      <c r="M1110" s="59"/>
      <c r="N1110" s="61">
        <v>1</v>
      </c>
      <c r="O1110" s="62"/>
      <c r="P1110" s="63"/>
      <c r="Q1110" s="64"/>
      <c r="R1110" s="64"/>
      <c r="S1110" s="65"/>
      <c r="T1110" s="63" t="str">
        <f t="shared" si="9"/>
        <v>-
-</v>
      </c>
      <c r="U1110" s="65"/>
      <c r="V1110" s="55" t="s">
        <v>3594</v>
      </c>
      <c r="W1110" s="56"/>
      <c r="X1110" s="57"/>
    </row>
    <row r="1111" spans="1:24" ht="37.65" customHeight="1">
      <c r="A1111" s="2"/>
      <c r="B1111" s="2"/>
      <c r="C1111" s="2"/>
      <c r="D1111" s="2"/>
      <c r="E1111" s="55" t="s">
        <v>3595</v>
      </c>
      <c r="F1111" s="56"/>
      <c r="G1111" s="56"/>
      <c r="H1111" s="56"/>
      <c r="I1111" s="56"/>
      <c r="J1111" s="56"/>
      <c r="K1111" s="57"/>
      <c r="L1111" s="58" t="s">
        <v>65</v>
      </c>
      <c r="M1111" s="59"/>
      <c r="N1111" s="61">
        <v>1</v>
      </c>
      <c r="O1111" s="62"/>
      <c r="P1111" s="63"/>
      <c r="Q1111" s="64"/>
      <c r="R1111" s="64"/>
      <c r="S1111" s="65"/>
      <c r="T1111" s="63" t="str">
        <f t="shared" si="9"/>
        <v>-
-</v>
      </c>
      <c r="U1111" s="65"/>
      <c r="V1111" s="55" t="s">
        <v>3596</v>
      </c>
      <c r="W1111" s="56"/>
      <c r="X1111" s="57"/>
    </row>
    <row r="1112" spans="1:24" ht="37.65" customHeight="1">
      <c r="A1112" s="2"/>
      <c r="B1112" s="2"/>
      <c r="C1112" s="2"/>
      <c r="D1112" s="2"/>
      <c r="E1112" s="55" t="s">
        <v>3625</v>
      </c>
      <c r="F1112" s="56"/>
      <c r="G1112" s="56"/>
      <c r="H1112" s="56"/>
      <c r="I1112" s="56"/>
      <c r="J1112" s="56"/>
      <c r="K1112" s="57"/>
      <c r="L1112" s="58" t="s">
        <v>65</v>
      </c>
      <c r="M1112" s="59"/>
      <c r="N1112" s="61">
        <v>1</v>
      </c>
      <c r="O1112" s="62"/>
      <c r="P1112" s="63"/>
      <c r="Q1112" s="64"/>
      <c r="R1112" s="64"/>
      <c r="S1112" s="65"/>
      <c r="T1112" s="63" t="str">
        <f t="shared" si="9"/>
        <v>-
-</v>
      </c>
      <c r="U1112" s="65"/>
      <c r="V1112" s="55" t="s">
        <v>3626</v>
      </c>
      <c r="W1112" s="56"/>
      <c r="X1112" s="57"/>
    </row>
    <row r="1113" spans="1:24" ht="18.75" customHeight="1">
      <c r="A1113" s="2"/>
      <c r="B1113" s="2"/>
      <c r="C1113" s="2"/>
      <c r="D1113" s="2"/>
      <c r="E1113" s="55" t="s">
        <v>3405</v>
      </c>
      <c r="F1113" s="56"/>
      <c r="G1113" s="56"/>
      <c r="H1113" s="56"/>
      <c r="I1113" s="56"/>
      <c r="J1113" s="56"/>
      <c r="K1113" s="57"/>
      <c r="L1113" s="58" t="s">
        <v>65</v>
      </c>
      <c r="M1113" s="59"/>
      <c r="N1113" s="61">
        <v>1</v>
      </c>
      <c r="O1113" s="62"/>
      <c r="P1113" s="63"/>
      <c r="Q1113" s="64"/>
      <c r="R1113" s="64"/>
      <c r="S1113" s="65"/>
      <c r="T1113" s="63" t="str">
        <f>IF(COUNT(N1113,P1113)=2,ROUND(N1113*P1113,2),"-")</f>
        <v>-</v>
      </c>
      <c r="U1113" s="65"/>
      <c r="V1113" s="55" t="s">
        <v>3406</v>
      </c>
      <c r="W1113" s="56"/>
      <c r="X1113" s="57"/>
    </row>
    <row r="1114" spans="1:24" ht="18.75" customHeight="1">
      <c r="A1114" s="2"/>
      <c r="B1114" s="2"/>
      <c r="C1114" s="2"/>
      <c r="D1114" s="2"/>
      <c r="E1114" s="55" t="s">
        <v>3407</v>
      </c>
      <c r="F1114" s="56"/>
      <c r="G1114" s="56"/>
      <c r="H1114" s="56"/>
      <c r="I1114" s="56"/>
      <c r="J1114" s="56"/>
      <c r="K1114" s="57"/>
      <c r="L1114" s="58" t="s">
        <v>65</v>
      </c>
      <c r="M1114" s="59"/>
      <c r="N1114" s="61">
        <v>1</v>
      </c>
      <c r="O1114" s="62"/>
      <c r="P1114" s="63" t="str">
        <f>IF(COUNT(T1107,T1108,T1109,T1110,T1111,T1112,T1113)=7,ROUND(SUM(T1107,T1108,T1109,T1110,T1111,T1112,T1113)*0.02,2),"")</f>
        <v/>
      </c>
      <c r="Q1114" s="64"/>
      <c r="R1114" s="64"/>
      <c r="S1114" s="65"/>
      <c r="T1114" s="63" t="str">
        <f>IF(COUNT(N1114,P1114)=2,ROUND(N1114*P1114,2),"-")</f>
        <v>-</v>
      </c>
      <c r="U1114" s="65"/>
      <c r="V1114" s="55" t="s">
        <v>3408</v>
      </c>
      <c r="W1114" s="56"/>
      <c r="X1114" s="57"/>
    </row>
    <row r="1115" spans="1:24" ht="18.899999999999999" customHeight="1">
      <c r="A1115" s="2"/>
      <c r="B1115" s="2"/>
      <c r="C1115" s="2"/>
      <c r="D1115" s="2"/>
      <c r="E1115" s="55" t="s">
        <v>3409</v>
      </c>
      <c r="F1115" s="56"/>
      <c r="G1115" s="56"/>
      <c r="H1115" s="56"/>
      <c r="I1115" s="56"/>
      <c r="J1115" s="56"/>
      <c r="K1115" s="57"/>
      <c r="L1115" s="58" t="s">
        <v>207</v>
      </c>
      <c r="M1115" s="59"/>
      <c r="N1115" s="61">
        <v>1</v>
      </c>
      <c r="O1115" s="62"/>
      <c r="P1115" s="66"/>
      <c r="Q1115" s="67"/>
      <c r="R1115" s="67"/>
      <c r="S1115" s="68"/>
      <c r="T1115" s="63" t="str">
        <f>IF(COUNT(T1107,T1108,T1109,T1110,T1111,T1112,T1113,T1114)=8,SUM(T1107,T1108,T1109,T1110,T1111,T1112,T1113,T1114),"-")</f>
        <v>-</v>
      </c>
      <c r="U1115" s="65"/>
      <c r="V1115" s="55"/>
      <c r="W1115" s="56"/>
      <c r="X1115" s="57"/>
    </row>
    <row r="1116" spans="1:24" ht="18.75" customHeight="1">
      <c r="A1116" s="2"/>
      <c r="B1116" s="2"/>
      <c r="C1116" s="2"/>
      <c r="D1116" s="2"/>
      <c r="E1116" s="55"/>
      <c r="F1116" s="56"/>
      <c r="G1116" s="56"/>
      <c r="H1116" s="56"/>
      <c r="I1116" s="56"/>
      <c r="J1116" s="56"/>
      <c r="K1116" s="57"/>
      <c r="L1116" s="58"/>
      <c r="M1116" s="59"/>
      <c r="N1116" s="69"/>
      <c r="O1116" s="70"/>
      <c r="P1116" s="69"/>
      <c r="Q1116" s="71"/>
      <c r="R1116" s="71"/>
      <c r="S1116" s="70"/>
      <c r="T1116" s="69"/>
      <c r="U1116" s="70"/>
      <c r="V1116" s="55"/>
      <c r="W1116" s="56"/>
      <c r="X1116" s="57"/>
    </row>
    <row r="1117" spans="1:24" ht="18.75" customHeight="1">
      <c r="A1117" s="2"/>
      <c r="B1117" s="2"/>
      <c r="C1117" s="2"/>
      <c r="D1117" s="2"/>
      <c r="E1117" s="55"/>
      <c r="F1117" s="56"/>
      <c r="G1117" s="56"/>
      <c r="H1117" s="56"/>
      <c r="I1117" s="56"/>
      <c r="J1117" s="56"/>
      <c r="K1117" s="57"/>
      <c r="L1117" s="58"/>
      <c r="M1117" s="59"/>
      <c r="N1117" s="69"/>
      <c r="O1117" s="70"/>
      <c r="P1117" s="69"/>
      <c r="Q1117" s="71"/>
      <c r="R1117" s="71"/>
      <c r="S1117" s="70"/>
      <c r="T1117" s="69"/>
      <c r="U1117" s="70"/>
      <c r="V1117" s="55"/>
      <c r="W1117" s="56"/>
      <c r="X1117" s="57"/>
    </row>
    <row r="1118" spans="1:24" ht="18.75" customHeight="1">
      <c r="A1118" s="2"/>
      <c r="B1118" s="2"/>
      <c r="C1118" s="2"/>
      <c r="D1118" s="2"/>
      <c r="E1118" s="55"/>
      <c r="F1118" s="56"/>
      <c r="G1118" s="56"/>
      <c r="H1118" s="56"/>
      <c r="I1118" s="56"/>
      <c r="J1118" s="56"/>
      <c r="K1118" s="57"/>
      <c r="L1118" s="58"/>
      <c r="M1118" s="59"/>
      <c r="N1118" s="69"/>
      <c r="O1118" s="70"/>
      <c r="P1118" s="69"/>
      <c r="Q1118" s="71"/>
      <c r="R1118" s="71"/>
      <c r="S1118" s="70"/>
      <c r="T1118" s="69"/>
      <c r="U1118" s="70"/>
      <c r="V1118" s="55"/>
      <c r="W1118" s="56"/>
      <c r="X1118" s="57"/>
    </row>
    <row r="1119" spans="1:24" ht="18.75" customHeight="1">
      <c r="A1119" s="2"/>
      <c r="B1119" s="2"/>
      <c r="C1119" s="2"/>
      <c r="D1119" s="2"/>
      <c r="E1119" s="55"/>
      <c r="F1119" s="56"/>
      <c r="G1119" s="56"/>
      <c r="H1119" s="56"/>
      <c r="I1119" s="56"/>
      <c r="J1119" s="56"/>
      <c r="K1119" s="57"/>
      <c r="L1119" s="58"/>
      <c r="M1119" s="59"/>
      <c r="N1119" s="69"/>
      <c r="O1119" s="70"/>
      <c r="P1119" s="69"/>
      <c r="Q1119" s="71"/>
      <c r="R1119" s="71"/>
      <c r="S1119" s="70"/>
      <c r="T1119" s="69"/>
      <c r="U1119" s="70"/>
      <c r="V1119" s="55"/>
      <c r="W1119" s="56"/>
      <c r="X1119" s="57"/>
    </row>
    <row r="1120" spans="1:24" ht="18.75" customHeight="1">
      <c r="A1120" s="2"/>
      <c r="B1120" s="2"/>
      <c r="C1120" s="2"/>
      <c r="D1120" s="2"/>
      <c r="E1120" s="55"/>
      <c r="F1120" s="56"/>
      <c r="G1120" s="56"/>
      <c r="H1120" s="56"/>
      <c r="I1120" s="56"/>
      <c r="J1120" s="56"/>
      <c r="K1120" s="57"/>
      <c r="L1120" s="58"/>
      <c r="M1120" s="59"/>
      <c r="N1120" s="69"/>
      <c r="O1120" s="70"/>
      <c r="P1120" s="69"/>
      <c r="Q1120" s="71"/>
      <c r="R1120" s="71"/>
      <c r="S1120" s="70"/>
      <c r="T1120" s="69"/>
      <c r="U1120" s="70"/>
      <c r="V1120" s="55"/>
      <c r="W1120" s="56"/>
      <c r="X1120" s="57"/>
    </row>
    <row r="1121" spans="1:24" ht="18.75" customHeight="1">
      <c r="A1121" s="2"/>
      <c r="B1121" s="2"/>
      <c r="C1121" s="2"/>
      <c r="D1121" s="2"/>
      <c r="E1121" s="55"/>
      <c r="F1121" s="56"/>
      <c r="G1121" s="56"/>
      <c r="H1121" s="56"/>
      <c r="I1121" s="56"/>
      <c r="J1121" s="56"/>
      <c r="K1121" s="57"/>
      <c r="L1121" s="58"/>
      <c r="M1121" s="59"/>
      <c r="N1121" s="69"/>
      <c r="O1121" s="70"/>
      <c r="P1121" s="69"/>
      <c r="Q1121" s="71"/>
      <c r="R1121" s="71"/>
      <c r="S1121" s="70"/>
      <c r="T1121" s="69"/>
      <c r="U1121" s="70"/>
      <c r="V1121" s="55"/>
      <c r="W1121" s="56"/>
      <c r="X1121" s="57"/>
    </row>
    <row r="1122" spans="1:24" ht="18.75" customHeight="1">
      <c r="A1122" s="2"/>
      <c r="B1122" s="2"/>
      <c r="C1122" s="2"/>
      <c r="D1122" s="2"/>
      <c r="E1122" s="55"/>
      <c r="F1122" s="56"/>
      <c r="G1122" s="56"/>
      <c r="H1122" s="56"/>
      <c r="I1122" s="56"/>
      <c r="J1122" s="56"/>
      <c r="K1122" s="57"/>
      <c r="L1122" s="58"/>
      <c r="M1122" s="59"/>
      <c r="N1122" s="69"/>
      <c r="O1122" s="70"/>
      <c r="P1122" s="69"/>
      <c r="Q1122" s="71"/>
      <c r="R1122" s="71"/>
      <c r="S1122" s="70"/>
      <c r="T1122" s="69"/>
      <c r="U1122" s="70"/>
      <c r="V1122" s="55"/>
      <c r="W1122" s="56"/>
      <c r="X1122" s="57"/>
    </row>
    <row r="1123" spans="1:24" ht="18.75" customHeight="1">
      <c r="A1123" s="2"/>
      <c r="B1123" s="2"/>
      <c r="C1123" s="2"/>
      <c r="D1123" s="2"/>
      <c r="E1123" s="55"/>
      <c r="F1123" s="56"/>
      <c r="G1123" s="56"/>
      <c r="H1123" s="56"/>
      <c r="I1123" s="56"/>
      <c r="J1123" s="56"/>
      <c r="K1123" s="57"/>
      <c r="L1123" s="58"/>
      <c r="M1123" s="59"/>
      <c r="N1123" s="69"/>
      <c r="O1123" s="70"/>
      <c r="P1123" s="69"/>
      <c r="Q1123" s="71"/>
      <c r="R1123" s="71"/>
      <c r="S1123" s="70"/>
      <c r="T1123" s="69"/>
      <c r="U1123" s="70"/>
      <c r="V1123" s="55"/>
      <c r="W1123" s="56"/>
      <c r="X1123" s="57"/>
    </row>
    <row r="1124" spans="1:24" ht="18.75" customHeight="1">
      <c r="A1124" s="2"/>
      <c r="B1124" s="2"/>
      <c r="C1124" s="2"/>
      <c r="D1124" s="2"/>
      <c r="E1124" s="55"/>
      <c r="F1124" s="56"/>
      <c r="G1124" s="56"/>
      <c r="H1124" s="56"/>
      <c r="I1124" s="56"/>
      <c r="J1124" s="56"/>
      <c r="K1124" s="57"/>
      <c r="L1124" s="58"/>
      <c r="M1124" s="59"/>
      <c r="N1124" s="69"/>
      <c r="O1124" s="70"/>
      <c r="P1124" s="69"/>
      <c r="Q1124" s="71"/>
      <c r="R1124" s="71"/>
      <c r="S1124" s="70"/>
      <c r="T1124" s="69"/>
      <c r="U1124" s="70"/>
      <c r="V1124" s="55"/>
      <c r="W1124" s="56"/>
      <c r="X1124" s="57"/>
    </row>
    <row r="1125" spans="1:24" ht="18.75" customHeight="1">
      <c r="A1125" s="2"/>
      <c r="B1125" s="2"/>
      <c r="C1125" s="2"/>
      <c r="D1125" s="2"/>
      <c r="E1125" s="55"/>
      <c r="F1125" s="56"/>
      <c r="G1125" s="56"/>
      <c r="H1125" s="56"/>
      <c r="I1125" s="56"/>
      <c r="J1125" s="56"/>
      <c r="K1125" s="57"/>
      <c r="L1125" s="58"/>
      <c r="M1125" s="59"/>
      <c r="N1125" s="69"/>
      <c r="O1125" s="70"/>
      <c r="P1125" s="69"/>
      <c r="Q1125" s="71"/>
      <c r="R1125" s="71"/>
      <c r="S1125" s="70"/>
      <c r="T1125" s="69"/>
      <c r="U1125" s="70"/>
      <c r="V1125" s="55"/>
      <c r="W1125" s="56"/>
      <c r="X1125" s="57"/>
    </row>
    <row r="1126" spans="1:24" ht="18.75" customHeight="1">
      <c r="A1126" s="2"/>
      <c r="B1126" s="2"/>
      <c r="C1126" s="2"/>
      <c r="D1126" s="2"/>
      <c r="E1126" s="55"/>
      <c r="F1126" s="56"/>
      <c r="G1126" s="56"/>
      <c r="H1126" s="56"/>
      <c r="I1126" s="56"/>
      <c r="J1126" s="56"/>
      <c r="K1126" s="57"/>
      <c r="L1126" s="58"/>
      <c r="M1126" s="59"/>
      <c r="N1126" s="69"/>
      <c r="O1126" s="70"/>
      <c r="P1126" s="69"/>
      <c r="Q1126" s="71"/>
      <c r="R1126" s="71"/>
      <c r="S1126" s="70"/>
      <c r="T1126" s="69"/>
      <c r="U1126" s="70"/>
      <c r="V1126" s="55"/>
      <c r="W1126" s="56"/>
      <c r="X1126" s="57"/>
    </row>
    <row r="1127" spans="1:24" ht="18.75" customHeight="1">
      <c r="A1127" s="2"/>
      <c r="B1127" s="2"/>
      <c r="C1127" s="2"/>
      <c r="D1127" s="2"/>
      <c r="E1127" s="55"/>
      <c r="F1127" s="56"/>
      <c r="G1127" s="56"/>
      <c r="H1127" s="56"/>
      <c r="I1127" s="56"/>
      <c r="J1127" s="56"/>
      <c r="K1127" s="57"/>
      <c r="L1127" s="58"/>
      <c r="M1127" s="59"/>
      <c r="N1127" s="69"/>
      <c r="O1127" s="70"/>
      <c r="P1127" s="69"/>
      <c r="Q1127" s="71"/>
      <c r="R1127" s="71"/>
      <c r="S1127" s="70"/>
      <c r="T1127" s="69"/>
      <c r="U1127" s="70"/>
      <c r="V1127" s="55"/>
      <c r="W1127" s="56"/>
      <c r="X1127" s="57"/>
    </row>
    <row r="1128" spans="1:24" ht="18.75" customHeight="1">
      <c r="A1128" s="2"/>
      <c r="B1128" s="2"/>
      <c r="C1128" s="2"/>
      <c r="D1128" s="2"/>
      <c r="E1128" s="55"/>
      <c r="F1128" s="56"/>
      <c r="G1128" s="56"/>
      <c r="H1128" s="56"/>
      <c r="I1128" s="56"/>
      <c r="J1128" s="56"/>
      <c r="K1128" s="57"/>
      <c r="L1128" s="58"/>
      <c r="M1128" s="59"/>
      <c r="N1128" s="69"/>
      <c r="O1128" s="70"/>
      <c r="P1128" s="69"/>
      <c r="Q1128" s="71"/>
      <c r="R1128" s="71"/>
      <c r="S1128" s="70"/>
      <c r="T1128" s="69"/>
      <c r="U1128" s="70"/>
      <c r="V1128" s="55"/>
      <c r="W1128" s="56"/>
      <c r="X1128" s="57"/>
    </row>
    <row r="1129" spans="1:24" ht="37.65" customHeight="1">
      <c r="A1129" s="2"/>
      <c r="B1129" s="2"/>
      <c r="C1129" s="2"/>
      <c r="D1129" s="2"/>
      <c r="E1129" s="55" t="s">
        <v>3410</v>
      </c>
      <c r="F1129" s="56"/>
      <c r="G1129" s="56"/>
      <c r="H1129" s="56"/>
      <c r="I1129" s="56"/>
      <c r="J1129" s="56"/>
      <c r="K1129" s="56"/>
      <c r="L1129" s="56"/>
      <c r="M1129" s="57"/>
      <c r="N1129" s="58" t="s">
        <v>3599</v>
      </c>
      <c r="O1129" s="60"/>
      <c r="P1129" s="60"/>
      <c r="Q1129" s="60"/>
      <c r="R1129" s="60"/>
      <c r="S1129" s="59"/>
      <c r="T1129" s="72" t="str">
        <f>IF(COUNT(T1115,N1115)=2,IF(N1115=0,"-",ROUND(T1115/N1115,2)),"-")</f>
        <v>-</v>
      </c>
      <c r="U1129" s="73"/>
      <c r="V1129" s="55"/>
      <c r="W1129" s="56"/>
      <c r="X1129" s="57"/>
    </row>
    <row r="1130" spans="1:24" ht="49.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spans="1:24" ht="12" customHeight="1">
      <c r="A1131" s="2"/>
      <c r="B1131" s="2"/>
      <c r="C1131" s="75" t="s">
        <v>42</v>
      </c>
      <c r="D1131" s="75"/>
      <c r="E1131" s="75"/>
      <c r="F1131" s="75"/>
      <c r="G1131" s="75"/>
      <c r="H1131" s="2"/>
      <c r="I1131" s="75" t="s">
        <v>43</v>
      </c>
      <c r="J1131" s="75"/>
      <c r="K1131" s="2"/>
      <c r="L1131" s="2"/>
      <c r="M1131" s="75" t="s">
        <v>44</v>
      </c>
      <c r="N1131" s="75"/>
      <c r="O1131" s="2"/>
      <c r="P1131" s="2"/>
      <c r="Q1131" s="10" t="s">
        <v>43</v>
      </c>
      <c r="R1131" s="2"/>
      <c r="S1131" s="2"/>
      <c r="T1131" s="2"/>
      <c r="U1131" s="2"/>
      <c r="V1131" s="2"/>
      <c r="W1131" s="2"/>
      <c r="X1131" s="2"/>
    </row>
    <row r="1132" spans="1:24" ht="6.4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spans="1:24" ht="20.8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1:24" ht="18" customHeight="1">
      <c r="A1134" s="74" t="s">
        <v>0</v>
      </c>
      <c r="B1134" s="74"/>
      <c r="C1134" s="74"/>
      <c r="D1134" s="74"/>
      <c r="E1134" s="74"/>
      <c r="F1134" s="74"/>
      <c r="G1134" s="74"/>
      <c r="H1134" s="74"/>
      <c r="I1134" s="74"/>
      <c r="J1134" s="74"/>
      <c r="K1134" s="74"/>
      <c r="L1134" s="74"/>
      <c r="M1134" s="74"/>
      <c r="N1134" s="74"/>
      <c r="O1134" s="74"/>
      <c r="P1134" s="74"/>
      <c r="Q1134" s="74"/>
      <c r="R1134" s="74"/>
      <c r="S1134" s="74"/>
      <c r="T1134" s="74"/>
      <c r="U1134" s="74"/>
      <c r="V1134" s="74"/>
      <c r="W1134" s="74"/>
      <c r="X1134" s="74"/>
    </row>
    <row r="1135" spans="1:24" ht="6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spans="1:24" ht="18" customHeight="1">
      <c r="A1136" s="74" t="s">
        <v>3387</v>
      </c>
      <c r="B1136" s="74"/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4"/>
      <c r="P1136" s="74"/>
      <c r="Q1136" s="74"/>
      <c r="R1136" s="74"/>
      <c r="S1136" s="74"/>
      <c r="T1136" s="74"/>
      <c r="U1136" s="74"/>
      <c r="V1136" s="74"/>
      <c r="W1136" s="74"/>
      <c r="X1136" s="74"/>
    </row>
    <row r="1137" spans="1:24" ht="4.0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spans="1:24" ht="12" customHeight="1">
      <c r="A1138" s="2"/>
      <c r="B1138" s="2"/>
      <c r="C1138" s="2"/>
      <c r="D1138" s="2"/>
      <c r="E1138" s="2"/>
      <c r="F1138" s="75" t="s">
        <v>3388</v>
      </c>
      <c r="G1138" s="75"/>
      <c r="H1138" s="75"/>
      <c r="I1138" s="75"/>
      <c r="J1138" s="75"/>
      <c r="K1138" s="75"/>
      <c r="L1138" s="75"/>
      <c r="M1138" s="75"/>
      <c r="N1138" s="75"/>
      <c r="O1138" s="75"/>
      <c r="P1138" s="75"/>
      <c r="Q1138" s="75"/>
      <c r="R1138" s="75"/>
      <c r="S1138" s="2"/>
      <c r="T1138" s="2"/>
      <c r="U1138" s="2"/>
      <c r="V1138" s="2"/>
      <c r="W1138" s="2"/>
      <c r="X1138" s="2"/>
    </row>
    <row r="1139" spans="1:24" ht="1.0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ht="2.7" customHeight="1">
      <c r="A1140" s="2"/>
      <c r="B1140" s="2"/>
      <c r="C1140" s="2"/>
      <c r="D1140" s="2"/>
      <c r="E1140" s="2"/>
      <c r="F1140" s="75" t="s">
        <v>3389</v>
      </c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9.15" customHeight="1">
      <c r="A1141" s="2"/>
      <c r="B1141" s="2"/>
      <c r="C1141" s="2"/>
      <c r="D1141" s="2"/>
      <c r="E1141" s="2"/>
      <c r="F1141" s="75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76" t="s">
        <v>2</v>
      </c>
      <c r="V1141" s="76"/>
      <c r="W1141" s="76"/>
      <c r="X1141" s="76"/>
    </row>
    <row r="1142" spans="1:24" ht="2.7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76"/>
      <c r="V1142" s="76"/>
      <c r="W1142" s="76"/>
      <c r="X1142" s="76"/>
    </row>
    <row r="1143" spans="1:24" ht="0.4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ht="2.1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75" t="s">
        <v>3641</v>
      </c>
      <c r="V1144" s="75"/>
      <c r="W1144" s="75"/>
      <c r="X1144" s="2"/>
    </row>
    <row r="1145" spans="1:24" ht="9.75" customHeight="1">
      <c r="A1145" s="2"/>
      <c r="B1145" s="75" t="s">
        <v>3391</v>
      </c>
      <c r="C1145" s="75"/>
      <c r="D1145" s="2"/>
      <c r="E1145" s="2"/>
      <c r="F1145" s="75" t="s">
        <v>3392</v>
      </c>
      <c r="G1145" s="75"/>
      <c r="H1145" s="75"/>
      <c r="I1145" s="75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75"/>
      <c r="V1145" s="75"/>
      <c r="W1145" s="75"/>
      <c r="X1145" s="2"/>
    </row>
    <row r="1146" spans="1:24" ht="2.1" customHeight="1">
      <c r="A1146" s="2"/>
      <c r="B1146" s="75"/>
      <c r="C1146" s="75"/>
      <c r="D1146" s="2"/>
      <c r="E1146" s="2"/>
      <c r="F1146" s="75"/>
      <c r="G1146" s="75"/>
      <c r="H1146" s="75"/>
      <c r="I1146" s="75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1.8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ht="36.75" customHeight="1">
      <c r="A1148" s="49" t="s">
        <v>237</v>
      </c>
      <c r="B1148" s="50"/>
      <c r="C1148" s="50"/>
      <c r="D1148" s="51"/>
      <c r="E1148" s="49" t="s">
        <v>3642</v>
      </c>
      <c r="F1148" s="50"/>
      <c r="G1148" s="50"/>
      <c r="H1148" s="50"/>
      <c r="I1148" s="50"/>
      <c r="J1148" s="50"/>
      <c r="K1148" s="50"/>
      <c r="L1148" s="50"/>
      <c r="M1148" s="51"/>
      <c r="N1148" s="52" t="s">
        <v>3585</v>
      </c>
      <c r="O1148" s="53"/>
      <c r="P1148" s="53"/>
      <c r="Q1148" s="53"/>
      <c r="R1148" s="53"/>
      <c r="S1148" s="54"/>
      <c r="T1148" s="49" t="s">
        <v>3643</v>
      </c>
      <c r="U1148" s="50"/>
      <c r="V1148" s="50"/>
      <c r="W1148" s="50"/>
      <c r="X1148" s="51"/>
    </row>
    <row r="1149" spans="1:24" ht="18.75" customHeight="1">
      <c r="A1149" s="2"/>
      <c r="B1149" s="2"/>
      <c r="C1149" s="2"/>
      <c r="D1149" s="2"/>
      <c r="E1149" s="55" t="s">
        <v>3396</v>
      </c>
      <c r="F1149" s="56"/>
      <c r="G1149" s="56"/>
      <c r="H1149" s="56"/>
      <c r="I1149" s="56"/>
      <c r="J1149" s="56"/>
      <c r="K1149" s="57"/>
      <c r="L1149" s="58" t="s">
        <v>3397</v>
      </c>
      <c r="M1149" s="59"/>
      <c r="N1149" s="58" t="s">
        <v>3398</v>
      </c>
      <c r="O1149" s="59"/>
      <c r="P1149" s="58" t="s">
        <v>3399</v>
      </c>
      <c r="Q1149" s="60"/>
      <c r="R1149" s="60"/>
      <c r="S1149" s="59"/>
      <c r="T1149" s="58" t="s">
        <v>3400</v>
      </c>
      <c r="U1149" s="59"/>
      <c r="V1149" s="58" t="s">
        <v>53</v>
      </c>
      <c r="W1149" s="60"/>
      <c r="X1149" s="59"/>
    </row>
    <row r="1150" spans="1:24" ht="37.65" customHeight="1">
      <c r="A1150" s="2"/>
      <c r="B1150" s="2"/>
      <c r="C1150" s="2"/>
      <c r="D1150" s="2"/>
      <c r="E1150" s="55" t="s">
        <v>3587</v>
      </c>
      <c r="F1150" s="56"/>
      <c r="G1150" s="56"/>
      <c r="H1150" s="56"/>
      <c r="I1150" s="56"/>
      <c r="J1150" s="56"/>
      <c r="K1150" s="57"/>
      <c r="L1150" s="58" t="s">
        <v>58</v>
      </c>
      <c r="M1150" s="59"/>
      <c r="N1150" s="61">
        <v>3</v>
      </c>
      <c r="O1150" s="62"/>
      <c r="P1150" s="63"/>
      <c r="Q1150" s="64"/>
      <c r="R1150" s="64"/>
      <c r="S1150" s="65"/>
      <c r="T1150" s="63" t="str">
        <f t="shared" ref="T1150:T1155" si="10">IF(COUNT(N1150,P1150)=2,ROUND(N1150*P1150,2),"-
-")</f>
        <v>-
-</v>
      </c>
      <c r="U1150" s="65"/>
      <c r="V1150" s="55" t="s">
        <v>3588</v>
      </c>
      <c r="W1150" s="56"/>
      <c r="X1150" s="57"/>
    </row>
    <row r="1151" spans="1:24" ht="37.65" customHeight="1">
      <c r="A1151" s="2"/>
      <c r="B1151" s="2"/>
      <c r="C1151" s="2"/>
      <c r="D1151" s="2"/>
      <c r="E1151" s="55" t="s">
        <v>3589</v>
      </c>
      <c r="F1151" s="56"/>
      <c r="G1151" s="56"/>
      <c r="H1151" s="56"/>
      <c r="I1151" s="56"/>
      <c r="J1151" s="56"/>
      <c r="K1151" s="57"/>
      <c r="L1151" s="58" t="s">
        <v>58</v>
      </c>
      <c r="M1151" s="59"/>
      <c r="N1151" s="61">
        <v>6</v>
      </c>
      <c r="O1151" s="62"/>
      <c r="P1151" s="63"/>
      <c r="Q1151" s="64"/>
      <c r="R1151" s="64"/>
      <c r="S1151" s="65"/>
      <c r="T1151" s="63" t="str">
        <f t="shared" si="10"/>
        <v>-
-</v>
      </c>
      <c r="U1151" s="65"/>
      <c r="V1151" s="55" t="s">
        <v>3590</v>
      </c>
      <c r="W1151" s="56"/>
      <c r="X1151" s="57"/>
    </row>
    <row r="1152" spans="1:24" ht="37.65" customHeight="1">
      <c r="A1152" s="2"/>
      <c r="B1152" s="2"/>
      <c r="C1152" s="2"/>
      <c r="D1152" s="2"/>
      <c r="E1152" s="55" t="s">
        <v>3591</v>
      </c>
      <c r="F1152" s="56"/>
      <c r="G1152" s="56"/>
      <c r="H1152" s="56"/>
      <c r="I1152" s="56"/>
      <c r="J1152" s="56"/>
      <c r="K1152" s="57"/>
      <c r="L1152" s="58" t="s">
        <v>65</v>
      </c>
      <c r="M1152" s="59"/>
      <c r="N1152" s="61">
        <v>1</v>
      </c>
      <c r="O1152" s="62"/>
      <c r="P1152" s="63"/>
      <c r="Q1152" s="64"/>
      <c r="R1152" s="64"/>
      <c r="S1152" s="65"/>
      <c r="T1152" s="63" t="str">
        <f t="shared" si="10"/>
        <v>-
-</v>
      </c>
      <c r="U1152" s="65"/>
      <c r="V1152" s="55" t="s">
        <v>3592</v>
      </c>
      <c r="W1152" s="56"/>
      <c r="X1152" s="57"/>
    </row>
    <row r="1153" spans="1:24" ht="37.65" customHeight="1">
      <c r="A1153" s="2"/>
      <c r="B1153" s="2"/>
      <c r="C1153" s="2"/>
      <c r="D1153" s="2"/>
      <c r="E1153" s="55" t="s">
        <v>3593</v>
      </c>
      <c r="F1153" s="56"/>
      <c r="G1153" s="56"/>
      <c r="H1153" s="56"/>
      <c r="I1153" s="56"/>
      <c r="J1153" s="56"/>
      <c r="K1153" s="57"/>
      <c r="L1153" s="58" t="s">
        <v>65</v>
      </c>
      <c r="M1153" s="59"/>
      <c r="N1153" s="61">
        <v>1</v>
      </c>
      <c r="O1153" s="62"/>
      <c r="P1153" s="63"/>
      <c r="Q1153" s="64"/>
      <c r="R1153" s="64"/>
      <c r="S1153" s="65"/>
      <c r="T1153" s="63" t="str">
        <f t="shared" si="10"/>
        <v>-
-</v>
      </c>
      <c r="U1153" s="65"/>
      <c r="V1153" s="55" t="s">
        <v>3594</v>
      </c>
      <c r="W1153" s="56"/>
      <c r="X1153" s="57"/>
    </row>
    <row r="1154" spans="1:24" ht="37.65" customHeight="1">
      <c r="A1154" s="2"/>
      <c r="B1154" s="2"/>
      <c r="C1154" s="2"/>
      <c r="D1154" s="2"/>
      <c r="E1154" s="55" t="s">
        <v>3595</v>
      </c>
      <c r="F1154" s="56"/>
      <c r="G1154" s="56"/>
      <c r="H1154" s="56"/>
      <c r="I1154" s="56"/>
      <c r="J1154" s="56"/>
      <c r="K1154" s="57"/>
      <c r="L1154" s="58" t="s">
        <v>65</v>
      </c>
      <c r="M1154" s="59"/>
      <c r="N1154" s="61">
        <v>1</v>
      </c>
      <c r="O1154" s="62"/>
      <c r="P1154" s="63"/>
      <c r="Q1154" s="64"/>
      <c r="R1154" s="64"/>
      <c r="S1154" s="65"/>
      <c r="T1154" s="63" t="str">
        <f t="shared" si="10"/>
        <v>-
-</v>
      </c>
      <c r="U1154" s="65"/>
      <c r="V1154" s="55" t="s">
        <v>3596</v>
      </c>
      <c r="W1154" s="56"/>
      <c r="X1154" s="57"/>
    </row>
    <row r="1155" spans="1:24" ht="37.65" customHeight="1">
      <c r="A1155" s="2"/>
      <c r="B1155" s="2"/>
      <c r="C1155" s="2"/>
      <c r="D1155" s="2"/>
      <c r="E1155" s="55" t="s">
        <v>3625</v>
      </c>
      <c r="F1155" s="56"/>
      <c r="G1155" s="56"/>
      <c r="H1155" s="56"/>
      <c r="I1155" s="56"/>
      <c r="J1155" s="56"/>
      <c r="K1155" s="57"/>
      <c r="L1155" s="58" t="s">
        <v>65</v>
      </c>
      <c r="M1155" s="59"/>
      <c r="N1155" s="61">
        <v>1</v>
      </c>
      <c r="O1155" s="62"/>
      <c r="P1155" s="63"/>
      <c r="Q1155" s="64"/>
      <c r="R1155" s="64"/>
      <c r="S1155" s="65"/>
      <c r="T1155" s="63" t="str">
        <f t="shared" si="10"/>
        <v>-
-</v>
      </c>
      <c r="U1155" s="65"/>
      <c r="V1155" s="55" t="s">
        <v>3626</v>
      </c>
      <c r="W1155" s="56"/>
      <c r="X1155" s="57"/>
    </row>
    <row r="1156" spans="1:24" ht="18.75" customHeight="1">
      <c r="A1156" s="2"/>
      <c r="B1156" s="2"/>
      <c r="C1156" s="2"/>
      <c r="D1156" s="2"/>
      <c r="E1156" s="55" t="s">
        <v>3405</v>
      </c>
      <c r="F1156" s="56"/>
      <c r="G1156" s="56"/>
      <c r="H1156" s="56"/>
      <c r="I1156" s="56"/>
      <c r="J1156" s="56"/>
      <c r="K1156" s="57"/>
      <c r="L1156" s="58" t="s">
        <v>65</v>
      </c>
      <c r="M1156" s="59"/>
      <c r="N1156" s="61">
        <v>1</v>
      </c>
      <c r="O1156" s="62"/>
      <c r="P1156" s="63"/>
      <c r="Q1156" s="64"/>
      <c r="R1156" s="64"/>
      <c r="S1156" s="65"/>
      <c r="T1156" s="63" t="str">
        <f>IF(COUNT(N1156,P1156)=2,ROUND(N1156*P1156,2),"-")</f>
        <v>-</v>
      </c>
      <c r="U1156" s="65"/>
      <c r="V1156" s="55" t="s">
        <v>3406</v>
      </c>
      <c r="W1156" s="56"/>
      <c r="X1156" s="57"/>
    </row>
    <row r="1157" spans="1:24" ht="18.75" customHeight="1">
      <c r="A1157" s="2"/>
      <c r="B1157" s="2"/>
      <c r="C1157" s="2"/>
      <c r="D1157" s="2"/>
      <c r="E1157" s="55" t="s">
        <v>3407</v>
      </c>
      <c r="F1157" s="56"/>
      <c r="G1157" s="56"/>
      <c r="H1157" s="56"/>
      <c r="I1157" s="56"/>
      <c r="J1157" s="56"/>
      <c r="K1157" s="57"/>
      <c r="L1157" s="58" t="s">
        <v>65</v>
      </c>
      <c r="M1157" s="59"/>
      <c r="N1157" s="61">
        <v>1</v>
      </c>
      <c r="O1157" s="62"/>
      <c r="P1157" s="63" t="str">
        <f>IF(COUNT(T1150,T1151,T1152,T1153,T1154,T1155,T1156)=7,ROUND(SUM(T1150,T1151,T1152,T1153,T1154,T1155,T1156)*0.02,2),"")</f>
        <v/>
      </c>
      <c r="Q1157" s="64"/>
      <c r="R1157" s="64"/>
      <c r="S1157" s="65"/>
      <c r="T1157" s="63" t="str">
        <f>IF(COUNT(N1157,P1157)=2,ROUND(N1157*P1157,2),"-")</f>
        <v>-</v>
      </c>
      <c r="U1157" s="65"/>
      <c r="V1157" s="55" t="s">
        <v>3408</v>
      </c>
      <c r="W1157" s="56"/>
      <c r="X1157" s="57"/>
    </row>
    <row r="1158" spans="1:24" ht="18.899999999999999" customHeight="1">
      <c r="A1158" s="2"/>
      <c r="B1158" s="2"/>
      <c r="C1158" s="2"/>
      <c r="D1158" s="2"/>
      <c r="E1158" s="55" t="s">
        <v>3409</v>
      </c>
      <c r="F1158" s="56"/>
      <c r="G1158" s="56"/>
      <c r="H1158" s="56"/>
      <c r="I1158" s="56"/>
      <c r="J1158" s="56"/>
      <c r="K1158" s="57"/>
      <c r="L1158" s="58" t="s">
        <v>207</v>
      </c>
      <c r="M1158" s="59"/>
      <c r="N1158" s="61">
        <v>1</v>
      </c>
      <c r="O1158" s="62"/>
      <c r="P1158" s="66"/>
      <c r="Q1158" s="67"/>
      <c r="R1158" s="67"/>
      <c r="S1158" s="68"/>
      <c r="T1158" s="63" t="str">
        <f>IF(COUNT(T1150,T1151,T1152,T1153,T1154,T1155,T1156,T1157)=8,SUM(T1150,T1151,T1152,T1153,T1154,T1155,T1156,T1157),"-")</f>
        <v>-</v>
      </c>
      <c r="U1158" s="65"/>
      <c r="V1158" s="55"/>
      <c r="W1158" s="56"/>
      <c r="X1158" s="57"/>
    </row>
    <row r="1159" spans="1:24" ht="18.75" customHeight="1">
      <c r="A1159" s="2"/>
      <c r="B1159" s="2"/>
      <c r="C1159" s="2"/>
      <c r="D1159" s="2"/>
      <c r="E1159" s="55"/>
      <c r="F1159" s="56"/>
      <c r="G1159" s="56"/>
      <c r="H1159" s="56"/>
      <c r="I1159" s="56"/>
      <c r="J1159" s="56"/>
      <c r="K1159" s="57"/>
      <c r="L1159" s="58"/>
      <c r="M1159" s="59"/>
      <c r="N1159" s="69"/>
      <c r="O1159" s="70"/>
      <c r="P1159" s="69"/>
      <c r="Q1159" s="71"/>
      <c r="R1159" s="71"/>
      <c r="S1159" s="70"/>
      <c r="T1159" s="69"/>
      <c r="U1159" s="70"/>
      <c r="V1159" s="55"/>
      <c r="W1159" s="56"/>
      <c r="X1159" s="57"/>
    </row>
    <row r="1160" spans="1:24" ht="18.75" customHeight="1">
      <c r="A1160" s="2"/>
      <c r="B1160" s="2"/>
      <c r="C1160" s="2"/>
      <c r="D1160" s="2"/>
      <c r="E1160" s="55"/>
      <c r="F1160" s="56"/>
      <c r="G1160" s="56"/>
      <c r="H1160" s="56"/>
      <c r="I1160" s="56"/>
      <c r="J1160" s="56"/>
      <c r="K1160" s="57"/>
      <c r="L1160" s="58"/>
      <c r="M1160" s="59"/>
      <c r="N1160" s="69"/>
      <c r="O1160" s="70"/>
      <c r="P1160" s="69"/>
      <c r="Q1160" s="71"/>
      <c r="R1160" s="71"/>
      <c r="S1160" s="70"/>
      <c r="T1160" s="69"/>
      <c r="U1160" s="70"/>
      <c r="V1160" s="55"/>
      <c r="W1160" s="56"/>
      <c r="X1160" s="57"/>
    </row>
    <row r="1161" spans="1:24" ht="18.75" customHeight="1">
      <c r="A1161" s="2"/>
      <c r="B1161" s="2"/>
      <c r="C1161" s="2"/>
      <c r="D1161" s="2"/>
      <c r="E1161" s="55"/>
      <c r="F1161" s="56"/>
      <c r="G1161" s="56"/>
      <c r="H1161" s="56"/>
      <c r="I1161" s="56"/>
      <c r="J1161" s="56"/>
      <c r="K1161" s="57"/>
      <c r="L1161" s="58"/>
      <c r="M1161" s="59"/>
      <c r="N1161" s="69"/>
      <c r="O1161" s="70"/>
      <c r="P1161" s="69"/>
      <c r="Q1161" s="71"/>
      <c r="R1161" s="71"/>
      <c r="S1161" s="70"/>
      <c r="T1161" s="69"/>
      <c r="U1161" s="70"/>
      <c r="V1161" s="55"/>
      <c r="W1161" s="56"/>
      <c r="X1161" s="57"/>
    </row>
    <row r="1162" spans="1:24" ht="18.75" customHeight="1">
      <c r="A1162" s="2"/>
      <c r="B1162" s="2"/>
      <c r="C1162" s="2"/>
      <c r="D1162" s="2"/>
      <c r="E1162" s="55"/>
      <c r="F1162" s="56"/>
      <c r="G1162" s="56"/>
      <c r="H1162" s="56"/>
      <c r="I1162" s="56"/>
      <c r="J1162" s="56"/>
      <c r="K1162" s="57"/>
      <c r="L1162" s="58"/>
      <c r="M1162" s="59"/>
      <c r="N1162" s="69"/>
      <c r="O1162" s="70"/>
      <c r="P1162" s="69"/>
      <c r="Q1162" s="71"/>
      <c r="R1162" s="71"/>
      <c r="S1162" s="70"/>
      <c r="T1162" s="69"/>
      <c r="U1162" s="70"/>
      <c r="V1162" s="55"/>
      <c r="W1162" s="56"/>
      <c r="X1162" s="57"/>
    </row>
    <row r="1163" spans="1:24" ht="18.75" customHeight="1">
      <c r="A1163" s="2"/>
      <c r="B1163" s="2"/>
      <c r="C1163" s="2"/>
      <c r="D1163" s="2"/>
      <c r="E1163" s="55"/>
      <c r="F1163" s="56"/>
      <c r="G1163" s="56"/>
      <c r="H1163" s="56"/>
      <c r="I1163" s="56"/>
      <c r="J1163" s="56"/>
      <c r="K1163" s="57"/>
      <c r="L1163" s="58"/>
      <c r="M1163" s="59"/>
      <c r="N1163" s="69"/>
      <c r="O1163" s="70"/>
      <c r="P1163" s="69"/>
      <c r="Q1163" s="71"/>
      <c r="R1163" s="71"/>
      <c r="S1163" s="70"/>
      <c r="T1163" s="69"/>
      <c r="U1163" s="70"/>
      <c r="V1163" s="55"/>
      <c r="W1163" s="56"/>
      <c r="X1163" s="57"/>
    </row>
    <row r="1164" spans="1:24" ht="18.75" customHeight="1">
      <c r="A1164" s="2"/>
      <c r="B1164" s="2"/>
      <c r="C1164" s="2"/>
      <c r="D1164" s="2"/>
      <c r="E1164" s="55"/>
      <c r="F1164" s="56"/>
      <c r="G1164" s="56"/>
      <c r="H1164" s="56"/>
      <c r="I1164" s="56"/>
      <c r="J1164" s="56"/>
      <c r="K1164" s="57"/>
      <c r="L1164" s="58"/>
      <c r="M1164" s="59"/>
      <c r="N1164" s="69"/>
      <c r="O1164" s="70"/>
      <c r="P1164" s="69"/>
      <c r="Q1164" s="71"/>
      <c r="R1164" s="71"/>
      <c r="S1164" s="70"/>
      <c r="T1164" s="69"/>
      <c r="U1164" s="70"/>
      <c r="V1164" s="55"/>
      <c r="W1164" s="56"/>
      <c r="X1164" s="57"/>
    </row>
    <row r="1165" spans="1:24" ht="18.75" customHeight="1">
      <c r="A1165" s="2"/>
      <c r="B1165" s="2"/>
      <c r="C1165" s="2"/>
      <c r="D1165" s="2"/>
      <c r="E1165" s="55"/>
      <c r="F1165" s="56"/>
      <c r="G1165" s="56"/>
      <c r="H1165" s="56"/>
      <c r="I1165" s="56"/>
      <c r="J1165" s="56"/>
      <c r="K1165" s="57"/>
      <c r="L1165" s="58"/>
      <c r="M1165" s="59"/>
      <c r="N1165" s="69"/>
      <c r="O1165" s="70"/>
      <c r="P1165" s="69"/>
      <c r="Q1165" s="71"/>
      <c r="R1165" s="71"/>
      <c r="S1165" s="70"/>
      <c r="T1165" s="69"/>
      <c r="U1165" s="70"/>
      <c r="V1165" s="55"/>
      <c r="W1165" s="56"/>
      <c r="X1165" s="57"/>
    </row>
    <row r="1166" spans="1:24" ht="18.75" customHeight="1">
      <c r="A1166" s="2"/>
      <c r="B1166" s="2"/>
      <c r="C1166" s="2"/>
      <c r="D1166" s="2"/>
      <c r="E1166" s="55"/>
      <c r="F1166" s="56"/>
      <c r="G1166" s="56"/>
      <c r="H1166" s="56"/>
      <c r="I1166" s="56"/>
      <c r="J1166" s="56"/>
      <c r="K1166" s="57"/>
      <c r="L1166" s="58"/>
      <c r="M1166" s="59"/>
      <c r="N1166" s="69"/>
      <c r="O1166" s="70"/>
      <c r="P1166" s="69"/>
      <c r="Q1166" s="71"/>
      <c r="R1166" s="71"/>
      <c r="S1166" s="70"/>
      <c r="T1166" s="69"/>
      <c r="U1166" s="70"/>
      <c r="V1166" s="55"/>
      <c r="W1166" s="56"/>
      <c r="X1166" s="57"/>
    </row>
    <row r="1167" spans="1:24" ht="18.75" customHeight="1">
      <c r="A1167" s="2"/>
      <c r="B1167" s="2"/>
      <c r="C1167" s="2"/>
      <c r="D1167" s="2"/>
      <c r="E1167" s="55"/>
      <c r="F1167" s="56"/>
      <c r="G1167" s="56"/>
      <c r="H1167" s="56"/>
      <c r="I1167" s="56"/>
      <c r="J1167" s="56"/>
      <c r="K1167" s="57"/>
      <c r="L1167" s="58"/>
      <c r="M1167" s="59"/>
      <c r="N1167" s="69"/>
      <c r="O1167" s="70"/>
      <c r="P1167" s="69"/>
      <c r="Q1167" s="71"/>
      <c r="R1167" s="71"/>
      <c r="S1167" s="70"/>
      <c r="T1167" s="69"/>
      <c r="U1167" s="70"/>
      <c r="V1167" s="55"/>
      <c r="W1167" s="56"/>
      <c r="X1167" s="57"/>
    </row>
    <row r="1168" spans="1:24" ht="18.75" customHeight="1">
      <c r="A1168" s="2"/>
      <c r="B1168" s="2"/>
      <c r="C1168" s="2"/>
      <c r="D1168" s="2"/>
      <c r="E1168" s="55"/>
      <c r="F1168" s="56"/>
      <c r="G1168" s="56"/>
      <c r="H1168" s="56"/>
      <c r="I1168" s="56"/>
      <c r="J1168" s="56"/>
      <c r="K1168" s="57"/>
      <c r="L1168" s="58"/>
      <c r="M1168" s="59"/>
      <c r="N1168" s="69"/>
      <c r="O1168" s="70"/>
      <c r="P1168" s="69"/>
      <c r="Q1168" s="71"/>
      <c r="R1168" s="71"/>
      <c r="S1168" s="70"/>
      <c r="T1168" s="69"/>
      <c r="U1168" s="70"/>
      <c r="V1168" s="55"/>
      <c r="W1168" s="56"/>
      <c r="X1168" s="57"/>
    </row>
    <row r="1169" spans="1:24" ht="18.75" customHeight="1">
      <c r="A1169" s="2"/>
      <c r="B1169" s="2"/>
      <c r="C1169" s="2"/>
      <c r="D1169" s="2"/>
      <c r="E1169" s="55"/>
      <c r="F1169" s="56"/>
      <c r="G1169" s="56"/>
      <c r="H1169" s="56"/>
      <c r="I1169" s="56"/>
      <c r="J1169" s="56"/>
      <c r="K1169" s="57"/>
      <c r="L1169" s="58"/>
      <c r="M1169" s="59"/>
      <c r="N1169" s="69"/>
      <c r="O1169" s="70"/>
      <c r="P1169" s="69"/>
      <c r="Q1169" s="71"/>
      <c r="R1169" s="71"/>
      <c r="S1169" s="70"/>
      <c r="T1169" s="69"/>
      <c r="U1169" s="70"/>
      <c r="V1169" s="55"/>
      <c r="W1169" s="56"/>
      <c r="X1169" s="57"/>
    </row>
    <row r="1170" spans="1:24" ht="18.75" customHeight="1">
      <c r="A1170" s="2"/>
      <c r="B1170" s="2"/>
      <c r="C1170" s="2"/>
      <c r="D1170" s="2"/>
      <c r="E1170" s="55"/>
      <c r="F1170" s="56"/>
      <c r="G1170" s="56"/>
      <c r="H1170" s="56"/>
      <c r="I1170" s="56"/>
      <c r="J1170" s="56"/>
      <c r="K1170" s="57"/>
      <c r="L1170" s="58"/>
      <c r="M1170" s="59"/>
      <c r="N1170" s="69"/>
      <c r="O1170" s="70"/>
      <c r="P1170" s="69"/>
      <c r="Q1170" s="71"/>
      <c r="R1170" s="71"/>
      <c r="S1170" s="70"/>
      <c r="T1170" s="69"/>
      <c r="U1170" s="70"/>
      <c r="V1170" s="55"/>
      <c r="W1170" s="56"/>
      <c r="X1170" s="57"/>
    </row>
    <row r="1171" spans="1:24" ht="18.75" customHeight="1">
      <c r="A1171" s="2"/>
      <c r="B1171" s="2"/>
      <c r="C1171" s="2"/>
      <c r="D1171" s="2"/>
      <c r="E1171" s="55"/>
      <c r="F1171" s="56"/>
      <c r="G1171" s="56"/>
      <c r="H1171" s="56"/>
      <c r="I1171" s="56"/>
      <c r="J1171" s="56"/>
      <c r="K1171" s="57"/>
      <c r="L1171" s="58"/>
      <c r="M1171" s="59"/>
      <c r="N1171" s="69"/>
      <c r="O1171" s="70"/>
      <c r="P1171" s="69"/>
      <c r="Q1171" s="71"/>
      <c r="R1171" s="71"/>
      <c r="S1171" s="70"/>
      <c r="T1171" s="69"/>
      <c r="U1171" s="70"/>
      <c r="V1171" s="55"/>
      <c r="W1171" s="56"/>
      <c r="X1171" s="57"/>
    </row>
    <row r="1172" spans="1:24" ht="37.65" customHeight="1">
      <c r="A1172" s="2"/>
      <c r="B1172" s="2"/>
      <c r="C1172" s="2"/>
      <c r="D1172" s="2"/>
      <c r="E1172" s="55" t="s">
        <v>3410</v>
      </c>
      <c r="F1172" s="56"/>
      <c r="G1172" s="56"/>
      <c r="H1172" s="56"/>
      <c r="I1172" s="56"/>
      <c r="J1172" s="56"/>
      <c r="K1172" s="56"/>
      <c r="L1172" s="56"/>
      <c r="M1172" s="57"/>
      <c r="N1172" s="58" t="s">
        <v>3599</v>
      </c>
      <c r="O1172" s="60"/>
      <c r="P1172" s="60"/>
      <c r="Q1172" s="60"/>
      <c r="R1172" s="60"/>
      <c r="S1172" s="59"/>
      <c r="T1172" s="72" t="str">
        <f>IF(COUNT(T1158,N1158)=2,IF(N1158=0,"-",ROUND(T1158/N1158,2)),"-")</f>
        <v>-</v>
      </c>
      <c r="U1172" s="73"/>
      <c r="V1172" s="55"/>
      <c r="W1172" s="56"/>
      <c r="X1172" s="57"/>
    </row>
    <row r="1173" spans="1:24" ht="49.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spans="1:24" ht="12" customHeight="1">
      <c r="A1174" s="2"/>
      <c r="B1174" s="2"/>
      <c r="C1174" s="75" t="s">
        <v>42</v>
      </c>
      <c r="D1174" s="75"/>
      <c r="E1174" s="75"/>
      <c r="F1174" s="75"/>
      <c r="G1174" s="75"/>
      <c r="H1174" s="2"/>
      <c r="I1174" s="75" t="s">
        <v>43</v>
      </c>
      <c r="J1174" s="75"/>
      <c r="K1174" s="2"/>
      <c r="L1174" s="2"/>
      <c r="M1174" s="75" t="s">
        <v>44</v>
      </c>
      <c r="N1174" s="75"/>
      <c r="O1174" s="2"/>
      <c r="P1174" s="2"/>
      <c r="Q1174" s="10" t="s">
        <v>43</v>
      </c>
      <c r="R1174" s="2"/>
      <c r="S1174" s="2"/>
      <c r="T1174" s="2"/>
      <c r="U1174" s="2"/>
      <c r="V1174" s="2"/>
      <c r="W1174" s="2"/>
      <c r="X1174" s="2"/>
    </row>
    <row r="1175" spans="1:24" ht="6.4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20.8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18" customHeight="1">
      <c r="A1177" s="74" t="s">
        <v>0</v>
      </c>
      <c r="B1177" s="74"/>
      <c r="C1177" s="74"/>
      <c r="D1177" s="74"/>
      <c r="E1177" s="74"/>
      <c r="F1177" s="74"/>
      <c r="G1177" s="74"/>
      <c r="H1177" s="74"/>
      <c r="I1177" s="74"/>
      <c r="J1177" s="74"/>
      <c r="K1177" s="74"/>
      <c r="L1177" s="74"/>
      <c r="M1177" s="74"/>
      <c r="N1177" s="74"/>
      <c r="O1177" s="74"/>
      <c r="P1177" s="74"/>
      <c r="Q1177" s="74"/>
      <c r="R1177" s="74"/>
      <c r="S1177" s="74"/>
      <c r="T1177" s="74"/>
      <c r="U1177" s="74"/>
      <c r="V1177" s="74"/>
      <c r="W1177" s="74"/>
      <c r="X1177" s="74"/>
    </row>
    <row r="1178" spans="1:24" ht="6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18" customHeight="1">
      <c r="A1179" s="74" t="s">
        <v>3387</v>
      </c>
      <c r="B1179" s="74"/>
      <c r="C1179" s="74"/>
      <c r="D1179" s="74"/>
      <c r="E1179" s="74"/>
      <c r="F1179" s="74"/>
      <c r="G1179" s="74"/>
      <c r="H1179" s="74"/>
      <c r="I1179" s="74"/>
      <c r="J1179" s="74"/>
      <c r="K1179" s="74"/>
      <c r="L1179" s="74"/>
      <c r="M1179" s="74"/>
      <c r="N1179" s="74"/>
      <c r="O1179" s="74"/>
      <c r="P1179" s="74"/>
      <c r="Q1179" s="74"/>
      <c r="R1179" s="74"/>
      <c r="S1179" s="74"/>
      <c r="T1179" s="74"/>
      <c r="U1179" s="74"/>
      <c r="V1179" s="74"/>
      <c r="W1179" s="74"/>
      <c r="X1179" s="74"/>
    </row>
    <row r="1180" spans="1:24" ht="4.0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12" customHeight="1">
      <c r="A1181" s="2"/>
      <c r="B1181" s="2"/>
      <c r="C1181" s="2"/>
      <c r="D1181" s="2"/>
      <c r="E1181" s="2"/>
      <c r="F1181" s="75" t="s">
        <v>3388</v>
      </c>
      <c r="G1181" s="75"/>
      <c r="H1181" s="75"/>
      <c r="I1181" s="75"/>
      <c r="J1181" s="75"/>
      <c r="K1181" s="75"/>
      <c r="L1181" s="75"/>
      <c r="M1181" s="75"/>
      <c r="N1181" s="75"/>
      <c r="O1181" s="75"/>
      <c r="P1181" s="75"/>
      <c r="Q1181" s="75"/>
      <c r="R1181" s="75"/>
      <c r="S1181" s="2"/>
      <c r="T1181" s="2"/>
      <c r="U1181" s="2"/>
      <c r="V1181" s="2"/>
      <c r="W1181" s="2"/>
      <c r="X1181" s="2"/>
    </row>
    <row r="1182" spans="1:24" ht="1.0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2.7" customHeight="1">
      <c r="A1183" s="2"/>
      <c r="B1183" s="2"/>
      <c r="C1183" s="2"/>
      <c r="D1183" s="2"/>
      <c r="E1183" s="2"/>
      <c r="F1183" s="75" t="s">
        <v>3389</v>
      </c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9.15" customHeight="1">
      <c r="A1184" s="2"/>
      <c r="B1184" s="2"/>
      <c r="C1184" s="2"/>
      <c r="D1184" s="2"/>
      <c r="E1184" s="2"/>
      <c r="F1184" s="75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76" t="s">
        <v>2</v>
      </c>
      <c r="V1184" s="76"/>
      <c r="W1184" s="76"/>
      <c r="X1184" s="76"/>
    </row>
    <row r="1185" spans="1:24" ht="2.7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76"/>
      <c r="V1185" s="76"/>
      <c r="W1185" s="76"/>
      <c r="X1185" s="76"/>
    </row>
    <row r="1186" spans="1:24" ht="0.4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spans="1:24" ht="2.1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75" t="s">
        <v>3644</v>
      </c>
      <c r="V1187" s="75"/>
      <c r="W1187" s="75"/>
      <c r="X1187" s="2"/>
    </row>
    <row r="1188" spans="1:24" ht="9.75" customHeight="1">
      <c r="A1188" s="2"/>
      <c r="B1188" s="75" t="s">
        <v>3391</v>
      </c>
      <c r="C1188" s="75"/>
      <c r="D1188" s="2"/>
      <c r="E1188" s="2"/>
      <c r="F1188" s="75" t="s">
        <v>3392</v>
      </c>
      <c r="G1188" s="75"/>
      <c r="H1188" s="75"/>
      <c r="I1188" s="75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75"/>
      <c r="V1188" s="75"/>
      <c r="W1188" s="75"/>
      <c r="X1188" s="2"/>
    </row>
    <row r="1189" spans="1:24" ht="2.1" customHeight="1">
      <c r="A1189" s="2"/>
      <c r="B1189" s="75"/>
      <c r="C1189" s="75"/>
      <c r="D1189" s="2"/>
      <c r="E1189" s="2"/>
      <c r="F1189" s="75"/>
      <c r="G1189" s="75"/>
      <c r="H1189" s="75"/>
      <c r="I1189" s="75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spans="1:24" ht="1.8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36.75" customHeight="1">
      <c r="A1191" s="49" t="s">
        <v>240</v>
      </c>
      <c r="B1191" s="50"/>
      <c r="C1191" s="50"/>
      <c r="D1191" s="51"/>
      <c r="E1191" s="49" t="s">
        <v>3645</v>
      </c>
      <c r="F1191" s="50"/>
      <c r="G1191" s="50"/>
      <c r="H1191" s="50"/>
      <c r="I1191" s="50"/>
      <c r="J1191" s="50"/>
      <c r="K1191" s="50"/>
      <c r="L1191" s="50"/>
      <c r="M1191" s="51"/>
      <c r="N1191" s="52" t="s">
        <v>3585</v>
      </c>
      <c r="O1191" s="53"/>
      <c r="P1191" s="53"/>
      <c r="Q1191" s="53"/>
      <c r="R1191" s="53"/>
      <c r="S1191" s="54"/>
      <c r="T1191" s="49" t="s">
        <v>3646</v>
      </c>
      <c r="U1191" s="50"/>
      <c r="V1191" s="50"/>
      <c r="W1191" s="50"/>
      <c r="X1191" s="51"/>
    </row>
    <row r="1192" spans="1:24" ht="18.75" customHeight="1">
      <c r="A1192" s="2"/>
      <c r="B1192" s="2"/>
      <c r="C1192" s="2"/>
      <c r="D1192" s="2"/>
      <c r="E1192" s="55" t="s">
        <v>3396</v>
      </c>
      <c r="F1192" s="56"/>
      <c r="G1192" s="56"/>
      <c r="H1192" s="56"/>
      <c r="I1192" s="56"/>
      <c r="J1192" s="56"/>
      <c r="K1192" s="57"/>
      <c r="L1192" s="58" t="s">
        <v>3397</v>
      </c>
      <c r="M1192" s="59"/>
      <c r="N1192" s="58" t="s">
        <v>3398</v>
      </c>
      <c r="O1192" s="59"/>
      <c r="P1192" s="58" t="s">
        <v>3399</v>
      </c>
      <c r="Q1192" s="60"/>
      <c r="R1192" s="60"/>
      <c r="S1192" s="59"/>
      <c r="T1192" s="58" t="s">
        <v>3400</v>
      </c>
      <c r="U1192" s="59"/>
      <c r="V1192" s="58" t="s">
        <v>53</v>
      </c>
      <c r="W1192" s="60"/>
      <c r="X1192" s="59"/>
    </row>
    <row r="1193" spans="1:24" ht="37.65" customHeight="1">
      <c r="A1193" s="2"/>
      <c r="B1193" s="2"/>
      <c r="C1193" s="2"/>
      <c r="D1193" s="2"/>
      <c r="E1193" s="55" t="s">
        <v>3587</v>
      </c>
      <c r="F1193" s="56"/>
      <c r="G1193" s="56"/>
      <c r="H1193" s="56"/>
      <c r="I1193" s="56"/>
      <c r="J1193" s="56"/>
      <c r="K1193" s="57"/>
      <c r="L1193" s="58" t="s">
        <v>58</v>
      </c>
      <c r="M1193" s="59"/>
      <c r="N1193" s="61">
        <v>11</v>
      </c>
      <c r="O1193" s="62"/>
      <c r="P1193" s="63"/>
      <c r="Q1193" s="64"/>
      <c r="R1193" s="64"/>
      <c r="S1193" s="65"/>
      <c r="T1193" s="63" t="str">
        <f t="shared" ref="T1193:T1198" si="11">IF(COUNT(N1193,P1193)=2,ROUND(N1193*P1193,2),"-
-")</f>
        <v>-
-</v>
      </c>
      <c r="U1193" s="65"/>
      <c r="V1193" s="55" t="s">
        <v>3588</v>
      </c>
      <c r="W1193" s="56"/>
      <c r="X1193" s="57"/>
    </row>
    <row r="1194" spans="1:24" ht="37.65" customHeight="1">
      <c r="A1194" s="2"/>
      <c r="B1194" s="2"/>
      <c r="C1194" s="2"/>
      <c r="D1194" s="2"/>
      <c r="E1194" s="55" t="s">
        <v>3589</v>
      </c>
      <c r="F1194" s="56"/>
      <c r="G1194" s="56"/>
      <c r="H1194" s="56"/>
      <c r="I1194" s="56"/>
      <c r="J1194" s="56"/>
      <c r="K1194" s="57"/>
      <c r="L1194" s="58" t="s">
        <v>58</v>
      </c>
      <c r="M1194" s="59"/>
      <c r="N1194" s="61">
        <v>22</v>
      </c>
      <c r="O1194" s="62"/>
      <c r="P1194" s="63"/>
      <c r="Q1194" s="64"/>
      <c r="R1194" s="64"/>
      <c r="S1194" s="65"/>
      <c r="T1194" s="63" t="str">
        <f t="shared" si="11"/>
        <v>-
-</v>
      </c>
      <c r="U1194" s="65"/>
      <c r="V1194" s="55" t="s">
        <v>3590</v>
      </c>
      <c r="W1194" s="56"/>
      <c r="X1194" s="57"/>
    </row>
    <row r="1195" spans="1:24" ht="37.65" customHeight="1">
      <c r="A1195" s="2"/>
      <c r="B1195" s="2"/>
      <c r="C1195" s="2"/>
      <c r="D1195" s="2"/>
      <c r="E1195" s="55" t="s">
        <v>3591</v>
      </c>
      <c r="F1195" s="56"/>
      <c r="G1195" s="56"/>
      <c r="H1195" s="56"/>
      <c r="I1195" s="56"/>
      <c r="J1195" s="56"/>
      <c r="K1195" s="57"/>
      <c r="L1195" s="58" t="s">
        <v>65</v>
      </c>
      <c r="M1195" s="59"/>
      <c r="N1195" s="61">
        <v>1</v>
      </c>
      <c r="O1195" s="62"/>
      <c r="P1195" s="63"/>
      <c r="Q1195" s="64"/>
      <c r="R1195" s="64"/>
      <c r="S1195" s="65"/>
      <c r="T1195" s="63" t="str">
        <f t="shared" si="11"/>
        <v>-
-</v>
      </c>
      <c r="U1195" s="65"/>
      <c r="V1195" s="55" t="s">
        <v>3592</v>
      </c>
      <c r="W1195" s="56"/>
      <c r="X1195" s="57"/>
    </row>
    <row r="1196" spans="1:24" ht="37.65" customHeight="1">
      <c r="A1196" s="2"/>
      <c r="B1196" s="2"/>
      <c r="C1196" s="2"/>
      <c r="D1196" s="2"/>
      <c r="E1196" s="55" t="s">
        <v>3593</v>
      </c>
      <c r="F1196" s="56"/>
      <c r="G1196" s="56"/>
      <c r="H1196" s="56"/>
      <c r="I1196" s="56"/>
      <c r="J1196" s="56"/>
      <c r="K1196" s="57"/>
      <c r="L1196" s="58" t="s">
        <v>65</v>
      </c>
      <c r="M1196" s="59"/>
      <c r="N1196" s="61">
        <v>1</v>
      </c>
      <c r="O1196" s="62"/>
      <c r="P1196" s="63"/>
      <c r="Q1196" s="64"/>
      <c r="R1196" s="64"/>
      <c r="S1196" s="65"/>
      <c r="T1196" s="63" t="str">
        <f t="shared" si="11"/>
        <v>-
-</v>
      </c>
      <c r="U1196" s="65"/>
      <c r="V1196" s="55" t="s">
        <v>3594</v>
      </c>
      <c r="W1196" s="56"/>
      <c r="X1196" s="57"/>
    </row>
    <row r="1197" spans="1:24" ht="37.65" customHeight="1">
      <c r="A1197" s="2"/>
      <c r="B1197" s="2"/>
      <c r="C1197" s="2"/>
      <c r="D1197" s="2"/>
      <c r="E1197" s="55" t="s">
        <v>3595</v>
      </c>
      <c r="F1197" s="56"/>
      <c r="G1197" s="56"/>
      <c r="H1197" s="56"/>
      <c r="I1197" s="56"/>
      <c r="J1197" s="56"/>
      <c r="K1197" s="57"/>
      <c r="L1197" s="58" t="s">
        <v>65</v>
      </c>
      <c r="M1197" s="59"/>
      <c r="N1197" s="61">
        <v>1</v>
      </c>
      <c r="O1197" s="62"/>
      <c r="P1197" s="63"/>
      <c r="Q1197" s="64"/>
      <c r="R1197" s="64"/>
      <c r="S1197" s="65"/>
      <c r="T1197" s="63" t="str">
        <f t="shared" si="11"/>
        <v>-
-</v>
      </c>
      <c r="U1197" s="65"/>
      <c r="V1197" s="55" t="s">
        <v>3596</v>
      </c>
      <c r="W1197" s="56"/>
      <c r="X1197" s="57"/>
    </row>
    <row r="1198" spans="1:24" ht="37.65" customHeight="1">
      <c r="A1198" s="2"/>
      <c r="B1198" s="2"/>
      <c r="C1198" s="2"/>
      <c r="D1198" s="2"/>
      <c r="E1198" s="55" t="s">
        <v>3625</v>
      </c>
      <c r="F1198" s="56"/>
      <c r="G1198" s="56"/>
      <c r="H1198" s="56"/>
      <c r="I1198" s="56"/>
      <c r="J1198" s="56"/>
      <c r="K1198" s="57"/>
      <c r="L1198" s="58" t="s">
        <v>65</v>
      </c>
      <c r="M1198" s="59"/>
      <c r="N1198" s="61">
        <v>1</v>
      </c>
      <c r="O1198" s="62"/>
      <c r="P1198" s="63"/>
      <c r="Q1198" s="64"/>
      <c r="R1198" s="64"/>
      <c r="S1198" s="65"/>
      <c r="T1198" s="63" t="str">
        <f t="shared" si="11"/>
        <v>-
-</v>
      </c>
      <c r="U1198" s="65"/>
      <c r="V1198" s="55" t="s">
        <v>3626</v>
      </c>
      <c r="W1198" s="56"/>
      <c r="X1198" s="57"/>
    </row>
    <row r="1199" spans="1:24" ht="18.75" customHeight="1">
      <c r="A1199" s="2"/>
      <c r="B1199" s="2"/>
      <c r="C1199" s="2"/>
      <c r="D1199" s="2"/>
      <c r="E1199" s="55" t="s">
        <v>3405</v>
      </c>
      <c r="F1199" s="56"/>
      <c r="G1199" s="56"/>
      <c r="H1199" s="56"/>
      <c r="I1199" s="56"/>
      <c r="J1199" s="56"/>
      <c r="K1199" s="57"/>
      <c r="L1199" s="58" t="s">
        <v>65</v>
      </c>
      <c r="M1199" s="59"/>
      <c r="N1199" s="61">
        <v>1</v>
      </c>
      <c r="O1199" s="62"/>
      <c r="P1199" s="63"/>
      <c r="Q1199" s="64"/>
      <c r="R1199" s="64"/>
      <c r="S1199" s="65"/>
      <c r="T1199" s="63" t="str">
        <f>IF(COUNT(N1199,P1199)=2,ROUND(N1199*P1199,2),"-")</f>
        <v>-</v>
      </c>
      <c r="U1199" s="65"/>
      <c r="V1199" s="55" t="s">
        <v>3406</v>
      </c>
      <c r="W1199" s="56"/>
      <c r="X1199" s="57"/>
    </row>
    <row r="1200" spans="1:24" ht="18.75" customHeight="1">
      <c r="A1200" s="2"/>
      <c r="B1200" s="2"/>
      <c r="C1200" s="2"/>
      <c r="D1200" s="2"/>
      <c r="E1200" s="55" t="s">
        <v>3407</v>
      </c>
      <c r="F1200" s="56"/>
      <c r="G1200" s="56"/>
      <c r="H1200" s="56"/>
      <c r="I1200" s="56"/>
      <c r="J1200" s="56"/>
      <c r="K1200" s="57"/>
      <c r="L1200" s="58" t="s">
        <v>65</v>
      </c>
      <c r="M1200" s="59"/>
      <c r="N1200" s="61">
        <v>1</v>
      </c>
      <c r="O1200" s="62"/>
      <c r="P1200" s="63" t="str">
        <f>IF(COUNT(T1193,T1194,T1195,T1196,T1197,T1198,T1199)=7,ROUND(SUM(T1193,T1194,T1195,T1196,T1197,T1198,T1199)*0.02,2),"")</f>
        <v/>
      </c>
      <c r="Q1200" s="64"/>
      <c r="R1200" s="64"/>
      <c r="S1200" s="65"/>
      <c r="T1200" s="63" t="str">
        <f>IF(COUNT(N1200,P1200)=2,ROUND(N1200*P1200,2),"-")</f>
        <v>-</v>
      </c>
      <c r="U1200" s="65"/>
      <c r="V1200" s="55" t="s">
        <v>3408</v>
      </c>
      <c r="W1200" s="56"/>
      <c r="X1200" s="57"/>
    </row>
    <row r="1201" spans="1:24" ht="18.899999999999999" customHeight="1">
      <c r="A1201" s="2"/>
      <c r="B1201" s="2"/>
      <c r="C1201" s="2"/>
      <c r="D1201" s="2"/>
      <c r="E1201" s="55" t="s">
        <v>3409</v>
      </c>
      <c r="F1201" s="56"/>
      <c r="G1201" s="56"/>
      <c r="H1201" s="56"/>
      <c r="I1201" s="56"/>
      <c r="J1201" s="56"/>
      <c r="K1201" s="57"/>
      <c r="L1201" s="58" t="s">
        <v>207</v>
      </c>
      <c r="M1201" s="59"/>
      <c r="N1201" s="61">
        <v>1</v>
      </c>
      <c r="O1201" s="62"/>
      <c r="P1201" s="66"/>
      <c r="Q1201" s="67"/>
      <c r="R1201" s="67"/>
      <c r="S1201" s="68"/>
      <c r="T1201" s="63" t="str">
        <f>IF(COUNT(T1193,T1194,T1195,T1196,T1197,T1198,T1199,T1200)=8,SUM(T1193,T1194,T1195,T1196,T1197,T1198,T1199,T1200),"-")</f>
        <v>-</v>
      </c>
      <c r="U1201" s="65"/>
      <c r="V1201" s="55"/>
      <c r="W1201" s="56"/>
      <c r="X1201" s="57"/>
    </row>
    <row r="1202" spans="1:24" ht="18.75" customHeight="1">
      <c r="A1202" s="2"/>
      <c r="B1202" s="2"/>
      <c r="C1202" s="2"/>
      <c r="D1202" s="2"/>
      <c r="E1202" s="55"/>
      <c r="F1202" s="56"/>
      <c r="G1202" s="56"/>
      <c r="H1202" s="56"/>
      <c r="I1202" s="56"/>
      <c r="J1202" s="56"/>
      <c r="K1202" s="57"/>
      <c r="L1202" s="58"/>
      <c r="M1202" s="59"/>
      <c r="N1202" s="69"/>
      <c r="O1202" s="70"/>
      <c r="P1202" s="69"/>
      <c r="Q1202" s="71"/>
      <c r="R1202" s="71"/>
      <c r="S1202" s="70"/>
      <c r="T1202" s="69"/>
      <c r="U1202" s="70"/>
      <c r="V1202" s="55"/>
      <c r="W1202" s="56"/>
      <c r="X1202" s="57"/>
    </row>
    <row r="1203" spans="1:24" ht="18.75" customHeight="1">
      <c r="A1203" s="2"/>
      <c r="B1203" s="2"/>
      <c r="C1203" s="2"/>
      <c r="D1203" s="2"/>
      <c r="E1203" s="55"/>
      <c r="F1203" s="56"/>
      <c r="G1203" s="56"/>
      <c r="H1203" s="56"/>
      <c r="I1203" s="56"/>
      <c r="J1203" s="56"/>
      <c r="K1203" s="57"/>
      <c r="L1203" s="58"/>
      <c r="M1203" s="59"/>
      <c r="N1203" s="69"/>
      <c r="O1203" s="70"/>
      <c r="P1203" s="69"/>
      <c r="Q1203" s="71"/>
      <c r="R1203" s="71"/>
      <c r="S1203" s="70"/>
      <c r="T1203" s="69"/>
      <c r="U1203" s="70"/>
      <c r="V1203" s="55"/>
      <c r="W1203" s="56"/>
      <c r="X1203" s="57"/>
    </row>
    <row r="1204" spans="1:24" ht="18.75" customHeight="1">
      <c r="A1204" s="2"/>
      <c r="B1204" s="2"/>
      <c r="C1204" s="2"/>
      <c r="D1204" s="2"/>
      <c r="E1204" s="55"/>
      <c r="F1204" s="56"/>
      <c r="G1204" s="56"/>
      <c r="H1204" s="56"/>
      <c r="I1204" s="56"/>
      <c r="J1204" s="56"/>
      <c r="K1204" s="57"/>
      <c r="L1204" s="58"/>
      <c r="M1204" s="59"/>
      <c r="N1204" s="69"/>
      <c r="O1204" s="70"/>
      <c r="P1204" s="69"/>
      <c r="Q1204" s="71"/>
      <c r="R1204" s="71"/>
      <c r="S1204" s="70"/>
      <c r="T1204" s="69"/>
      <c r="U1204" s="70"/>
      <c r="V1204" s="55"/>
      <c r="W1204" s="56"/>
      <c r="X1204" s="57"/>
    </row>
    <row r="1205" spans="1:24" ht="18.75" customHeight="1">
      <c r="A1205" s="2"/>
      <c r="B1205" s="2"/>
      <c r="C1205" s="2"/>
      <c r="D1205" s="2"/>
      <c r="E1205" s="55"/>
      <c r="F1205" s="56"/>
      <c r="G1205" s="56"/>
      <c r="H1205" s="56"/>
      <c r="I1205" s="56"/>
      <c r="J1205" s="56"/>
      <c r="K1205" s="57"/>
      <c r="L1205" s="58"/>
      <c r="M1205" s="59"/>
      <c r="N1205" s="69"/>
      <c r="O1205" s="70"/>
      <c r="P1205" s="69"/>
      <c r="Q1205" s="71"/>
      <c r="R1205" s="71"/>
      <c r="S1205" s="70"/>
      <c r="T1205" s="69"/>
      <c r="U1205" s="70"/>
      <c r="V1205" s="55"/>
      <c r="W1205" s="56"/>
      <c r="X1205" s="57"/>
    </row>
    <row r="1206" spans="1:24" ht="18.75" customHeight="1">
      <c r="A1206" s="2"/>
      <c r="B1206" s="2"/>
      <c r="C1206" s="2"/>
      <c r="D1206" s="2"/>
      <c r="E1206" s="55"/>
      <c r="F1206" s="56"/>
      <c r="G1206" s="56"/>
      <c r="H1206" s="56"/>
      <c r="I1206" s="56"/>
      <c r="J1206" s="56"/>
      <c r="K1206" s="57"/>
      <c r="L1206" s="58"/>
      <c r="M1206" s="59"/>
      <c r="N1206" s="69"/>
      <c r="O1206" s="70"/>
      <c r="P1206" s="69"/>
      <c r="Q1206" s="71"/>
      <c r="R1206" s="71"/>
      <c r="S1206" s="70"/>
      <c r="T1206" s="69"/>
      <c r="U1206" s="70"/>
      <c r="V1206" s="55"/>
      <c r="W1206" s="56"/>
      <c r="X1206" s="57"/>
    </row>
    <row r="1207" spans="1:24" ht="18.75" customHeight="1">
      <c r="A1207" s="2"/>
      <c r="B1207" s="2"/>
      <c r="C1207" s="2"/>
      <c r="D1207" s="2"/>
      <c r="E1207" s="55"/>
      <c r="F1207" s="56"/>
      <c r="G1207" s="56"/>
      <c r="H1207" s="56"/>
      <c r="I1207" s="56"/>
      <c r="J1207" s="56"/>
      <c r="K1207" s="57"/>
      <c r="L1207" s="58"/>
      <c r="M1207" s="59"/>
      <c r="N1207" s="69"/>
      <c r="O1207" s="70"/>
      <c r="P1207" s="69"/>
      <c r="Q1207" s="71"/>
      <c r="R1207" s="71"/>
      <c r="S1207" s="70"/>
      <c r="T1207" s="69"/>
      <c r="U1207" s="70"/>
      <c r="V1207" s="55"/>
      <c r="W1207" s="56"/>
      <c r="X1207" s="57"/>
    </row>
    <row r="1208" spans="1:24" ht="18.75" customHeight="1">
      <c r="A1208" s="2"/>
      <c r="B1208" s="2"/>
      <c r="C1208" s="2"/>
      <c r="D1208" s="2"/>
      <c r="E1208" s="55"/>
      <c r="F1208" s="56"/>
      <c r="G1208" s="56"/>
      <c r="H1208" s="56"/>
      <c r="I1208" s="56"/>
      <c r="J1208" s="56"/>
      <c r="K1208" s="57"/>
      <c r="L1208" s="58"/>
      <c r="M1208" s="59"/>
      <c r="N1208" s="69"/>
      <c r="O1208" s="70"/>
      <c r="P1208" s="69"/>
      <c r="Q1208" s="71"/>
      <c r="R1208" s="71"/>
      <c r="S1208" s="70"/>
      <c r="T1208" s="69"/>
      <c r="U1208" s="70"/>
      <c r="V1208" s="55"/>
      <c r="W1208" s="56"/>
      <c r="X1208" s="57"/>
    </row>
    <row r="1209" spans="1:24" ht="18.75" customHeight="1">
      <c r="A1209" s="2"/>
      <c r="B1209" s="2"/>
      <c r="C1209" s="2"/>
      <c r="D1209" s="2"/>
      <c r="E1209" s="55"/>
      <c r="F1209" s="56"/>
      <c r="G1209" s="56"/>
      <c r="H1209" s="56"/>
      <c r="I1209" s="56"/>
      <c r="J1209" s="56"/>
      <c r="K1209" s="57"/>
      <c r="L1209" s="58"/>
      <c r="M1209" s="59"/>
      <c r="N1209" s="69"/>
      <c r="O1209" s="70"/>
      <c r="P1209" s="69"/>
      <c r="Q1209" s="71"/>
      <c r="R1209" s="71"/>
      <c r="S1209" s="70"/>
      <c r="T1209" s="69"/>
      <c r="U1209" s="70"/>
      <c r="V1209" s="55"/>
      <c r="W1209" s="56"/>
      <c r="X1209" s="57"/>
    </row>
    <row r="1210" spans="1:24" ht="18.75" customHeight="1">
      <c r="A1210" s="2"/>
      <c r="B1210" s="2"/>
      <c r="C1210" s="2"/>
      <c r="D1210" s="2"/>
      <c r="E1210" s="55"/>
      <c r="F1210" s="56"/>
      <c r="G1210" s="56"/>
      <c r="H1210" s="56"/>
      <c r="I1210" s="56"/>
      <c r="J1210" s="56"/>
      <c r="K1210" s="57"/>
      <c r="L1210" s="58"/>
      <c r="M1210" s="59"/>
      <c r="N1210" s="69"/>
      <c r="O1210" s="70"/>
      <c r="P1210" s="69"/>
      <c r="Q1210" s="71"/>
      <c r="R1210" s="71"/>
      <c r="S1210" s="70"/>
      <c r="T1210" s="69"/>
      <c r="U1210" s="70"/>
      <c r="V1210" s="55"/>
      <c r="W1210" s="56"/>
      <c r="X1210" s="57"/>
    </row>
    <row r="1211" spans="1:24" ht="18.75" customHeight="1">
      <c r="A1211" s="2"/>
      <c r="B1211" s="2"/>
      <c r="C1211" s="2"/>
      <c r="D1211" s="2"/>
      <c r="E1211" s="55"/>
      <c r="F1211" s="56"/>
      <c r="G1211" s="56"/>
      <c r="H1211" s="56"/>
      <c r="I1211" s="56"/>
      <c r="J1211" s="56"/>
      <c r="K1211" s="57"/>
      <c r="L1211" s="58"/>
      <c r="M1211" s="59"/>
      <c r="N1211" s="69"/>
      <c r="O1211" s="70"/>
      <c r="P1211" s="69"/>
      <c r="Q1211" s="71"/>
      <c r="R1211" s="71"/>
      <c r="S1211" s="70"/>
      <c r="T1211" s="69"/>
      <c r="U1211" s="70"/>
      <c r="V1211" s="55"/>
      <c r="W1211" s="56"/>
      <c r="X1211" s="57"/>
    </row>
    <row r="1212" spans="1:24" ht="18.75" customHeight="1">
      <c r="A1212" s="2"/>
      <c r="B1212" s="2"/>
      <c r="C1212" s="2"/>
      <c r="D1212" s="2"/>
      <c r="E1212" s="55"/>
      <c r="F1212" s="56"/>
      <c r="G1212" s="56"/>
      <c r="H1212" s="56"/>
      <c r="I1212" s="56"/>
      <c r="J1212" s="56"/>
      <c r="K1212" s="57"/>
      <c r="L1212" s="58"/>
      <c r="M1212" s="59"/>
      <c r="N1212" s="69"/>
      <c r="O1212" s="70"/>
      <c r="P1212" s="69"/>
      <c r="Q1212" s="71"/>
      <c r="R1212" s="71"/>
      <c r="S1212" s="70"/>
      <c r="T1212" s="69"/>
      <c r="U1212" s="70"/>
      <c r="V1212" s="55"/>
      <c r="W1212" s="56"/>
      <c r="X1212" s="57"/>
    </row>
    <row r="1213" spans="1:24" ht="18.75" customHeight="1">
      <c r="A1213" s="2"/>
      <c r="B1213" s="2"/>
      <c r="C1213" s="2"/>
      <c r="D1213" s="2"/>
      <c r="E1213" s="55"/>
      <c r="F1213" s="56"/>
      <c r="G1213" s="56"/>
      <c r="H1213" s="56"/>
      <c r="I1213" s="56"/>
      <c r="J1213" s="56"/>
      <c r="K1213" s="57"/>
      <c r="L1213" s="58"/>
      <c r="M1213" s="59"/>
      <c r="N1213" s="69"/>
      <c r="O1213" s="70"/>
      <c r="P1213" s="69"/>
      <c r="Q1213" s="71"/>
      <c r="R1213" s="71"/>
      <c r="S1213" s="70"/>
      <c r="T1213" s="69"/>
      <c r="U1213" s="70"/>
      <c r="V1213" s="55"/>
      <c r="W1213" s="56"/>
      <c r="X1213" s="57"/>
    </row>
    <row r="1214" spans="1:24" ht="18.75" customHeight="1">
      <c r="A1214" s="2"/>
      <c r="B1214" s="2"/>
      <c r="C1214" s="2"/>
      <c r="D1214" s="2"/>
      <c r="E1214" s="55"/>
      <c r="F1214" s="56"/>
      <c r="G1214" s="56"/>
      <c r="H1214" s="56"/>
      <c r="I1214" s="56"/>
      <c r="J1214" s="56"/>
      <c r="K1214" s="57"/>
      <c r="L1214" s="58"/>
      <c r="M1214" s="59"/>
      <c r="N1214" s="69"/>
      <c r="O1214" s="70"/>
      <c r="P1214" s="69"/>
      <c r="Q1214" s="71"/>
      <c r="R1214" s="71"/>
      <c r="S1214" s="70"/>
      <c r="T1214" s="69"/>
      <c r="U1214" s="70"/>
      <c r="V1214" s="55"/>
      <c r="W1214" s="56"/>
      <c r="X1214" s="57"/>
    </row>
    <row r="1215" spans="1:24" ht="37.65" customHeight="1">
      <c r="A1215" s="2"/>
      <c r="B1215" s="2"/>
      <c r="C1215" s="2"/>
      <c r="D1215" s="2"/>
      <c r="E1215" s="55" t="s">
        <v>3410</v>
      </c>
      <c r="F1215" s="56"/>
      <c r="G1215" s="56"/>
      <c r="H1215" s="56"/>
      <c r="I1215" s="56"/>
      <c r="J1215" s="56"/>
      <c r="K1215" s="56"/>
      <c r="L1215" s="56"/>
      <c r="M1215" s="57"/>
      <c r="N1215" s="58" t="s">
        <v>3599</v>
      </c>
      <c r="O1215" s="60"/>
      <c r="P1215" s="60"/>
      <c r="Q1215" s="60"/>
      <c r="R1215" s="60"/>
      <c r="S1215" s="59"/>
      <c r="T1215" s="72" t="str">
        <f>IF(COUNT(T1201,N1201)=2,IF(N1201=0,"-",ROUND(T1201/N1201,2)),"-")</f>
        <v>-</v>
      </c>
      <c r="U1215" s="73"/>
      <c r="V1215" s="55"/>
      <c r="W1215" s="56"/>
      <c r="X1215" s="57"/>
    </row>
    <row r="1216" spans="1:24" ht="49.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spans="1:24" ht="12" customHeight="1">
      <c r="A1217" s="2"/>
      <c r="B1217" s="2"/>
      <c r="C1217" s="75" t="s">
        <v>42</v>
      </c>
      <c r="D1217" s="75"/>
      <c r="E1217" s="75"/>
      <c r="F1217" s="75"/>
      <c r="G1217" s="75"/>
      <c r="H1217" s="2"/>
      <c r="I1217" s="75" t="s">
        <v>43</v>
      </c>
      <c r="J1217" s="75"/>
      <c r="K1217" s="2"/>
      <c r="L1217" s="2"/>
      <c r="M1217" s="75" t="s">
        <v>44</v>
      </c>
      <c r="N1217" s="75"/>
      <c r="O1217" s="2"/>
      <c r="P1217" s="2"/>
      <c r="Q1217" s="10" t="s">
        <v>43</v>
      </c>
      <c r="R1217" s="2"/>
      <c r="S1217" s="2"/>
      <c r="T1217" s="2"/>
      <c r="U1217" s="2"/>
      <c r="V1217" s="2"/>
      <c r="W1217" s="2"/>
      <c r="X1217" s="2"/>
    </row>
    <row r="1218" spans="1:24" ht="6.4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spans="1:24" ht="20.8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spans="1:24" ht="18" customHeight="1">
      <c r="A1220" s="74" t="s">
        <v>0</v>
      </c>
      <c r="B1220" s="74"/>
      <c r="C1220" s="74"/>
      <c r="D1220" s="74"/>
      <c r="E1220" s="74"/>
      <c r="F1220" s="74"/>
      <c r="G1220" s="74"/>
      <c r="H1220" s="74"/>
      <c r="I1220" s="74"/>
      <c r="J1220" s="74"/>
      <c r="K1220" s="74"/>
      <c r="L1220" s="74"/>
      <c r="M1220" s="74"/>
      <c r="N1220" s="74"/>
      <c r="O1220" s="74"/>
      <c r="P1220" s="74"/>
      <c r="Q1220" s="74"/>
      <c r="R1220" s="74"/>
      <c r="S1220" s="74"/>
      <c r="T1220" s="74"/>
      <c r="U1220" s="74"/>
      <c r="V1220" s="74"/>
      <c r="W1220" s="74"/>
      <c r="X1220" s="74"/>
    </row>
    <row r="1221" spans="1:24" ht="6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18" customHeight="1">
      <c r="A1222" s="74" t="s">
        <v>3387</v>
      </c>
      <c r="B1222" s="74"/>
      <c r="C1222" s="74"/>
      <c r="D1222" s="74"/>
      <c r="E1222" s="74"/>
      <c r="F1222" s="74"/>
      <c r="G1222" s="74"/>
      <c r="H1222" s="74"/>
      <c r="I1222" s="74"/>
      <c r="J1222" s="74"/>
      <c r="K1222" s="74"/>
      <c r="L1222" s="74"/>
      <c r="M1222" s="74"/>
      <c r="N1222" s="74"/>
      <c r="O1222" s="74"/>
      <c r="P1222" s="74"/>
      <c r="Q1222" s="74"/>
      <c r="R1222" s="74"/>
      <c r="S1222" s="74"/>
      <c r="T1222" s="74"/>
      <c r="U1222" s="74"/>
      <c r="V1222" s="74"/>
      <c r="W1222" s="74"/>
      <c r="X1222" s="74"/>
    </row>
    <row r="1223" spans="1:24" ht="4.0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12" customHeight="1">
      <c r="A1224" s="2"/>
      <c r="B1224" s="2"/>
      <c r="C1224" s="2"/>
      <c r="D1224" s="2"/>
      <c r="E1224" s="2"/>
      <c r="F1224" s="75" t="s">
        <v>3388</v>
      </c>
      <c r="G1224" s="75"/>
      <c r="H1224" s="75"/>
      <c r="I1224" s="75"/>
      <c r="J1224" s="75"/>
      <c r="K1224" s="75"/>
      <c r="L1224" s="75"/>
      <c r="M1224" s="75"/>
      <c r="N1224" s="75"/>
      <c r="O1224" s="75"/>
      <c r="P1224" s="75"/>
      <c r="Q1224" s="75"/>
      <c r="R1224" s="75"/>
      <c r="S1224" s="2"/>
      <c r="T1224" s="2"/>
      <c r="U1224" s="2"/>
      <c r="V1224" s="2"/>
      <c r="W1224" s="2"/>
      <c r="X1224" s="2"/>
    </row>
    <row r="1225" spans="1:24" ht="1.0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spans="1:24" ht="2.7" customHeight="1">
      <c r="A1226" s="2"/>
      <c r="B1226" s="2"/>
      <c r="C1226" s="2"/>
      <c r="D1226" s="2"/>
      <c r="E1226" s="2"/>
      <c r="F1226" s="75" t="s">
        <v>3389</v>
      </c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9.15" customHeight="1">
      <c r="A1227" s="2"/>
      <c r="B1227" s="2"/>
      <c r="C1227" s="2"/>
      <c r="D1227" s="2"/>
      <c r="E1227" s="2"/>
      <c r="F1227" s="75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76" t="s">
        <v>2</v>
      </c>
      <c r="V1227" s="76"/>
      <c r="W1227" s="76"/>
      <c r="X1227" s="76"/>
    </row>
    <row r="1228" spans="1:24" ht="2.7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76"/>
      <c r="V1228" s="76"/>
      <c r="W1228" s="76"/>
      <c r="X1228" s="76"/>
    </row>
    <row r="1229" spans="1:24" ht="0.4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2.1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75" t="s">
        <v>3647</v>
      </c>
      <c r="V1230" s="75"/>
      <c r="W1230" s="75"/>
      <c r="X1230" s="2"/>
    </row>
    <row r="1231" spans="1:24" ht="9.75" customHeight="1">
      <c r="A1231" s="2"/>
      <c r="B1231" s="75" t="s">
        <v>3391</v>
      </c>
      <c r="C1231" s="75"/>
      <c r="D1231" s="2"/>
      <c r="E1231" s="2"/>
      <c r="F1231" s="75" t="s">
        <v>3392</v>
      </c>
      <c r="G1231" s="75"/>
      <c r="H1231" s="75"/>
      <c r="I1231" s="75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75"/>
      <c r="V1231" s="75"/>
      <c r="W1231" s="75"/>
      <c r="X1231" s="2"/>
    </row>
    <row r="1232" spans="1:24" ht="2.1" customHeight="1">
      <c r="A1232" s="2"/>
      <c r="B1232" s="75"/>
      <c r="C1232" s="75"/>
      <c r="D1232" s="2"/>
      <c r="E1232" s="2"/>
      <c r="F1232" s="75"/>
      <c r="G1232" s="75"/>
      <c r="H1232" s="75"/>
      <c r="I1232" s="75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spans="1:24" ht="1.8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spans="1:24" ht="36.75" customHeight="1">
      <c r="A1234" s="49" t="s">
        <v>243</v>
      </c>
      <c r="B1234" s="50"/>
      <c r="C1234" s="50"/>
      <c r="D1234" s="51"/>
      <c r="E1234" s="49" t="s">
        <v>3648</v>
      </c>
      <c r="F1234" s="50"/>
      <c r="G1234" s="50"/>
      <c r="H1234" s="50"/>
      <c r="I1234" s="50"/>
      <c r="J1234" s="50"/>
      <c r="K1234" s="50"/>
      <c r="L1234" s="50"/>
      <c r="M1234" s="51"/>
      <c r="N1234" s="52" t="s">
        <v>3585</v>
      </c>
      <c r="O1234" s="53"/>
      <c r="P1234" s="53"/>
      <c r="Q1234" s="53"/>
      <c r="R1234" s="53"/>
      <c r="S1234" s="54"/>
      <c r="T1234" s="49" t="s">
        <v>3649</v>
      </c>
      <c r="U1234" s="50"/>
      <c r="V1234" s="50"/>
      <c r="W1234" s="50"/>
      <c r="X1234" s="51"/>
    </row>
    <row r="1235" spans="1:24" ht="18.75" customHeight="1">
      <c r="A1235" s="2"/>
      <c r="B1235" s="2"/>
      <c r="C1235" s="2"/>
      <c r="D1235" s="2"/>
      <c r="E1235" s="55" t="s">
        <v>3396</v>
      </c>
      <c r="F1235" s="56"/>
      <c r="G1235" s="56"/>
      <c r="H1235" s="56"/>
      <c r="I1235" s="56"/>
      <c r="J1235" s="56"/>
      <c r="K1235" s="57"/>
      <c r="L1235" s="58" t="s">
        <v>3397</v>
      </c>
      <c r="M1235" s="59"/>
      <c r="N1235" s="58" t="s">
        <v>3398</v>
      </c>
      <c r="O1235" s="59"/>
      <c r="P1235" s="58" t="s">
        <v>3399</v>
      </c>
      <c r="Q1235" s="60"/>
      <c r="R1235" s="60"/>
      <c r="S1235" s="59"/>
      <c r="T1235" s="58" t="s">
        <v>3400</v>
      </c>
      <c r="U1235" s="59"/>
      <c r="V1235" s="58" t="s">
        <v>53</v>
      </c>
      <c r="W1235" s="60"/>
      <c r="X1235" s="59"/>
    </row>
    <row r="1236" spans="1:24" ht="37.65" customHeight="1">
      <c r="A1236" s="2"/>
      <c r="B1236" s="2"/>
      <c r="C1236" s="2"/>
      <c r="D1236" s="2"/>
      <c r="E1236" s="55" t="s">
        <v>3587</v>
      </c>
      <c r="F1236" s="56"/>
      <c r="G1236" s="56"/>
      <c r="H1236" s="56"/>
      <c r="I1236" s="56"/>
      <c r="J1236" s="56"/>
      <c r="K1236" s="57"/>
      <c r="L1236" s="58" t="s">
        <v>58</v>
      </c>
      <c r="M1236" s="59"/>
      <c r="N1236" s="61">
        <v>11</v>
      </c>
      <c r="O1236" s="62"/>
      <c r="P1236" s="63"/>
      <c r="Q1236" s="64"/>
      <c r="R1236" s="64"/>
      <c r="S1236" s="65"/>
      <c r="T1236" s="63" t="str">
        <f t="shared" ref="T1236:T1241" si="12">IF(COUNT(N1236,P1236)=2,ROUND(N1236*P1236,2),"-
-")</f>
        <v>-
-</v>
      </c>
      <c r="U1236" s="65"/>
      <c r="V1236" s="55" t="s">
        <v>3588</v>
      </c>
      <c r="W1236" s="56"/>
      <c r="X1236" s="57"/>
    </row>
    <row r="1237" spans="1:24" ht="37.65" customHeight="1">
      <c r="A1237" s="2"/>
      <c r="B1237" s="2"/>
      <c r="C1237" s="2"/>
      <c r="D1237" s="2"/>
      <c r="E1237" s="55" t="s">
        <v>3589</v>
      </c>
      <c r="F1237" s="56"/>
      <c r="G1237" s="56"/>
      <c r="H1237" s="56"/>
      <c r="I1237" s="56"/>
      <c r="J1237" s="56"/>
      <c r="K1237" s="57"/>
      <c r="L1237" s="58" t="s">
        <v>58</v>
      </c>
      <c r="M1237" s="59"/>
      <c r="N1237" s="61">
        <v>22</v>
      </c>
      <c r="O1237" s="62"/>
      <c r="P1237" s="63"/>
      <c r="Q1237" s="64"/>
      <c r="R1237" s="64"/>
      <c r="S1237" s="65"/>
      <c r="T1237" s="63" t="str">
        <f t="shared" si="12"/>
        <v>-
-</v>
      </c>
      <c r="U1237" s="65"/>
      <c r="V1237" s="55" t="s">
        <v>3590</v>
      </c>
      <c r="W1237" s="56"/>
      <c r="X1237" s="57"/>
    </row>
    <row r="1238" spans="1:24" ht="37.65" customHeight="1">
      <c r="A1238" s="2"/>
      <c r="B1238" s="2"/>
      <c r="C1238" s="2"/>
      <c r="D1238" s="2"/>
      <c r="E1238" s="55" t="s">
        <v>3591</v>
      </c>
      <c r="F1238" s="56"/>
      <c r="G1238" s="56"/>
      <c r="H1238" s="56"/>
      <c r="I1238" s="56"/>
      <c r="J1238" s="56"/>
      <c r="K1238" s="57"/>
      <c r="L1238" s="58" t="s">
        <v>65</v>
      </c>
      <c r="M1238" s="59"/>
      <c r="N1238" s="61">
        <v>1</v>
      </c>
      <c r="O1238" s="62"/>
      <c r="P1238" s="63"/>
      <c r="Q1238" s="64"/>
      <c r="R1238" s="64"/>
      <c r="S1238" s="65"/>
      <c r="T1238" s="63" t="str">
        <f t="shared" si="12"/>
        <v>-
-</v>
      </c>
      <c r="U1238" s="65"/>
      <c r="V1238" s="55" t="s">
        <v>3592</v>
      </c>
      <c r="W1238" s="56"/>
      <c r="X1238" s="57"/>
    </row>
    <row r="1239" spans="1:24" ht="37.65" customHeight="1">
      <c r="A1239" s="2"/>
      <c r="B1239" s="2"/>
      <c r="C1239" s="2"/>
      <c r="D1239" s="2"/>
      <c r="E1239" s="55" t="s">
        <v>3593</v>
      </c>
      <c r="F1239" s="56"/>
      <c r="G1239" s="56"/>
      <c r="H1239" s="56"/>
      <c r="I1239" s="56"/>
      <c r="J1239" s="56"/>
      <c r="K1239" s="57"/>
      <c r="L1239" s="58" t="s">
        <v>65</v>
      </c>
      <c r="M1239" s="59"/>
      <c r="N1239" s="61">
        <v>1</v>
      </c>
      <c r="O1239" s="62"/>
      <c r="P1239" s="63"/>
      <c r="Q1239" s="64"/>
      <c r="R1239" s="64"/>
      <c r="S1239" s="65"/>
      <c r="T1239" s="63" t="str">
        <f t="shared" si="12"/>
        <v>-
-</v>
      </c>
      <c r="U1239" s="65"/>
      <c r="V1239" s="55" t="s">
        <v>3594</v>
      </c>
      <c r="W1239" s="56"/>
      <c r="X1239" s="57"/>
    </row>
    <row r="1240" spans="1:24" ht="37.65" customHeight="1">
      <c r="A1240" s="2"/>
      <c r="B1240" s="2"/>
      <c r="C1240" s="2"/>
      <c r="D1240" s="2"/>
      <c r="E1240" s="55" t="s">
        <v>3595</v>
      </c>
      <c r="F1240" s="56"/>
      <c r="G1240" s="56"/>
      <c r="H1240" s="56"/>
      <c r="I1240" s="56"/>
      <c r="J1240" s="56"/>
      <c r="K1240" s="57"/>
      <c r="L1240" s="58" t="s">
        <v>65</v>
      </c>
      <c r="M1240" s="59"/>
      <c r="N1240" s="61">
        <v>1</v>
      </c>
      <c r="O1240" s="62"/>
      <c r="P1240" s="63"/>
      <c r="Q1240" s="64"/>
      <c r="R1240" s="64"/>
      <c r="S1240" s="65"/>
      <c r="T1240" s="63" t="str">
        <f t="shared" si="12"/>
        <v>-
-</v>
      </c>
      <c r="U1240" s="65"/>
      <c r="V1240" s="55" t="s">
        <v>3596</v>
      </c>
      <c r="W1240" s="56"/>
      <c r="X1240" s="57"/>
    </row>
    <row r="1241" spans="1:24" ht="37.65" customHeight="1">
      <c r="A1241" s="2"/>
      <c r="B1241" s="2"/>
      <c r="C1241" s="2"/>
      <c r="D1241" s="2"/>
      <c r="E1241" s="55" t="s">
        <v>3625</v>
      </c>
      <c r="F1241" s="56"/>
      <c r="G1241" s="56"/>
      <c r="H1241" s="56"/>
      <c r="I1241" s="56"/>
      <c r="J1241" s="56"/>
      <c r="K1241" s="57"/>
      <c r="L1241" s="58" t="s">
        <v>65</v>
      </c>
      <c r="M1241" s="59"/>
      <c r="N1241" s="61">
        <v>1</v>
      </c>
      <c r="O1241" s="62"/>
      <c r="P1241" s="63"/>
      <c r="Q1241" s="64"/>
      <c r="R1241" s="64"/>
      <c r="S1241" s="65"/>
      <c r="T1241" s="63" t="str">
        <f t="shared" si="12"/>
        <v>-
-</v>
      </c>
      <c r="U1241" s="65"/>
      <c r="V1241" s="55" t="s">
        <v>3626</v>
      </c>
      <c r="W1241" s="56"/>
      <c r="X1241" s="57"/>
    </row>
    <row r="1242" spans="1:24" ht="18.75" customHeight="1">
      <c r="A1242" s="2"/>
      <c r="B1242" s="2"/>
      <c r="C1242" s="2"/>
      <c r="D1242" s="2"/>
      <c r="E1242" s="55" t="s">
        <v>3405</v>
      </c>
      <c r="F1242" s="56"/>
      <c r="G1242" s="56"/>
      <c r="H1242" s="56"/>
      <c r="I1242" s="56"/>
      <c r="J1242" s="56"/>
      <c r="K1242" s="57"/>
      <c r="L1242" s="58" t="s">
        <v>65</v>
      </c>
      <c r="M1242" s="59"/>
      <c r="N1242" s="61">
        <v>1</v>
      </c>
      <c r="O1242" s="62"/>
      <c r="P1242" s="63"/>
      <c r="Q1242" s="64"/>
      <c r="R1242" s="64"/>
      <c r="S1242" s="65"/>
      <c r="T1242" s="63" t="str">
        <f>IF(COUNT(N1242,P1242)=2,ROUND(N1242*P1242,2),"-")</f>
        <v>-</v>
      </c>
      <c r="U1242" s="65"/>
      <c r="V1242" s="55" t="s">
        <v>3406</v>
      </c>
      <c r="W1242" s="56"/>
      <c r="X1242" s="57"/>
    </row>
    <row r="1243" spans="1:24" ht="18.75" customHeight="1">
      <c r="A1243" s="2"/>
      <c r="B1243" s="2"/>
      <c r="C1243" s="2"/>
      <c r="D1243" s="2"/>
      <c r="E1243" s="55" t="s">
        <v>3407</v>
      </c>
      <c r="F1243" s="56"/>
      <c r="G1243" s="56"/>
      <c r="H1243" s="56"/>
      <c r="I1243" s="56"/>
      <c r="J1243" s="56"/>
      <c r="K1243" s="57"/>
      <c r="L1243" s="58" t="s">
        <v>65</v>
      </c>
      <c r="M1243" s="59"/>
      <c r="N1243" s="61">
        <v>1</v>
      </c>
      <c r="O1243" s="62"/>
      <c r="P1243" s="63" t="str">
        <f>IF(COUNT(T1236,T1237,T1238,T1239,T1240,T1241,T1242)=7,ROUND(SUM(T1236,T1237,T1238,T1239,T1240,T1241,T1242)*0.02,2),"")</f>
        <v/>
      </c>
      <c r="Q1243" s="64"/>
      <c r="R1243" s="64"/>
      <c r="S1243" s="65"/>
      <c r="T1243" s="63" t="str">
        <f>IF(COUNT(N1243,P1243)=2,ROUND(N1243*P1243,2),"-")</f>
        <v>-</v>
      </c>
      <c r="U1243" s="65"/>
      <c r="V1243" s="55" t="s">
        <v>3408</v>
      </c>
      <c r="W1243" s="56"/>
      <c r="X1243" s="57"/>
    </row>
    <row r="1244" spans="1:24" ht="18.899999999999999" customHeight="1">
      <c r="A1244" s="2"/>
      <c r="B1244" s="2"/>
      <c r="C1244" s="2"/>
      <c r="D1244" s="2"/>
      <c r="E1244" s="55" t="s">
        <v>3409</v>
      </c>
      <c r="F1244" s="56"/>
      <c r="G1244" s="56"/>
      <c r="H1244" s="56"/>
      <c r="I1244" s="56"/>
      <c r="J1244" s="56"/>
      <c r="K1244" s="57"/>
      <c r="L1244" s="58" t="s">
        <v>207</v>
      </c>
      <c r="M1244" s="59"/>
      <c r="N1244" s="61">
        <v>1</v>
      </c>
      <c r="O1244" s="62"/>
      <c r="P1244" s="66"/>
      <c r="Q1244" s="67"/>
      <c r="R1244" s="67"/>
      <c r="S1244" s="68"/>
      <c r="T1244" s="63" t="str">
        <f>IF(COUNT(T1236,T1237,T1238,T1239,T1240,T1241,T1242,T1243)=8,SUM(T1236,T1237,T1238,T1239,T1240,T1241,T1242,T1243),"-")</f>
        <v>-</v>
      </c>
      <c r="U1244" s="65"/>
      <c r="V1244" s="55"/>
      <c r="W1244" s="56"/>
      <c r="X1244" s="57"/>
    </row>
    <row r="1245" spans="1:24" ht="18.75" customHeight="1">
      <c r="A1245" s="2"/>
      <c r="B1245" s="2"/>
      <c r="C1245" s="2"/>
      <c r="D1245" s="2"/>
      <c r="E1245" s="55"/>
      <c r="F1245" s="56"/>
      <c r="G1245" s="56"/>
      <c r="H1245" s="56"/>
      <c r="I1245" s="56"/>
      <c r="J1245" s="56"/>
      <c r="K1245" s="57"/>
      <c r="L1245" s="58"/>
      <c r="M1245" s="59"/>
      <c r="N1245" s="69"/>
      <c r="O1245" s="70"/>
      <c r="P1245" s="69"/>
      <c r="Q1245" s="71"/>
      <c r="R1245" s="71"/>
      <c r="S1245" s="70"/>
      <c r="T1245" s="69"/>
      <c r="U1245" s="70"/>
      <c r="V1245" s="55"/>
      <c r="W1245" s="56"/>
      <c r="X1245" s="57"/>
    </row>
    <row r="1246" spans="1:24" ht="18.75" customHeight="1">
      <c r="A1246" s="2"/>
      <c r="B1246" s="2"/>
      <c r="C1246" s="2"/>
      <c r="D1246" s="2"/>
      <c r="E1246" s="55"/>
      <c r="F1246" s="56"/>
      <c r="G1246" s="56"/>
      <c r="H1246" s="56"/>
      <c r="I1246" s="56"/>
      <c r="J1246" s="56"/>
      <c r="K1246" s="57"/>
      <c r="L1246" s="58"/>
      <c r="M1246" s="59"/>
      <c r="N1246" s="69"/>
      <c r="O1246" s="70"/>
      <c r="P1246" s="69"/>
      <c r="Q1246" s="71"/>
      <c r="R1246" s="71"/>
      <c r="S1246" s="70"/>
      <c r="T1246" s="69"/>
      <c r="U1246" s="70"/>
      <c r="V1246" s="55"/>
      <c r="W1246" s="56"/>
      <c r="X1246" s="57"/>
    </row>
    <row r="1247" spans="1:24" ht="18.75" customHeight="1">
      <c r="A1247" s="2"/>
      <c r="B1247" s="2"/>
      <c r="C1247" s="2"/>
      <c r="D1247" s="2"/>
      <c r="E1247" s="55"/>
      <c r="F1247" s="56"/>
      <c r="G1247" s="56"/>
      <c r="H1247" s="56"/>
      <c r="I1247" s="56"/>
      <c r="J1247" s="56"/>
      <c r="K1247" s="57"/>
      <c r="L1247" s="58"/>
      <c r="M1247" s="59"/>
      <c r="N1247" s="69"/>
      <c r="O1247" s="70"/>
      <c r="P1247" s="69"/>
      <c r="Q1247" s="71"/>
      <c r="R1247" s="71"/>
      <c r="S1247" s="70"/>
      <c r="T1247" s="69"/>
      <c r="U1247" s="70"/>
      <c r="V1247" s="55"/>
      <c r="W1247" s="56"/>
      <c r="X1247" s="57"/>
    </row>
    <row r="1248" spans="1:24" ht="18.75" customHeight="1">
      <c r="A1248" s="2"/>
      <c r="B1248" s="2"/>
      <c r="C1248" s="2"/>
      <c r="D1248" s="2"/>
      <c r="E1248" s="55"/>
      <c r="F1248" s="56"/>
      <c r="G1248" s="56"/>
      <c r="H1248" s="56"/>
      <c r="I1248" s="56"/>
      <c r="J1248" s="56"/>
      <c r="K1248" s="57"/>
      <c r="L1248" s="58"/>
      <c r="M1248" s="59"/>
      <c r="N1248" s="69"/>
      <c r="O1248" s="70"/>
      <c r="P1248" s="69"/>
      <c r="Q1248" s="71"/>
      <c r="R1248" s="71"/>
      <c r="S1248" s="70"/>
      <c r="T1248" s="69"/>
      <c r="U1248" s="70"/>
      <c r="V1248" s="55"/>
      <c r="W1248" s="56"/>
      <c r="X1248" s="57"/>
    </row>
    <row r="1249" spans="1:24" ht="18.75" customHeight="1">
      <c r="A1249" s="2"/>
      <c r="B1249" s="2"/>
      <c r="C1249" s="2"/>
      <c r="D1249" s="2"/>
      <c r="E1249" s="55"/>
      <c r="F1249" s="56"/>
      <c r="G1249" s="56"/>
      <c r="H1249" s="56"/>
      <c r="I1249" s="56"/>
      <c r="J1249" s="56"/>
      <c r="K1249" s="57"/>
      <c r="L1249" s="58"/>
      <c r="M1249" s="59"/>
      <c r="N1249" s="69"/>
      <c r="O1249" s="70"/>
      <c r="P1249" s="69"/>
      <c r="Q1249" s="71"/>
      <c r="R1249" s="71"/>
      <c r="S1249" s="70"/>
      <c r="T1249" s="69"/>
      <c r="U1249" s="70"/>
      <c r="V1249" s="55"/>
      <c r="W1249" s="56"/>
      <c r="X1249" s="57"/>
    </row>
    <row r="1250" spans="1:24" ht="18.75" customHeight="1">
      <c r="A1250" s="2"/>
      <c r="B1250" s="2"/>
      <c r="C1250" s="2"/>
      <c r="D1250" s="2"/>
      <c r="E1250" s="55"/>
      <c r="F1250" s="56"/>
      <c r="G1250" s="56"/>
      <c r="H1250" s="56"/>
      <c r="I1250" s="56"/>
      <c r="J1250" s="56"/>
      <c r="K1250" s="57"/>
      <c r="L1250" s="58"/>
      <c r="M1250" s="59"/>
      <c r="N1250" s="69"/>
      <c r="O1250" s="70"/>
      <c r="P1250" s="69"/>
      <c r="Q1250" s="71"/>
      <c r="R1250" s="71"/>
      <c r="S1250" s="70"/>
      <c r="T1250" s="69"/>
      <c r="U1250" s="70"/>
      <c r="V1250" s="55"/>
      <c r="W1250" s="56"/>
      <c r="X1250" s="57"/>
    </row>
    <row r="1251" spans="1:24" ht="18.75" customHeight="1">
      <c r="A1251" s="2"/>
      <c r="B1251" s="2"/>
      <c r="C1251" s="2"/>
      <c r="D1251" s="2"/>
      <c r="E1251" s="55"/>
      <c r="F1251" s="56"/>
      <c r="G1251" s="56"/>
      <c r="H1251" s="56"/>
      <c r="I1251" s="56"/>
      <c r="J1251" s="56"/>
      <c r="K1251" s="57"/>
      <c r="L1251" s="58"/>
      <c r="M1251" s="59"/>
      <c r="N1251" s="69"/>
      <c r="O1251" s="70"/>
      <c r="P1251" s="69"/>
      <c r="Q1251" s="71"/>
      <c r="R1251" s="71"/>
      <c r="S1251" s="70"/>
      <c r="T1251" s="69"/>
      <c r="U1251" s="70"/>
      <c r="V1251" s="55"/>
      <c r="W1251" s="56"/>
      <c r="X1251" s="57"/>
    </row>
    <row r="1252" spans="1:24" ht="18.75" customHeight="1">
      <c r="A1252" s="2"/>
      <c r="B1252" s="2"/>
      <c r="C1252" s="2"/>
      <c r="D1252" s="2"/>
      <c r="E1252" s="55"/>
      <c r="F1252" s="56"/>
      <c r="G1252" s="56"/>
      <c r="H1252" s="56"/>
      <c r="I1252" s="56"/>
      <c r="J1252" s="56"/>
      <c r="K1252" s="57"/>
      <c r="L1252" s="58"/>
      <c r="M1252" s="59"/>
      <c r="N1252" s="69"/>
      <c r="O1252" s="70"/>
      <c r="P1252" s="69"/>
      <c r="Q1252" s="71"/>
      <c r="R1252" s="71"/>
      <c r="S1252" s="70"/>
      <c r="T1252" s="69"/>
      <c r="U1252" s="70"/>
      <c r="V1252" s="55"/>
      <c r="W1252" s="56"/>
      <c r="X1252" s="57"/>
    </row>
    <row r="1253" spans="1:24" ht="18.75" customHeight="1">
      <c r="A1253" s="2"/>
      <c r="B1253" s="2"/>
      <c r="C1253" s="2"/>
      <c r="D1253" s="2"/>
      <c r="E1253" s="55"/>
      <c r="F1253" s="56"/>
      <c r="G1253" s="56"/>
      <c r="H1253" s="56"/>
      <c r="I1253" s="56"/>
      <c r="J1253" s="56"/>
      <c r="K1253" s="57"/>
      <c r="L1253" s="58"/>
      <c r="M1253" s="59"/>
      <c r="N1253" s="69"/>
      <c r="O1253" s="70"/>
      <c r="P1253" s="69"/>
      <c r="Q1253" s="71"/>
      <c r="R1253" s="71"/>
      <c r="S1253" s="70"/>
      <c r="T1253" s="69"/>
      <c r="U1253" s="70"/>
      <c r="V1253" s="55"/>
      <c r="W1253" s="56"/>
      <c r="X1253" s="57"/>
    </row>
    <row r="1254" spans="1:24" ht="18.75" customHeight="1">
      <c r="A1254" s="2"/>
      <c r="B1254" s="2"/>
      <c r="C1254" s="2"/>
      <c r="D1254" s="2"/>
      <c r="E1254" s="55"/>
      <c r="F1254" s="56"/>
      <c r="G1254" s="56"/>
      <c r="H1254" s="56"/>
      <c r="I1254" s="56"/>
      <c r="J1254" s="56"/>
      <c r="K1254" s="57"/>
      <c r="L1254" s="58"/>
      <c r="M1254" s="59"/>
      <c r="N1254" s="69"/>
      <c r="O1254" s="70"/>
      <c r="P1254" s="69"/>
      <c r="Q1254" s="71"/>
      <c r="R1254" s="71"/>
      <c r="S1254" s="70"/>
      <c r="T1254" s="69"/>
      <c r="U1254" s="70"/>
      <c r="V1254" s="55"/>
      <c r="W1254" s="56"/>
      <c r="X1254" s="57"/>
    </row>
    <row r="1255" spans="1:24" ht="18.75" customHeight="1">
      <c r="A1255" s="2"/>
      <c r="B1255" s="2"/>
      <c r="C1255" s="2"/>
      <c r="D1255" s="2"/>
      <c r="E1255" s="55"/>
      <c r="F1255" s="56"/>
      <c r="G1255" s="56"/>
      <c r="H1255" s="56"/>
      <c r="I1255" s="56"/>
      <c r="J1255" s="56"/>
      <c r="K1255" s="57"/>
      <c r="L1255" s="58"/>
      <c r="M1255" s="59"/>
      <c r="N1255" s="69"/>
      <c r="O1255" s="70"/>
      <c r="P1255" s="69"/>
      <c r="Q1255" s="71"/>
      <c r="R1255" s="71"/>
      <c r="S1255" s="70"/>
      <c r="T1255" s="69"/>
      <c r="U1255" s="70"/>
      <c r="V1255" s="55"/>
      <c r="W1255" s="56"/>
      <c r="X1255" s="57"/>
    </row>
    <row r="1256" spans="1:24" ht="18.75" customHeight="1">
      <c r="A1256" s="2"/>
      <c r="B1256" s="2"/>
      <c r="C1256" s="2"/>
      <c r="D1256" s="2"/>
      <c r="E1256" s="55"/>
      <c r="F1256" s="56"/>
      <c r="G1256" s="56"/>
      <c r="H1256" s="56"/>
      <c r="I1256" s="56"/>
      <c r="J1256" s="56"/>
      <c r="K1256" s="57"/>
      <c r="L1256" s="58"/>
      <c r="M1256" s="59"/>
      <c r="N1256" s="69"/>
      <c r="O1256" s="70"/>
      <c r="P1256" s="69"/>
      <c r="Q1256" s="71"/>
      <c r="R1256" s="71"/>
      <c r="S1256" s="70"/>
      <c r="T1256" s="69"/>
      <c r="U1256" s="70"/>
      <c r="V1256" s="55"/>
      <c r="W1256" s="56"/>
      <c r="X1256" s="57"/>
    </row>
    <row r="1257" spans="1:24" ht="18.75" customHeight="1">
      <c r="A1257" s="2"/>
      <c r="B1257" s="2"/>
      <c r="C1257" s="2"/>
      <c r="D1257" s="2"/>
      <c r="E1257" s="55"/>
      <c r="F1257" s="56"/>
      <c r="G1257" s="56"/>
      <c r="H1257" s="56"/>
      <c r="I1257" s="56"/>
      <c r="J1257" s="56"/>
      <c r="K1257" s="57"/>
      <c r="L1257" s="58"/>
      <c r="M1257" s="59"/>
      <c r="N1257" s="69"/>
      <c r="O1257" s="70"/>
      <c r="P1257" s="69"/>
      <c r="Q1257" s="71"/>
      <c r="R1257" s="71"/>
      <c r="S1257" s="70"/>
      <c r="T1257" s="69"/>
      <c r="U1257" s="70"/>
      <c r="V1257" s="55"/>
      <c r="W1257" s="56"/>
      <c r="X1257" s="57"/>
    </row>
    <row r="1258" spans="1:24" ht="37.65" customHeight="1">
      <c r="A1258" s="2"/>
      <c r="B1258" s="2"/>
      <c r="C1258" s="2"/>
      <c r="D1258" s="2"/>
      <c r="E1258" s="55" t="s">
        <v>3410</v>
      </c>
      <c r="F1258" s="56"/>
      <c r="G1258" s="56"/>
      <c r="H1258" s="56"/>
      <c r="I1258" s="56"/>
      <c r="J1258" s="56"/>
      <c r="K1258" s="56"/>
      <c r="L1258" s="56"/>
      <c r="M1258" s="57"/>
      <c r="N1258" s="58" t="s">
        <v>3599</v>
      </c>
      <c r="O1258" s="60"/>
      <c r="P1258" s="60"/>
      <c r="Q1258" s="60"/>
      <c r="R1258" s="60"/>
      <c r="S1258" s="59"/>
      <c r="T1258" s="72" t="str">
        <f>IF(COUNT(T1244,N1244)=2,IF(N1244=0,"-",ROUND(T1244/N1244,2)),"-")</f>
        <v>-</v>
      </c>
      <c r="U1258" s="73"/>
      <c r="V1258" s="55"/>
      <c r="W1258" s="56"/>
      <c r="X1258" s="57"/>
    </row>
    <row r="1259" spans="1:24" ht="49.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 spans="1:24" ht="12" customHeight="1">
      <c r="A1260" s="2"/>
      <c r="B1260" s="2"/>
      <c r="C1260" s="75" t="s">
        <v>42</v>
      </c>
      <c r="D1260" s="75"/>
      <c r="E1260" s="75"/>
      <c r="F1260" s="75"/>
      <c r="G1260" s="75"/>
      <c r="H1260" s="2"/>
      <c r="I1260" s="75" t="s">
        <v>43</v>
      </c>
      <c r="J1260" s="75"/>
      <c r="K1260" s="2"/>
      <c r="L1260" s="2"/>
      <c r="M1260" s="75" t="s">
        <v>44</v>
      </c>
      <c r="N1260" s="75"/>
      <c r="O1260" s="2"/>
      <c r="P1260" s="2"/>
      <c r="Q1260" s="10" t="s">
        <v>43</v>
      </c>
      <c r="R1260" s="2"/>
      <c r="S1260" s="2"/>
      <c r="T1260" s="2"/>
      <c r="U1260" s="2"/>
      <c r="V1260" s="2"/>
      <c r="W1260" s="2"/>
      <c r="X1260" s="2"/>
    </row>
    <row r="1261" spans="1:24" ht="6.4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 spans="1:24" ht="20.8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 spans="1:24" ht="18" customHeight="1">
      <c r="A1263" s="74" t="s">
        <v>0</v>
      </c>
      <c r="B1263" s="74"/>
      <c r="C1263" s="74"/>
      <c r="D1263" s="74"/>
      <c r="E1263" s="74"/>
      <c r="F1263" s="74"/>
      <c r="G1263" s="74"/>
      <c r="H1263" s="74"/>
      <c r="I1263" s="74"/>
      <c r="J1263" s="74"/>
      <c r="K1263" s="74"/>
      <c r="L1263" s="74"/>
      <c r="M1263" s="74"/>
      <c r="N1263" s="74"/>
      <c r="O1263" s="74"/>
      <c r="P1263" s="74"/>
      <c r="Q1263" s="74"/>
      <c r="R1263" s="74"/>
      <c r="S1263" s="74"/>
      <c r="T1263" s="74"/>
      <c r="U1263" s="74"/>
      <c r="V1263" s="74"/>
      <c r="W1263" s="74"/>
      <c r="X1263" s="74"/>
    </row>
    <row r="1264" spans="1:24" ht="6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 spans="1:24" ht="18" customHeight="1">
      <c r="A1265" s="74" t="s">
        <v>3387</v>
      </c>
      <c r="B1265" s="74"/>
      <c r="C1265" s="74"/>
      <c r="D1265" s="74"/>
      <c r="E1265" s="74"/>
      <c r="F1265" s="74"/>
      <c r="G1265" s="74"/>
      <c r="H1265" s="74"/>
      <c r="I1265" s="74"/>
      <c r="J1265" s="74"/>
      <c r="K1265" s="74"/>
      <c r="L1265" s="74"/>
      <c r="M1265" s="74"/>
      <c r="N1265" s="74"/>
      <c r="O1265" s="74"/>
      <c r="P1265" s="74"/>
      <c r="Q1265" s="74"/>
      <c r="R1265" s="74"/>
      <c r="S1265" s="74"/>
      <c r="T1265" s="74"/>
      <c r="U1265" s="74"/>
      <c r="V1265" s="74"/>
      <c r="W1265" s="74"/>
      <c r="X1265" s="74"/>
    </row>
    <row r="1266" spans="1:24" ht="4.0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spans="1:24" ht="12" customHeight="1">
      <c r="A1267" s="2"/>
      <c r="B1267" s="2"/>
      <c r="C1267" s="2"/>
      <c r="D1267" s="2"/>
      <c r="E1267" s="2"/>
      <c r="F1267" s="75" t="s">
        <v>3388</v>
      </c>
      <c r="G1267" s="75"/>
      <c r="H1267" s="75"/>
      <c r="I1267" s="75"/>
      <c r="J1267" s="75"/>
      <c r="K1267" s="75"/>
      <c r="L1267" s="75"/>
      <c r="M1267" s="75"/>
      <c r="N1267" s="75"/>
      <c r="O1267" s="75"/>
      <c r="P1267" s="75"/>
      <c r="Q1267" s="75"/>
      <c r="R1267" s="75"/>
      <c r="S1267" s="2"/>
      <c r="T1267" s="2"/>
      <c r="U1267" s="2"/>
      <c r="V1267" s="2"/>
      <c r="W1267" s="2"/>
      <c r="X1267" s="2"/>
    </row>
    <row r="1268" spans="1:24" ht="1.0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 spans="1:24" ht="2.7" customHeight="1">
      <c r="A1269" s="2"/>
      <c r="B1269" s="2"/>
      <c r="C1269" s="2"/>
      <c r="D1269" s="2"/>
      <c r="E1269" s="2"/>
      <c r="F1269" s="75" t="s">
        <v>3389</v>
      </c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ht="9.15" customHeight="1">
      <c r="A1270" s="2"/>
      <c r="B1270" s="2"/>
      <c r="C1270" s="2"/>
      <c r="D1270" s="2"/>
      <c r="E1270" s="2"/>
      <c r="F1270" s="75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76" t="s">
        <v>2</v>
      </c>
      <c r="V1270" s="76"/>
      <c r="W1270" s="76"/>
      <c r="X1270" s="76"/>
    </row>
    <row r="1271" spans="1:24" ht="2.7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76"/>
      <c r="V1271" s="76"/>
      <c r="W1271" s="76"/>
      <c r="X1271" s="76"/>
    </row>
    <row r="1272" spans="1:24" ht="0.4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ht="2.1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75" t="s">
        <v>3650</v>
      </c>
      <c r="V1273" s="75"/>
      <c r="W1273" s="75"/>
      <c r="X1273" s="2"/>
    </row>
    <row r="1274" spans="1:24" ht="9.75" customHeight="1">
      <c r="A1274" s="2"/>
      <c r="B1274" s="75" t="s">
        <v>3391</v>
      </c>
      <c r="C1274" s="75"/>
      <c r="D1274" s="2"/>
      <c r="E1274" s="2"/>
      <c r="F1274" s="75" t="s">
        <v>3392</v>
      </c>
      <c r="G1274" s="75"/>
      <c r="H1274" s="75"/>
      <c r="I1274" s="75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75"/>
      <c r="V1274" s="75"/>
      <c r="W1274" s="75"/>
      <c r="X1274" s="2"/>
    </row>
    <row r="1275" spans="1:24" ht="2.1" customHeight="1">
      <c r="A1275" s="2"/>
      <c r="B1275" s="75"/>
      <c r="C1275" s="75"/>
      <c r="D1275" s="2"/>
      <c r="E1275" s="2"/>
      <c r="F1275" s="75"/>
      <c r="G1275" s="75"/>
      <c r="H1275" s="75"/>
      <c r="I1275" s="75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spans="1:24" ht="1.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ht="36.75" customHeight="1">
      <c r="A1277" s="49" t="s">
        <v>246</v>
      </c>
      <c r="B1277" s="50"/>
      <c r="C1277" s="50"/>
      <c r="D1277" s="51"/>
      <c r="E1277" s="49" t="s">
        <v>3651</v>
      </c>
      <c r="F1277" s="50"/>
      <c r="G1277" s="50"/>
      <c r="H1277" s="50"/>
      <c r="I1277" s="50"/>
      <c r="J1277" s="50"/>
      <c r="K1277" s="50"/>
      <c r="L1277" s="50"/>
      <c r="M1277" s="51"/>
      <c r="N1277" s="52" t="s">
        <v>3585</v>
      </c>
      <c r="O1277" s="53"/>
      <c r="P1277" s="53"/>
      <c r="Q1277" s="53"/>
      <c r="R1277" s="53"/>
      <c r="S1277" s="54"/>
      <c r="T1277" s="49" t="s">
        <v>3652</v>
      </c>
      <c r="U1277" s="50"/>
      <c r="V1277" s="50"/>
      <c r="W1277" s="50"/>
      <c r="X1277" s="51"/>
    </row>
    <row r="1278" spans="1:24" ht="18.75" customHeight="1">
      <c r="A1278" s="2"/>
      <c r="B1278" s="2"/>
      <c r="C1278" s="2"/>
      <c r="D1278" s="2"/>
      <c r="E1278" s="55" t="s">
        <v>3396</v>
      </c>
      <c r="F1278" s="56"/>
      <c r="G1278" s="56"/>
      <c r="H1278" s="56"/>
      <c r="I1278" s="56"/>
      <c r="J1278" s="56"/>
      <c r="K1278" s="57"/>
      <c r="L1278" s="58" t="s">
        <v>3397</v>
      </c>
      <c r="M1278" s="59"/>
      <c r="N1278" s="58" t="s">
        <v>3398</v>
      </c>
      <c r="O1278" s="59"/>
      <c r="P1278" s="58" t="s">
        <v>3399</v>
      </c>
      <c r="Q1278" s="60"/>
      <c r="R1278" s="60"/>
      <c r="S1278" s="59"/>
      <c r="T1278" s="58" t="s">
        <v>3400</v>
      </c>
      <c r="U1278" s="59"/>
      <c r="V1278" s="58" t="s">
        <v>53</v>
      </c>
      <c r="W1278" s="60"/>
      <c r="X1278" s="59"/>
    </row>
    <row r="1279" spans="1:24" ht="37.65" customHeight="1">
      <c r="A1279" s="2"/>
      <c r="B1279" s="2"/>
      <c r="C1279" s="2"/>
      <c r="D1279" s="2"/>
      <c r="E1279" s="55" t="s">
        <v>3587</v>
      </c>
      <c r="F1279" s="56"/>
      <c r="G1279" s="56"/>
      <c r="H1279" s="56"/>
      <c r="I1279" s="56"/>
      <c r="J1279" s="56"/>
      <c r="K1279" s="57"/>
      <c r="L1279" s="58" t="s">
        <v>58</v>
      </c>
      <c r="M1279" s="59"/>
      <c r="N1279" s="61">
        <v>11</v>
      </c>
      <c r="O1279" s="62"/>
      <c r="P1279" s="63"/>
      <c r="Q1279" s="64"/>
      <c r="R1279" s="64"/>
      <c r="S1279" s="65"/>
      <c r="T1279" s="63" t="str">
        <f t="shared" ref="T1279:T1284" si="13">IF(COUNT(N1279,P1279)=2,ROUND(N1279*P1279,2),"-
-")</f>
        <v>-
-</v>
      </c>
      <c r="U1279" s="65"/>
      <c r="V1279" s="55" t="s">
        <v>3588</v>
      </c>
      <c r="W1279" s="56"/>
      <c r="X1279" s="57"/>
    </row>
    <row r="1280" spans="1:24" ht="37.65" customHeight="1">
      <c r="A1280" s="2"/>
      <c r="B1280" s="2"/>
      <c r="C1280" s="2"/>
      <c r="D1280" s="2"/>
      <c r="E1280" s="55" t="s">
        <v>3589</v>
      </c>
      <c r="F1280" s="56"/>
      <c r="G1280" s="56"/>
      <c r="H1280" s="56"/>
      <c r="I1280" s="56"/>
      <c r="J1280" s="56"/>
      <c r="K1280" s="57"/>
      <c r="L1280" s="58" t="s">
        <v>58</v>
      </c>
      <c r="M1280" s="59"/>
      <c r="N1280" s="61">
        <v>22</v>
      </c>
      <c r="O1280" s="62"/>
      <c r="P1280" s="63"/>
      <c r="Q1280" s="64"/>
      <c r="R1280" s="64"/>
      <c r="S1280" s="65"/>
      <c r="T1280" s="63" t="str">
        <f t="shared" si="13"/>
        <v>-
-</v>
      </c>
      <c r="U1280" s="65"/>
      <c r="V1280" s="55" t="s">
        <v>3590</v>
      </c>
      <c r="W1280" s="56"/>
      <c r="X1280" s="57"/>
    </row>
    <row r="1281" spans="1:24" ht="37.65" customHeight="1">
      <c r="A1281" s="2"/>
      <c r="B1281" s="2"/>
      <c r="C1281" s="2"/>
      <c r="D1281" s="2"/>
      <c r="E1281" s="55" t="s">
        <v>3591</v>
      </c>
      <c r="F1281" s="56"/>
      <c r="G1281" s="56"/>
      <c r="H1281" s="56"/>
      <c r="I1281" s="56"/>
      <c r="J1281" s="56"/>
      <c r="K1281" s="57"/>
      <c r="L1281" s="58" t="s">
        <v>65</v>
      </c>
      <c r="M1281" s="59"/>
      <c r="N1281" s="61">
        <v>1</v>
      </c>
      <c r="O1281" s="62"/>
      <c r="P1281" s="63"/>
      <c r="Q1281" s="64"/>
      <c r="R1281" s="64"/>
      <c r="S1281" s="65"/>
      <c r="T1281" s="63" t="str">
        <f t="shared" si="13"/>
        <v>-
-</v>
      </c>
      <c r="U1281" s="65"/>
      <c r="V1281" s="55" t="s">
        <v>3592</v>
      </c>
      <c r="W1281" s="56"/>
      <c r="X1281" s="57"/>
    </row>
    <row r="1282" spans="1:24" ht="37.65" customHeight="1">
      <c r="A1282" s="2"/>
      <c r="B1282" s="2"/>
      <c r="C1282" s="2"/>
      <c r="D1282" s="2"/>
      <c r="E1282" s="55" t="s">
        <v>3593</v>
      </c>
      <c r="F1282" s="56"/>
      <c r="G1282" s="56"/>
      <c r="H1282" s="56"/>
      <c r="I1282" s="56"/>
      <c r="J1282" s="56"/>
      <c r="K1282" s="57"/>
      <c r="L1282" s="58" t="s">
        <v>65</v>
      </c>
      <c r="M1282" s="59"/>
      <c r="N1282" s="61">
        <v>1</v>
      </c>
      <c r="O1282" s="62"/>
      <c r="P1282" s="63"/>
      <c r="Q1282" s="64"/>
      <c r="R1282" s="64"/>
      <c r="S1282" s="65"/>
      <c r="T1282" s="63" t="str">
        <f t="shared" si="13"/>
        <v>-
-</v>
      </c>
      <c r="U1282" s="65"/>
      <c r="V1282" s="55" t="s">
        <v>3594</v>
      </c>
      <c r="W1282" s="56"/>
      <c r="X1282" s="57"/>
    </row>
    <row r="1283" spans="1:24" ht="37.65" customHeight="1">
      <c r="A1283" s="2"/>
      <c r="B1283" s="2"/>
      <c r="C1283" s="2"/>
      <c r="D1283" s="2"/>
      <c r="E1283" s="55" t="s">
        <v>3595</v>
      </c>
      <c r="F1283" s="56"/>
      <c r="G1283" s="56"/>
      <c r="H1283" s="56"/>
      <c r="I1283" s="56"/>
      <c r="J1283" s="56"/>
      <c r="K1283" s="57"/>
      <c r="L1283" s="58" t="s">
        <v>65</v>
      </c>
      <c r="M1283" s="59"/>
      <c r="N1283" s="61">
        <v>1</v>
      </c>
      <c r="O1283" s="62"/>
      <c r="P1283" s="63"/>
      <c r="Q1283" s="64"/>
      <c r="R1283" s="64"/>
      <c r="S1283" s="65"/>
      <c r="T1283" s="63" t="str">
        <f t="shared" si="13"/>
        <v>-
-</v>
      </c>
      <c r="U1283" s="65"/>
      <c r="V1283" s="55" t="s">
        <v>3596</v>
      </c>
      <c r="W1283" s="56"/>
      <c r="X1283" s="57"/>
    </row>
    <row r="1284" spans="1:24" ht="37.65" customHeight="1">
      <c r="A1284" s="2"/>
      <c r="B1284" s="2"/>
      <c r="C1284" s="2"/>
      <c r="D1284" s="2"/>
      <c r="E1284" s="55" t="s">
        <v>3625</v>
      </c>
      <c r="F1284" s="56"/>
      <c r="G1284" s="56"/>
      <c r="H1284" s="56"/>
      <c r="I1284" s="56"/>
      <c r="J1284" s="56"/>
      <c r="K1284" s="57"/>
      <c r="L1284" s="58" t="s">
        <v>65</v>
      </c>
      <c r="M1284" s="59"/>
      <c r="N1284" s="61">
        <v>1</v>
      </c>
      <c r="O1284" s="62"/>
      <c r="P1284" s="63"/>
      <c r="Q1284" s="64"/>
      <c r="R1284" s="64"/>
      <c r="S1284" s="65"/>
      <c r="T1284" s="63" t="str">
        <f t="shared" si="13"/>
        <v>-
-</v>
      </c>
      <c r="U1284" s="65"/>
      <c r="V1284" s="55" t="s">
        <v>3626</v>
      </c>
      <c r="W1284" s="56"/>
      <c r="X1284" s="57"/>
    </row>
    <row r="1285" spans="1:24" ht="18.75" customHeight="1">
      <c r="A1285" s="2"/>
      <c r="B1285" s="2"/>
      <c r="C1285" s="2"/>
      <c r="D1285" s="2"/>
      <c r="E1285" s="55" t="s">
        <v>3405</v>
      </c>
      <c r="F1285" s="56"/>
      <c r="G1285" s="56"/>
      <c r="H1285" s="56"/>
      <c r="I1285" s="56"/>
      <c r="J1285" s="56"/>
      <c r="K1285" s="57"/>
      <c r="L1285" s="58" t="s">
        <v>65</v>
      </c>
      <c r="M1285" s="59"/>
      <c r="N1285" s="61">
        <v>1</v>
      </c>
      <c r="O1285" s="62"/>
      <c r="P1285" s="63"/>
      <c r="Q1285" s="64"/>
      <c r="R1285" s="64"/>
      <c r="S1285" s="65"/>
      <c r="T1285" s="63" t="str">
        <f>IF(COUNT(N1285,P1285)=2,ROUND(N1285*P1285,2),"-")</f>
        <v>-</v>
      </c>
      <c r="U1285" s="65"/>
      <c r="V1285" s="55" t="s">
        <v>3406</v>
      </c>
      <c r="W1285" s="56"/>
      <c r="X1285" s="57"/>
    </row>
    <row r="1286" spans="1:24" ht="18.75" customHeight="1">
      <c r="A1286" s="2"/>
      <c r="B1286" s="2"/>
      <c r="C1286" s="2"/>
      <c r="D1286" s="2"/>
      <c r="E1286" s="55" t="s">
        <v>3407</v>
      </c>
      <c r="F1286" s="56"/>
      <c r="G1286" s="56"/>
      <c r="H1286" s="56"/>
      <c r="I1286" s="56"/>
      <c r="J1286" s="56"/>
      <c r="K1286" s="57"/>
      <c r="L1286" s="58" t="s">
        <v>65</v>
      </c>
      <c r="M1286" s="59"/>
      <c r="N1286" s="61">
        <v>1</v>
      </c>
      <c r="O1286" s="62"/>
      <c r="P1286" s="63" t="str">
        <f>IF(COUNT(T1279,T1280,T1281,T1282,T1283,T1284,T1285)=7,ROUND(SUM(T1279,T1280,T1281,T1282,T1283,T1284,T1285)*0.02,2),"")</f>
        <v/>
      </c>
      <c r="Q1286" s="64"/>
      <c r="R1286" s="64"/>
      <c r="S1286" s="65"/>
      <c r="T1286" s="63" t="str">
        <f>IF(COUNT(N1286,P1286)=2,ROUND(N1286*P1286,2),"-")</f>
        <v>-</v>
      </c>
      <c r="U1286" s="65"/>
      <c r="V1286" s="55" t="s">
        <v>3408</v>
      </c>
      <c r="W1286" s="56"/>
      <c r="X1286" s="57"/>
    </row>
    <row r="1287" spans="1:24" ht="18.899999999999999" customHeight="1">
      <c r="A1287" s="2"/>
      <c r="B1287" s="2"/>
      <c r="C1287" s="2"/>
      <c r="D1287" s="2"/>
      <c r="E1287" s="55" t="s">
        <v>3409</v>
      </c>
      <c r="F1287" s="56"/>
      <c r="G1287" s="56"/>
      <c r="H1287" s="56"/>
      <c r="I1287" s="56"/>
      <c r="J1287" s="56"/>
      <c r="K1287" s="57"/>
      <c r="L1287" s="58" t="s">
        <v>207</v>
      </c>
      <c r="M1287" s="59"/>
      <c r="N1287" s="61">
        <v>1</v>
      </c>
      <c r="O1287" s="62"/>
      <c r="P1287" s="66"/>
      <c r="Q1287" s="67"/>
      <c r="R1287" s="67"/>
      <c r="S1287" s="68"/>
      <c r="T1287" s="63" t="str">
        <f>IF(COUNT(T1279,T1280,T1281,T1282,T1283,T1284,T1285,T1286)=8,SUM(T1279,T1280,T1281,T1282,T1283,T1284,T1285,T1286),"-")</f>
        <v>-</v>
      </c>
      <c r="U1287" s="65"/>
      <c r="V1287" s="55"/>
      <c r="W1287" s="56"/>
      <c r="X1287" s="57"/>
    </row>
    <row r="1288" spans="1:24" ht="18.75" customHeight="1">
      <c r="A1288" s="2"/>
      <c r="B1288" s="2"/>
      <c r="C1288" s="2"/>
      <c r="D1288" s="2"/>
      <c r="E1288" s="55"/>
      <c r="F1288" s="56"/>
      <c r="G1288" s="56"/>
      <c r="H1288" s="56"/>
      <c r="I1288" s="56"/>
      <c r="J1288" s="56"/>
      <c r="K1288" s="57"/>
      <c r="L1288" s="58"/>
      <c r="M1288" s="59"/>
      <c r="N1288" s="69"/>
      <c r="O1288" s="70"/>
      <c r="P1288" s="69"/>
      <c r="Q1288" s="71"/>
      <c r="R1288" s="71"/>
      <c r="S1288" s="70"/>
      <c r="T1288" s="69"/>
      <c r="U1288" s="70"/>
      <c r="V1288" s="55"/>
      <c r="W1288" s="56"/>
      <c r="X1288" s="57"/>
    </row>
    <row r="1289" spans="1:24" ht="18.75" customHeight="1">
      <c r="A1289" s="2"/>
      <c r="B1289" s="2"/>
      <c r="C1289" s="2"/>
      <c r="D1289" s="2"/>
      <c r="E1289" s="55"/>
      <c r="F1289" s="56"/>
      <c r="G1289" s="56"/>
      <c r="H1289" s="56"/>
      <c r="I1289" s="56"/>
      <c r="J1289" s="56"/>
      <c r="K1289" s="57"/>
      <c r="L1289" s="58"/>
      <c r="M1289" s="59"/>
      <c r="N1289" s="69"/>
      <c r="O1289" s="70"/>
      <c r="P1289" s="69"/>
      <c r="Q1289" s="71"/>
      <c r="R1289" s="71"/>
      <c r="S1289" s="70"/>
      <c r="T1289" s="69"/>
      <c r="U1289" s="70"/>
      <c r="V1289" s="55"/>
      <c r="W1289" s="56"/>
      <c r="X1289" s="57"/>
    </row>
    <row r="1290" spans="1:24" ht="18.75" customHeight="1">
      <c r="A1290" s="2"/>
      <c r="B1290" s="2"/>
      <c r="C1290" s="2"/>
      <c r="D1290" s="2"/>
      <c r="E1290" s="55"/>
      <c r="F1290" s="56"/>
      <c r="G1290" s="56"/>
      <c r="H1290" s="56"/>
      <c r="I1290" s="56"/>
      <c r="J1290" s="56"/>
      <c r="K1290" s="57"/>
      <c r="L1290" s="58"/>
      <c r="M1290" s="59"/>
      <c r="N1290" s="69"/>
      <c r="O1290" s="70"/>
      <c r="P1290" s="69"/>
      <c r="Q1290" s="71"/>
      <c r="R1290" s="71"/>
      <c r="S1290" s="70"/>
      <c r="T1290" s="69"/>
      <c r="U1290" s="70"/>
      <c r="V1290" s="55"/>
      <c r="W1290" s="56"/>
      <c r="X1290" s="57"/>
    </row>
    <row r="1291" spans="1:24" ht="18.75" customHeight="1">
      <c r="A1291" s="2"/>
      <c r="B1291" s="2"/>
      <c r="C1291" s="2"/>
      <c r="D1291" s="2"/>
      <c r="E1291" s="55"/>
      <c r="F1291" s="56"/>
      <c r="G1291" s="56"/>
      <c r="H1291" s="56"/>
      <c r="I1291" s="56"/>
      <c r="J1291" s="56"/>
      <c r="K1291" s="57"/>
      <c r="L1291" s="58"/>
      <c r="M1291" s="59"/>
      <c r="N1291" s="69"/>
      <c r="O1291" s="70"/>
      <c r="P1291" s="69"/>
      <c r="Q1291" s="71"/>
      <c r="R1291" s="71"/>
      <c r="S1291" s="70"/>
      <c r="T1291" s="69"/>
      <c r="U1291" s="70"/>
      <c r="V1291" s="55"/>
      <c r="W1291" s="56"/>
      <c r="X1291" s="57"/>
    </row>
    <row r="1292" spans="1:24" ht="18.75" customHeight="1">
      <c r="A1292" s="2"/>
      <c r="B1292" s="2"/>
      <c r="C1292" s="2"/>
      <c r="D1292" s="2"/>
      <c r="E1292" s="55"/>
      <c r="F1292" s="56"/>
      <c r="G1292" s="56"/>
      <c r="H1292" s="56"/>
      <c r="I1292" s="56"/>
      <c r="J1292" s="56"/>
      <c r="K1292" s="57"/>
      <c r="L1292" s="58"/>
      <c r="M1292" s="59"/>
      <c r="N1292" s="69"/>
      <c r="O1292" s="70"/>
      <c r="P1292" s="69"/>
      <c r="Q1292" s="71"/>
      <c r="R1292" s="71"/>
      <c r="S1292" s="70"/>
      <c r="T1292" s="69"/>
      <c r="U1292" s="70"/>
      <c r="V1292" s="55"/>
      <c r="W1292" s="56"/>
      <c r="X1292" s="57"/>
    </row>
    <row r="1293" spans="1:24" ht="18.75" customHeight="1">
      <c r="A1293" s="2"/>
      <c r="B1293" s="2"/>
      <c r="C1293" s="2"/>
      <c r="D1293" s="2"/>
      <c r="E1293" s="55"/>
      <c r="F1293" s="56"/>
      <c r="G1293" s="56"/>
      <c r="H1293" s="56"/>
      <c r="I1293" s="56"/>
      <c r="J1293" s="56"/>
      <c r="K1293" s="57"/>
      <c r="L1293" s="58"/>
      <c r="M1293" s="59"/>
      <c r="N1293" s="69"/>
      <c r="O1293" s="70"/>
      <c r="P1293" s="69"/>
      <c r="Q1293" s="71"/>
      <c r="R1293" s="71"/>
      <c r="S1293" s="70"/>
      <c r="T1293" s="69"/>
      <c r="U1293" s="70"/>
      <c r="V1293" s="55"/>
      <c r="W1293" s="56"/>
      <c r="X1293" s="57"/>
    </row>
    <row r="1294" spans="1:24" ht="18.75" customHeight="1">
      <c r="A1294" s="2"/>
      <c r="B1294" s="2"/>
      <c r="C1294" s="2"/>
      <c r="D1294" s="2"/>
      <c r="E1294" s="55"/>
      <c r="F1294" s="56"/>
      <c r="G1294" s="56"/>
      <c r="H1294" s="56"/>
      <c r="I1294" s="56"/>
      <c r="J1294" s="56"/>
      <c r="K1294" s="57"/>
      <c r="L1294" s="58"/>
      <c r="M1294" s="59"/>
      <c r="N1294" s="69"/>
      <c r="O1294" s="70"/>
      <c r="P1294" s="69"/>
      <c r="Q1294" s="71"/>
      <c r="R1294" s="71"/>
      <c r="S1294" s="70"/>
      <c r="T1294" s="69"/>
      <c r="U1294" s="70"/>
      <c r="V1294" s="55"/>
      <c r="W1294" s="56"/>
      <c r="X1294" s="57"/>
    </row>
    <row r="1295" spans="1:24" ht="18.75" customHeight="1">
      <c r="A1295" s="2"/>
      <c r="B1295" s="2"/>
      <c r="C1295" s="2"/>
      <c r="D1295" s="2"/>
      <c r="E1295" s="55"/>
      <c r="F1295" s="56"/>
      <c r="G1295" s="56"/>
      <c r="H1295" s="56"/>
      <c r="I1295" s="56"/>
      <c r="J1295" s="56"/>
      <c r="K1295" s="57"/>
      <c r="L1295" s="58"/>
      <c r="M1295" s="59"/>
      <c r="N1295" s="69"/>
      <c r="O1295" s="70"/>
      <c r="P1295" s="69"/>
      <c r="Q1295" s="71"/>
      <c r="R1295" s="71"/>
      <c r="S1295" s="70"/>
      <c r="T1295" s="69"/>
      <c r="U1295" s="70"/>
      <c r="V1295" s="55"/>
      <c r="W1295" s="56"/>
      <c r="X1295" s="57"/>
    </row>
    <row r="1296" spans="1:24" ht="18.75" customHeight="1">
      <c r="A1296" s="2"/>
      <c r="B1296" s="2"/>
      <c r="C1296" s="2"/>
      <c r="D1296" s="2"/>
      <c r="E1296" s="55"/>
      <c r="F1296" s="56"/>
      <c r="G1296" s="56"/>
      <c r="H1296" s="56"/>
      <c r="I1296" s="56"/>
      <c r="J1296" s="56"/>
      <c r="K1296" s="57"/>
      <c r="L1296" s="58"/>
      <c r="M1296" s="59"/>
      <c r="N1296" s="69"/>
      <c r="O1296" s="70"/>
      <c r="P1296" s="69"/>
      <c r="Q1296" s="71"/>
      <c r="R1296" s="71"/>
      <c r="S1296" s="70"/>
      <c r="T1296" s="69"/>
      <c r="U1296" s="70"/>
      <c r="V1296" s="55"/>
      <c r="W1296" s="56"/>
      <c r="X1296" s="57"/>
    </row>
    <row r="1297" spans="1:24" ht="18.75" customHeight="1">
      <c r="A1297" s="2"/>
      <c r="B1297" s="2"/>
      <c r="C1297" s="2"/>
      <c r="D1297" s="2"/>
      <c r="E1297" s="55"/>
      <c r="F1297" s="56"/>
      <c r="G1297" s="56"/>
      <c r="H1297" s="56"/>
      <c r="I1297" s="56"/>
      <c r="J1297" s="56"/>
      <c r="K1297" s="57"/>
      <c r="L1297" s="58"/>
      <c r="M1297" s="59"/>
      <c r="N1297" s="69"/>
      <c r="O1297" s="70"/>
      <c r="P1297" s="69"/>
      <c r="Q1297" s="71"/>
      <c r="R1297" s="71"/>
      <c r="S1297" s="70"/>
      <c r="T1297" s="69"/>
      <c r="U1297" s="70"/>
      <c r="V1297" s="55"/>
      <c r="W1297" s="56"/>
      <c r="X1297" s="57"/>
    </row>
    <row r="1298" spans="1:24" ht="18.75" customHeight="1">
      <c r="A1298" s="2"/>
      <c r="B1298" s="2"/>
      <c r="C1298" s="2"/>
      <c r="D1298" s="2"/>
      <c r="E1298" s="55"/>
      <c r="F1298" s="56"/>
      <c r="G1298" s="56"/>
      <c r="H1298" s="56"/>
      <c r="I1298" s="56"/>
      <c r="J1298" s="56"/>
      <c r="K1298" s="57"/>
      <c r="L1298" s="58"/>
      <c r="M1298" s="59"/>
      <c r="N1298" s="69"/>
      <c r="O1298" s="70"/>
      <c r="P1298" s="69"/>
      <c r="Q1298" s="71"/>
      <c r="R1298" s="71"/>
      <c r="S1298" s="70"/>
      <c r="T1298" s="69"/>
      <c r="U1298" s="70"/>
      <c r="V1298" s="55"/>
      <c r="W1298" s="56"/>
      <c r="X1298" s="57"/>
    </row>
    <row r="1299" spans="1:24" ht="18.75" customHeight="1">
      <c r="A1299" s="2"/>
      <c r="B1299" s="2"/>
      <c r="C1299" s="2"/>
      <c r="D1299" s="2"/>
      <c r="E1299" s="55"/>
      <c r="F1299" s="56"/>
      <c r="G1299" s="56"/>
      <c r="H1299" s="56"/>
      <c r="I1299" s="56"/>
      <c r="J1299" s="56"/>
      <c r="K1299" s="57"/>
      <c r="L1299" s="58"/>
      <c r="M1299" s="59"/>
      <c r="N1299" s="69"/>
      <c r="O1299" s="70"/>
      <c r="P1299" s="69"/>
      <c r="Q1299" s="71"/>
      <c r="R1299" s="71"/>
      <c r="S1299" s="70"/>
      <c r="T1299" s="69"/>
      <c r="U1299" s="70"/>
      <c r="V1299" s="55"/>
      <c r="W1299" s="56"/>
      <c r="X1299" s="57"/>
    </row>
    <row r="1300" spans="1:24" ht="18.75" customHeight="1">
      <c r="A1300" s="2"/>
      <c r="B1300" s="2"/>
      <c r="C1300" s="2"/>
      <c r="D1300" s="2"/>
      <c r="E1300" s="55"/>
      <c r="F1300" s="56"/>
      <c r="G1300" s="56"/>
      <c r="H1300" s="56"/>
      <c r="I1300" s="56"/>
      <c r="J1300" s="56"/>
      <c r="K1300" s="57"/>
      <c r="L1300" s="58"/>
      <c r="M1300" s="59"/>
      <c r="N1300" s="69"/>
      <c r="O1300" s="70"/>
      <c r="P1300" s="69"/>
      <c r="Q1300" s="71"/>
      <c r="R1300" s="71"/>
      <c r="S1300" s="70"/>
      <c r="T1300" s="69"/>
      <c r="U1300" s="70"/>
      <c r="V1300" s="55"/>
      <c r="W1300" s="56"/>
      <c r="X1300" s="57"/>
    </row>
    <row r="1301" spans="1:24" ht="37.65" customHeight="1">
      <c r="A1301" s="2"/>
      <c r="B1301" s="2"/>
      <c r="C1301" s="2"/>
      <c r="D1301" s="2"/>
      <c r="E1301" s="55" t="s">
        <v>3410</v>
      </c>
      <c r="F1301" s="56"/>
      <c r="G1301" s="56"/>
      <c r="H1301" s="56"/>
      <c r="I1301" s="56"/>
      <c r="J1301" s="56"/>
      <c r="K1301" s="56"/>
      <c r="L1301" s="56"/>
      <c r="M1301" s="57"/>
      <c r="N1301" s="58" t="s">
        <v>3599</v>
      </c>
      <c r="O1301" s="60"/>
      <c r="P1301" s="60"/>
      <c r="Q1301" s="60"/>
      <c r="R1301" s="60"/>
      <c r="S1301" s="59"/>
      <c r="T1301" s="72" t="str">
        <f>IF(COUNT(T1287,N1287)=2,IF(N1287=0,"-",ROUND(T1287/N1287,2)),"-")</f>
        <v>-</v>
      </c>
      <c r="U1301" s="73"/>
      <c r="V1301" s="55"/>
      <c r="W1301" s="56"/>
      <c r="X1301" s="57"/>
    </row>
    <row r="1302" spans="1:24" ht="49.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 spans="1:24" ht="12" customHeight="1">
      <c r="A1303" s="2"/>
      <c r="B1303" s="2"/>
      <c r="C1303" s="75" t="s">
        <v>42</v>
      </c>
      <c r="D1303" s="75"/>
      <c r="E1303" s="75"/>
      <c r="F1303" s="75"/>
      <c r="G1303" s="75"/>
      <c r="H1303" s="2"/>
      <c r="I1303" s="75" t="s">
        <v>43</v>
      </c>
      <c r="J1303" s="75"/>
      <c r="K1303" s="2"/>
      <c r="L1303" s="2"/>
      <c r="M1303" s="75" t="s">
        <v>44</v>
      </c>
      <c r="N1303" s="75"/>
      <c r="O1303" s="2"/>
      <c r="P1303" s="2"/>
      <c r="Q1303" s="10" t="s">
        <v>43</v>
      </c>
      <c r="R1303" s="2"/>
      <c r="S1303" s="2"/>
      <c r="T1303" s="2"/>
      <c r="U1303" s="2"/>
      <c r="V1303" s="2"/>
      <c r="W1303" s="2"/>
      <c r="X1303" s="2"/>
    </row>
    <row r="1304" spans="1:24" ht="6.4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 spans="1:24" ht="20.8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 spans="1:24" ht="18" customHeight="1">
      <c r="A1306" s="74" t="s">
        <v>0</v>
      </c>
      <c r="B1306" s="74"/>
      <c r="C1306" s="74"/>
      <c r="D1306" s="74"/>
      <c r="E1306" s="74"/>
      <c r="F1306" s="74"/>
      <c r="G1306" s="74"/>
      <c r="H1306" s="74"/>
      <c r="I1306" s="74"/>
      <c r="J1306" s="74"/>
      <c r="K1306" s="74"/>
      <c r="L1306" s="74"/>
      <c r="M1306" s="74"/>
      <c r="N1306" s="74"/>
      <c r="O1306" s="74"/>
      <c r="P1306" s="74"/>
      <c r="Q1306" s="74"/>
      <c r="R1306" s="74"/>
      <c r="S1306" s="74"/>
      <c r="T1306" s="74"/>
      <c r="U1306" s="74"/>
      <c r="V1306" s="74"/>
      <c r="W1306" s="74"/>
      <c r="X1306" s="74"/>
    </row>
    <row r="1307" spans="1:24" ht="6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 spans="1:24" ht="18" customHeight="1">
      <c r="A1308" s="74" t="s">
        <v>3387</v>
      </c>
      <c r="B1308" s="74"/>
      <c r="C1308" s="74"/>
      <c r="D1308" s="74"/>
      <c r="E1308" s="74"/>
      <c r="F1308" s="74"/>
      <c r="G1308" s="74"/>
      <c r="H1308" s="74"/>
      <c r="I1308" s="74"/>
      <c r="J1308" s="74"/>
      <c r="K1308" s="74"/>
      <c r="L1308" s="74"/>
      <c r="M1308" s="74"/>
      <c r="N1308" s="74"/>
      <c r="O1308" s="74"/>
      <c r="P1308" s="74"/>
      <c r="Q1308" s="74"/>
      <c r="R1308" s="74"/>
      <c r="S1308" s="74"/>
      <c r="T1308" s="74"/>
      <c r="U1308" s="74"/>
      <c r="V1308" s="74"/>
      <c r="W1308" s="74"/>
      <c r="X1308" s="74"/>
    </row>
    <row r="1309" spans="1:24" ht="4.0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 spans="1:24" ht="12" customHeight="1">
      <c r="A1310" s="2"/>
      <c r="B1310" s="2"/>
      <c r="C1310" s="2"/>
      <c r="D1310" s="2"/>
      <c r="E1310" s="2"/>
      <c r="F1310" s="75" t="s">
        <v>3388</v>
      </c>
      <c r="G1310" s="75"/>
      <c r="H1310" s="75"/>
      <c r="I1310" s="75"/>
      <c r="J1310" s="75"/>
      <c r="K1310" s="75"/>
      <c r="L1310" s="75"/>
      <c r="M1310" s="75"/>
      <c r="N1310" s="75"/>
      <c r="O1310" s="75"/>
      <c r="P1310" s="75"/>
      <c r="Q1310" s="75"/>
      <c r="R1310" s="75"/>
      <c r="S1310" s="2"/>
      <c r="T1310" s="2"/>
      <c r="U1310" s="2"/>
      <c r="V1310" s="2"/>
      <c r="W1310" s="2"/>
      <c r="X1310" s="2"/>
    </row>
    <row r="1311" spans="1:24" ht="1.0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 spans="1:24" ht="2.7" customHeight="1">
      <c r="A1312" s="2"/>
      <c r="B1312" s="2"/>
      <c r="C1312" s="2"/>
      <c r="D1312" s="2"/>
      <c r="E1312" s="2"/>
      <c r="F1312" s="75" t="s">
        <v>3389</v>
      </c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 spans="1:24" ht="9.15" customHeight="1">
      <c r="A1313" s="2"/>
      <c r="B1313" s="2"/>
      <c r="C1313" s="2"/>
      <c r="D1313" s="2"/>
      <c r="E1313" s="2"/>
      <c r="F1313" s="75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76" t="s">
        <v>2</v>
      </c>
      <c r="V1313" s="76"/>
      <c r="W1313" s="76"/>
      <c r="X1313" s="76"/>
    </row>
    <row r="1314" spans="1:24" ht="2.7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76"/>
      <c r="V1314" s="76"/>
      <c r="W1314" s="76"/>
      <c r="X1314" s="76"/>
    </row>
    <row r="1315" spans="1:24" ht="0.4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 spans="1:24" ht="2.1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75" t="s">
        <v>3653</v>
      </c>
      <c r="V1316" s="75"/>
      <c r="W1316" s="75"/>
      <c r="X1316" s="2"/>
    </row>
    <row r="1317" spans="1:24" ht="9.75" customHeight="1">
      <c r="A1317" s="2"/>
      <c r="B1317" s="75" t="s">
        <v>3391</v>
      </c>
      <c r="C1317" s="75"/>
      <c r="D1317" s="2"/>
      <c r="E1317" s="2"/>
      <c r="F1317" s="75" t="s">
        <v>3392</v>
      </c>
      <c r="G1317" s="75"/>
      <c r="H1317" s="75"/>
      <c r="I1317" s="75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75"/>
      <c r="V1317" s="75"/>
      <c r="W1317" s="75"/>
      <c r="X1317" s="2"/>
    </row>
    <row r="1318" spans="1:24" ht="2.1" customHeight="1">
      <c r="A1318" s="2"/>
      <c r="B1318" s="75"/>
      <c r="C1318" s="75"/>
      <c r="D1318" s="2"/>
      <c r="E1318" s="2"/>
      <c r="F1318" s="75"/>
      <c r="G1318" s="75"/>
      <c r="H1318" s="75"/>
      <c r="I1318" s="75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 spans="1:24" ht="1.8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 spans="1:24" ht="36.75" customHeight="1">
      <c r="A1320" s="49" t="s">
        <v>249</v>
      </c>
      <c r="B1320" s="50"/>
      <c r="C1320" s="50"/>
      <c r="D1320" s="51"/>
      <c r="E1320" s="49" t="s">
        <v>3654</v>
      </c>
      <c r="F1320" s="50"/>
      <c r="G1320" s="50"/>
      <c r="H1320" s="50"/>
      <c r="I1320" s="50"/>
      <c r="J1320" s="50"/>
      <c r="K1320" s="50"/>
      <c r="L1320" s="50"/>
      <c r="M1320" s="51"/>
      <c r="N1320" s="52" t="s">
        <v>3585</v>
      </c>
      <c r="O1320" s="53"/>
      <c r="P1320" s="53"/>
      <c r="Q1320" s="53"/>
      <c r="R1320" s="53"/>
      <c r="S1320" s="54"/>
      <c r="T1320" s="49" t="s">
        <v>3655</v>
      </c>
      <c r="U1320" s="50"/>
      <c r="V1320" s="50"/>
      <c r="W1320" s="50"/>
      <c r="X1320" s="51"/>
    </row>
    <row r="1321" spans="1:24" ht="18.75" customHeight="1">
      <c r="A1321" s="2"/>
      <c r="B1321" s="2"/>
      <c r="C1321" s="2"/>
      <c r="D1321" s="2"/>
      <c r="E1321" s="55" t="s">
        <v>3396</v>
      </c>
      <c r="F1321" s="56"/>
      <c r="G1321" s="56"/>
      <c r="H1321" s="56"/>
      <c r="I1321" s="56"/>
      <c r="J1321" s="56"/>
      <c r="K1321" s="57"/>
      <c r="L1321" s="58" t="s">
        <v>3397</v>
      </c>
      <c r="M1321" s="59"/>
      <c r="N1321" s="58" t="s">
        <v>3398</v>
      </c>
      <c r="O1321" s="59"/>
      <c r="P1321" s="58" t="s">
        <v>3399</v>
      </c>
      <c r="Q1321" s="60"/>
      <c r="R1321" s="60"/>
      <c r="S1321" s="59"/>
      <c r="T1321" s="58" t="s">
        <v>3400</v>
      </c>
      <c r="U1321" s="59"/>
      <c r="V1321" s="58" t="s">
        <v>53</v>
      </c>
      <c r="W1321" s="60"/>
      <c r="X1321" s="59"/>
    </row>
    <row r="1322" spans="1:24" ht="37.65" customHeight="1">
      <c r="A1322" s="2"/>
      <c r="B1322" s="2"/>
      <c r="C1322" s="2"/>
      <c r="D1322" s="2"/>
      <c r="E1322" s="55" t="s">
        <v>3587</v>
      </c>
      <c r="F1322" s="56"/>
      <c r="G1322" s="56"/>
      <c r="H1322" s="56"/>
      <c r="I1322" s="56"/>
      <c r="J1322" s="56"/>
      <c r="K1322" s="57"/>
      <c r="L1322" s="58" t="s">
        <v>58</v>
      </c>
      <c r="M1322" s="59"/>
      <c r="N1322" s="61">
        <v>11</v>
      </c>
      <c r="O1322" s="62"/>
      <c r="P1322" s="63"/>
      <c r="Q1322" s="64"/>
      <c r="R1322" s="64"/>
      <c r="S1322" s="65"/>
      <c r="T1322" s="63" t="str">
        <f t="shared" ref="T1322:T1327" si="14">IF(COUNT(N1322,P1322)=2,ROUND(N1322*P1322,2),"-
-")</f>
        <v>-
-</v>
      </c>
      <c r="U1322" s="65"/>
      <c r="V1322" s="55" t="s">
        <v>3588</v>
      </c>
      <c r="W1322" s="56"/>
      <c r="X1322" s="57"/>
    </row>
    <row r="1323" spans="1:24" ht="37.65" customHeight="1">
      <c r="A1323" s="2"/>
      <c r="B1323" s="2"/>
      <c r="C1323" s="2"/>
      <c r="D1323" s="2"/>
      <c r="E1323" s="55" t="s">
        <v>3589</v>
      </c>
      <c r="F1323" s="56"/>
      <c r="G1323" s="56"/>
      <c r="H1323" s="56"/>
      <c r="I1323" s="56"/>
      <c r="J1323" s="56"/>
      <c r="K1323" s="57"/>
      <c r="L1323" s="58" t="s">
        <v>58</v>
      </c>
      <c r="M1323" s="59"/>
      <c r="N1323" s="61">
        <v>22</v>
      </c>
      <c r="O1323" s="62"/>
      <c r="P1323" s="63"/>
      <c r="Q1323" s="64"/>
      <c r="R1323" s="64"/>
      <c r="S1323" s="65"/>
      <c r="T1323" s="63" t="str">
        <f t="shared" si="14"/>
        <v>-
-</v>
      </c>
      <c r="U1323" s="65"/>
      <c r="V1323" s="55" t="s">
        <v>3590</v>
      </c>
      <c r="W1323" s="56"/>
      <c r="X1323" s="57"/>
    </row>
    <row r="1324" spans="1:24" ht="37.65" customHeight="1">
      <c r="A1324" s="2"/>
      <c r="B1324" s="2"/>
      <c r="C1324" s="2"/>
      <c r="D1324" s="2"/>
      <c r="E1324" s="55" t="s">
        <v>3591</v>
      </c>
      <c r="F1324" s="56"/>
      <c r="G1324" s="56"/>
      <c r="H1324" s="56"/>
      <c r="I1324" s="56"/>
      <c r="J1324" s="56"/>
      <c r="K1324" s="57"/>
      <c r="L1324" s="58" t="s">
        <v>65</v>
      </c>
      <c r="M1324" s="59"/>
      <c r="N1324" s="61">
        <v>1</v>
      </c>
      <c r="O1324" s="62"/>
      <c r="P1324" s="63"/>
      <c r="Q1324" s="64"/>
      <c r="R1324" s="64"/>
      <c r="S1324" s="65"/>
      <c r="T1324" s="63" t="str">
        <f t="shared" si="14"/>
        <v>-
-</v>
      </c>
      <c r="U1324" s="65"/>
      <c r="V1324" s="55" t="s">
        <v>3592</v>
      </c>
      <c r="W1324" s="56"/>
      <c r="X1324" s="57"/>
    </row>
    <row r="1325" spans="1:24" ht="37.65" customHeight="1">
      <c r="A1325" s="2"/>
      <c r="B1325" s="2"/>
      <c r="C1325" s="2"/>
      <c r="D1325" s="2"/>
      <c r="E1325" s="55" t="s">
        <v>3593</v>
      </c>
      <c r="F1325" s="56"/>
      <c r="G1325" s="56"/>
      <c r="H1325" s="56"/>
      <c r="I1325" s="56"/>
      <c r="J1325" s="56"/>
      <c r="K1325" s="57"/>
      <c r="L1325" s="58" t="s">
        <v>65</v>
      </c>
      <c r="M1325" s="59"/>
      <c r="N1325" s="61">
        <v>1</v>
      </c>
      <c r="O1325" s="62"/>
      <c r="P1325" s="63"/>
      <c r="Q1325" s="64"/>
      <c r="R1325" s="64"/>
      <c r="S1325" s="65"/>
      <c r="T1325" s="63" t="str">
        <f t="shared" si="14"/>
        <v>-
-</v>
      </c>
      <c r="U1325" s="65"/>
      <c r="V1325" s="55" t="s">
        <v>3594</v>
      </c>
      <c r="W1325" s="56"/>
      <c r="X1325" s="57"/>
    </row>
    <row r="1326" spans="1:24" ht="37.65" customHeight="1">
      <c r="A1326" s="2"/>
      <c r="B1326" s="2"/>
      <c r="C1326" s="2"/>
      <c r="D1326" s="2"/>
      <c r="E1326" s="55" t="s">
        <v>3595</v>
      </c>
      <c r="F1326" s="56"/>
      <c r="G1326" s="56"/>
      <c r="H1326" s="56"/>
      <c r="I1326" s="56"/>
      <c r="J1326" s="56"/>
      <c r="K1326" s="57"/>
      <c r="L1326" s="58" t="s">
        <v>65</v>
      </c>
      <c r="M1326" s="59"/>
      <c r="N1326" s="61">
        <v>1</v>
      </c>
      <c r="O1326" s="62"/>
      <c r="P1326" s="63"/>
      <c r="Q1326" s="64"/>
      <c r="R1326" s="64"/>
      <c r="S1326" s="65"/>
      <c r="T1326" s="63" t="str">
        <f t="shared" si="14"/>
        <v>-
-</v>
      </c>
      <c r="U1326" s="65"/>
      <c r="V1326" s="55" t="s">
        <v>3596</v>
      </c>
      <c r="W1326" s="56"/>
      <c r="X1326" s="57"/>
    </row>
    <row r="1327" spans="1:24" ht="37.65" customHeight="1">
      <c r="A1327" s="2"/>
      <c r="B1327" s="2"/>
      <c r="C1327" s="2"/>
      <c r="D1327" s="2"/>
      <c r="E1327" s="55" t="s">
        <v>3625</v>
      </c>
      <c r="F1327" s="56"/>
      <c r="G1327" s="56"/>
      <c r="H1327" s="56"/>
      <c r="I1327" s="56"/>
      <c r="J1327" s="56"/>
      <c r="K1327" s="57"/>
      <c r="L1327" s="58" t="s">
        <v>65</v>
      </c>
      <c r="M1327" s="59"/>
      <c r="N1327" s="61">
        <v>1</v>
      </c>
      <c r="O1327" s="62"/>
      <c r="P1327" s="63"/>
      <c r="Q1327" s="64"/>
      <c r="R1327" s="64"/>
      <c r="S1327" s="65"/>
      <c r="T1327" s="63" t="str">
        <f t="shared" si="14"/>
        <v>-
-</v>
      </c>
      <c r="U1327" s="65"/>
      <c r="V1327" s="55" t="s">
        <v>3626</v>
      </c>
      <c r="W1327" s="56"/>
      <c r="X1327" s="57"/>
    </row>
    <row r="1328" spans="1:24" ht="18.75" customHeight="1">
      <c r="A1328" s="2"/>
      <c r="B1328" s="2"/>
      <c r="C1328" s="2"/>
      <c r="D1328" s="2"/>
      <c r="E1328" s="55" t="s">
        <v>3405</v>
      </c>
      <c r="F1328" s="56"/>
      <c r="G1328" s="56"/>
      <c r="H1328" s="56"/>
      <c r="I1328" s="56"/>
      <c r="J1328" s="56"/>
      <c r="K1328" s="57"/>
      <c r="L1328" s="58" t="s">
        <v>65</v>
      </c>
      <c r="M1328" s="59"/>
      <c r="N1328" s="61">
        <v>1</v>
      </c>
      <c r="O1328" s="62"/>
      <c r="P1328" s="63"/>
      <c r="Q1328" s="64"/>
      <c r="R1328" s="64"/>
      <c r="S1328" s="65"/>
      <c r="T1328" s="63" t="str">
        <f>IF(COUNT(N1328,P1328)=2,ROUND(N1328*P1328,2),"-")</f>
        <v>-</v>
      </c>
      <c r="U1328" s="65"/>
      <c r="V1328" s="55" t="s">
        <v>3406</v>
      </c>
      <c r="W1328" s="56"/>
      <c r="X1328" s="57"/>
    </row>
    <row r="1329" spans="1:24" ht="18.75" customHeight="1">
      <c r="A1329" s="2"/>
      <c r="B1329" s="2"/>
      <c r="C1329" s="2"/>
      <c r="D1329" s="2"/>
      <c r="E1329" s="55" t="s">
        <v>3407</v>
      </c>
      <c r="F1329" s="56"/>
      <c r="G1329" s="56"/>
      <c r="H1329" s="56"/>
      <c r="I1329" s="56"/>
      <c r="J1329" s="56"/>
      <c r="K1329" s="57"/>
      <c r="L1329" s="58" t="s">
        <v>65</v>
      </c>
      <c r="M1329" s="59"/>
      <c r="N1329" s="61">
        <v>1</v>
      </c>
      <c r="O1329" s="62"/>
      <c r="P1329" s="63" t="str">
        <f>IF(COUNT(T1322,T1323,T1324,T1325,T1326,T1327,T1328)=7,ROUND(SUM(T1322,T1323,T1324,T1325,T1326,T1327,T1328)*0.02,2),"")</f>
        <v/>
      </c>
      <c r="Q1329" s="64"/>
      <c r="R1329" s="64"/>
      <c r="S1329" s="65"/>
      <c r="T1329" s="63" t="str">
        <f>IF(COUNT(N1329,P1329)=2,ROUND(N1329*P1329,2),"-")</f>
        <v>-</v>
      </c>
      <c r="U1329" s="65"/>
      <c r="V1329" s="55" t="s">
        <v>3408</v>
      </c>
      <c r="W1329" s="56"/>
      <c r="X1329" s="57"/>
    </row>
    <row r="1330" spans="1:24" ht="18.899999999999999" customHeight="1">
      <c r="A1330" s="2"/>
      <c r="B1330" s="2"/>
      <c r="C1330" s="2"/>
      <c r="D1330" s="2"/>
      <c r="E1330" s="55" t="s">
        <v>3409</v>
      </c>
      <c r="F1330" s="56"/>
      <c r="G1330" s="56"/>
      <c r="H1330" s="56"/>
      <c r="I1330" s="56"/>
      <c r="J1330" s="56"/>
      <c r="K1330" s="57"/>
      <c r="L1330" s="58" t="s">
        <v>207</v>
      </c>
      <c r="M1330" s="59"/>
      <c r="N1330" s="61">
        <v>1</v>
      </c>
      <c r="O1330" s="62"/>
      <c r="P1330" s="66"/>
      <c r="Q1330" s="67"/>
      <c r="R1330" s="67"/>
      <c r="S1330" s="68"/>
      <c r="T1330" s="63" t="str">
        <f>IF(COUNT(T1322,T1323,T1324,T1325,T1326,T1327,T1328,T1329)=8,SUM(T1322,T1323,T1324,T1325,T1326,T1327,T1328,T1329),"-")</f>
        <v>-</v>
      </c>
      <c r="U1330" s="65"/>
      <c r="V1330" s="55"/>
      <c r="W1330" s="56"/>
      <c r="X1330" s="57"/>
    </row>
    <row r="1331" spans="1:24" ht="18.75" customHeight="1">
      <c r="A1331" s="2"/>
      <c r="B1331" s="2"/>
      <c r="C1331" s="2"/>
      <c r="D1331" s="2"/>
      <c r="E1331" s="55"/>
      <c r="F1331" s="56"/>
      <c r="G1331" s="56"/>
      <c r="H1331" s="56"/>
      <c r="I1331" s="56"/>
      <c r="J1331" s="56"/>
      <c r="K1331" s="57"/>
      <c r="L1331" s="58"/>
      <c r="M1331" s="59"/>
      <c r="N1331" s="69"/>
      <c r="O1331" s="70"/>
      <c r="P1331" s="69"/>
      <c r="Q1331" s="71"/>
      <c r="R1331" s="71"/>
      <c r="S1331" s="70"/>
      <c r="T1331" s="69"/>
      <c r="U1331" s="70"/>
      <c r="V1331" s="55"/>
      <c r="W1331" s="56"/>
      <c r="X1331" s="57"/>
    </row>
    <row r="1332" spans="1:24" ht="18.75" customHeight="1">
      <c r="A1332" s="2"/>
      <c r="B1332" s="2"/>
      <c r="C1332" s="2"/>
      <c r="D1332" s="2"/>
      <c r="E1332" s="55"/>
      <c r="F1332" s="56"/>
      <c r="G1332" s="56"/>
      <c r="H1332" s="56"/>
      <c r="I1332" s="56"/>
      <c r="J1332" s="56"/>
      <c r="K1332" s="57"/>
      <c r="L1332" s="58"/>
      <c r="M1332" s="59"/>
      <c r="N1332" s="69"/>
      <c r="O1332" s="70"/>
      <c r="P1332" s="69"/>
      <c r="Q1332" s="71"/>
      <c r="R1332" s="71"/>
      <c r="S1332" s="70"/>
      <c r="T1332" s="69"/>
      <c r="U1332" s="70"/>
      <c r="V1332" s="55"/>
      <c r="W1332" s="56"/>
      <c r="X1332" s="57"/>
    </row>
    <row r="1333" spans="1:24" ht="18.75" customHeight="1">
      <c r="A1333" s="2"/>
      <c r="B1333" s="2"/>
      <c r="C1333" s="2"/>
      <c r="D1333" s="2"/>
      <c r="E1333" s="55"/>
      <c r="F1333" s="56"/>
      <c r="G1333" s="56"/>
      <c r="H1333" s="56"/>
      <c r="I1333" s="56"/>
      <c r="J1333" s="56"/>
      <c r="K1333" s="57"/>
      <c r="L1333" s="58"/>
      <c r="M1333" s="59"/>
      <c r="N1333" s="69"/>
      <c r="O1333" s="70"/>
      <c r="P1333" s="69"/>
      <c r="Q1333" s="71"/>
      <c r="R1333" s="71"/>
      <c r="S1333" s="70"/>
      <c r="T1333" s="69"/>
      <c r="U1333" s="70"/>
      <c r="V1333" s="55"/>
      <c r="W1333" s="56"/>
      <c r="X1333" s="57"/>
    </row>
    <row r="1334" spans="1:24" ht="18.75" customHeight="1">
      <c r="A1334" s="2"/>
      <c r="B1334" s="2"/>
      <c r="C1334" s="2"/>
      <c r="D1334" s="2"/>
      <c r="E1334" s="55"/>
      <c r="F1334" s="56"/>
      <c r="G1334" s="56"/>
      <c r="H1334" s="56"/>
      <c r="I1334" s="56"/>
      <c r="J1334" s="56"/>
      <c r="K1334" s="57"/>
      <c r="L1334" s="58"/>
      <c r="M1334" s="59"/>
      <c r="N1334" s="69"/>
      <c r="O1334" s="70"/>
      <c r="P1334" s="69"/>
      <c r="Q1334" s="71"/>
      <c r="R1334" s="71"/>
      <c r="S1334" s="70"/>
      <c r="T1334" s="69"/>
      <c r="U1334" s="70"/>
      <c r="V1334" s="55"/>
      <c r="W1334" s="56"/>
      <c r="X1334" s="57"/>
    </row>
    <row r="1335" spans="1:24" ht="18.75" customHeight="1">
      <c r="A1335" s="2"/>
      <c r="B1335" s="2"/>
      <c r="C1335" s="2"/>
      <c r="D1335" s="2"/>
      <c r="E1335" s="55"/>
      <c r="F1335" s="56"/>
      <c r="G1335" s="56"/>
      <c r="H1335" s="56"/>
      <c r="I1335" s="56"/>
      <c r="J1335" s="56"/>
      <c r="K1335" s="57"/>
      <c r="L1335" s="58"/>
      <c r="M1335" s="59"/>
      <c r="N1335" s="69"/>
      <c r="O1335" s="70"/>
      <c r="P1335" s="69"/>
      <c r="Q1335" s="71"/>
      <c r="R1335" s="71"/>
      <c r="S1335" s="70"/>
      <c r="T1335" s="69"/>
      <c r="U1335" s="70"/>
      <c r="V1335" s="55"/>
      <c r="W1335" s="56"/>
      <c r="X1335" s="57"/>
    </row>
    <row r="1336" spans="1:24" ht="18.75" customHeight="1">
      <c r="A1336" s="2"/>
      <c r="B1336" s="2"/>
      <c r="C1336" s="2"/>
      <c r="D1336" s="2"/>
      <c r="E1336" s="55"/>
      <c r="F1336" s="56"/>
      <c r="G1336" s="56"/>
      <c r="H1336" s="56"/>
      <c r="I1336" s="56"/>
      <c r="J1336" s="56"/>
      <c r="K1336" s="57"/>
      <c r="L1336" s="58"/>
      <c r="M1336" s="59"/>
      <c r="N1336" s="69"/>
      <c r="O1336" s="70"/>
      <c r="P1336" s="69"/>
      <c r="Q1336" s="71"/>
      <c r="R1336" s="71"/>
      <c r="S1336" s="70"/>
      <c r="T1336" s="69"/>
      <c r="U1336" s="70"/>
      <c r="V1336" s="55"/>
      <c r="W1336" s="56"/>
      <c r="X1336" s="57"/>
    </row>
    <row r="1337" spans="1:24" ht="18.75" customHeight="1">
      <c r="A1337" s="2"/>
      <c r="B1337" s="2"/>
      <c r="C1337" s="2"/>
      <c r="D1337" s="2"/>
      <c r="E1337" s="55"/>
      <c r="F1337" s="56"/>
      <c r="G1337" s="56"/>
      <c r="H1337" s="56"/>
      <c r="I1337" s="56"/>
      <c r="J1337" s="56"/>
      <c r="K1337" s="57"/>
      <c r="L1337" s="58"/>
      <c r="M1337" s="59"/>
      <c r="N1337" s="69"/>
      <c r="O1337" s="70"/>
      <c r="P1337" s="69"/>
      <c r="Q1337" s="71"/>
      <c r="R1337" s="71"/>
      <c r="S1337" s="70"/>
      <c r="T1337" s="69"/>
      <c r="U1337" s="70"/>
      <c r="V1337" s="55"/>
      <c r="W1337" s="56"/>
      <c r="X1337" s="57"/>
    </row>
    <row r="1338" spans="1:24" ht="18.75" customHeight="1">
      <c r="A1338" s="2"/>
      <c r="B1338" s="2"/>
      <c r="C1338" s="2"/>
      <c r="D1338" s="2"/>
      <c r="E1338" s="55"/>
      <c r="F1338" s="56"/>
      <c r="G1338" s="56"/>
      <c r="H1338" s="56"/>
      <c r="I1338" s="56"/>
      <c r="J1338" s="56"/>
      <c r="K1338" s="57"/>
      <c r="L1338" s="58"/>
      <c r="M1338" s="59"/>
      <c r="N1338" s="69"/>
      <c r="O1338" s="70"/>
      <c r="P1338" s="69"/>
      <c r="Q1338" s="71"/>
      <c r="R1338" s="71"/>
      <c r="S1338" s="70"/>
      <c r="T1338" s="69"/>
      <c r="U1338" s="70"/>
      <c r="V1338" s="55"/>
      <c r="W1338" s="56"/>
      <c r="X1338" s="57"/>
    </row>
    <row r="1339" spans="1:24" ht="18.75" customHeight="1">
      <c r="A1339" s="2"/>
      <c r="B1339" s="2"/>
      <c r="C1339" s="2"/>
      <c r="D1339" s="2"/>
      <c r="E1339" s="55"/>
      <c r="F1339" s="56"/>
      <c r="G1339" s="56"/>
      <c r="H1339" s="56"/>
      <c r="I1339" s="56"/>
      <c r="J1339" s="56"/>
      <c r="K1339" s="57"/>
      <c r="L1339" s="58"/>
      <c r="M1339" s="59"/>
      <c r="N1339" s="69"/>
      <c r="O1339" s="70"/>
      <c r="P1339" s="69"/>
      <c r="Q1339" s="71"/>
      <c r="R1339" s="71"/>
      <c r="S1339" s="70"/>
      <c r="T1339" s="69"/>
      <c r="U1339" s="70"/>
      <c r="V1339" s="55"/>
      <c r="W1339" s="56"/>
      <c r="X1339" s="57"/>
    </row>
    <row r="1340" spans="1:24" ht="18.75" customHeight="1">
      <c r="A1340" s="2"/>
      <c r="B1340" s="2"/>
      <c r="C1340" s="2"/>
      <c r="D1340" s="2"/>
      <c r="E1340" s="55"/>
      <c r="F1340" s="56"/>
      <c r="G1340" s="56"/>
      <c r="H1340" s="56"/>
      <c r="I1340" s="56"/>
      <c r="J1340" s="56"/>
      <c r="K1340" s="57"/>
      <c r="L1340" s="58"/>
      <c r="M1340" s="59"/>
      <c r="N1340" s="69"/>
      <c r="O1340" s="70"/>
      <c r="P1340" s="69"/>
      <c r="Q1340" s="71"/>
      <c r="R1340" s="71"/>
      <c r="S1340" s="70"/>
      <c r="T1340" s="69"/>
      <c r="U1340" s="70"/>
      <c r="V1340" s="55"/>
      <c r="W1340" s="56"/>
      <c r="X1340" s="57"/>
    </row>
    <row r="1341" spans="1:24" ht="18.75" customHeight="1">
      <c r="A1341" s="2"/>
      <c r="B1341" s="2"/>
      <c r="C1341" s="2"/>
      <c r="D1341" s="2"/>
      <c r="E1341" s="55"/>
      <c r="F1341" s="56"/>
      <c r="G1341" s="56"/>
      <c r="H1341" s="56"/>
      <c r="I1341" s="56"/>
      <c r="J1341" s="56"/>
      <c r="K1341" s="57"/>
      <c r="L1341" s="58"/>
      <c r="M1341" s="59"/>
      <c r="N1341" s="69"/>
      <c r="O1341" s="70"/>
      <c r="P1341" s="69"/>
      <c r="Q1341" s="71"/>
      <c r="R1341" s="71"/>
      <c r="S1341" s="70"/>
      <c r="T1341" s="69"/>
      <c r="U1341" s="70"/>
      <c r="V1341" s="55"/>
      <c r="W1341" s="56"/>
      <c r="X1341" s="57"/>
    </row>
    <row r="1342" spans="1:24" ht="18.75" customHeight="1">
      <c r="A1342" s="2"/>
      <c r="B1342" s="2"/>
      <c r="C1342" s="2"/>
      <c r="D1342" s="2"/>
      <c r="E1342" s="55"/>
      <c r="F1342" s="56"/>
      <c r="G1342" s="56"/>
      <c r="H1342" s="56"/>
      <c r="I1342" s="56"/>
      <c r="J1342" s="56"/>
      <c r="K1342" s="57"/>
      <c r="L1342" s="58"/>
      <c r="M1342" s="59"/>
      <c r="N1342" s="69"/>
      <c r="O1342" s="70"/>
      <c r="P1342" s="69"/>
      <c r="Q1342" s="71"/>
      <c r="R1342" s="71"/>
      <c r="S1342" s="70"/>
      <c r="T1342" s="69"/>
      <c r="U1342" s="70"/>
      <c r="V1342" s="55"/>
      <c r="W1342" s="56"/>
      <c r="X1342" s="57"/>
    </row>
    <row r="1343" spans="1:24" ht="18.75" customHeight="1">
      <c r="A1343" s="2"/>
      <c r="B1343" s="2"/>
      <c r="C1343" s="2"/>
      <c r="D1343" s="2"/>
      <c r="E1343" s="55"/>
      <c r="F1343" s="56"/>
      <c r="G1343" s="56"/>
      <c r="H1343" s="56"/>
      <c r="I1343" s="56"/>
      <c r="J1343" s="56"/>
      <c r="K1343" s="57"/>
      <c r="L1343" s="58"/>
      <c r="M1343" s="59"/>
      <c r="N1343" s="69"/>
      <c r="O1343" s="70"/>
      <c r="P1343" s="69"/>
      <c r="Q1343" s="71"/>
      <c r="R1343" s="71"/>
      <c r="S1343" s="70"/>
      <c r="T1343" s="69"/>
      <c r="U1343" s="70"/>
      <c r="V1343" s="55"/>
      <c r="W1343" s="56"/>
      <c r="X1343" s="57"/>
    </row>
    <row r="1344" spans="1:24" ht="37.65" customHeight="1">
      <c r="A1344" s="2"/>
      <c r="B1344" s="2"/>
      <c r="C1344" s="2"/>
      <c r="D1344" s="2"/>
      <c r="E1344" s="55" t="s">
        <v>3410</v>
      </c>
      <c r="F1344" s="56"/>
      <c r="G1344" s="56"/>
      <c r="H1344" s="56"/>
      <c r="I1344" s="56"/>
      <c r="J1344" s="56"/>
      <c r="K1344" s="56"/>
      <c r="L1344" s="56"/>
      <c r="M1344" s="57"/>
      <c r="N1344" s="58" t="s">
        <v>3599</v>
      </c>
      <c r="O1344" s="60"/>
      <c r="P1344" s="60"/>
      <c r="Q1344" s="60"/>
      <c r="R1344" s="60"/>
      <c r="S1344" s="59"/>
      <c r="T1344" s="72" t="str">
        <f>IF(COUNT(T1330,N1330)=2,IF(N1330=0,"-",ROUND(T1330/N1330,2)),"-")</f>
        <v>-</v>
      </c>
      <c r="U1344" s="73"/>
      <c r="V1344" s="55"/>
      <c r="W1344" s="56"/>
      <c r="X1344" s="57"/>
    </row>
    <row r="1345" spans="1:24" ht="49.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 spans="1:24" ht="12" customHeight="1">
      <c r="A1346" s="2"/>
      <c r="B1346" s="2"/>
      <c r="C1346" s="75" t="s">
        <v>42</v>
      </c>
      <c r="D1346" s="75"/>
      <c r="E1346" s="75"/>
      <c r="F1346" s="75"/>
      <c r="G1346" s="75"/>
      <c r="H1346" s="2"/>
      <c r="I1346" s="75" t="s">
        <v>43</v>
      </c>
      <c r="J1346" s="75"/>
      <c r="K1346" s="2"/>
      <c r="L1346" s="2"/>
      <c r="M1346" s="75" t="s">
        <v>44</v>
      </c>
      <c r="N1346" s="75"/>
      <c r="O1346" s="2"/>
      <c r="P1346" s="2"/>
      <c r="Q1346" s="10" t="s">
        <v>43</v>
      </c>
      <c r="R1346" s="2"/>
      <c r="S1346" s="2"/>
      <c r="T1346" s="2"/>
      <c r="U1346" s="2"/>
      <c r="V1346" s="2"/>
      <c r="W1346" s="2"/>
      <c r="X1346" s="2"/>
    </row>
    <row r="1347" spans="1:24" ht="6.4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 spans="1:24" ht="20.8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 spans="1:24" ht="18" customHeight="1">
      <c r="A1349" s="74" t="s">
        <v>0</v>
      </c>
      <c r="B1349" s="74"/>
      <c r="C1349" s="74"/>
      <c r="D1349" s="74"/>
      <c r="E1349" s="74"/>
      <c r="F1349" s="74"/>
      <c r="G1349" s="74"/>
      <c r="H1349" s="74"/>
      <c r="I1349" s="74"/>
      <c r="J1349" s="74"/>
      <c r="K1349" s="74"/>
      <c r="L1349" s="74"/>
      <c r="M1349" s="74"/>
      <c r="N1349" s="74"/>
      <c r="O1349" s="74"/>
      <c r="P1349" s="74"/>
      <c r="Q1349" s="74"/>
      <c r="R1349" s="74"/>
      <c r="S1349" s="74"/>
      <c r="T1349" s="74"/>
      <c r="U1349" s="74"/>
      <c r="V1349" s="74"/>
      <c r="W1349" s="74"/>
      <c r="X1349" s="74"/>
    </row>
    <row r="1350" spans="1:24" ht="6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 spans="1:24" ht="18" customHeight="1">
      <c r="A1351" s="74" t="s">
        <v>3387</v>
      </c>
      <c r="B1351" s="74"/>
      <c r="C1351" s="74"/>
      <c r="D1351" s="74"/>
      <c r="E1351" s="74"/>
      <c r="F1351" s="74"/>
      <c r="G1351" s="74"/>
      <c r="H1351" s="74"/>
      <c r="I1351" s="74"/>
      <c r="J1351" s="74"/>
      <c r="K1351" s="74"/>
      <c r="L1351" s="74"/>
      <c r="M1351" s="74"/>
      <c r="N1351" s="74"/>
      <c r="O1351" s="74"/>
      <c r="P1351" s="74"/>
      <c r="Q1351" s="74"/>
      <c r="R1351" s="74"/>
      <c r="S1351" s="74"/>
      <c r="T1351" s="74"/>
      <c r="U1351" s="74"/>
      <c r="V1351" s="74"/>
      <c r="W1351" s="74"/>
      <c r="X1351" s="74"/>
    </row>
    <row r="1352" spans="1:24" ht="4.0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 spans="1:24" ht="12" customHeight="1">
      <c r="A1353" s="2"/>
      <c r="B1353" s="2"/>
      <c r="C1353" s="2"/>
      <c r="D1353" s="2"/>
      <c r="E1353" s="2"/>
      <c r="F1353" s="75" t="s">
        <v>3388</v>
      </c>
      <c r="G1353" s="75"/>
      <c r="H1353" s="75"/>
      <c r="I1353" s="75"/>
      <c r="J1353" s="75"/>
      <c r="K1353" s="75"/>
      <c r="L1353" s="75"/>
      <c r="M1353" s="75"/>
      <c r="N1353" s="75"/>
      <c r="O1353" s="75"/>
      <c r="P1353" s="75"/>
      <c r="Q1353" s="75"/>
      <c r="R1353" s="75"/>
      <c r="S1353" s="2"/>
      <c r="T1353" s="2"/>
      <c r="U1353" s="2"/>
      <c r="V1353" s="2"/>
      <c r="W1353" s="2"/>
      <c r="X1353" s="2"/>
    </row>
    <row r="1354" spans="1:24" ht="1.0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spans="1:24" ht="2.7" customHeight="1">
      <c r="A1355" s="2"/>
      <c r="B1355" s="2"/>
      <c r="C1355" s="2"/>
      <c r="D1355" s="2"/>
      <c r="E1355" s="2"/>
      <c r="F1355" s="75" t="s">
        <v>3389</v>
      </c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 spans="1:24" ht="9.15" customHeight="1">
      <c r="A1356" s="2"/>
      <c r="B1356" s="2"/>
      <c r="C1356" s="2"/>
      <c r="D1356" s="2"/>
      <c r="E1356" s="2"/>
      <c r="F1356" s="75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76" t="s">
        <v>2</v>
      </c>
      <c r="V1356" s="76"/>
      <c r="W1356" s="76"/>
      <c r="X1356" s="76"/>
    </row>
    <row r="1357" spans="1:24" ht="2.7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76"/>
      <c r="V1357" s="76"/>
      <c r="W1357" s="76"/>
      <c r="X1357" s="76"/>
    </row>
    <row r="1358" spans="1:24" ht="0.4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 spans="1:24" ht="2.1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75" t="s">
        <v>3656</v>
      </c>
      <c r="V1359" s="75"/>
      <c r="W1359" s="75"/>
      <c r="X1359" s="2"/>
    </row>
    <row r="1360" spans="1:24" ht="9.75" customHeight="1">
      <c r="A1360" s="2"/>
      <c r="B1360" s="75" t="s">
        <v>3391</v>
      </c>
      <c r="C1360" s="75"/>
      <c r="D1360" s="2"/>
      <c r="E1360" s="2"/>
      <c r="F1360" s="75" t="s">
        <v>3392</v>
      </c>
      <c r="G1360" s="75"/>
      <c r="H1360" s="75"/>
      <c r="I1360" s="75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75"/>
      <c r="V1360" s="75"/>
      <c r="W1360" s="75"/>
      <c r="X1360" s="2"/>
    </row>
    <row r="1361" spans="1:24" ht="2.1" customHeight="1">
      <c r="A1361" s="2"/>
      <c r="B1361" s="75"/>
      <c r="C1361" s="75"/>
      <c r="D1361" s="2"/>
      <c r="E1361" s="2"/>
      <c r="F1361" s="75"/>
      <c r="G1361" s="75"/>
      <c r="H1361" s="75"/>
      <c r="I1361" s="75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 spans="1:24" ht="1.8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 spans="1:24" ht="36.75" customHeight="1">
      <c r="A1363" s="49" t="s">
        <v>252</v>
      </c>
      <c r="B1363" s="50"/>
      <c r="C1363" s="50"/>
      <c r="D1363" s="51"/>
      <c r="E1363" s="49" t="s">
        <v>3657</v>
      </c>
      <c r="F1363" s="50"/>
      <c r="G1363" s="50"/>
      <c r="H1363" s="50"/>
      <c r="I1363" s="50"/>
      <c r="J1363" s="50"/>
      <c r="K1363" s="50"/>
      <c r="L1363" s="50"/>
      <c r="M1363" s="51"/>
      <c r="N1363" s="52" t="s">
        <v>3585</v>
      </c>
      <c r="O1363" s="53"/>
      <c r="P1363" s="53"/>
      <c r="Q1363" s="53"/>
      <c r="R1363" s="53"/>
      <c r="S1363" s="54"/>
      <c r="T1363" s="49" t="s">
        <v>3658</v>
      </c>
      <c r="U1363" s="50"/>
      <c r="V1363" s="50"/>
      <c r="W1363" s="50"/>
      <c r="X1363" s="51"/>
    </row>
    <row r="1364" spans="1:24" ht="18.75" customHeight="1">
      <c r="A1364" s="2"/>
      <c r="B1364" s="2"/>
      <c r="C1364" s="2"/>
      <c r="D1364" s="2"/>
      <c r="E1364" s="55" t="s">
        <v>3396</v>
      </c>
      <c r="F1364" s="56"/>
      <c r="G1364" s="56"/>
      <c r="H1364" s="56"/>
      <c r="I1364" s="56"/>
      <c r="J1364" s="56"/>
      <c r="K1364" s="57"/>
      <c r="L1364" s="58" t="s">
        <v>3397</v>
      </c>
      <c r="M1364" s="59"/>
      <c r="N1364" s="58" t="s">
        <v>3398</v>
      </c>
      <c r="O1364" s="59"/>
      <c r="P1364" s="58" t="s">
        <v>3399</v>
      </c>
      <c r="Q1364" s="60"/>
      <c r="R1364" s="60"/>
      <c r="S1364" s="59"/>
      <c r="T1364" s="58" t="s">
        <v>3400</v>
      </c>
      <c r="U1364" s="59"/>
      <c r="V1364" s="58" t="s">
        <v>53</v>
      </c>
      <c r="W1364" s="60"/>
      <c r="X1364" s="59"/>
    </row>
    <row r="1365" spans="1:24" ht="37.65" customHeight="1">
      <c r="A1365" s="2"/>
      <c r="B1365" s="2"/>
      <c r="C1365" s="2"/>
      <c r="D1365" s="2"/>
      <c r="E1365" s="55" t="s">
        <v>3587</v>
      </c>
      <c r="F1365" s="56"/>
      <c r="G1365" s="56"/>
      <c r="H1365" s="56"/>
      <c r="I1365" s="56"/>
      <c r="J1365" s="56"/>
      <c r="K1365" s="57"/>
      <c r="L1365" s="58" t="s">
        <v>58</v>
      </c>
      <c r="M1365" s="59"/>
      <c r="N1365" s="61">
        <v>10</v>
      </c>
      <c r="O1365" s="62"/>
      <c r="P1365" s="63"/>
      <c r="Q1365" s="64"/>
      <c r="R1365" s="64"/>
      <c r="S1365" s="65"/>
      <c r="T1365" s="63" t="str">
        <f>IF(COUNT(N1365,P1365)=2,ROUND(N1365*P1365,2),"-
-")</f>
        <v>-
-</v>
      </c>
      <c r="U1365" s="65"/>
      <c r="V1365" s="55" t="s">
        <v>3588</v>
      </c>
      <c r="W1365" s="56"/>
      <c r="X1365" s="57"/>
    </row>
    <row r="1366" spans="1:24" ht="37.65" customHeight="1">
      <c r="A1366" s="2"/>
      <c r="B1366" s="2"/>
      <c r="C1366" s="2"/>
      <c r="D1366" s="2"/>
      <c r="E1366" s="55" t="s">
        <v>3589</v>
      </c>
      <c r="F1366" s="56"/>
      <c r="G1366" s="56"/>
      <c r="H1366" s="56"/>
      <c r="I1366" s="56"/>
      <c r="J1366" s="56"/>
      <c r="K1366" s="57"/>
      <c r="L1366" s="58" t="s">
        <v>58</v>
      </c>
      <c r="M1366" s="59"/>
      <c r="N1366" s="61">
        <v>20</v>
      </c>
      <c r="O1366" s="62"/>
      <c r="P1366" s="63"/>
      <c r="Q1366" s="64"/>
      <c r="R1366" s="64"/>
      <c r="S1366" s="65"/>
      <c r="T1366" s="63" t="str">
        <f>IF(COUNT(N1366,P1366)=2,ROUND(N1366*P1366,2),"-
-")</f>
        <v>-
-</v>
      </c>
      <c r="U1366" s="65"/>
      <c r="V1366" s="55" t="s">
        <v>3590</v>
      </c>
      <c r="W1366" s="56"/>
      <c r="X1366" s="57"/>
    </row>
    <row r="1367" spans="1:24" ht="37.65" customHeight="1">
      <c r="A1367" s="2"/>
      <c r="B1367" s="2"/>
      <c r="C1367" s="2"/>
      <c r="D1367" s="2"/>
      <c r="E1367" s="55" t="s">
        <v>3591</v>
      </c>
      <c r="F1367" s="56"/>
      <c r="G1367" s="56"/>
      <c r="H1367" s="56"/>
      <c r="I1367" s="56"/>
      <c r="J1367" s="56"/>
      <c r="K1367" s="57"/>
      <c r="L1367" s="58" t="s">
        <v>65</v>
      </c>
      <c r="M1367" s="59"/>
      <c r="N1367" s="61">
        <v>1</v>
      </c>
      <c r="O1367" s="62"/>
      <c r="P1367" s="63"/>
      <c r="Q1367" s="64"/>
      <c r="R1367" s="64"/>
      <c r="S1367" s="65"/>
      <c r="T1367" s="63" t="str">
        <f>IF(COUNT(N1367,P1367)=2,ROUND(N1367*P1367,2),"-
-")</f>
        <v>-
-</v>
      </c>
      <c r="U1367" s="65"/>
      <c r="V1367" s="55" t="s">
        <v>3592</v>
      </c>
      <c r="W1367" s="56"/>
      <c r="X1367" s="57"/>
    </row>
    <row r="1368" spans="1:24" ht="37.65" customHeight="1">
      <c r="A1368" s="2"/>
      <c r="B1368" s="2"/>
      <c r="C1368" s="2"/>
      <c r="D1368" s="2"/>
      <c r="E1368" s="55" t="s">
        <v>3593</v>
      </c>
      <c r="F1368" s="56"/>
      <c r="G1368" s="56"/>
      <c r="H1368" s="56"/>
      <c r="I1368" s="56"/>
      <c r="J1368" s="56"/>
      <c r="K1368" s="57"/>
      <c r="L1368" s="58" t="s">
        <v>65</v>
      </c>
      <c r="M1368" s="59"/>
      <c r="N1368" s="61">
        <v>1</v>
      </c>
      <c r="O1368" s="62"/>
      <c r="P1368" s="63"/>
      <c r="Q1368" s="64"/>
      <c r="R1368" s="64"/>
      <c r="S1368" s="65"/>
      <c r="T1368" s="63" t="str">
        <f>IF(COUNT(N1368,P1368)=2,ROUND(N1368*P1368,2),"-
-")</f>
        <v>-
-</v>
      </c>
      <c r="U1368" s="65"/>
      <c r="V1368" s="55" t="s">
        <v>3594</v>
      </c>
      <c r="W1368" s="56"/>
      <c r="X1368" s="57"/>
    </row>
    <row r="1369" spans="1:24" ht="37.65" customHeight="1">
      <c r="A1369" s="2"/>
      <c r="B1369" s="2"/>
      <c r="C1369" s="2"/>
      <c r="D1369" s="2"/>
      <c r="E1369" s="55" t="s">
        <v>3595</v>
      </c>
      <c r="F1369" s="56"/>
      <c r="G1369" s="56"/>
      <c r="H1369" s="56"/>
      <c r="I1369" s="56"/>
      <c r="J1369" s="56"/>
      <c r="K1369" s="57"/>
      <c r="L1369" s="58" t="s">
        <v>65</v>
      </c>
      <c r="M1369" s="59"/>
      <c r="N1369" s="61">
        <v>1</v>
      </c>
      <c r="O1369" s="62"/>
      <c r="P1369" s="63"/>
      <c r="Q1369" s="64"/>
      <c r="R1369" s="64"/>
      <c r="S1369" s="65"/>
      <c r="T1369" s="63" t="str">
        <f>IF(COUNT(N1369,P1369)=2,ROUND(N1369*P1369,2),"-
-")</f>
        <v>-
-</v>
      </c>
      <c r="U1369" s="65"/>
      <c r="V1369" s="55" t="s">
        <v>3596</v>
      </c>
      <c r="W1369" s="56"/>
      <c r="X1369" s="57"/>
    </row>
    <row r="1370" spans="1:24" ht="18.75" customHeight="1">
      <c r="A1370" s="2"/>
      <c r="B1370" s="2"/>
      <c r="C1370" s="2"/>
      <c r="D1370" s="2"/>
      <c r="E1370" s="55" t="s">
        <v>3405</v>
      </c>
      <c r="F1370" s="56"/>
      <c r="G1370" s="56"/>
      <c r="H1370" s="56"/>
      <c r="I1370" s="56"/>
      <c r="J1370" s="56"/>
      <c r="K1370" s="57"/>
      <c r="L1370" s="58" t="s">
        <v>65</v>
      </c>
      <c r="M1370" s="59"/>
      <c r="N1370" s="61">
        <v>1</v>
      </c>
      <c r="O1370" s="62"/>
      <c r="P1370" s="63"/>
      <c r="Q1370" s="64"/>
      <c r="R1370" s="64"/>
      <c r="S1370" s="65"/>
      <c r="T1370" s="63" t="str">
        <f>IF(COUNT(N1370,P1370)=2,ROUND(N1370*P1370,2),"-")</f>
        <v>-</v>
      </c>
      <c r="U1370" s="65"/>
      <c r="V1370" s="55" t="s">
        <v>3406</v>
      </c>
      <c r="W1370" s="56"/>
      <c r="X1370" s="57"/>
    </row>
    <row r="1371" spans="1:24" ht="37.65" customHeight="1">
      <c r="A1371" s="2"/>
      <c r="B1371" s="2"/>
      <c r="C1371" s="2"/>
      <c r="D1371" s="2"/>
      <c r="E1371" s="55" t="s">
        <v>3597</v>
      </c>
      <c r="F1371" s="56"/>
      <c r="G1371" s="56"/>
      <c r="H1371" s="56"/>
      <c r="I1371" s="56"/>
      <c r="J1371" s="56"/>
      <c r="K1371" s="57"/>
      <c r="L1371" s="58" t="s">
        <v>65</v>
      </c>
      <c r="M1371" s="59"/>
      <c r="N1371" s="61">
        <v>1</v>
      </c>
      <c r="O1371" s="62"/>
      <c r="P1371" s="63"/>
      <c r="Q1371" s="64"/>
      <c r="R1371" s="64"/>
      <c r="S1371" s="65"/>
      <c r="T1371" s="63" t="str">
        <f>IF(COUNT(N1371,P1371)=2,ROUND(N1371*P1371,2),"-
-")</f>
        <v>-
-</v>
      </c>
      <c r="U1371" s="65"/>
      <c r="V1371" s="55" t="s">
        <v>3598</v>
      </c>
      <c r="W1371" s="56"/>
      <c r="X1371" s="57"/>
    </row>
    <row r="1372" spans="1:24" ht="18.75" customHeight="1">
      <c r="A1372" s="2"/>
      <c r="B1372" s="2"/>
      <c r="C1372" s="2"/>
      <c r="D1372" s="2"/>
      <c r="E1372" s="55" t="s">
        <v>3407</v>
      </c>
      <c r="F1372" s="56"/>
      <c r="G1372" s="56"/>
      <c r="H1372" s="56"/>
      <c r="I1372" s="56"/>
      <c r="J1372" s="56"/>
      <c r="K1372" s="57"/>
      <c r="L1372" s="58" t="s">
        <v>65</v>
      </c>
      <c r="M1372" s="59"/>
      <c r="N1372" s="61">
        <v>1</v>
      </c>
      <c r="O1372" s="62"/>
      <c r="P1372" s="63" t="str">
        <f>IF(COUNT(T1365,T1366,T1367,T1368,T1369,T1370,T1371)=7,ROUND(SUM(T1365,T1366,T1367,T1368,T1369,T1370,T1371)*0.02,2),"")</f>
        <v/>
      </c>
      <c r="Q1372" s="64"/>
      <c r="R1372" s="64"/>
      <c r="S1372" s="65"/>
      <c r="T1372" s="63" t="str">
        <f>IF(COUNT(N1372,P1372)=2,ROUND(N1372*P1372,2),"-")</f>
        <v>-</v>
      </c>
      <c r="U1372" s="65"/>
      <c r="V1372" s="55" t="s">
        <v>3408</v>
      </c>
      <c r="W1372" s="56"/>
      <c r="X1372" s="57"/>
    </row>
    <row r="1373" spans="1:24" ht="18.899999999999999" customHeight="1">
      <c r="A1373" s="2"/>
      <c r="B1373" s="2"/>
      <c r="C1373" s="2"/>
      <c r="D1373" s="2"/>
      <c r="E1373" s="55" t="s">
        <v>3409</v>
      </c>
      <c r="F1373" s="56"/>
      <c r="G1373" s="56"/>
      <c r="H1373" s="56"/>
      <c r="I1373" s="56"/>
      <c r="J1373" s="56"/>
      <c r="K1373" s="57"/>
      <c r="L1373" s="58" t="s">
        <v>207</v>
      </c>
      <c r="M1373" s="59"/>
      <c r="N1373" s="61">
        <v>1</v>
      </c>
      <c r="O1373" s="62"/>
      <c r="P1373" s="66"/>
      <c r="Q1373" s="67"/>
      <c r="R1373" s="67"/>
      <c r="S1373" s="68"/>
      <c r="T1373" s="63" t="str">
        <f>IF(COUNT(T1365,T1366,T1367,T1368,T1369,T1370,T1371,T1372)=8,SUM(T1365,T1366,T1367,T1368,T1369,T1370,T1371,T1372),"-")</f>
        <v>-</v>
      </c>
      <c r="U1373" s="65"/>
      <c r="V1373" s="55"/>
      <c r="W1373" s="56"/>
      <c r="X1373" s="57"/>
    </row>
    <row r="1374" spans="1:24" ht="18.75" customHeight="1">
      <c r="A1374" s="2"/>
      <c r="B1374" s="2"/>
      <c r="C1374" s="2"/>
      <c r="D1374" s="2"/>
      <c r="E1374" s="55"/>
      <c r="F1374" s="56"/>
      <c r="G1374" s="56"/>
      <c r="H1374" s="56"/>
      <c r="I1374" s="56"/>
      <c r="J1374" s="56"/>
      <c r="K1374" s="57"/>
      <c r="L1374" s="58"/>
      <c r="M1374" s="59"/>
      <c r="N1374" s="69"/>
      <c r="O1374" s="70"/>
      <c r="P1374" s="69"/>
      <c r="Q1374" s="71"/>
      <c r="R1374" s="71"/>
      <c r="S1374" s="70"/>
      <c r="T1374" s="69"/>
      <c r="U1374" s="70"/>
      <c r="V1374" s="55"/>
      <c r="W1374" s="56"/>
      <c r="X1374" s="57"/>
    </row>
    <row r="1375" spans="1:24" ht="18.75" customHeight="1">
      <c r="A1375" s="2"/>
      <c r="B1375" s="2"/>
      <c r="C1375" s="2"/>
      <c r="D1375" s="2"/>
      <c r="E1375" s="55"/>
      <c r="F1375" s="56"/>
      <c r="G1375" s="56"/>
      <c r="H1375" s="56"/>
      <c r="I1375" s="56"/>
      <c r="J1375" s="56"/>
      <c r="K1375" s="57"/>
      <c r="L1375" s="58"/>
      <c r="M1375" s="59"/>
      <c r="N1375" s="69"/>
      <c r="O1375" s="70"/>
      <c r="P1375" s="69"/>
      <c r="Q1375" s="71"/>
      <c r="R1375" s="71"/>
      <c r="S1375" s="70"/>
      <c r="T1375" s="69"/>
      <c r="U1375" s="70"/>
      <c r="V1375" s="55"/>
      <c r="W1375" s="56"/>
      <c r="X1375" s="57"/>
    </row>
    <row r="1376" spans="1:24" ht="18.75" customHeight="1">
      <c r="A1376" s="2"/>
      <c r="B1376" s="2"/>
      <c r="C1376" s="2"/>
      <c r="D1376" s="2"/>
      <c r="E1376" s="55"/>
      <c r="F1376" s="56"/>
      <c r="G1376" s="56"/>
      <c r="H1376" s="56"/>
      <c r="I1376" s="56"/>
      <c r="J1376" s="56"/>
      <c r="K1376" s="57"/>
      <c r="L1376" s="58"/>
      <c r="M1376" s="59"/>
      <c r="N1376" s="69"/>
      <c r="O1376" s="70"/>
      <c r="P1376" s="69"/>
      <c r="Q1376" s="71"/>
      <c r="R1376" s="71"/>
      <c r="S1376" s="70"/>
      <c r="T1376" s="69"/>
      <c r="U1376" s="70"/>
      <c r="V1376" s="55"/>
      <c r="W1376" s="56"/>
      <c r="X1376" s="57"/>
    </row>
    <row r="1377" spans="1:24" ht="18.75" customHeight="1">
      <c r="A1377" s="2"/>
      <c r="B1377" s="2"/>
      <c r="C1377" s="2"/>
      <c r="D1377" s="2"/>
      <c r="E1377" s="55"/>
      <c r="F1377" s="56"/>
      <c r="G1377" s="56"/>
      <c r="H1377" s="56"/>
      <c r="I1377" s="56"/>
      <c r="J1377" s="56"/>
      <c r="K1377" s="57"/>
      <c r="L1377" s="58"/>
      <c r="M1377" s="59"/>
      <c r="N1377" s="69"/>
      <c r="O1377" s="70"/>
      <c r="P1377" s="69"/>
      <c r="Q1377" s="71"/>
      <c r="R1377" s="71"/>
      <c r="S1377" s="70"/>
      <c r="T1377" s="69"/>
      <c r="U1377" s="70"/>
      <c r="V1377" s="55"/>
      <c r="W1377" s="56"/>
      <c r="X1377" s="57"/>
    </row>
    <row r="1378" spans="1:24" ht="18.75" customHeight="1">
      <c r="A1378" s="2"/>
      <c r="B1378" s="2"/>
      <c r="C1378" s="2"/>
      <c r="D1378" s="2"/>
      <c r="E1378" s="55"/>
      <c r="F1378" s="56"/>
      <c r="G1378" s="56"/>
      <c r="H1378" s="56"/>
      <c r="I1378" s="56"/>
      <c r="J1378" s="56"/>
      <c r="K1378" s="57"/>
      <c r="L1378" s="58"/>
      <c r="M1378" s="59"/>
      <c r="N1378" s="69"/>
      <c r="O1378" s="70"/>
      <c r="P1378" s="69"/>
      <c r="Q1378" s="71"/>
      <c r="R1378" s="71"/>
      <c r="S1378" s="70"/>
      <c r="T1378" s="69"/>
      <c r="U1378" s="70"/>
      <c r="V1378" s="55"/>
      <c r="W1378" s="56"/>
      <c r="X1378" s="57"/>
    </row>
    <row r="1379" spans="1:24" ht="18.75" customHeight="1">
      <c r="A1379" s="2"/>
      <c r="B1379" s="2"/>
      <c r="C1379" s="2"/>
      <c r="D1379" s="2"/>
      <c r="E1379" s="55"/>
      <c r="F1379" s="56"/>
      <c r="G1379" s="56"/>
      <c r="H1379" s="56"/>
      <c r="I1379" s="56"/>
      <c r="J1379" s="56"/>
      <c r="K1379" s="57"/>
      <c r="L1379" s="58"/>
      <c r="M1379" s="59"/>
      <c r="N1379" s="69"/>
      <c r="O1379" s="70"/>
      <c r="P1379" s="69"/>
      <c r="Q1379" s="71"/>
      <c r="R1379" s="71"/>
      <c r="S1379" s="70"/>
      <c r="T1379" s="69"/>
      <c r="U1379" s="70"/>
      <c r="V1379" s="55"/>
      <c r="W1379" s="56"/>
      <c r="X1379" s="57"/>
    </row>
    <row r="1380" spans="1:24" ht="18.75" customHeight="1">
      <c r="A1380" s="2"/>
      <c r="B1380" s="2"/>
      <c r="C1380" s="2"/>
      <c r="D1380" s="2"/>
      <c r="E1380" s="55"/>
      <c r="F1380" s="56"/>
      <c r="G1380" s="56"/>
      <c r="H1380" s="56"/>
      <c r="I1380" s="56"/>
      <c r="J1380" s="56"/>
      <c r="K1380" s="57"/>
      <c r="L1380" s="58"/>
      <c r="M1380" s="59"/>
      <c r="N1380" s="69"/>
      <c r="O1380" s="70"/>
      <c r="P1380" s="69"/>
      <c r="Q1380" s="71"/>
      <c r="R1380" s="71"/>
      <c r="S1380" s="70"/>
      <c r="T1380" s="69"/>
      <c r="U1380" s="70"/>
      <c r="V1380" s="55"/>
      <c r="W1380" s="56"/>
      <c r="X1380" s="57"/>
    </row>
    <row r="1381" spans="1:24" ht="18.75" customHeight="1">
      <c r="A1381" s="2"/>
      <c r="B1381" s="2"/>
      <c r="C1381" s="2"/>
      <c r="D1381" s="2"/>
      <c r="E1381" s="55"/>
      <c r="F1381" s="56"/>
      <c r="G1381" s="56"/>
      <c r="H1381" s="56"/>
      <c r="I1381" s="56"/>
      <c r="J1381" s="56"/>
      <c r="K1381" s="57"/>
      <c r="L1381" s="58"/>
      <c r="M1381" s="59"/>
      <c r="N1381" s="69"/>
      <c r="O1381" s="70"/>
      <c r="P1381" s="69"/>
      <c r="Q1381" s="71"/>
      <c r="R1381" s="71"/>
      <c r="S1381" s="70"/>
      <c r="T1381" s="69"/>
      <c r="U1381" s="70"/>
      <c r="V1381" s="55"/>
      <c r="W1381" s="56"/>
      <c r="X1381" s="57"/>
    </row>
    <row r="1382" spans="1:24" ht="18.75" customHeight="1">
      <c r="A1382" s="2"/>
      <c r="B1382" s="2"/>
      <c r="C1382" s="2"/>
      <c r="D1382" s="2"/>
      <c r="E1382" s="55"/>
      <c r="F1382" s="56"/>
      <c r="G1382" s="56"/>
      <c r="H1382" s="56"/>
      <c r="I1382" s="56"/>
      <c r="J1382" s="56"/>
      <c r="K1382" s="57"/>
      <c r="L1382" s="58"/>
      <c r="M1382" s="59"/>
      <c r="N1382" s="69"/>
      <c r="O1382" s="70"/>
      <c r="P1382" s="69"/>
      <c r="Q1382" s="71"/>
      <c r="R1382" s="71"/>
      <c r="S1382" s="70"/>
      <c r="T1382" s="69"/>
      <c r="U1382" s="70"/>
      <c r="V1382" s="55"/>
      <c r="W1382" s="56"/>
      <c r="X1382" s="57"/>
    </row>
    <row r="1383" spans="1:24" ht="18.75" customHeight="1">
      <c r="A1383" s="2"/>
      <c r="B1383" s="2"/>
      <c r="C1383" s="2"/>
      <c r="D1383" s="2"/>
      <c r="E1383" s="55"/>
      <c r="F1383" s="56"/>
      <c r="G1383" s="56"/>
      <c r="H1383" s="56"/>
      <c r="I1383" s="56"/>
      <c r="J1383" s="56"/>
      <c r="K1383" s="57"/>
      <c r="L1383" s="58"/>
      <c r="M1383" s="59"/>
      <c r="N1383" s="69"/>
      <c r="O1383" s="70"/>
      <c r="P1383" s="69"/>
      <c r="Q1383" s="71"/>
      <c r="R1383" s="71"/>
      <c r="S1383" s="70"/>
      <c r="T1383" s="69"/>
      <c r="U1383" s="70"/>
      <c r="V1383" s="55"/>
      <c r="W1383" s="56"/>
      <c r="X1383" s="57"/>
    </row>
    <row r="1384" spans="1:24" ht="18.75" customHeight="1">
      <c r="A1384" s="2"/>
      <c r="B1384" s="2"/>
      <c r="C1384" s="2"/>
      <c r="D1384" s="2"/>
      <c r="E1384" s="55"/>
      <c r="F1384" s="56"/>
      <c r="G1384" s="56"/>
      <c r="H1384" s="56"/>
      <c r="I1384" s="56"/>
      <c r="J1384" s="56"/>
      <c r="K1384" s="57"/>
      <c r="L1384" s="58"/>
      <c r="M1384" s="59"/>
      <c r="N1384" s="69"/>
      <c r="O1384" s="70"/>
      <c r="P1384" s="69"/>
      <c r="Q1384" s="71"/>
      <c r="R1384" s="71"/>
      <c r="S1384" s="70"/>
      <c r="T1384" s="69"/>
      <c r="U1384" s="70"/>
      <c r="V1384" s="55"/>
      <c r="W1384" s="56"/>
      <c r="X1384" s="57"/>
    </row>
    <row r="1385" spans="1:24" ht="18.75" customHeight="1">
      <c r="A1385" s="2"/>
      <c r="B1385" s="2"/>
      <c r="C1385" s="2"/>
      <c r="D1385" s="2"/>
      <c r="E1385" s="55"/>
      <c r="F1385" s="56"/>
      <c r="G1385" s="56"/>
      <c r="H1385" s="56"/>
      <c r="I1385" s="56"/>
      <c r="J1385" s="56"/>
      <c r="K1385" s="57"/>
      <c r="L1385" s="58"/>
      <c r="M1385" s="59"/>
      <c r="N1385" s="69"/>
      <c r="O1385" s="70"/>
      <c r="P1385" s="69"/>
      <c r="Q1385" s="71"/>
      <c r="R1385" s="71"/>
      <c r="S1385" s="70"/>
      <c r="T1385" s="69"/>
      <c r="U1385" s="70"/>
      <c r="V1385" s="55"/>
      <c r="W1385" s="56"/>
      <c r="X1385" s="57"/>
    </row>
    <row r="1386" spans="1:24" ht="18.75" customHeight="1">
      <c r="A1386" s="2"/>
      <c r="B1386" s="2"/>
      <c r="C1386" s="2"/>
      <c r="D1386" s="2"/>
      <c r="E1386" s="55"/>
      <c r="F1386" s="56"/>
      <c r="G1386" s="56"/>
      <c r="H1386" s="56"/>
      <c r="I1386" s="56"/>
      <c r="J1386" s="56"/>
      <c r="K1386" s="57"/>
      <c r="L1386" s="58"/>
      <c r="M1386" s="59"/>
      <c r="N1386" s="69"/>
      <c r="O1386" s="70"/>
      <c r="P1386" s="69"/>
      <c r="Q1386" s="71"/>
      <c r="R1386" s="71"/>
      <c r="S1386" s="70"/>
      <c r="T1386" s="69"/>
      <c r="U1386" s="70"/>
      <c r="V1386" s="55"/>
      <c r="W1386" s="56"/>
      <c r="X1386" s="57"/>
    </row>
    <row r="1387" spans="1:24" ht="37.65" customHeight="1">
      <c r="A1387" s="2"/>
      <c r="B1387" s="2"/>
      <c r="C1387" s="2"/>
      <c r="D1387" s="2"/>
      <c r="E1387" s="55" t="s">
        <v>3410</v>
      </c>
      <c r="F1387" s="56"/>
      <c r="G1387" s="56"/>
      <c r="H1387" s="56"/>
      <c r="I1387" s="56"/>
      <c r="J1387" s="56"/>
      <c r="K1387" s="56"/>
      <c r="L1387" s="56"/>
      <c r="M1387" s="57"/>
      <c r="N1387" s="58" t="s">
        <v>3599</v>
      </c>
      <c r="O1387" s="60"/>
      <c r="P1387" s="60"/>
      <c r="Q1387" s="60"/>
      <c r="R1387" s="60"/>
      <c r="S1387" s="59"/>
      <c r="T1387" s="72" t="str">
        <f>IF(COUNT(T1373,N1373)=2,IF(N1373=0,"-",ROUND(T1373/N1373,2)),"-")</f>
        <v>-</v>
      </c>
      <c r="U1387" s="73"/>
      <c r="V1387" s="55"/>
      <c r="W1387" s="56"/>
      <c r="X1387" s="57"/>
    </row>
    <row r="1388" spans="1:24" ht="49.5" customHeight="1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spans="1:24" ht="12" customHeight="1">
      <c r="A1389" s="2"/>
      <c r="B1389" s="2"/>
      <c r="C1389" s="75" t="s">
        <v>42</v>
      </c>
      <c r="D1389" s="75"/>
      <c r="E1389" s="75"/>
      <c r="F1389" s="75"/>
      <c r="G1389" s="75"/>
      <c r="H1389" s="2"/>
      <c r="I1389" s="75" t="s">
        <v>43</v>
      </c>
      <c r="J1389" s="75"/>
      <c r="K1389" s="2"/>
      <c r="L1389" s="2"/>
      <c r="M1389" s="75" t="s">
        <v>44</v>
      </c>
      <c r="N1389" s="75"/>
      <c r="O1389" s="2"/>
      <c r="P1389" s="2"/>
      <c r="Q1389" s="10" t="s">
        <v>43</v>
      </c>
      <c r="R1389" s="2"/>
      <c r="S1389" s="2"/>
      <c r="T1389" s="2"/>
      <c r="U1389" s="2"/>
      <c r="V1389" s="2"/>
      <c r="W1389" s="2"/>
      <c r="X1389" s="2"/>
    </row>
    <row r="1390" spans="1:24" ht="6.45" customHeight="1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 spans="1:24" ht="20.85" customHeight="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 spans="1:24" ht="18" customHeight="1">
      <c r="A1392" s="74" t="s">
        <v>0</v>
      </c>
      <c r="B1392" s="74"/>
      <c r="C1392" s="74"/>
      <c r="D1392" s="74"/>
      <c r="E1392" s="74"/>
      <c r="F1392" s="74"/>
      <c r="G1392" s="74"/>
      <c r="H1392" s="74"/>
      <c r="I1392" s="74"/>
      <c r="J1392" s="74"/>
      <c r="K1392" s="74"/>
      <c r="L1392" s="74"/>
      <c r="M1392" s="74"/>
      <c r="N1392" s="74"/>
      <c r="O1392" s="74"/>
      <c r="P1392" s="74"/>
      <c r="Q1392" s="74"/>
      <c r="R1392" s="74"/>
      <c r="S1392" s="74"/>
      <c r="T1392" s="74"/>
      <c r="U1392" s="74"/>
      <c r="V1392" s="74"/>
      <c r="W1392" s="74"/>
      <c r="X1392" s="74"/>
    </row>
    <row r="1393" spans="1:24" ht="6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 spans="1:24" ht="18" customHeight="1">
      <c r="A1394" s="74" t="s">
        <v>3387</v>
      </c>
      <c r="B1394" s="74"/>
      <c r="C1394" s="74"/>
      <c r="D1394" s="74"/>
      <c r="E1394" s="74"/>
      <c r="F1394" s="74"/>
      <c r="G1394" s="74"/>
      <c r="H1394" s="74"/>
      <c r="I1394" s="74"/>
      <c r="J1394" s="74"/>
      <c r="K1394" s="74"/>
      <c r="L1394" s="74"/>
      <c r="M1394" s="74"/>
      <c r="N1394" s="74"/>
      <c r="O1394" s="74"/>
      <c r="P1394" s="74"/>
      <c r="Q1394" s="74"/>
      <c r="R1394" s="74"/>
      <c r="S1394" s="74"/>
      <c r="T1394" s="74"/>
      <c r="U1394" s="74"/>
      <c r="V1394" s="74"/>
      <c r="W1394" s="74"/>
      <c r="X1394" s="74"/>
    </row>
    <row r="1395" spans="1:24" ht="4.0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spans="1:24" ht="12" customHeight="1">
      <c r="A1396" s="2"/>
      <c r="B1396" s="2"/>
      <c r="C1396" s="2"/>
      <c r="D1396" s="2"/>
      <c r="E1396" s="2"/>
      <c r="F1396" s="75" t="s">
        <v>3388</v>
      </c>
      <c r="G1396" s="75"/>
      <c r="H1396" s="75"/>
      <c r="I1396" s="75"/>
      <c r="J1396" s="75"/>
      <c r="K1396" s="75"/>
      <c r="L1396" s="75"/>
      <c r="M1396" s="75"/>
      <c r="N1396" s="75"/>
      <c r="O1396" s="75"/>
      <c r="P1396" s="75"/>
      <c r="Q1396" s="75"/>
      <c r="R1396" s="75"/>
      <c r="S1396" s="2"/>
      <c r="T1396" s="2"/>
      <c r="U1396" s="2"/>
      <c r="V1396" s="2"/>
      <c r="W1396" s="2"/>
      <c r="X1396" s="2"/>
    </row>
    <row r="1397" spans="1:24" ht="1.05" customHeight="1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 spans="1:24" ht="2.7" customHeight="1">
      <c r="A1398" s="2"/>
      <c r="B1398" s="2"/>
      <c r="C1398" s="2"/>
      <c r="D1398" s="2"/>
      <c r="E1398" s="2"/>
      <c r="F1398" s="75" t="s">
        <v>3389</v>
      </c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 spans="1:24" ht="9.15" customHeight="1">
      <c r="A1399" s="2"/>
      <c r="B1399" s="2"/>
      <c r="C1399" s="2"/>
      <c r="D1399" s="2"/>
      <c r="E1399" s="2"/>
      <c r="F1399" s="75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76" t="s">
        <v>2</v>
      </c>
      <c r="V1399" s="76"/>
      <c r="W1399" s="76"/>
      <c r="X1399" s="76"/>
    </row>
    <row r="1400" spans="1:24" ht="2.7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76"/>
      <c r="V1400" s="76"/>
      <c r="W1400" s="76"/>
      <c r="X1400" s="76"/>
    </row>
    <row r="1401" spans="1:24" ht="0.45" customHeight="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spans="1:24" ht="2.1" customHeight="1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75" t="s">
        <v>3659</v>
      </c>
      <c r="V1402" s="75"/>
      <c r="W1402" s="75"/>
      <c r="X1402" s="2"/>
    </row>
    <row r="1403" spans="1:24" ht="9.75" customHeight="1">
      <c r="A1403" s="2"/>
      <c r="B1403" s="75" t="s">
        <v>3391</v>
      </c>
      <c r="C1403" s="75"/>
      <c r="D1403" s="2"/>
      <c r="E1403" s="2"/>
      <c r="F1403" s="75" t="s">
        <v>3392</v>
      </c>
      <c r="G1403" s="75"/>
      <c r="H1403" s="75"/>
      <c r="I1403" s="75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75"/>
      <c r="V1403" s="75"/>
      <c r="W1403" s="75"/>
      <c r="X1403" s="2"/>
    </row>
    <row r="1404" spans="1:24" ht="2.1" customHeight="1">
      <c r="A1404" s="2"/>
      <c r="B1404" s="75"/>
      <c r="C1404" s="75"/>
      <c r="D1404" s="2"/>
      <c r="E1404" s="2"/>
      <c r="F1404" s="75"/>
      <c r="G1404" s="75"/>
      <c r="H1404" s="75"/>
      <c r="I1404" s="75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 spans="1:24" ht="1.8" customHeight="1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 spans="1:24" ht="36.75" customHeight="1">
      <c r="A1406" s="49" t="s">
        <v>255</v>
      </c>
      <c r="B1406" s="50"/>
      <c r="C1406" s="50"/>
      <c r="D1406" s="51"/>
      <c r="E1406" s="49" t="s">
        <v>3660</v>
      </c>
      <c r="F1406" s="50"/>
      <c r="G1406" s="50"/>
      <c r="H1406" s="50"/>
      <c r="I1406" s="50"/>
      <c r="J1406" s="50"/>
      <c r="K1406" s="50"/>
      <c r="L1406" s="50"/>
      <c r="M1406" s="51"/>
      <c r="N1406" s="52" t="s">
        <v>3585</v>
      </c>
      <c r="O1406" s="53"/>
      <c r="P1406" s="53"/>
      <c r="Q1406" s="53"/>
      <c r="R1406" s="53"/>
      <c r="S1406" s="54"/>
      <c r="T1406" s="49" t="s">
        <v>3661</v>
      </c>
      <c r="U1406" s="50"/>
      <c r="V1406" s="50"/>
      <c r="W1406" s="50"/>
      <c r="X1406" s="51"/>
    </row>
    <row r="1407" spans="1:24" ht="18.75" customHeight="1">
      <c r="A1407" s="2"/>
      <c r="B1407" s="2"/>
      <c r="C1407" s="2"/>
      <c r="D1407" s="2"/>
      <c r="E1407" s="55" t="s">
        <v>3396</v>
      </c>
      <c r="F1407" s="56"/>
      <c r="G1407" s="56"/>
      <c r="H1407" s="56"/>
      <c r="I1407" s="56"/>
      <c r="J1407" s="56"/>
      <c r="K1407" s="57"/>
      <c r="L1407" s="58" t="s">
        <v>3397</v>
      </c>
      <c r="M1407" s="59"/>
      <c r="N1407" s="58" t="s">
        <v>3398</v>
      </c>
      <c r="O1407" s="59"/>
      <c r="P1407" s="58" t="s">
        <v>3399</v>
      </c>
      <c r="Q1407" s="60"/>
      <c r="R1407" s="60"/>
      <c r="S1407" s="59"/>
      <c r="T1407" s="58" t="s">
        <v>3400</v>
      </c>
      <c r="U1407" s="59"/>
      <c r="V1407" s="58" t="s">
        <v>53</v>
      </c>
      <c r="W1407" s="60"/>
      <c r="X1407" s="59"/>
    </row>
    <row r="1408" spans="1:24" ht="37.65" customHeight="1">
      <c r="A1408" s="2"/>
      <c r="B1408" s="2"/>
      <c r="C1408" s="2"/>
      <c r="D1408" s="2"/>
      <c r="E1408" s="55" t="s">
        <v>3587</v>
      </c>
      <c r="F1408" s="56"/>
      <c r="G1408" s="56"/>
      <c r="H1408" s="56"/>
      <c r="I1408" s="56"/>
      <c r="J1408" s="56"/>
      <c r="K1408" s="57"/>
      <c r="L1408" s="58" t="s">
        <v>58</v>
      </c>
      <c r="M1408" s="59"/>
      <c r="N1408" s="61">
        <v>5</v>
      </c>
      <c r="O1408" s="62"/>
      <c r="P1408" s="63"/>
      <c r="Q1408" s="64"/>
      <c r="R1408" s="64"/>
      <c r="S1408" s="65"/>
      <c r="T1408" s="63" t="str">
        <f t="shared" ref="T1408:T1413" si="15">IF(COUNT(N1408,P1408)=2,ROUND(N1408*P1408,2),"-
-")</f>
        <v>-
-</v>
      </c>
      <c r="U1408" s="65"/>
      <c r="V1408" s="55" t="s">
        <v>3588</v>
      </c>
      <c r="W1408" s="56"/>
      <c r="X1408" s="57"/>
    </row>
    <row r="1409" spans="1:24" ht="37.65" customHeight="1">
      <c r="A1409" s="2"/>
      <c r="B1409" s="2"/>
      <c r="C1409" s="2"/>
      <c r="D1409" s="2"/>
      <c r="E1409" s="55" t="s">
        <v>3662</v>
      </c>
      <c r="F1409" s="56"/>
      <c r="G1409" s="56"/>
      <c r="H1409" s="56"/>
      <c r="I1409" s="56"/>
      <c r="J1409" s="56"/>
      <c r="K1409" s="57"/>
      <c r="L1409" s="58" t="s">
        <v>58</v>
      </c>
      <c r="M1409" s="59"/>
      <c r="N1409" s="61">
        <v>2</v>
      </c>
      <c r="O1409" s="62"/>
      <c r="P1409" s="63"/>
      <c r="Q1409" s="64"/>
      <c r="R1409" s="64"/>
      <c r="S1409" s="65"/>
      <c r="T1409" s="63" t="str">
        <f t="shared" si="15"/>
        <v>-
-</v>
      </c>
      <c r="U1409" s="65"/>
      <c r="V1409" s="55" t="s">
        <v>3663</v>
      </c>
      <c r="W1409" s="56"/>
      <c r="X1409" s="57"/>
    </row>
    <row r="1410" spans="1:24" ht="37.65" customHeight="1">
      <c r="A1410" s="2"/>
      <c r="B1410" s="2"/>
      <c r="C1410" s="2"/>
      <c r="D1410" s="2"/>
      <c r="E1410" s="55" t="s">
        <v>3589</v>
      </c>
      <c r="F1410" s="56"/>
      <c r="G1410" s="56"/>
      <c r="H1410" s="56"/>
      <c r="I1410" s="56"/>
      <c r="J1410" s="56"/>
      <c r="K1410" s="57"/>
      <c r="L1410" s="58" t="s">
        <v>58</v>
      </c>
      <c r="M1410" s="59"/>
      <c r="N1410" s="61">
        <v>14</v>
      </c>
      <c r="O1410" s="62"/>
      <c r="P1410" s="63"/>
      <c r="Q1410" s="64"/>
      <c r="R1410" s="64"/>
      <c r="S1410" s="65"/>
      <c r="T1410" s="63" t="str">
        <f t="shared" si="15"/>
        <v>-
-</v>
      </c>
      <c r="U1410" s="65"/>
      <c r="V1410" s="55" t="s">
        <v>3590</v>
      </c>
      <c r="W1410" s="56"/>
      <c r="X1410" s="57"/>
    </row>
    <row r="1411" spans="1:24" ht="37.65" customHeight="1">
      <c r="A1411" s="2"/>
      <c r="B1411" s="2"/>
      <c r="C1411" s="2"/>
      <c r="D1411" s="2"/>
      <c r="E1411" s="55" t="s">
        <v>3591</v>
      </c>
      <c r="F1411" s="56"/>
      <c r="G1411" s="56"/>
      <c r="H1411" s="56"/>
      <c r="I1411" s="56"/>
      <c r="J1411" s="56"/>
      <c r="K1411" s="57"/>
      <c r="L1411" s="58" t="s">
        <v>65</v>
      </c>
      <c r="M1411" s="59"/>
      <c r="N1411" s="61">
        <v>1</v>
      </c>
      <c r="O1411" s="62"/>
      <c r="P1411" s="63"/>
      <c r="Q1411" s="64"/>
      <c r="R1411" s="64"/>
      <c r="S1411" s="65"/>
      <c r="T1411" s="63" t="str">
        <f t="shared" si="15"/>
        <v>-
-</v>
      </c>
      <c r="U1411" s="65"/>
      <c r="V1411" s="55" t="s">
        <v>3592</v>
      </c>
      <c r="W1411" s="56"/>
      <c r="X1411" s="57"/>
    </row>
    <row r="1412" spans="1:24" ht="37.65" customHeight="1">
      <c r="A1412" s="2"/>
      <c r="B1412" s="2"/>
      <c r="C1412" s="2"/>
      <c r="D1412" s="2"/>
      <c r="E1412" s="55" t="s">
        <v>3593</v>
      </c>
      <c r="F1412" s="56"/>
      <c r="G1412" s="56"/>
      <c r="H1412" s="56"/>
      <c r="I1412" s="56"/>
      <c r="J1412" s="56"/>
      <c r="K1412" s="57"/>
      <c r="L1412" s="58" t="s">
        <v>65</v>
      </c>
      <c r="M1412" s="59"/>
      <c r="N1412" s="61">
        <v>1</v>
      </c>
      <c r="O1412" s="62"/>
      <c r="P1412" s="63"/>
      <c r="Q1412" s="64"/>
      <c r="R1412" s="64"/>
      <c r="S1412" s="65"/>
      <c r="T1412" s="63" t="str">
        <f t="shared" si="15"/>
        <v>-
-</v>
      </c>
      <c r="U1412" s="65"/>
      <c r="V1412" s="55" t="s">
        <v>3594</v>
      </c>
      <c r="W1412" s="56"/>
      <c r="X1412" s="57"/>
    </row>
    <row r="1413" spans="1:24" ht="37.65" customHeight="1">
      <c r="A1413" s="2"/>
      <c r="B1413" s="2"/>
      <c r="C1413" s="2"/>
      <c r="D1413" s="2"/>
      <c r="E1413" s="55" t="s">
        <v>3664</v>
      </c>
      <c r="F1413" s="56"/>
      <c r="G1413" s="56"/>
      <c r="H1413" s="56"/>
      <c r="I1413" s="56"/>
      <c r="J1413" s="56"/>
      <c r="K1413" s="57"/>
      <c r="L1413" s="58" t="s">
        <v>65</v>
      </c>
      <c r="M1413" s="59"/>
      <c r="N1413" s="61">
        <v>1</v>
      </c>
      <c r="O1413" s="62"/>
      <c r="P1413" s="63"/>
      <c r="Q1413" s="64"/>
      <c r="R1413" s="64"/>
      <c r="S1413" s="65"/>
      <c r="T1413" s="63" t="str">
        <f t="shared" si="15"/>
        <v>-
-</v>
      </c>
      <c r="U1413" s="65"/>
      <c r="V1413" s="55" t="s">
        <v>3665</v>
      </c>
      <c r="W1413" s="56"/>
      <c r="X1413" s="57"/>
    </row>
    <row r="1414" spans="1:24" ht="18.75" customHeight="1">
      <c r="A1414" s="2"/>
      <c r="B1414" s="2"/>
      <c r="C1414" s="2"/>
      <c r="D1414" s="2"/>
      <c r="E1414" s="55" t="s">
        <v>3405</v>
      </c>
      <c r="F1414" s="56"/>
      <c r="G1414" s="56"/>
      <c r="H1414" s="56"/>
      <c r="I1414" s="56"/>
      <c r="J1414" s="56"/>
      <c r="K1414" s="57"/>
      <c r="L1414" s="58" t="s">
        <v>65</v>
      </c>
      <c r="M1414" s="59"/>
      <c r="N1414" s="61">
        <v>1</v>
      </c>
      <c r="O1414" s="62"/>
      <c r="P1414" s="63"/>
      <c r="Q1414" s="64"/>
      <c r="R1414" s="64"/>
      <c r="S1414" s="65"/>
      <c r="T1414" s="63" t="str">
        <f>IF(COUNT(N1414,P1414)=2,ROUND(N1414*P1414,2),"-")</f>
        <v>-</v>
      </c>
      <c r="U1414" s="65"/>
      <c r="V1414" s="55" t="s">
        <v>3406</v>
      </c>
      <c r="W1414" s="56"/>
      <c r="X1414" s="57"/>
    </row>
    <row r="1415" spans="1:24" ht="18.75" customHeight="1">
      <c r="A1415" s="2"/>
      <c r="B1415" s="2"/>
      <c r="C1415" s="2"/>
      <c r="D1415" s="2"/>
      <c r="E1415" s="55" t="s">
        <v>3407</v>
      </c>
      <c r="F1415" s="56"/>
      <c r="G1415" s="56"/>
      <c r="H1415" s="56"/>
      <c r="I1415" s="56"/>
      <c r="J1415" s="56"/>
      <c r="K1415" s="57"/>
      <c r="L1415" s="58" t="s">
        <v>65</v>
      </c>
      <c r="M1415" s="59"/>
      <c r="N1415" s="61">
        <v>1</v>
      </c>
      <c r="O1415" s="62"/>
      <c r="P1415" s="63" t="str">
        <f>IF(COUNT(T1408,T1409,T1410,T1411,T1412,T1413,T1414)=7,ROUND(SUM(T1408,T1409,T1410,T1411,T1412,T1413,T1414)*0.02,2),"")</f>
        <v/>
      </c>
      <c r="Q1415" s="64"/>
      <c r="R1415" s="64"/>
      <c r="S1415" s="65"/>
      <c r="T1415" s="63" t="str">
        <f>IF(COUNT(N1415,P1415)=2,ROUND(N1415*P1415,2),"-")</f>
        <v>-</v>
      </c>
      <c r="U1415" s="65"/>
      <c r="V1415" s="55" t="s">
        <v>3408</v>
      </c>
      <c r="W1415" s="56"/>
      <c r="X1415" s="57"/>
    </row>
    <row r="1416" spans="1:24" ht="18.899999999999999" customHeight="1">
      <c r="A1416" s="2"/>
      <c r="B1416" s="2"/>
      <c r="C1416" s="2"/>
      <c r="D1416" s="2"/>
      <c r="E1416" s="55" t="s">
        <v>3409</v>
      </c>
      <c r="F1416" s="56"/>
      <c r="G1416" s="56"/>
      <c r="H1416" s="56"/>
      <c r="I1416" s="56"/>
      <c r="J1416" s="56"/>
      <c r="K1416" s="57"/>
      <c r="L1416" s="58" t="s">
        <v>207</v>
      </c>
      <c r="M1416" s="59"/>
      <c r="N1416" s="61">
        <v>1</v>
      </c>
      <c r="O1416" s="62"/>
      <c r="P1416" s="66"/>
      <c r="Q1416" s="67"/>
      <c r="R1416" s="67"/>
      <c r="S1416" s="68"/>
      <c r="T1416" s="63" t="str">
        <f>IF(COUNT(T1408,T1409,T1410,T1411,T1412,T1413,T1414,T1415)=8,SUM(T1408,T1409,T1410,T1411,T1412,T1413,T1414,T1415),"-")</f>
        <v>-</v>
      </c>
      <c r="U1416" s="65"/>
      <c r="V1416" s="55"/>
      <c r="W1416" s="56"/>
      <c r="X1416" s="57"/>
    </row>
    <row r="1417" spans="1:24" ht="18.75" customHeight="1">
      <c r="A1417" s="2"/>
      <c r="B1417" s="2"/>
      <c r="C1417" s="2"/>
      <c r="D1417" s="2"/>
      <c r="E1417" s="55"/>
      <c r="F1417" s="56"/>
      <c r="G1417" s="56"/>
      <c r="H1417" s="56"/>
      <c r="I1417" s="56"/>
      <c r="J1417" s="56"/>
      <c r="K1417" s="57"/>
      <c r="L1417" s="58"/>
      <c r="M1417" s="59"/>
      <c r="N1417" s="69"/>
      <c r="O1417" s="70"/>
      <c r="P1417" s="69"/>
      <c r="Q1417" s="71"/>
      <c r="R1417" s="71"/>
      <c r="S1417" s="70"/>
      <c r="T1417" s="69"/>
      <c r="U1417" s="70"/>
      <c r="V1417" s="55"/>
      <c r="W1417" s="56"/>
      <c r="X1417" s="57"/>
    </row>
    <row r="1418" spans="1:24" ht="18.75" customHeight="1">
      <c r="A1418" s="2"/>
      <c r="B1418" s="2"/>
      <c r="C1418" s="2"/>
      <c r="D1418" s="2"/>
      <c r="E1418" s="55"/>
      <c r="F1418" s="56"/>
      <c r="G1418" s="56"/>
      <c r="H1418" s="56"/>
      <c r="I1418" s="56"/>
      <c r="J1418" s="56"/>
      <c r="K1418" s="57"/>
      <c r="L1418" s="58"/>
      <c r="M1418" s="59"/>
      <c r="N1418" s="69"/>
      <c r="O1418" s="70"/>
      <c r="P1418" s="69"/>
      <c r="Q1418" s="71"/>
      <c r="R1418" s="71"/>
      <c r="S1418" s="70"/>
      <c r="T1418" s="69"/>
      <c r="U1418" s="70"/>
      <c r="V1418" s="55"/>
      <c r="W1418" s="56"/>
      <c r="X1418" s="57"/>
    </row>
    <row r="1419" spans="1:24" ht="18.75" customHeight="1">
      <c r="A1419" s="2"/>
      <c r="B1419" s="2"/>
      <c r="C1419" s="2"/>
      <c r="D1419" s="2"/>
      <c r="E1419" s="55"/>
      <c r="F1419" s="56"/>
      <c r="G1419" s="56"/>
      <c r="H1419" s="56"/>
      <c r="I1419" s="56"/>
      <c r="J1419" s="56"/>
      <c r="K1419" s="57"/>
      <c r="L1419" s="58"/>
      <c r="M1419" s="59"/>
      <c r="N1419" s="69"/>
      <c r="O1419" s="70"/>
      <c r="P1419" s="69"/>
      <c r="Q1419" s="71"/>
      <c r="R1419" s="71"/>
      <c r="S1419" s="70"/>
      <c r="T1419" s="69"/>
      <c r="U1419" s="70"/>
      <c r="V1419" s="55"/>
      <c r="W1419" s="56"/>
      <c r="X1419" s="57"/>
    </row>
    <row r="1420" spans="1:24" ht="18.75" customHeight="1">
      <c r="A1420" s="2"/>
      <c r="B1420" s="2"/>
      <c r="C1420" s="2"/>
      <c r="D1420" s="2"/>
      <c r="E1420" s="55"/>
      <c r="F1420" s="56"/>
      <c r="G1420" s="56"/>
      <c r="H1420" s="56"/>
      <c r="I1420" s="56"/>
      <c r="J1420" s="56"/>
      <c r="K1420" s="57"/>
      <c r="L1420" s="58"/>
      <c r="M1420" s="59"/>
      <c r="N1420" s="69"/>
      <c r="O1420" s="70"/>
      <c r="P1420" s="69"/>
      <c r="Q1420" s="71"/>
      <c r="R1420" s="71"/>
      <c r="S1420" s="70"/>
      <c r="T1420" s="69"/>
      <c r="U1420" s="70"/>
      <c r="V1420" s="55"/>
      <c r="W1420" s="56"/>
      <c r="X1420" s="57"/>
    </row>
    <row r="1421" spans="1:24" ht="18.75" customHeight="1">
      <c r="A1421" s="2"/>
      <c r="B1421" s="2"/>
      <c r="C1421" s="2"/>
      <c r="D1421" s="2"/>
      <c r="E1421" s="55"/>
      <c r="F1421" s="56"/>
      <c r="G1421" s="56"/>
      <c r="H1421" s="56"/>
      <c r="I1421" s="56"/>
      <c r="J1421" s="56"/>
      <c r="K1421" s="57"/>
      <c r="L1421" s="58"/>
      <c r="M1421" s="59"/>
      <c r="N1421" s="69"/>
      <c r="O1421" s="70"/>
      <c r="P1421" s="69"/>
      <c r="Q1421" s="71"/>
      <c r="R1421" s="71"/>
      <c r="S1421" s="70"/>
      <c r="T1421" s="69"/>
      <c r="U1421" s="70"/>
      <c r="V1421" s="55"/>
      <c r="W1421" s="56"/>
      <c r="X1421" s="57"/>
    </row>
    <row r="1422" spans="1:24" ht="18.75" customHeight="1">
      <c r="A1422" s="2"/>
      <c r="B1422" s="2"/>
      <c r="C1422" s="2"/>
      <c r="D1422" s="2"/>
      <c r="E1422" s="55"/>
      <c r="F1422" s="56"/>
      <c r="G1422" s="56"/>
      <c r="H1422" s="56"/>
      <c r="I1422" s="56"/>
      <c r="J1422" s="56"/>
      <c r="K1422" s="57"/>
      <c r="L1422" s="58"/>
      <c r="M1422" s="59"/>
      <c r="N1422" s="69"/>
      <c r="O1422" s="70"/>
      <c r="P1422" s="69"/>
      <c r="Q1422" s="71"/>
      <c r="R1422" s="71"/>
      <c r="S1422" s="70"/>
      <c r="T1422" s="69"/>
      <c r="U1422" s="70"/>
      <c r="V1422" s="55"/>
      <c r="W1422" s="56"/>
      <c r="X1422" s="57"/>
    </row>
    <row r="1423" spans="1:24" ht="18.75" customHeight="1">
      <c r="A1423" s="2"/>
      <c r="B1423" s="2"/>
      <c r="C1423" s="2"/>
      <c r="D1423" s="2"/>
      <c r="E1423" s="55"/>
      <c r="F1423" s="56"/>
      <c r="G1423" s="56"/>
      <c r="H1423" s="56"/>
      <c r="I1423" s="56"/>
      <c r="J1423" s="56"/>
      <c r="K1423" s="57"/>
      <c r="L1423" s="58"/>
      <c r="M1423" s="59"/>
      <c r="N1423" s="69"/>
      <c r="O1423" s="70"/>
      <c r="P1423" s="69"/>
      <c r="Q1423" s="71"/>
      <c r="R1423" s="71"/>
      <c r="S1423" s="70"/>
      <c r="T1423" s="69"/>
      <c r="U1423" s="70"/>
      <c r="V1423" s="55"/>
      <c r="W1423" s="56"/>
      <c r="X1423" s="57"/>
    </row>
    <row r="1424" spans="1:24" ht="18.75" customHeight="1">
      <c r="A1424" s="2"/>
      <c r="B1424" s="2"/>
      <c r="C1424" s="2"/>
      <c r="D1424" s="2"/>
      <c r="E1424" s="55"/>
      <c r="F1424" s="56"/>
      <c r="G1424" s="56"/>
      <c r="H1424" s="56"/>
      <c r="I1424" s="56"/>
      <c r="J1424" s="56"/>
      <c r="K1424" s="57"/>
      <c r="L1424" s="58"/>
      <c r="M1424" s="59"/>
      <c r="N1424" s="69"/>
      <c r="O1424" s="70"/>
      <c r="P1424" s="69"/>
      <c r="Q1424" s="71"/>
      <c r="R1424" s="71"/>
      <c r="S1424" s="70"/>
      <c r="T1424" s="69"/>
      <c r="U1424" s="70"/>
      <c r="V1424" s="55"/>
      <c r="W1424" s="56"/>
      <c r="X1424" s="57"/>
    </row>
    <row r="1425" spans="1:24" ht="18.75" customHeight="1">
      <c r="A1425" s="2"/>
      <c r="B1425" s="2"/>
      <c r="C1425" s="2"/>
      <c r="D1425" s="2"/>
      <c r="E1425" s="55"/>
      <c r="F1425" s="56"/>
      <c r="G1425" s="56"/>
      <c r="H1425" s="56"/>
      <c r="I1425" s="56"/>
      <c r="J1425" s="56"/>
      <c r="K1425" s="57"/>
      <c r="L1425" s="58"/>
      <c r="M1425" s="59"/>
      <c r="N1425" s="69"/>
      <c r="O1425" s="70"/>
      <c r="P1425" s="69"/>
      <c r="Q1425" s="71"/>
      <c r="R1425" s="71"/>
      <c r="S1425" s="70"/>
      <c r="T1425" s="69"/>
      <c r="U1425" s="70"/>
      <c r="V1425" s="55"/>
      <c r="W1425" s="56"/>
      <c r="X1425" s="57"/>
    </row>
    <row r="1426" spans="1:24" ht="18.75" customHeight="1">
      <c r="A1426" s="2"/>
      <c r="B1426" s="2"/>
      <c r="C1426" s="2"/>
      <c r="D1426" s="2"/>
      <c r="E1426" s="55"/>
      <c r="F1426" s="56"/>
      <c r="G1426" s="56"/>
      <c r="H1426" s="56"/>
      <c r="I1426" s="56"/>
      <c r="J1426" s="56"/>
      <c r="K1426" s="57"/>
      <c r="L1426" s="58"/>
      <c r="M1426" s="59"/>
      <c r="N1426" s="69"/>
      <c r="O1426" s="70"/>
      <c r="P1426" s="69"/>
      <c r="Q1426" s="71"/>
      <c r="R1426" s="71"/>
      <c r="S1426" s="70"/>
      <c r="T1426" s="69"/>
      <c r="U1426" s="70"/>
      <c r="V1426" s="55"/>
      <c r="W1426" s="56"/>
      <c r="X1426" s="57"/>
    </row>
    <row r="1427" spans="1:24" ht="18.75" customHeight="1">
      <c r="A1427" s="2"/>
      <c r="B1427" s="2"/>
      <c r="C1427" s="2"/>
      <c r="D1427" s="2"/>
      <c r="E1427" s="55"/>
      <c r="F1427" s="56"/>
      <c r="G1427" s="56"/>
      <c r="H1427" s="56"/>
      <c r="I1427" s="56"/>
      <c r="J1427" s="56"/>
      <c r="K1427" s="57"/>
      <c r="L1427" s="58"/>
      <c r="M1427" s="59"/>
      <c r="N1427" s="69"/>
      <c r="O1427" s="70"/>
      <c r="P1427" s="69"/>
      <c r="Q1427" s="71"/>
      <c r="R1427" s="71"/>
      <c r="S1427" s="70"/>
      <c r="T1427" s="69"/>
      <c r="U1427" s="70"/>
      <c r="V1427" s="55"/>
      <c r="W1427" s="56"/>
      <c r="X1427" s="57"/>
    </row>
    <row r="1428" spans="1:24" ht="18.75" customHeight="1">
      <c r="A1428" s="2"/>
      <c r="B1428" s="2"/>
      <c r="C1428" s="2"/>
      <c r="D1428" s="2"/>
      <c r="E1428" s="55"/>
      <c r="F1428" s="56"/>
      <c r="G1428" s="56"/>
      <c r="H1428" s="56"/>
      <c r="I1428" s="56"/>
      <c r="J1428" s="56"/>
      <c r="K1428" s="57"/>
      <c r="L1428" s="58"/>
      <c r="M1428" s="59"/>
      <c r="N1428" s="69"/>
      <c r="O1428" s="70"/>
      <c r="P1428" s="69"/>
      <c r="Q1428" s="71"/>
      <c r="R1428" s="71"/>
      <c r="S1428" s="70"/>
      <c r="T1428" s="69"/>
      <c r="U1428" s="70"/>
      <c r="V1428" s="55"/>
      <c r="W1428" s="56"/>
      <c r="X1428" s="57"/>
    </row>
    <row r="1429" spans="1:24" ht="18.75" customHeight="1">
      <c r="A1429" s="2"/>
      <c r="B1429" s="2"/>
      <c r="C1429" s="2"/>
      <c r="D1429" s="2"/>
      <c r="E1429" s="55"/>
      <c r="F1429" s="56"/>
      <c r="G1429" s="56"/>
      <c r="H1429" s="56"/>
      <c r="I1429" s="56"/>
      <c r="J1429" s="56"/>
      <c r="K1429" s="57"/>
      <c r="L1429" s="58"/>
      <c r="M1429" s="59"/>
      <c r="N1429" s="69"/>
      <c r="O1429" s="70"/>
      <c r="P1429" s="69"/>
      <c r="Q1429" s="71"/>
      <c r="R1429" s="71"/>
      <c r="S1429" s="70"/>
      <c r="T1429" s="69"/>
      <c r="U1429" s="70"/>
      <c r="V1429" s="55"/>
      <c r="W1429" s="56"/>
      <c r="X1429" s="57"/>
    </row>
    <row r="1430" spans="1:24" ht="37.65" customHeight="1">
      <c r="A1430" s="2"/>
      <c r="B1430" s="2"/>
      <c r="C1430" s="2"/>
      <c r="D1430" s="2"/>
      <c r="E1430" s="55" t="s">
        <v>3410</v>
      </c>
      <c r="F1430" s="56"/>
      <c r="G1430" s="56"/>
      <c r="H1430" s="56"/>
      <c r="I1430" s="56"/>
      <c r="J1430" s="56"/>
      <c r="K1430" s="56"/>
      <c r="L1430" s="56"/>
      <c r="M1430" s="57"/>
      <c r="N1430" s="58" t="s">
        <v>3599</v>
      </c>
      <c r="O1430" s="60"/>
      <c r="P1430" s="60"/>
      <c r="Q1430" s="60"/>
      <c r="R1430" s="60"/>
      <c r="S1430" s="59"/>
      <c r="T1430" s="72" t="str">
        <f>IF(COUNT(T1416,N1416)=2,IF(N1416=0,"-",ROUND(T1416/N1416,2)),"-")</f>
        <v>-</v>
      </c>
      <c r="U1430" s="73"/>
      <c r="V1430" s="55"/>
      <c r="W1430" s="56"/>
      <c r="X1430" s="57"/>
    </row>
    <row r="1431" spans="1:24" ht="49.5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 spans="1:24" ht="12" customHeight="1">
      <c r="A1432" s="2"/>
      <c r="B1432" s="2"/>
      <c r="C1432" s="75" t="s">
        <v>42</v>
      </c>
      <c r="D1432" s="75"/>
      <c r="E1432" s="75"/>
      <c r="F1432" s="75"/>
      <c r="G1432" s="75"/>
      <c r="H1432" s="2"/>
      <c r="I1432" s="75" t="s">
        <v>43</v>
      </c>
      <c r="J1432" s="75"/>
      <c r="K1432" s="2"/>
      <c r="L1432" s="2"/>
      <c r="M1432" s="75" t="s">
        <v>44</v>
      </c>
      <c r="N1432" s="75"/>
      <c r="O1432" s="2"/>
      <c r="P1432" s="2"/>
      <c r="Q1432" s="10" t="s">
        <v>43</v>
      </c>
      <c r="R1432" s="2"/>
      <c r="S1432" s="2"/>
      <c r="T1432" s="2"/>
      <c r="U1432" s="2"/>
      <c r="V1432" s="2"/>
      <c r="W1432" s="2"/>
      <c r="X1432" s="2"/>
    </row>
    <row r="1433" spans="1:24" ht="6.45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 spans="1:24" ht="20.85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 spans="1:24" ht="18" customHeight="1">
      <c r="A1435" s="74" t="s">
        <v>0</v>
      </c>
      <c r="B1435" s="74"/>
      <c r="C1435" s="74"/>
      <c r="D1435" s="74"/>
      <c r="E1435" s="74"/>
      <c r="F1435" s="74"/>
      <c r="G1435" s="74"/>
      <c r="H1435" s="74"/>
      <c r="I1435" s="74"/>
      <c r="J1435" s="74"/>
      <c r="K1435" s="74"/>
      <c r="L1435" s="74"/>
      <c r="M1435" s="74"/>
      <c r="N1435" s="74"/>
      <c r="O1435" s="74"/>
      <c r="P1435" s="74"/>
      <c r="Q1435" s="74"/>
      <c r="R1435" s="74"/>
      <c r="S1435" s="74"/>
      <c r="T1435" s="74"/>
      <c r="U1435" s="74"/>
      <c r="V1435" s="74"/>
      <c r="W1435" s="74"/>
      <c r="X1435" s="74"/>
    </row>
    <row r="1436" spans="1:24" ht="6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spans="1:24" ht="18" customHeight="1">
      <c r="A1437" s="74" t="s">
        <v>3387</v>
      </c>
      <c r="B1437" s="74"/>
      <c r="C1437" s="74"/>
      <c r="D1437" s="74"/>
      <c r="E1437" s="74"/>
      <c r="F1437" s="74"/>
      <c r="G1437" s="74"/>
      <c r="H1437" s="74"/>
      <c r="I1437" s="74"/>
      <c r="J1437" s="74"/>
      <c r="K1437" s="74"/>
      <c r="L1437" s="74"/>
      <c r="M1437" s="74"/>
      <c r="N1437" s="74"/>
      <c r="O1437" s="74"/>
      <c r="P1437" s="74"/>
      <c r="Q1437" s="74"/>
      <c r="R1437" s="74"/>
      <c r="S1437" s="74"/>
      <c r="T1437" s="74"/>
      <c r="U1437" s="74"/>
      <c r="V1437" s="74"/>
      <c r="W1437" s="74"/>
      <c r="X1437" s="74"/>
    </row>
    <row r="1438" spans="1:24" ht="4.05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 spans="1:24" ht="12" customHeight="1">
      <c r="A1439" s="2"/>
      <c r="B1439" s="2"/>
      <c r="C1439" s="2"/>
      <c r="D1439" s="2"/>
      <c r="E1439" s="2"/>
      <c r="F1439" s="75" t="s">
        <v>3388</v>
      </c>
      <c r="G1439" s="75"/>
      <c r="H1439" s="75"/>
      <c r="I1439" s="75"/>
      <c r="J1439" s="75"/>
      <c r="K1439" s="75"/>
      <c r="L1439" s="75"/>
      <c r="M1439" s="75"/>
      <c r="N1439" s="75"/>
      <c r="O1439" s="75"/>
      <c r="P1439" s="75"/>
      <c r="Q1439" s="75"/>
      <c r="R1439" s="75"/>
      <c r="S1439" s="2"/>
      <c r="T1439" s="2"/>
      <c r="U1439" s="2"/>
      <c r="V1439" s="2"/>
      <c r="W1439" s="2"/>
      <c r="X1439" s="2"/>
    </row>
    <row r="1440" spans="1:24" ht="1.05" customHeight="1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 spans="1:24" ht="2.7" customHeight="1">
      <c r="A1441" s="2"/>
      <c r="B1441" s="2"/>
      <c r="C1441" s="2"/>
      <c r="D1441" s="2"/>
      <c r="E1441" s="2"/>
      <c r="F1441" s="75" t="s">
        <v>3389</v>
      </c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 spans="1:24" ht="9.15" customHeight="1">
      <c r="A1442" s="2"/>
      <c r="B1442" s="2"/>
      <c r="C1442" s="2"/>
      <c r="D1442" s="2"/>
      <c r="E1442" s="2"/>
      <c r="F1442" s="75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76" t="s">
        <v>2</v>
      </c>
      <c r="V1442" s="76"/>
      <c r="W1442" s="76"/>
      <c r="X1442" s="76"/>
    </row>
    <row r="1443" spans="1:24" ht="2.7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76"/>
      <c r="V1443" s="76"/>
      <c r="W1443" s="76"/>
      <c r="X1443" s="76"/>
    </row>
    <row r="1444" spans="1:24" ht="0.45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 spans="1:24" ht="2.1" customHeight="1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75" t="s">
        <v>3666</v>
      </c>
      <c r="V1445" s="75"/>
      <c r="W1445" s="75"/>
      <c r="X1445" s="2"/>
    </row>
    <row r="1446" spans="1:24" ht="9.75" customHeight="1">
      <c r="A1446" s="2"/>
      <c r="B1446" s="75" t="s">
        <v>3391</v>
      </c>
      <c r="C1446" s="75"/>
      <c r="D1446" s="2"/>
      <c r="E1446" s="2"/>
      <c r="F1446" s="75" t="s">
        <v>3392</v>
      </c>
      <c r="G1446" s="75"/>
      <c r="H1446" s="75"/>
      <c r="I1446" s="75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75"/>
      <c r="V1446" s="75"/>
      <c r="W1446" s="75"/>
      <c r="X1446" s="2"/>
    </row>
    <row r="1447" spans="1:24" ht="2.1" customHeight="1">
      <c r="A1447" s="2"/>
      <c r="B1447" s="75"/>
      <c r="C1447" s="75"/>
      <c r="D1447" s="2"/>
      <c r="E1447" s="2"/>
      <c r="F1447" s="75"/>
      <c r="G1447" s="75"/>
      <c r="H1447" s="75"/>
      <c r="I1447" s="75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 spans="1:24" ht="1.8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 spans="1:24" ht="36.75" customHeight="1">
      <c r="A1449" s="49" t="s">
        <v>258</v>
      </c>
      <c r="B1449" s="50"/>
      <c r="C1449" s="50"/>
      <c r="D1449" s="51"/>
      <c r="E1449" s="49" t="s">
        <v>3667</v>
      </c>
      <c r="F1449" s="50"/>
      <c r="G1449" s="50"/>
      <c r="H1449" s="50"/>
      <c r="I1449" s="50"/>
      <c r="J1449" s="50"/>
      <c r="K1449" s="50"/>
      <c r="L1449" s="50"/>
      <c r="M1449" s="51"/>
      <c r="N1449" s="52" t="s">
        <v>3585</v>
      </c>
      <c r="O1449" s="53"/>
      <c r="P1449" s="53"/>
      <c r="Q1449" s="53"/>
      <c r="R1449" s="53"/>
      <c r="S1449" s="54"/>
      <c r="T1449" s="49" t="s">
        <v>3668</v>
      </c>
      <c r="U1449" s="50"/>
      <c r="V1449" s="50"/>
      <c r="W1449" s="50"/>
      <c r="X1449" s="51"/>
    </row>
    <row r="1450" spans="1:24" ht="18.75" customHeight="1">
      <c r="A1450" s="2"/>
      <c r="B1450" s="2"/>
      <c r="C1450" s="2"/>
      <c r="D1450" s="2"/>
      <c r="E1450" s="55" t="s">
        <v>3396</v>
      </c>
      <c r="F1450" s="56"/>
      <c r="G1450" s="56"/>
      <c r="H1450" s="56"/>
      <c r="I1450" s="56"/>
      <c r="J1450" s="56"/>
      <c r="K1450" s="57"/>
      <c r="L1450" s="58" t="s">
        <v>3397</v>
      </c>
      <c r="M1450" s="59"/>
      <c r="N1450" s="58" t="s">
        <v>3398</v>
      </c>
      <c r="O1450" s="59"/>
      <c r="P1450" s="58" t="s">
        <v>3399</v>
      </c>
      <c r="Q1450" s="60"/>
      <c r="R1450" s="60"/>
      <c r="S1450" s="59"/>
      <c r="T1450" s="58" t="s">
        <v>3400</v>
      </c>
      <c r="U1450" s="59"/>
      <c r="V1450" s="58" t="s">
        <v>53</v>
      </c>
      <c r="W1450" s="60"/>
      <c r="X1450" s="59"/>
    </row>
    <row r="1451" spans="1:24" ht="37.65" customHeight="1">
      <c r="A1451" s="2"/>
      <c r="B1451" s="2"/>
      <c r="C1451" s="2"/>
      <c r="D1451" s="2"/>
      <c r="E1451" s="55" t="s">
        <v>3587</v>
      </c>
      <c r="F1451" s="56"/>
      <c r="G1451" s="56"/>
      <c r="H1451" s="56"/>
      <c r="I1451" s="56"/>
      <c r="J1451" s="56"/>
      <c r="K1451" s="57"/>
      <c r="L1451" s="58" t="s">
        <v>58</v>
      </c>
      <c r="M1451" s="59"/>
      <c r="N1451" s="61">
        <v>5</v>
      </c>
      <c r="O1451" s="62"/>
      <c r="P1451" s="63"/>
      <c r="Q1451" s="64"/>
      <c r="R1451" s="64"/>
      <c r="S1451" s="65"/>
      <c r="T1451" s="63" t="str">
        <f t="shared" ref="T1451:T1456" si="16">IF(COUNT(N1451,P1451)=2,ROUND(N1451*P1451,2),"-
-")</f>
        <v>-
-</v>
      </c>
      <c r="U1451" s="65"/>
      <c r="V1451" s="55" t="s">
        <v>3588</v>
      </c>
      <c r="W1451" s="56"/>
      <c r="X1451" s="57"/>
    </row>
    <row r="1452" spans="1:24" ht="37.65" customHeight="1">
      <c r="A1452" s="2"/>
      <c r="B1452" s="2"/>
      <c r="C1452" s="2"/>
      <c r="D1452" s="2"/>
      <c r="E1452" s="55" t="s">
        <v>3662</v>
      </c>
      <c r="F1452" s="56"/>
      <c r="G1452" s="56"/>
      <c r="H1452" s="56"/>
      <c r="I1452" s="56"/>
      <c r="J1452" s="56"/>
      <c r="K1452" s="57"/>
      <c r="L1452" s="58" t="s">
        <v>58</v>
      </c>
      <c r="M1452" s="59"/>
      <c r="N1452" s="61">
        <v>1</v>
      </c>
      <c r="O1452" s="62"/>
      <c r="P1452" s="63"/>
      <c r="Q1452" s="64"/>
      <c r="R1452" s="64"/>
      <c r="S1452" s="65"/>
      <c r="T1452" s="63" t="str">
        <f t="shared" si="16"/>
        <v>-
-</v>
      </c>
      <c r="U1452" s="65"/>
      <c r="V1452" s="55" t="s">
        <v>3663</v>
      </c>
      <c r="W1452" s="56"/>
      <c r="X1452" s="57"/>
    </row>
    <row r="1453" spans="1:24" ht="37.65" customHeight="1">
      <c r="A1453" s="2"/>
      <c r="B1453" s="2"/>
      <c r="C1453" s="2"/>
      <c r="D1453" s="2"/>
      <c r="E1453" s="55" t="s">
        <v>3589</v>
      </c>
      <c r="F1453" s="56"/>
      <c r="G1453" s="56"/>
      <c r="H1453" s="56"/>
      <c r="I1453" s="56"/>
      <c r="J1453" s="56"/>
      <c r="K1453" s="57"/>
      <c r="L1453" s="58" t="s">
        <v>58</v>
      </c>
      <c r="M1453" s="59"/>
      <c r="N1453" s="61">
        <v>12</v>
      </c>
      <c r="O1453" s="62"/>
      <c r="P1453" s="63"/>
      <c r="Q1453" s="64"/>
      <c r="R1453" s="64"/>
      <c r="S1453" s="65"/>
      <c r="T1453" s="63" t="str">
        <f t="shared" si="16"/>
        <v>-
-</v>
      </c>
      <c r="U1453" s="65"/>
      <c r="V1453" s="55" t="s">
        <v>3590</v>
      </c>
      <c r="W1453" s="56"/>
      <c r="X1453" s="57"/>
    </row>
    <row r="1454" spans="1:24" ht="37.65" customHeight="1">
      <c r="A1454" s="2"/>
      <c r="B1454" s="2"/>
      <c r="C1454" s="2"/>
      <c r="D1454" s="2"/>
      <c r="E1454" s="55" t="s">
        <v>3591</v>
      </c>
      <c r="F1454" s="56"/>
      <c r="G1454" s="56"/>
      <c r="H1454" s="56"/>
      <c r="I1454" s="56"/>
      <c r="J1454" s="56"/>
      <c r="K1454" s="57"/>
      <c r="L1454" s="58" t="s">
        <v>65</v>
      </c>
      <c r="M1454" s="59"/>
      <c r="N1454" s="61">
        <v>1</v>
      </c>
      <c r="O1454" s="62"/>
      <c r="P1454" s="63"/>
      <c r="Q1454" s="64"/>
      <c r="R1454" s="64"/>
      <c r="S1454" s="65"/>
      <c r="T1454" s="63" t="str">
        <f t="shared" si="16"/>
        <v>-
-</v>
      </c>
      <c r="U1454" s="65"/>
      <c r="V1454" s="55" t="s">
        <v>3592</v>
      </c>
      <c r="W1454" s="56"/>
      <c r="X1454" s="57"/>
    </row>
    <row r="1455" spans="1:24" ht="37.65" customHeight="1">
      <c r="A1455" s="2"/>
      <c r="B1455" s="2"/>
      <c r="C1455" s="2"/>
      <c r="D1455" s="2"/>
      <c r="E1455" s="55" t="s">
        <v>3595</v>
      </c>
      <c r="F1455" s="56"/>
      <c r="G1455" s="56"/>
      <c r="H1455" s="56"/>
      <c r="I1455" s="56"/>
      <c r="J1455" s="56"/>
      <c r="K1455" s="57"/>
      <c r="L1455" s="58" t="s">
        <v>65</v>
      </c>
      <c r="M1455" s="59"/>
      <c r="N1455" s="61">
        <v>1</v>
      </c>
      <c r="O1455" s="62"/>
      <c r="P1455" s="63"/>
      <c r="Q1455" s="64"/>
      <c r="R1455" s="64"/>
      <c r="S1455" s="65"/>
      <c r="T1455" s="63" t="str">
        <f t="shared" si="16"/>
        <v>-
-</v>
      </c>
      <c r="U1455" s="65"/>
      <c r="V1455" s="55" t="s">
        <v>3596</v>
      </c>
      <c r="W1455" s="56"/>
      <c r="X1455" s="57"/>
    </row>
    <row r="1456" spans="1:24" ht="37.65" customHeight="1">
      <c r="A1456" s="2"/>
      <c r="B1456" s="2"/>
      <c r="C1456" s="2"/>
      <c r="D1456" s="2"/>
      <c r="E1456" s="55" t="s">
        <v>3664</v>
      </c>
      <c r="F1456" s="56"/>
      <c r="G1456" s="56"/>
      <c r="H1456" s="56"/>
      <c r="I1456" s="56"/>
      <c r="J1456" s="56"/>
      <c r="K1456" s="57"/>
      <c r="L1456" s="58" t="s">
        <v>65</v>
      </c>
      <c r="M1456" s="59"/>
      <c r="N1456" s="61">
        <v>1</v>
      </c>
      <c r="O1456" s="62"/>
      <c r="P1456" s="63"/>
      <c r="Q1456" s="64"/>
      <c r="R1456" s="64"/>
      <c r="S1456" s="65"/>
      <c r="T1456" s="63" t="str">
        <f t="shared" si="16"/>
        <v>-
-</v>
      </c>
      <c r="U1456" s="65"/>
      <c r="V1456" s="55" t="s">
        <v>3665</v>
      </c>
      <c r="W1456" s="56"/>
      <c r="X1456" s="57"/>
    </row>
    <row r="1457" spans="1:24" ht="18.75" customHeight="1">
      <c r="A1457" s="2"/>
      <c r="B1457" s="2"/>
      <c r="C1457" s="2"/>
      <c r="D1457" s="2"/>
      <c r="E1457" s="55" t="s">
        <v>3405</v>
      </c>
      <c r="F1457" s="56"/>
      <c r="G1457" s="56"/>
      <c r="H1457" s="56"/>
      <c r="I1457" s="56"/>
      <c r="J1457" s="56"/>
      <c r="K1457" s="57"/>
      <c r="L1457" s="58" t="s">
        <v>65</v>
      </c>
      <c r="M1457" s="59"/>
      <c r="N1457" s="61">
        <v>1</v>
      </c>
      <c r="O1457" s="62"/>
      <c r="P1457" s="63"/>
      <c r="Q1457" s="64"/>
      <c r="R1457" s="64"/>
      <c r="S1457" s="65"/>
      <c r="T1457" s="63" t="str">
        <f>IF(COUNT(N1457,P1457)=2,ROUND(N1457*P1457,2),"-")</f>
        <v>-</v>
      </c>
      <c r="U1457" s="65"/>
      <c r="V1457" s="55" t="s">
        <v>3406</v>
      </c>
      <c r="W1457" s="56"/>
      <c r="X1457" s="57"/>
    </row>
    <row r="1458" spans="1:24" ht="18.75" customHeight="1">
      <c r="A1458" s="2"/>
      <c r="B1458" s="2"/>
      <c r="C1458" s="2"/>
      <c r="D1458" s="2"/>
      <c r="E1458" s="55" t="s">
        <v>3407</v>
      </c>
      <c r="F1458" s="56"/>
      <c r="G1458" s="56"/>
      <c r="H1458" s="56"/>
      <c r="I1458" s="56"/>
      <c r="J1458" s="56"/>
      <c r="K1458" s="57"/>
      <c r="L1458" s="58" t="s">
        <v>65</v>
      </c>
      <c r="M1458" s="59"/>
      <c r="N1458" s="61">
        <v>1</v>
      </c>
      <c r="O1458" s="62"/>
      <c r="P1458" s="63" t="str">
        <f>IF(COUNT(T1451,T1452,T1453,T1454,T1455,T1456,T1457)=7,ROUND(SUM(T1451,T1452,T1453,T1454,T1455,T1456,T1457)*0.02,2),"")</f>
        <v/>
      </c>
      <c r="Q1458" s="64"/>
      <c r="R1458" s="64"/>
      <c r="S1458" s="65"/>
      <c r="T1458" s="63" t="str">
        <f>IF(COUNT(N1458,P1458)=2,ROUND(N1458*P1458,2),"-")</f>
        <v>-</v>
      </c>
      <c r="U1458" s="65"/>
      <c r="V1458" s="55" t="s">
        <v>3408</v>
      </c>
      <c r="W1458" s="56"/>
      <c r="X1458" s="57"/>
    </row>
    <row r="1459" spans="1:24" ht="18.899999999999999" customHeight="1">
      <c r="A1459" s="2"/>
      <c r="B1459" s="2"/>
      <c r="C1459" s="2"/>
      <c r="D1459" s="2"/>
      <c r="E1459" s="55" t="s">
        <v>3409</v>
      </c>
      <c r="F1459" s="56"/>
      <c r="G1459" s="56"/>
      <c r="H1459" s="56"/>
      <c r="I1459" s="56"/>
      <c r="J1459" s="56"/>
      <c r="K1459" s="57"/>
      <c r="L1459" s="58" t="s">
        <v>207</v>
      </c>
      <c r="M1459" s="59"/>
      <c r="N1459" s="61">
        <v>1</v>
      </c>
      <c r="O1459" s="62"/>
      <c r="P1459" s="66"/>
      <c r="Q1459" s="67"/>
      <c r="R1459" s="67"/>
      <c r="S1459" s="68"/>
      <c r="T1459" s="63" t="str">
        <f>IF(COUNT(T1451,T1452,T1453,T1454,T1455,T1456,T1457,T1458)=8,SUM(T1451,T1452,T1453,T1454,T1455,T1456,T1457,T1458),"-")</f>
        <v>-</v>
      </c>
      <c r="U1459" s="65"/>
      <c r="V1459" s="55"/>
      <c r="W1459" s="56"/>
      <c r="X1459" s="57"/>
    </row>
    <row r="1460" spans="1:24" ht="18.75" customHeight="1">
      <c r="A1460" s="2"/>
      <c r="B1460" s="2"/>
      <c r="C1460" s="2"/>
      <c r="D1460" s="2"/>
      <c r="E1460" s="55"/>
      <c r="F1460" s="56"/>
      <c r="G1460" s="56"/>
      <c r="H1460" s="56"/>
      <c r="I1460" s="56"/>
      <c r="J1460" s="56"/>
      <c r="K1460" s="57"/>
      <c r="L1460" s="58"/>
      <c r="M1460" s="59"/>
      <c r="N1460" s="69"/>
      <c r="O1460" s="70"/>
      <c r="P1460" s="69"/>
      <c r="Q1460" s="71"/>
      <c r="R1460" s="71"/>
      <c r="S1460" s="70"/>
      <c r="T1460" s="69"/>
      <c r="U1460" s="70"/>
      <c r="V1460" s="55"/>
      <c r="W1460" s="56"/>
      <c r="X1460" s="57"/>
    </row>
    <row r="1461" spans="1:24" ht="18.75" customHeight="1">
      <c r="A1461" s="2"/>
      <c r="B1461" s="2"/>
      <c r="C1461" s="2"/>
      <c r="D1461" s="2"/>
      <c r="E1461" s="55"/>
      <c r="F1461" s="56"/>
      <c r="G1461" s="56"/>
      <c r="H1461" s="56"/>
      <c r="I1461" s="56"/>
      <c r="J1461" s="56"/>
      <c r="K1461" s="57"/>
      <c r="L1461" s="58"/>
      <c r="M1461" s="59"/>
      <c r="N1461" s="69"/>
      <c r="O1461" s="70"/>
      <c r="P1461" s="69"/>
      <c r="Q1461" s="71"/>
      <c r="R1461" s="71"/>
      <c r="S1461" s="70"/>
      <c r="T1461" s="69"/>
      <c r="U1461" s="70"/>
      <c r="V1461" s="55"/>
      <c r="W1461" s="56"/>
      <c r="X1461" s="57"/>
    </row>
    <row r="1462" spans="1:24" ht="18.75" customHeight="1">
      <c r="A1462" s="2"/>
      <c r="B1462" s="2"/>
      <c r="C1462" s="2"/>
      <c r="D1462" s="2"/>
      <c r="E1462" s="55"/>
      <c r="F1462" s="56"/>
      <c r="G1462" s="56"/>
      <c r="H1462" s="56"/>
      <c r="I1462" s="56"/>
      <c r="J1462" s="56"/>
      <c r="K1462" s="57"/>
      <c r="L1462" s="58"/>
      <c r="M1462" s="59"/>
      <c r="N1462" s="69"/>
      <c r="O1462" s="70"/>
      <c r="P1462" s="69"/>
      <c r="Q1462" s="71"/>
      <c r="R1462" s="71"/>
      <c r="S1462" s="70"/>
      <c r="T1462" s="69"/>
      <c r="U1462" s="70"/>
      <c r="V1462" s="55"/>
      <c r="W1462" s="56"/>
      <c r="X1462" s="57"/>
    </row>
    <row r="1463" spans="1:24" ht="18.75" customHeight="1">
      <c r="A1463" s="2"/>
      <c r="B1463" s="2"/>
      <c r="C1463" s="2"/>
      <c r="D1463" s="2"/>
      <c r="E1463" s="55"/>
      <c r="F1463" s="56"/>
      <c r="G1463" s="56"/>
      <c r="H1463" s="56"/>
      <c r="I1463" s="56"/>
      <c r="J1463" s="56"/>
      <c r="K1463" s="57"/>
      <c r="L1463" s="58"/>
      <c r="M1463" s="59"/>
      <c r="N1463" s="69"/>
      <c r="O1463" s="70"/>
      <c r="P1463" s="69"/>
      <c r="Q1463" s="71"/>
      <c r="R1463" s="71"/>
      <c r="S1463" s="70"/>
      <c r="T1463" s="69"/>
      <c r="U1463" s="70"/>
      <c r="V1463" s="55"/>
      <c r="W1463" s="56"/>
      <c r="X1463" s="57"/>
    </row>
    <row r="1464" spans="1:24" ht="18.75" customHeight="1">
      <c r="A1464" s="2"/>
      <c r="B1464" s="2"/>
      <c r="C1464" s="2"/>
      <c r="D1464" s="2"/>
      <c r="E1464" s="55"/>
      <c r="F1464" s="56"/>
      <c r="G1464" s="56"/>
      <c r="H1464" s="56"/>
      <c r="I1464" s="56"/>
      <c r="J1464" s="56"/>
      <c r="K1464" s="57"/>
      <c r="L1464" s="58"/>
      <c r="M1464" s="59"/>
      <c r="N1464" s="69"/>
      <c r="O1464" s="70"/>
      <c r="P1464" s="69"/>
      <c r="Q1464" s="71"/>
      <c r="R1464" s="71"/>
      <c r="S1464" s="70"/>
      <c r="T1464" s="69"/>
      <c r="U1464" s="70"/>
      <c r="V1464" s="55"/>
      <c r="W1464" s="56"/>
      <c r="X1464" s="57"/>
    </row>
    <row r="1465" spans="1:24" ht="18.75" customHeight="1">
      <c r="A1465" s="2"/>
      <c r="B1465" s="2"/>
      <c r="C1465" s="2"/>
      <c r="D1465" s="2"/>
      <c r="E1465" s="55"/>
      <c r="F1465" s="56"/>
      <c r="G1465" s="56"/>
      <c r="H1465" s="56"/>
      <c r="I1465" s="56"/>
      <c r="J1465" s="56"/>
      <c r="K1465" s="57"/>
      <c r="L1465" s="58"/>
      <c r="M1465" s="59"/>
      <c r="N1465" s="69"/>
      <c r="O1465" s="70"/>
      <c r="P1465" s="69"/>
      <c r="Q1465" s="71"/>
      <c r="R1465" s="71"/>
      <c r="S1465" s="70"/>
      <c r="T1465" s="69"/>
      <c r="U1465" s="70"/>
      <c r="V1465" s="55"/>
      <c r="W1465" s="56"/>
      <c r="X1465" s="57"/>
    </row>
    <row r="1466" spans="1:24" ht="18.75" customHeight="1">
      <c r="A1466" s="2"/>
      <c r="B1466" s="2"/>
      <c r="C1466" s="2"/>
      <c r="D1466" s="2"/>
      <c r="E1466" s="55"/>
      <c r="F1466" s="56"/>
      <c r="G1466" s="56"/>
      <c r="H1466" s="56"/>
      <c r="I1466" s="56"/>
      <c r="J1466" s="56"/>
      <c r="K1466" s="57"/>
      <c r="L1466" s="58"/>
      <c r="M1466" s="59"/>
      <c r="N1466" s="69"/>
      <c r="O1466" s="70"/>
      <c r="P1466" s="69"/>
      <c r="Q1466" s="71"/>
      <c r="R1466" s="71"/>
      <c r="S1466" s="70"/>
      <c r="T1466" s="69"/>
      <c r="U1466" s="70"/>
      <c r="V1466" s="55"/>
      <c r="W1466" s="56"/>
      <c r="X1466" s="57"/>
    </row>
    <row r="1467" spans="1:24" ht="18.75" customHeight="1">
      <c r="A1467" s="2"/>
      <c r="B1467" s="2"/>
      <c r="C1467" s="2"/>
      <c r="D1467" s="2"/>
      <c r="E1467" s="55"/>
      <c r="F1467" s="56"/>
      <c r="G1467" s="56"/>
      <c r="H1467" s="56"/>
      <c r="I1467" s="56"/>
      <c r="J1467" s="56"/>
      <c r="K1467" s="57"/>
      <c r="L1467" s="58"/>
      <c r="M1467" s="59"/>
      <c r="N1467" s="69"/>
      <c r="O1467" s="70"/>
      <c r="P1467" s="69"/>
      <c r="Q1467" s="71"/>
      <c r="R1467" s="71"/>
      <c r="S1467" s="70"/>
      <c r="T1467" s="69"/>
      <c r="U1467" s="70"/>
      <c r="V1467" s="55"/>
      <c r="W1467" s="56"/>
      <c r="X1467" s="57"/>
    </row>
    <row r="1468" spans="1:24" ht="18.75" customHeight="1">
      <c r="A1468" s="2"/>
      <c r="B1468" s="2"/>
      <c r="C1468" s="2"/>
      <c r="D1468" s="2"/>
      <c r="E1468" s="55"/>
      <c r="F1468" s="56"/>
      <c r="G1468" s="56"/>
      <c r="H1468" s="56"/>
      <c r="I1468" s="56"/>
      <c r="J1468" s="56"/>
      <c r="K1468" s="57"/>
      <c r="L1468" s="58"/>
      <c r="M1468" s="59"/>
      <c r="N1468" s="69"/>
      <c r="O1468" s="70"/>
      <c r="P1468" s="69"/>
      <c r="Q1468" s="71"/>
      <c r="R1468" s="71"/>
      <c r="S1468" s="70"/>
      <c r="T1468" s="69"/>
      <c r="U1468" s="70"/>
      <c r="V1468" s="55"/>
      <c r="W1468" s="56"/>
      <c r="X1468" s="57"/>
    </row>
    <row r="1469" spans="1:24" ht="18.75" customHeight="1">
      <c r="A1469" s="2"/>
      <c r="B1469" s="2"/>
      <c r="C1469" s="2"/>
      <c r="D1469" s="2"/>
      <c r="E1469" s="55"/>
      <c r="F1469" s="56"/>
      <c r="G1469" s="56"/>
      <c r="H1469" s="56"/>
      <c r="I1469" s="56"/>
      <c r="J1469" s="56"/>
      <c r="K1469" s="57"/>
      <c r="L1469" s="58"/>
      <c r="M1469" s="59"/>
      <c r="N1469" s="69"/>
      <c r="O1469" s="70"/>
      <c r="P1469" s="69"/>
      <c r="Q1469" s="71"/>
      <c r="R1469" s="71"/>
      <c r="S1469" s="70"/>
      <c r="T1469" s="69"/>
      <c r="U1469" s="70"/>
      <c r="V1469" s="55"/>
      <c r="W1469" s="56"/>
      <c r="X1469" s="57"/>
    </row>
    <row r="1470" spans="1:24" ht="18.75" customHeight="1">
      <c r="A1470" s="2"/>
      <c r="B1470" s="2"/>
      <c r="C1470" s="2"/>
      <c r="D1470" s="2"/>
      <c r="E1470" s="55"/>
      <c r="F1470" s="56"/>
      <c r="G1470" s="56"/>
      <c r="H1470" s="56"/>
      <c r="I1470" s="56"/>
      <c r="J1470" s="56"/>
      <c r="K1470" s="57"/>
      <c r="L1470" s="58"/>
      <c r="M1470" s="59"/>
      <c r="N1470" s="69"/>
      <c r="O1470" s="70"/>
      <c r="P1470" s="69"/>
      <c r="Q1470" s="71"/>
      <c r="R1470" s="71"/>
      <c r="S1470" s="70"/>
      <c r="T1470" s="69"/>
      <c r="U1470" s="70"/>
      <c r="V1470" s="55"/>
      <c r="W1470" s="56"/>
      <c r="X1470" s="57"/>
    </row>
    <row r="1471" spans="1:24" ht="18.75" customHeight="1">
      <c r="A1471" s="2"/>
      <c r="B1471" s="2"/>
      <c r="C1471" s="2"/>
      <c r="D1471" s="2"/>
      <c r="E1471" s="55"/>
      <c r="F1471" s="56"/>
      <c r="G1471" s="56"/>
      <c r="H1471" s="56"/>
      <c r="I1471" s="56"/>
      <c r="J1471" s="56"/>
      <c r="K1471" s="57"/>
      <c r="L1471" s="58"/>
      <c r="M1471" s="59"/>
      <c r="N1471" s="69"/>
      <c r="O1471" s="70"/>
      <c r="P1471" s="69"/>
      <c r="Q1471" s="71"/>
      <c r="R1471" s="71"/>
      <c r="S1471" s="70"/>
      <c r="T1471" s="69"/>
      <c r="U1471" s="70"/>
      <c r="V1471" s="55"/>
      <c r="W1471" s="56"/>
      <c r="X1471" s="57"/>
    </row>
    <row r="1472" spans="1:24" ht="18.75" customHeight="1">
      <c r="A1472" s="2"/>
      <c r="B1472" s="2"/>
      <c r="C1472" s="2"/>
      <c r="D1472" s="2"/>
      <c r="E1472" s="55"/>
      <c r="F1472" s="56"/>
      <c r="G1472" s="56"/>
      <c r="H1472" s="56"/>
      <c r="I1472" s="56"/>
      <c r="J1472" s="56"/>
      <c r="K1472" s="57"/>
      <c r="L1472" s="58"/>
      <c r="M1472" s="59"/>
      <c r="N1472" s="69"/>
      <c r="O1472" s="70"/>
      <c r="P1472" s="69"/>
      <c r="Q1472" s="71"/>
      <c r="R1472" s="71"/>
      <c r="S1472" s="70"/>
      <c r="T1472" s="69"/>
      <c r="U1472" s="70"/>
      <c r="V1472" s="55"/>
      <c r="W1472" s="56"/>
      <c r="X1472" s="57"/>
    </row>
    <row r="1473" spans="1:24" ht="37.65" customHeight="1">
      <c r="A1473" s="2"/>
      <c r="B1473" s="2"/>
      <c r="C1473" s="2"/>
      <c r="D1473" s="2"/>
      <c r="E1473" s="55" t="s">
        <v>3410</v>
      </c>
      <c r="F1473" s="56"/>
      <c r="G1473" s="56"/>
      <c r="H1473" s="56"/>
      <c r="I1473" s="56"/>
      <c r="J1473" s="56"/>
      <c r="K1473" s="56"/>
      <c r="L1473" s="56"/>
      <c r="M1473" s="57"/>
      <c r="N1473" s="58" t="s">
        <v>3599</v>
      </c>
      <c r="O1473" s="60"/>
      <c r="P1473" s="60"/>
      <c r="Q1473" s="60"/>
      <c r="R1473" s="60"/>
      <c r="S1473" s="59"/>
      <c r="T1473" s="72" t="str">
        <f>IF(COUNT(T1459,N1459)=2,IF(N1459=0,"-",ROUND(T1459/N1459,2)),"-")</f>
        <v>-</v>
      </c>
      <c r="U1473" s="73"/>
      <c r="V1473" s="55"/>
      <c r="W1473" s="56"/>
      <c r="X1473" s="57"/>
    </row>
    <row r="1474" spans="1:24" ht="49.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 spans="1:24" ht="12" customHeight="1">
      <c r="A1475" s="2"/>
      <c r="B1475" s="2"/>
      <c r="C1475" s="75" t="s">
        <v>42</v>
      </c>
      <c r="D1475" s="75"/>
      <c r="E1475" s="75"/>
      <c r="F1475" s="75"/>
      <c r="G1475" s="75"/>
      <c r="H1475" s="2"/>
      <c r="I1475" s="75" t="s">
        <v>43</v>
      </c>
      <c r="J1475" s="75"/>
      <c r="K1475" s="2"/>
      <c r="L1475" s="2"/>
      <c r="M1475" s="75" t="s">
        <v>44</v>
      </c>
      <c r="N1475" s="75"/>
      <c r="O1475" s="2"/>
      <c r="P1475" s="2"/>
      <c r="Q1475" s="10" t="s">
        <v>43</v>
      </c>
      <c r="R1475" s="2"/>
      <c r="S1475" s="2"/>
      <c r="T1475" s="2"/>
      <c r="U1475" s="2"/>
      <c r="V1475" s="2"/>
      <c r="W1475" s="2"/>
      <c r="X1475" s="2"/>
    </row>
    <row r="1476" spans="1:24" ht="6.45" customHeight="1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spans="1:24" ht="20.85" customHeight="1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spans="1:24" ht="18" customHeight="1">
      <c r="A1478" s="74" t="s">
        <v>0</v>
      </c>
      <c r="B1478" s="74"/>
      <c r="C1478" s="74"/>
      <c r="D1478" s="74"/>
      <c r="E1478" s="74"/>
      <c r="F1478" s="74"/>
      <c r="G1478" s="74"/>
      <c r="H1478" s="74"/>
      <c r="I1478" s="74"/>
      <c r="J1478" s="74"/>
      <c r="K1478" s="74"/>
      <c r="L1478" s="74"/>
      <c r="M1478" s="74"/>
      <c r="N1478" s="74"/>
      <c r="O1478" s="74"/>
      <c r="P1478" s="74"/>
      <c r="Q1478" s="74"/>
      <c r="R1478" s="74"/>
      <c r="S1478" s="74"/>
      <c r="T1478" s="74"/>
      <c r="U1478" s="74"/>
      <c r="V1478" s="74"/>
      <c r="W1478" s="74"/>
      <c r="X1478" s="74"/>
    </row>
    <row r="1479" spans="1:24" ht="6" customHeight="1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 spans="1:24" ht="18" customHeight="1">
      <c r="A1480" s="74" t="s">
        <v>3387</v>
      </c>
      <c r="B1480" s="74"/>
      <c r="C1480" s="74"/>
      <c r="D1480" s="74"/>
      <c r="E1480" s="74"/>
      <c r="F1480" s="74"/>
      <c r="G1480" s="74"/>
      <c r="H1480" s="74"/>
      <c r="I1480" s="74"/>
      <c r="J1480" s="74"/>
      <c r="K1480" s="74"/>
      <c r="L1480" s="74"/>
      <c r="M1480" s="74"/>
      <c r="N1480" s="74"/>
      <c r="O1480" s="74"/>
      <c r="P1480" s="74"/>
      <c r="Q1480" s="74"/>
      <c r="R1480" s="74"/>
      <c r="S1480" s="74"/>
      <c r="T1480" s="74"/>
      <c r="U1480" s="74"/>
      <c r="V1480" s="74"/>
      <c r="W1480" s="74"/>
      <c r="X1480" s="74"/>
    </row>
    <row r="1481" spans="1:24" ht="4.05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 spans="1:24" ht="12" customHeight="1">
      <c r="A1482" s="2"/>
      <c r="B1482" s="2"/>
      <c r="C1482" s="2"/>
      <c r="D1482" s="2"/>
      <c r="E1482" s="2"/>
      <c r="F1482" s="75" t="s">
        <v>3388</v>
      </c>
      <c r="G1482" s="75"/>
      <c r="H1482" s="75"/>
      <c r="I1482" s="75"/>
      <c r="J1482" s="75"/>
      <c r="K1482" s="75"/>
      <c r="L1482" s="75"/>
      <c r="M1482" s="75"/>
      <c r="N1482" s="75"/>
      <c r="O1482" s="75"/>
      <c r="P1482" s="75"/>
      <c r="Q1482" s="75"/>
      <c r="R1482" s="75"/>
      <c r="S1482" s="2"/>
      <c r="T1482" s="2"/>
      <c r="U1482" s="2"/>
      <c r="V1482" s="2"/>
      <c r="W1482" s="2"/>
      <c r="X1482" s="2"/>
    </row>
    <row r="1483" spans="1:24" ht="1.05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spans="1:24" ht="2.7" customHeight="1">
      <c r="A1484" s="2"/>
      <c r="B1484" s="2"/>
      <c r="C1484" s="2"/>
      <c r="D1484" s="2"/>
      <c r="E1484" s="2"/>
      <c r="F1484" s="75" t="s">
        <v>3389</v>
      </c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 spans="1:24" ht="9.15" customHeight="1">
      <c r="A1485" s="2"/>
      <c r="B1485" s="2"/>
      <c r="C1485" s="2"/>
      <c r="D1485" s="2"/>
      <c r="E1485" s="2"/>
      <c r="F1485" s="75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76" t="s">
        <v>2</v>
      </c>
      <c r="V1485" s="76"/>
      <c r="W1485" s="76"/>
      <c r="X1485" s="76"/>
    </row>
    <row r="1486" spans="1:24" ht="2.7" customHeight="1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76"/>
      <c r="V1486" s="76"/>
      <c r="W1486" s="76"/>
      <c r="X1486" s="76"/>
    </row>
    <row r="1487" spans="1:24" ht="0.45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 spans="1:24" ht="2.1" customHeight="1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75" t="s">
        <v>3669</v>
      </c>
      <c r="V1488" s="75"/>
      <c r="W1488" s="75"/>
      <c r="X1488" s="2"/>
    </row>
    <row r="1489" spans="1:24" ht="9.75" customHeight="1">
      <c r="A1489" s="2"/>
      <c r="B1489" s="75" t="s">
        <v>3391</v>
      </c>
      <c r="C1489" s="75"/>
      <c r="D1489" s="2"/>
      <c r="E1489" s="2"/>
      <c r="F1489" s="75" t="s">
        <v>3392</v>
      </c>
      <c r="G1489" s="75"/>
      <c r="H1489" s="75"/>
      <c r="I1489" s="75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75"/>
      <c r="V1489" s="75"/>
      <c r="W1489" s="75"/>
      <c r="X1489" s="2"/>
    </row>
    <row r="1490" spans="1:24" ht="2.1" customHeight="1">
      <c r="A1490" s="2"/>
      <c r="B1490" s="75"/>
      <c r="C1490" s="75"/>
      <c r="D1490" s="2"/>
      <c r="E1490" s="2"/>
      <c r="F1490" s="75"/>
      <c r="G1490" s="75"/>
      <c r="H1490" s="75"/>
      <c r="I1490" s="75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 spans="1:24" ht="1.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 spans="1:24" ht="36.75" customHeight="1">
      <c r="A1492" s="49" t="s">
        <v>261</v>
      </c>
      <c r="B1492" s="50"/>
      <c r="C1492" s="50"/>
      <c r="D1492" s="51"/>
      <c r="E1492" s="49" t="s">
        <v>3670</v>
      </c>
      <c r="F1492" s="50"/>
      <c r="G1492" s="50"/>
      <c r="H1492" s="50"/>
      <c r="I1492" s="50"/>
      <c r="J1492" s="50"/>
      <c r="K1492" s="50"/>
      <c r="L1492" s="50"/>
      <c r="M1492" s="51"/>
      <c r="N1492" s="52" t="s">
        <v>3585</v>
      </c>
      <c r="O1492" s="53"/>
      <c r="P1492" s="53"/>
      <c r="Q1492" s="53"/>
      <c r="R1492" s="53"/>
      <c r="S1492" s="54"/>
      <c r="T1492" s="49" t="s">
        <v>3671</v>
      </c>
      <c r="U1492" s="50"/>
      <c r="V1492" s="50"/>
      <c r="W1492" s="50"/>
      <c r="X1492" s="51"/>
    </row>
    <row r="1493" spans="1:24" ht="18.75" customHeight="1">
      <c r="A1493" s="2"/>
      <c r="B1493" s="2"/>
      <c r="C1493" s="2"/>
      <c r="D1493" s="2"/>
      <c r="E1493" s="55" t="s">
        <v>3396</v>
      </c>
      <c r="F1493" s="56"/>
      <c r="G1493" s="56"/>
      <c r="H1493" s="56"/>
      <c r="I1493" s="56"/>
      <c r="J1493" s="56"/>
      <c r="K1493" s="57"/>
      <c r="L1493" s="58" t="s">
        <v>3397</v>
      </c>
      <c r="M1493" s="59"/>
      <c r="N1493" s="58" t="s">
        <v>3398</v>
      </c>
      <c r="O1493" s="59"/>
      <c r="P1493" s="58" t="s">
        <v>3399</v>
      </c>
      <c r="Q1493" s="60"/>
      <c r="R1493" s="60"/>
      <c r="S1493" s="59"/>
      <c r="T1493" s="58" t="s">
        <v>3400</v>
      </c>
      <c r="U1493" s="59"/>
      <c r="V1493" s="58" t="s">
        <v>53</v>
      </c>
      <c r="W1493" s="60"/>
      <c r="X1493" s="59"/>
    </row>
    <row r="1494" spans="1:24" ht="37.65" customHeight="1">
      <c r="A1494" s="2"/>
      <c r="B1494" s="2"/>
      <c r="C1494" s="2"/>
      <c r="D1494" s="2"/>
      <c r="E1494" s="55" t="s">
        <v>3587</v>
      </c>
      <c r="F1494" s="56"/>
      <c r="G1494" s="56"/>
      <c r="H1494" s="56"/>
      <c r="I1494" s="56"/>
      <c r="J1494" s="56"/>
      <c r="K1494" s="57"/>
      <c r="L1494" s="58" t="s">
        <v>58</v>
      </c>
      <c r="M1494" s="59"/>
      <c r="N1494" s="61">
        <v>5</v>
      </c>
      <c r="O1494" s="62"/>
      <c r="P1494" s="63"/>
      <c r="Q1494" s="64"/>
      <c r="R1494" s="64"/>
      <c r="S1494" s="65"/>
      <c r="T1494" s="63" t="str">
        <f t="shared" ref="T1494:T1499" si="17">IF(COUNT(N1494,P1494)=2,ROUND(N1494*P1494,2),"-
-")</f>
        <v>-
-</v>
      </c>
      <c r="U1494" s="65"/>
      <c r="V1494" s="55" t="s">
        <v>3588</v>
      </c>
      <c r="W1494" s="56"/>
      <c r="X1494" s="57"/>
    </row>
    <row r="1495" spans="1:24" ht="37.65" customHeight="1">
      <c r="A1495" s="2"/>
      <c r="B1495" s="2"/>
      <c r="C1495" s="2"/>
      <c r="D1495" s="2"/>
      <c r="E1495" s="55" t="s">
        <v>3662</v>
      </c>
      <c r="F1495" s="56"/>
      <c r="G1495" s="56"/>
      <c r="H1495" s="56"/>
      <c r="I1495" s="56"/>
      <c r="J1495" s="56"/>
      <c r="K1495" s="57"/>
      <c r="L1495" s="58" t="s">
        <v>58</v>
      </c>
      <c r="M1495" s="59"/>
      <c r="N1495" s="61">
        <v>1</v>
      </c>
      <c r="O1495" s="62"/>
      <c r="P1495" s="63"/>
      <c r="Q1495" s="64"/>
      <c r="R1495" s="64"/>
      <c r="S1495" s="65"/>
      <c r="T1495" s="63" t="str">
        <f t="shared" si="17"/>
        <v>-
-</v>
      </c>
      <c r="U1495" s="65"/>
      <c r="V1495" s="55" t="s">
        <v>3663</v>
      </c>
      <c r="W1495" s="56"/>
      <c r="X1495" s="57"/>
    </row>
    <row r="1496" spans="1:24" ht="37.65" customHeight="1">
      <c r="A1496" s="2"/>
      <c r="B1496" s="2"/>
      <c r="C1496" s="2"/>
      <c r="D1496" s="2"/>
      <c r="E1496" s="55" t="s">
        <v>3589</v>
      </c>
      <c r="F1496" s="56"/>
      <c r="G1496" s="56"/>
      <c r="H1496" s="56"/>
      <c r="I1496" s="56"/>
      <c r="J1496" s="56"/>
      <c r="K1496" s="57"/>
      <c r="L1496" s="58" t="s">
        <v>58</v>
      </c>
      <c r="M1496" s="59"/>
      <c r="N1496" s="61">
        <v>12</v>
      </c>
      <c r="O1496" s="62"/>
      <c r="P1496" s="63"/>
      <c r="Q1496" s="64"/>
      <c r="R1496" s="64"/>
      <c r="S1496" s="65"/>
      <c r="T1496" s="63" t="str">
        <f t="shared" si="17"/>
        <v>-
-</v>
      </c>
      <c r="U1496" s="65"/>
      <c r="V1496" s="55" t="s">
        <v>3590</v>
      </c>
      <c r="W1496" s="56"/>
      <c r="X1496" s="57"/>
    </row>
    <row r="1497" spans="1:24" ht="37.65" customHeight="1">
      <c r="A1497" s="2"/>
      <c r="B1497" s="2"/>
      <c r="C1497" s="2"/>
      <c r="D1497" s="2"/>
      <c r="E1497" s="55" t="s">
        <v>3591</v>
      </c>
      <c r="F1497" s="56"/>
      <c r="G1497" s="56"/>
      <c r="H1497" s="56"/>
      <c r="I1497" s="56"/>
      <c r="J1497" s="56"/>
      <c r="K1497" s="57"/>
      <c r="L1497" s="58" t="s">
        <v>65</v>
      </c>
      <c r="M1497" s="59"/>
      <c r="N1497" s="61">
        <v>1</v>
      </c>
      <c r="O1497" s="62"/>
      <c r="P1497" s="63"/>
      <c r="Q1497" s="64"/>
      <c r="R1497" s="64"/>
      <c r="S1497" s="65"/>
      <c r="T1497" s="63" t="str">
        <f t="shared" si="17"/>
        <v>-
-</v>
      </c>
      <c r="U1497" s="65"/>
      <c r="V1497" s="55" t="s">
        <v>3592</v>
      </c>
      <c r="W1497" s="56"/>
      <c r="X1497" s="57"/>
    </row>
    <row r="1498" spans="1:24" ht="37.65" customHeight="1">
      <c r="A1498" s="2"/>
      <c r="B1498" s="2"/>
      <c r="C1498" s="2"/>
      <c r="D1498" s="2"/>
      <c r="E1498" s="55" t="s">
        <v>3595</v>
      </c>
      <c r="F1498" s="56"/>
      <c r="G1498" s="56"/>
      <c r="H1498" s="56"/>
      <c r="I1498" s="56"/>
      <c r="J1498" s="56"/>
      <c r="K1498" s="57"/>
      <c r="L1498" s="58" t="s">
        <v>65</v>
      </c>
      <c r="M1498" s="59"/>
      <c r="N1498" s="61">
        <v>1</v>
      </c>
      <c r="O1498" s="62"/>
      <c r="P1498" s="63"/>
      <c r="Q1498" s="64"/>
      <c r="R1498" s="64"/>
      <c r="S1498" s="65"/>
      <c r="T1498" s="63" t="str">
        <f t="shared" si="17"/>
        <v>-
-</v>
      </c>
      <c r="U1498" s="65"/>
      <c r="V1498" s="55" t="s">
        <v>3596</v>
      </c>
      <c r="W1498" s="56"/>
      <c r="X1498" s="57"/>
    </row>
    <row r="1499" spans="1:24" ht="37.65" customHeight="1">
      <c r="A1499" s="2"/>
      <c r="B1499" s="2"/>
      <c r="C1499" s="2"/>
      <c r="D1499" s="2"/>
      <c r="E1499" s="55" t="s">
        <v>3664</v>
      </c>
      <c r="F1499" s="56"/>
      <c r="G1499" s="56"/>
      <c r="H1499" s="56"/>
      <c r="I1499" s="56"/>
      <c r="J1499" s="56"/>
      <c r="K1499" s="57"/>
      <c r="L1499" s="58" t="s">
        <v>65</v>
      </c>
      <c r="M1499" s="59"/>
      <c r="N1499" s="61">
        <v>1</v>
      </c>
      <c r="O1499" s="62"/>
      <c r="P1499" s="63"/>
      <c r="Q1499" s="64"/>
      <c r="R1499" s="64"/>
      <c r="S1499" s="65"/>
      <c r="T1499" s="63" t="str">
        <f t="shared" si="17"/>
        <v>-
-</v>
      </c>
      <c r="U1499" s="65"/>
      <c r="V1499" s="55" t="s">
        <v>3665</v>
      </c>
      <c r="W1499" s="56"/>
      <c r="X1499" s="57"/>
    </row>
    <row r="1500" spans="1:24" ht="18.75" customHeight="1">
      <c r="A1500" s="2"/>
      <c r="B1500" s="2"/>
      <c r="C1500" s="2"/>
      <c r="D1500" s="2"/>
      <c r="E1500" s="55" t="s">
        <v>3405</v>
      </c>
      <c r="F1500" s="56"/>
      <c r="G1500" s="56"/>
      <c r="H1500" s="56"/>
      <c r="I1500" s="56"/>
      <c r="J1500" s="56"/>
      <c r="K1500" s="57"/>
      <c r="L1500" s="58" t="s">
        <v>65</v>
      </c>
      <c r="M1500" s="59"/>
      <c r="N1500" s="61">
        <v>1</v>
      </c>
      <c r="O1500" s="62"/>
      <c r="P1500" s="63"/>
      <c r="Q1500" s="64"/>
      <c r="R1500" s="64"/>
      <c r="S1500" s="65"/>
      <c r="T1500" s="63" t="str">
        <f>IF(COUNT(N1500,P1500)=2,ROUND(N1500*P1500,2),"-")</f>
        <v>-</v>
      </c>
      <c r="U1500" s="65"/>
      <c r="V1500" s="55" t="s">
        <v>3406</v>
      </c>
      <c r="W1500" s="56"/>
      <c r="X1500" s="57"/>
    </row>
    <row r="1501" spans="1:24" ht="18.75" customHeight="1">
      <c r="A1501" s="2"/>
      <c r="B1501" s="2"/>
      <c r="C1501" s="2"/>
      <c r="D1501" s="2"/>
      <c r="E1501" s="55" t="s">
        <v>3407</v>
      </c>
      <c r="F1501" s="56"/>
      <c r="G1501" s="56"/>
      <c r="H1501" s="56"/>
      <c r="I1501" s="56"/>
      <c r="J1501" s="56"/>
      <c r="K1501" s="57"/>
      <c r="L1501" s="58" t="s">
        <v>65</v>
      </c>
      <c r="M1501" s="59"/>
      <c r="N1501" s="61">
        <v>1</v>
      </c>
      <c r="O1501" s="62"/>
      <c r="P1501" s="63" t="str">
        <f>IF(COUNT(T1494,T1495,T1496,T1497,T1498,T1499,T1500)=7,ROUND(SUM(T1494,T1495,T1496,T1497,T1498,T1499,T1500)*0.02,2),"")</f>
        <v/>
      </c>
      <c r="Q1501" s="64"/>
      <c r="R1501" s="64"/>
      <c r="S1501" s="65"/>
      <c r="T1501" s="63" t="str">
        <f>IF(COUNT(N1501,P1501)=2,ROUND(N1501*P1501,2),"-")</f>
        <v>-</v>
      </c>
      <c r="U1501" s="65"/>
      <c r="V1501" s="55" t="s">
        <v>3408</v>
      </c>
      <c r="W1501" s="56"/>
      <c r="X1501" s="57"/>
    </row>
    <row r="1502" spans="1:24" ht="18.899999999999999" customHeight="1">
      <c r="A1502" s="2"/>
      <c r="B1502" s="2"/>
      <c r="C1502" s="2"/>
      <c r="D1502" s="2"/>
      <c r="E1502" s="55" t="s">
        <v>3409</v>
      </c>
      <c r="F1502" s="56"/>
      <c r="G1502" s="56"/>
      <c r="H1502" s="56"/>
      <c r="I1502" s="56"/>
      <c r="J1502" s="56"/>
      <c r="K1502" s="57"/>
      <c r="L1502" s="58" t="s">
        <v>207</v>
      </c>
      <c r="M1502" s="59"/>
      <c r="N1502" s="61">
        <v>1</v>
      </c>
      <c r="O1502" s="62"/>
      <c r="P1502" s="66"/>
      <c r="Q1502" s="67"/>
      <c r="R1502" s="67"/>
      <c r="S1502" s="68"/>
      <c r="T1502" s="63" t="str">
        <f>IF(COUNT(T1494,T1495,T1496,T1497,T1498,T1499,T1500,T1501)=8,SUM(T1494,T1495,T1496,T1497,T1498,T1499,T1500,T1501),"-")</f>
        <v>-</v>
      </c>
      <c r="U1502" s="65"/>
      <c r="V1502" s="55"/>
      <c r="W1502" s="56"/>
      <c r="X1502" s="57"/>
    </row>
    <row r="1503" spans="1:24" ht="18.75" customHeight="1">
      <c r="A1503" s="2"/>
      <c r="B1503" s="2"/>
      <c r="C1503" s="2"/>
      <c r="D1503" s="2"/>
      <c r="E1503" s="55"/>
      <c r="F1503" s="56"/>
      <c r="G1503" s="56"/>
      <c r="H1503" s="56"/>
      <c r="I1503" s="56"/>
      <c r="J1503" s="56"/>
      <c r="K1503" s="57"/>
      <c r="L1503" s="58"/>
      <c r="M1503" s="59"/>
      <c r="N1503" s="69"/>
      <c r="O1503" s="70"/>
      <c r="P1503" s="69"/>
      <c r="Q1503" s="71"/>
      <c r="R1503" s="71"/>
      <c r="S1503" s="70"/>
      <c r="T1503" s="69"/>
      <c r="U1503" s="70"/>
      <c r="V1503" s="55"/>
      <c r="W1503" s="56"/>
      <c r="X1503" s="57"/>
    </row>
    <row r="1504" spans="1:24" ht="18.75" customHeight="1">
      <c r="A1504" s="2"/>
      <c r="B1504" s="2"/>
      <c r="C1504" s="2"/>
      <c r="D1504" s="2"/>
      <c r="E1504" s="55"/>
      <c r="F1504" s="56"/>
      <c r="G1504" s="56"/>
      <c r="H1504" s="56"/>
      <c r="I1504" s="56"/>
      <c r="J1504" s="56"/>
      <c r="K1504" s="57"/>
      <c r="L1504" s="58"/>
      <c r="M1504" s="59"/>
      <c r="N1504" s="69"/>
      <c r="O1504" s="70"/>
      <c r="P1504" s="69"/>
      <c r="Q1504" s="71"/>
      <c r="R1504" s="71"/>
      <c r="S1504" s="70"/>
      <c r="T1504" s="69"/>
      <c r="U1504" s="70"/>
      <c r="V1504" s="55"/>
      <c r="W1504" s="56"/>
      <c r="X1504" s="57"/>
    </row>
    <row r="1505" spans="1:24" ht="18.75" customHeight="1">
      <c r="A1505" s="2"/>
      <c r="B1505" s="2"/>
      <c r="C1505" s="2"/>
      <c r="D1505" s="2"/>
      <c r="E1505" s="55"/>
      <c r="F1505" s="56"/>
      <c r="G1505" s="56"/>
      <c r="H1505" s="56"/>
      <c r="I1505" s="56"/>
      <c r="J1505" s="56"/>
      <c r="K1505" s="57"/>
      <c r="L1505" s="58"/>
      <c r="M1505" s="59"/>
      <c r="N1505" s="69"/>
      <c r="O1505" s="70"/>
      <c r="P1505" s="69"/>
      <c r="Q1505" s="71"/>
      <c r="R1505" s="71"/>
      <c r="S1505" s="70"/>
      <c r="T1505" s="69"/>
      <c r="U1505" s="70"/>
      <c r="V1505" s="55"/>
      <c r="W1505" s="56"/>
      <c r="X1505" s="57"/>
    </row>
    <row r="1506" spans="1:24" ht="18.75" customHeight="1">
      <c r="A1506" s="2"/>
      <c r="B1506" s="2"/>
      <c r="C1506" s="2"/>
      <c r="D1506" s="2"/>
      <c r="E1506" s="55"/>
      <c r="F1506" s="56"/>
      <c r="G1506" s="56"/>
      <c r="H1506" s="56"/>
      <c r="I1506" s="56"/>
      <c r="J1506" s="56"/>
      <c r="K1506" s="57"/>
      <c r="L1506" s="58"/>
      <c r="M1506" s="59"/>
      <c r="N1506" s="69"/>
      <c r="O1506" s="70"/>
      <c r="P1506" s="69"/>
      <c r="Q1506" s="71"/>
      <c r="R1506" s="71"/>
      <c r="S1506" s="70"/>
      <c r="T1506" s="69"/>
      <c r="U1506" s="70"/>
      <c r="V1506" s="55"/>
      <c r="W1506" s="56"/>
      <c r="X1506" s="57"/>
    </row>
    <row r="1507" spans="1:24" ht="18.75" customHeight="1">
      <c r="A1507" s="2"/>
      <c r="B1507" s="2"/>
      <c r="C1507" s="2"/>
      <c r="D1507" s="2"/>
      <c r="E1507" s="55"/>
      <c r="F1507" s="56"/>
      <c r="G1507" s="56"/>
      <c r="H1507" s="56"/>
      <c r="I1507" s="56"/>
      <c r="J1507" s="56"/>
      <c r="K1507" s="57"/>
      <c r="L1507" s="58"/>
      <c r="M1507" s="59"/>
      <c r="N1507" s="69"/>
      <c r="O1507" s="70"/>
      <c r="P1507" s="69"/>
      <c r="Q1507" s="71"/>
      <c r="R1507" s="71"/>
      <c r="S1507" s="70"/>
      <c r="T1507" s="69"/>
      <c r="U1507" s="70"/>
      <c r="V1507" s="55"/>
      <c r="W1507" s="56"/>
      <c r="X1507" s="57"/>
    </row>
    <row r="1508" spans="1:24" ht="18.75" customHeight="1">
      <c r="A1508" s="2"/>
      <c r="B1508" s="2"/>
      <c r="C1508" s="2"/>
      <c r="D1508" s="2"/>
      <c r="E1508" s="55"/>
      <c r="F1508" s="56"/>
      <c r="G1508" s="56"/>
      <c r="H1508" s="56"/>
      <c r="I1508" s="56"/>
      <c r="J1508" s="56"/>
      <c r="K1508" s="57"/>
      <c r="L1508" s="58"/>
      <c r="M1508" s="59"/>
      <c r="N1508" s="69"/>
      <c r="O1508" s="70"/>
      <c r="P1508" s="69"/>
      <c r="Q1508" s="71"/>
      <c r="R1508" s="71"/>
      <c r="S1508" s="70"/>
      <c r="T1508" s="69"/>
      <c r="U1508" s="70"/>
      <c r="V1508" s="55"/>
      <c r="W1508" s="56"/>
      <c r="X1508" s="57"/>
    </row>
    <row r="1509" spans="1:24" ht="18.75" customHeight="1">
      <c r="A1509" s="2"/>
      <c r="B1509" s="2"/>
      <c r="C1509" s="2"/>
      <c r="D1509" s="2"/>
      <c r="E1509" s="55"/>
      <c r="F1509" s="56"/>
      <c r="G1509" s="56"/>
      <c r="H1509" s="56"/>
      <c r="I1509" s="56"/>
      <c r="J1509" s="56"/>
      <c r="K1509" s="57"/>
      <c r="L1509" s="58"/>
      <c r="M1509" s="59"/>
      <c r="N1509" s="69"/>
      <c r="O1509" s="70"/>
      <c r="P1509" s="69"/>
      <c r="Q1509" s="71"/>
      <c r="R1509" s="71"/>
      <c r="S1509" s="70"/>
      <c r="T1509" s="69"/>
      <c r="U1509" s="70"/>
      <c r="V1509" s="55"/>
      <c r="W1509" s="56"/>
      <c r="X1509" s="57"/>
    </row>
    <row r="1510" spans="1:24" ht="18.75" customHeight="1">
      <c r="A1510" s="2"/>
      <c r="B1510" s="2"/>
      <c r="C1510" s="2"/>
      <c r="D1510" s="2"/>
      <c r="E1510" s="55"/>
      <c r="F1510" s="56"/>
      <c r="G1510" s="56"/>
      <c r="H1510" s="56"/>
      <c r="I1510" s="56"/>
      <c r="J1510" s="56"/>
      <c r="K1510" s="57"/>
      <c r="L1510" s="58"/>
      <c r="M1510" s="59"/>
      <c r="N1510" s="69"/>
      <c r="O1510" s="70"/>
      <c r="P1510" s="69"/>
      <c r="Q1510" s="71"/>
      <c r="R1510" s="71"/>
      <c r="S1510" s="70"/>
      <c r="T1510" s="69"/>
      <c r="U1510" s="70"/>
      <c r="V1510" s="55"/>
      <c r="W1510" s="56"/>
      <c r="X1510" s="57"/>
    </row>
    <row r="1511" spans="1:24" ht="18.75" customHeight="1">
      <c r="A1511" s="2"/>
      <c r="B1511" s="2"/>
      <c r="C1511" s="2"/>
      <c r="D1511" s="2"/>
      <c r="E1511" s="55"/>
      <c r="F1511" s="56"/>
      <c r="G1511" s="56"/>
      <c r="H1511" s="56"/>
      <c r="I1511" s="56"/>
      <c r="J1511" s="56"/>
      <c r="K1511" s="57"/>
      <c r="L1511" s="58"/>
      <c r="M1511" s="59"/>
      <c r="N1511" s="69"/>
      <c r="O1511" s="70"/>
      <c r="P1511" s="69"/>
      <c r="Q1511" s="71"/>
      <c r="R1511" s="71"/>
      <c r="S1511" s="70"/>
      <c r="T1511" s="69"/>
      <c r="U1511" s="70"/>
      <c r="V1511" s="55"/>
      <c r="W1511" s="56"/>
      <c r="X1511" s="57"/>
    </row>
    <row r="1512" spans="1:24" ht="18.75" customHeight="1">
      <c r="A1512" s="2"/>
      <c r="B1512" s="2"/>
      <c r="C1512" s="2"/>
      <c r="D1512" s="2"/>
      <c r="E1512" s="55"/>
      <c r="F1512" s="56"/>
      <c r="G1512" s="56"/>
      <c r="H1512" s="56"/>
      <c r="I1512" s="56"/>
      <c r="J1512" s="56"/>
      <c r="K1512" s="57"/>
      <c r="L1512" s="58"/>
      <c r="M1512" s="59"/>
      <c r="N1512" s="69"/>
      <c r="O1512" s="70"/>
      <c r="P1512" s="69"/>
      <c r="Q1512" s="71"/>
      <c r="R1512" s="71"/>
      <c r="S1512" s="70"/>
      <c r="T1512" s="69"/>
      <c r="U1512" s="70"/>
      <c r="V1512" s="55"/>
      <c r="W1512" s="56"/>
      <c r="X1512" s="57"/>
    </row>
    <row r="1513" spans="1:24" ht="18.75" customHeight="1">
      <c r="A1513" s="2"/>
      <c r="B1513" s="2"/>
      <c r="C1513" s="2"/>
      <c r="D1513" s="2"/>
      <c r="E1513" s="55"/>
      <c r="F1513" s="56"/>
      <c r="G1513" s="56"/>
      <c r="H1513" s="56"/>
      <c r="I1513" s="56"/>
      <c r="J1513" s="56"/>
      <c r="K1513" s="57"/>
      <c r="L1513" s="58"/>
      <c r="M1513" s="59"/>
      <c r="N1513" s="69"/>
      <c r="O1513" s="70"/>
      <c r="P1513" s="69"/>
      <c r="Q1513" s="71"/>
      <c r="R1513" s="71"/>
      <c r="S1513" s="70"/>
      <c r="T1513" s="69"/>
      <c r="U1513" s="70"/>
      <c r="V1513" s="55"/>
      <c r="W1513" s="56"/>
      <c r="X1513" s="57"/>
    </row>
    <row r="1514" spans="1:24" ht="18.75" customHeight="1">
      <c r="A1514" s="2"/>
      <c r="B1514" s="2"/>
      <c r="C1514" s="2"/>
      <c r="D1514" s="2"/>
      <c r="E1514" s="55"/>
      <c r="F1514" s="56"/>
      <c r="G1514" s="56"/>
      <c r="H1514" s="56"/>
      <c r="I1514" s="56"/>
      <c r="J1514" s="56"/>
      <c r="K1514" s="57"/>
      <c r="L1514" s="58"/>
      <c r="M1514" s="59"/>
      <c r="N1514" s="69"/>
      <c r="O1514" s="70"/>
      <c r="P1514" s="69"/>
      <c r="Q1514" s="71"/>
      <c r="R1514" s="71"/>
      <c r="S1514" s="70"/>
      <c r="T1514" s="69"/>
      <c r="U1514" s="70"/>
      <c r="V1514" s="55"/>
      <c r="W1514" s="56"/>
      <c r="X1514" s="57"/>
    </row>
    <row r="1515" spans="1:24" ht="18.75" customHeight="1">
      <c r="A1515" s="2"/>
      <c r="B1515" s="2"/>
      <c r="C1515" s="2"/>
      <c r="D1515" s="2"/>
      <c r="E1515" s="55"/>
      <c r="F1515" s="56"/>
      <c r="G1515" s="56"/>
      <c r="H1515" s="56"/>
      <c r="I1515" s="56"/>
      <c r="J1515" s="56"/>
      <c r="K1515" s="57"/>
      <c r="L1515" s="58"/>
      <c r="M1515" s="59"/>
      <c r="N1515" s="69"/>
      <c r="O1515" s="70"/>
      <c r="P1515" s="69"/>
      <c r="Q1515" s="71"/>
      <c r="R1515" s="71"/>
      <c r="S1515" s="70"/>
      <c r="T1515" s="69"/>
      <c r="U1515" s="70"/>
      <c r="V1515" s="55"/>
      <c r="W1515" s="56"/>
      <c r="X1515" s="57"/>
    </row>
    <row r="1516" spans="1:24" ht="37.65" customHeight="1">
      <c r="A1516" s="2"/>
      <c r="B1516" s="2"/>
      <c r="C1516" s="2"/>
      <c r="D1516" s="2"/>
      <c r="E1516" s="55" t="s">
        <v>3410</v>
      </c>
      <c r="F1516" s="56"/>
      <c r="G1516" s="56"/>
      <c r="H1516" s="56"/>
      <c r="I1516" s="56"/>
      <c r="J1516" s="56"/>
      <c r="K1516" s="56"/>
      <c r="L1516" s="56"/>
      <c r="M1516" s="57"/>
      <c r="N1516" s="58" t="s">
        <v>3599</v>
      </c>
      <c r="O1516" s="60"/>
      <c r="P1516" s="60"/>
      <c r="Q1516" s="60"/>
      <c r="R1516" s="60"/>
      <c r="S1516" s="59"/>
      <c r="T1516" s="72" t="str">
        <f>IF(COUNT(T1502,N1502)=2,IF(N1502=0,"-",ROUND(T1502/N1502,2)),"-")</f>
        <v>-</v>
      </c>
      <c r="U1516" s="73"/>
      <c r="V1516" s="55"/>
      <c r="W1516" s="56"/>
      <c r="X1516" s="57"/>
    </row>
    <row r="1517" spans="1:24" ht="49.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spans="1:24" ht="12" customHeight="1">
      <c r="A1518" s="2"/>
      <c r="B1518" s="2"/>
      <c r="C1518" s="75" t="s">
        <v>42</v>
      </c>
      <c r="D1518" s="75"/>
      <c r="E1518" s="75"/>
      <c r="F1518" s="75"/>
      <c r="G1518" s="75"/>
      <c r="H1518" s="2"/>
      <c r="I1518" s="75" t="s">
        <v>43</v>
      </c>
      <c r="J1518" s="75"/>
      <c r="K1518" s="2"/>
      <c r="L1518" s="2"/>
      <c r="M1518" s="75" t="s">
        <v>44</v>
      </c>
      <c r="N1518" s="75"/>
      <c r="O1518" s="2"/>
      <c r="P1518" s="2"/>
      <c r="Q1518" s="10" t="s">
        <v>43</v>
      </c>
      <c r="R1518" s="2"/>
      <c r="S1518" s="2"/>
      <c r="T1518" s="2"/>
      <c r="U1518" s="2"/>
      <c r="V1518" s="2"/>
      <c r="W1518" s="2"/>
      <c r="X1518" s="2"/>
    </row>
    <row r="1519" spans="1:24" ht="6.45" customHeight="1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spans="1:24" ht="20.85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spans="1:24" ht="18" customHeight="1">
      <c r="A1521" s="74" t="s">
        <v>0</v>
      </c>
      <c r="B1521" s="74"/>
      <c r="C1521" s="74"/>
      <c r="D1521" s="74"/>
      <c r="E1521" s="74"/>
      <c r="F1521" s="74"/>
      <c r="G1521" s="74"/>
      <c r="H1521" s="74"/>
      <c r="I1521" s="74"/>
      <c r="J1521" s="74"/>
      <c r="K1521" s="74"/>
      <c r="L1521" s="74"/>
      <c r="M1521" s="74"/>
      <c r="N1521" s="74"/>
      <c r="O1521" s="74"/>
      <c r="P1521" s="74"/>
      <c r="Q1521" s="74"/>
      <c r="R1521" s="74"/>
      <c r="S1521" s="74"/>
      <c r="T1521" s="74"/>
      <c r="U1521" s="74"/>
      <c r="V1521" s="74"/>
      <c r="W1521" s="74"/>
      <c r="X1521" s="74"/>
    </row>
    <row r="1522" spans="1:24" ht="6" customHeight="1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spans="1:24" ht="18" customHeight="1">
      <c r="A1523" s="74" t="s">
        <v>3387</v>
      </c>
      <c r="B1523" s="74"/>
      <c r="C1523" s="74"/>
      <c r="D1523" s="74"/>
      <c r="E1523" s="74"/>
      <c r="F1523" s="74"/>
      <c r="G1523" s="74"/>
      <c r="H1523" s="74"/>
      <c r="I1523" s="74"/>
      <c r="J1523" s="74"/>
      <c r="K1523" s="74"/>
      <c r="L1523" s="74"/>
      <c r="M1523" s="74"/>
      <c r="N1523" s="74"/>
      <c r="O1523" s="74"/>
      <c r="P1523" s="74"/>
      <c r="Q1523" s="74"/>
      <c r="R1523" s="74"/>
      <c r="S1523" s="74"/>
      <c r="T1523" s="74"/>
      <c r="U1523" s="74"/>
      <c r="V1523" s="74"/>
      <c r="W1523" s="74"/>
      <c r="X1523" s="74"/>
    </row>
    <row r="1524" spans="1:24" ht="4.05" customHeight="1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spans="1:24" ht="12" customHeight="1">
      <c r="A1525" s="2"/>
      <c r="B1525" s="2"/>
      <c r="C1525" s="2"/>
      <c r="D1525" s="2"/>
      <c r="E1525" s="2"/>
      <c r="F1525" s="75" t="s">
        <v>3388</v>
      </c>
      <c r="G1525" s="75"/>
      <c r="H1525" s="75"/>
      <c r="I1525" s="75"/>
      <c r="J1525" s="75"/>
      <c r="K1525" s="75"/>
      <c r="L1525" s="75"/>
      <c r="M1525" s="75"/>
      <c r="N1525" s="75"/>
      <c r="O1525" s="75"/>
      <c r="P1525" s="75"/>
      <c r="Q1525" s="75"/>
      <c r="R1525" s="75"/>
      <c r="S1525" s="2"/>
      <c r="T1525" s="2"/>
      <c r="U1525" s="2"/>
      <c r="V1525" s="2"/>
      <c r="W1525" s="2"/>
      <c r="X1525" s="2"/>
    </row>
    <row r="1526" spans="1:24" ht="1.05" customHeight="1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spans="1:24" ht="2.7" customHeight="1">
      <c r="A1527" s="2"/>
      <c r="B1527" s="2"/>
      <c r="C1527" s="2"/>
      <c r="D1527" s="2"/>
      <c r="E1527" s="2"/>
      <c r="F1527" s="75" t="s">
        <v>3389</v>
      </c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 spans="1:24" ht="9.15" customHeight="1">
      <c r="A1528" s="2"/>
      <c r="B1528" s="2"/>
      <c r="C1528" s="2"/>
      <c r="D1528" s="2"/>
      <c r="E1528" s="2"/>
      <c r="F1528" s="75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76" t="s">
        <v>2</v>
      </c>
      <c r="V1528" s="76"/>
      <c r="W1528" s="76"/>
      <c r="X1528" s="76"/>
    </row>
    <row r="1529" spans="1:24" ht="2.7" customHeight="1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76"/>
      <c r="V1529" s="76"/>
      <c r="W1529" s="76"/>
      <c r="X1529" s="76"/>
    </row>
    <row r="1530" spans="1:24" ht="0.45" customHeight="1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 spans="1:24" ht="2.1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75" t="s">
        <v>3672</v>
      </c>
      <c r="V1531" s="75"/>
      <c r="W1531" s="75"/>
      <c r="X1531" s="2"/>
    </row>
    <row r="1532" spans="1:24" ht="9.75" customHeight="1">
      <c r="A1532" s="2"/>
      <c r="B1532" s="75" t="s">
        <v>3391</v>
      </c>
      <c r="C1532" s="75"/>
      <c r="D1532" s="2"/>
      <c r="E1532" s="2"/>
      <c r="F1532" s="75" t="s">
        <v>3392</v>
      </c>
      <c r="G1532" s="75"/>
      <c r="H1532" s="75"/>
      <c r="I1532" s="75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75"/>
      <c r="V1532" s="75"/>
      <c r="W1532" s="75"/>
      <c r="X1532" s="2"/>
    </row>
    <row r="1533" spans="1:24" ht="2.1" customHeight="1">
      <c r="A1533" s="2"/>
      <c r="B1533" s="75"/>
      <c r="C1533" s="75"/>
      <c r="D1533" s="2"/>
      <c r="E1533" s="2"/>
      <c r="F1533" s="75"/>
      <c r="G1533" s="75"/>
      <c r="H1533" s="75"/>
      <c r="I1533" s="75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 spans="1:24" ht="1.8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 spans="1:24" ht="36.75" customHeight="1">
      <c r="A1535" s="49" t="s">
        <v>265</v>
      </c>
      <c r="B1535" s="50"/>
      <c r="C1535" s="50"/>
      <c r="D1535" s="51"/>
      <c r="E1535" s="49" t="s">
        <v>3673</v>
      </c>
      <c r="F1535" s="50"/>
      <c r="G1535" s="50"/>
      <c r="H1535" s="50"/>
      <c r="I1535" s="50"/>
      <c r="J1535" s="50"/>
      <c r="K1535" s="50"/>
      <c r="L1535" s="50"/>
      <c r="M1535" s="51"/>
      <c r="N1535" s="52" t="s">
        <v>3585</v>
      </c>
      <c r="O1535" s="53"/>
      <c r="P1535" s="53"/>
      <c r="Q1535" s="53"/>
      <c r="R1535" s="53"/>
      <c r="S1535" s="54"/>
      <c r="T1535" s="49" t="s">
        <v>3674</v>
      </c>
      <c r="U1535" s="50"/>
      <c r="V1535" s="50"/>
      <c r="W1535" s="50"/>
      <c r="X1535" s="51"/>
    </row>
    <row r="1536" spans="1:24" ht="18.75" customHeight="1">
      <c r="A1536" s="2"/>
      <c r="B1536" s="2"/>
      <c r="C1536" s="2"/>
      <c r="D1536" s="2"/>
      <c r="E1536" s="55" t="s">
        <v>3396</v>
      </c>
      <c r="F1536" s="56"/>
      <c r="G1536" s="56"/>
      <c r="H1536" s="56"/>
      <c r="I1536" s="56"/>
      <c r="J1536" s="56"/>
      <c r="K1536" s="57"/>
      <c r="L1536" s="58" t="s">
        <v>3397</v>
      </c>
      <c r="M1536" s="59"/>
      <c r="N1536" s="58" t="s">
        <v>3398</v>
      </c>
      <c r="O1536" s="59"/>
      <c r="P1536" s="58" t="s">
        <v>3399</v>
      </c>
      <c r="Q1536" s="60"/>
      <c r="R1536" s="60"/>
      <c r="S1536" s="59"/>
      <c r="T1536" s="58" t="s">
        <v>3400</v>
      </c>
      <c r="U1536" s="59"/>
      <c r="V1536" s="58" t="s">
        <v>53</v>
      </c>
      <c r="W1536" s="60"/>
      <c r="X1536" s="59"/>
    </row>
    <row r="1537" spans="1:24" ht="37.65" customHeight="1">
      <c r="A1537" s="2"/>
      <c r="B1537" s="2"/>
      <c r="C1537" s="2"/>
      <c r="D1537" s="2"/>
      <c r="E1537" s="55" t="s">
        <v>3587</v>
      </c>
      <c r="F1537" s="56"/>
      <c r="G1537" s="56"/>
      <c r="H1537" s="56"/>
      <c r="I1537" s="56"/>
      <c r="J1537" s="56"/>
      <c r="K1537" s="57"/>
      <c r="L1537" s="58" t="s">
        <v>58</v>
      </c>
      <c r="M1537" s="59"/>
      <c r="N1537" s="61">
        <v>9</v>
      </c>
      <c r="O1537" s="62"/>
      <c r="P1537" s="63"/>
      <c r="Q1537" s="64"/>
      <c r="R1537" s="64"/>
      <c r="S1537" s="65"/>
      <c r="T1537" s="63" t="str">
        <f t="shared" ref="T1537:T1545" si="18">IF(COUNT(N1537,P1537)=2,ROUND(N1537*P1537,2),"-
-")</f>
        <v>-
-</v>
      </c>
      <c r="U1537" s="65"/>
      <c r="V1537" s="55" t="s">
        <v>3588</v>
      </c>
      <c r="W1537" s="56"/>
      <c r="X1537" s="57"/>
    </row>
    <row r="1538" spans="1:24" ht="37.65" customHeight="1">
      <c r="A1538" s="2"/>
      <c r="B1538" s="2"/>
      <c r="C1538" s="2"/>
      <c r="D1538" s="2"/>
      <c r="E1538" s="55" t="s">
        <v>3589</v>
      </c>
      <c r="F1538" s="56"/>
      <c r="G1538" s="56"/>
      <c r="H1538" s="56"/>
      <c r="I1538" s="56"/>
      <c r="J1538" s="56"/>
      <c r="K1538" s="57"/>
      <c r="L1538" s="58" t="s">
        <v>58</v>
      </c>
      <c r="M1538" s="59"/>
      <c r="N1538" s="61">
        <v>18</v>
      </c>
      <c r="O1538" s="62"/>
      <c r="P1538" s="63"/>
      <c r="Q1538" s="64"/>
      <c r="R1538" s="64"/>
      <c r="S1538" s="65"/>
      <c r="T1538" s="63" t="str">
        <f t="shared" si="18"/>
        <v>-
-</v>
      </c>
      <c r="U1538" s="65"/>
      <c r="V1538" s="55" t="s">
        <v>3590</v>
      </c>
      <c r="W1538" s="56"/>
      <c r="X1538" s="57"/>
    </row>
    <row r="1539" spans="1:24" ht="37.65" customHeight="1">
      <c r="A1539" s="2"/>
      <c r="B1539" s="2"/>
      <c r="C1539" s="2"/>
      <c r="D1539" s="2"/>
      <c r="E1539" s="55" t="s">
        <v>3591</v>
      </c>
      <c r="F1539" s="56"/>
      <c r="G1539" s="56"/>
      <c r="H1539" s="56"/>
      <c r="I1539" s="56"/>
      <c r="J1539" s="56"/>
      <c r="K1539" s="57"/>
      <c r="L1539" s="58" t="s">
        <v>65</v>
      </c>
      <c r="M1539" s="59"/>
      <c r="N1539" s="61">
        <v>1</v>
      </c>
      <c r="O1539" s="62"/>
      <c r="P1539" s="63"/>
      <c r="Q1539" s="64"/>
      <c r="R1539" s="64"/>
      <c r="S1539" s="65"/>
      <c r="T1539" s="63" t="str">
        <f t="shared" si="18"/>
        <v>-
-</v>
      </c>
      <c r="U1539" s="65"/>
      <c r="V1539" s="55" t="s">
        <v>3592</v>
      </c>
      <c r="W1539" s="56"/>
      <c r="X1539" s="57"/>
    </row>
    <row r="1540" spans="1:24" ht="37.65" customHeight="1">
      <c r="A1540" s="2"/>
      <c r="B1540" s="2"/>
      <c r="C1540" s="2"/>
      <c r="D1540" s="2"/>
      <c r="E1540" s="55" t="s">
        <v>3593</v>
      </c>
      <c r="F1540" s="56"/>
      <c r="G1540" s="56"/>
      <c r="H1540" s="56"/>
      <c r="I1540" s="56"/>
      <c r="J1540" s="56"/>
      <c r="K1540" s="57"/>
      <c r="L1540" s="58" t="s">
        <v>65</v>
      </c>
      <c r="M1540" s="59"/>
      <c r="N1540" s="61">
        <v>1</v>
      </c>
      <c r="O1540" s="62"/>
      <c r="P1540" s="63"/>
      <c r="Q1540" s="64"/>
      <c r="R1540" s="64"/>
      <c r="S1540" s="65"/>
      <c r="T1540" s="63" t="str">
        <f t="shared" si="18"/>
        <v>-
-</v>
      </c>
      <c r="U1540" s="65"/>
      <c r="V1540" s="55" t="s">
        <v>3594</v>
      </c>
      <c r="W1540" s="56"/>
      <c r="X1540" s="57"/>
    </row>
    <row r="1541" spans="1:24" ht="37.65" customHeight="1">
      <c r="A1541" s="2"/>
      <c r="B1541" s="2"/>
      <c r="C1541" s="2"/>
      <c r="D1541" s="2"/>
      <c r="E1541" s="55" t="s">
        <v>3605</v>
      </c>
      <c r="F1541" s="56"/>
      <c r="G1541" s="56"/>
      <c r="H1541" s="56"/>
      <c r="I1541" s="56"/>
      <c r="J1541" s="56"/>
      <c r="K1541" s="57"/>
      <c r="L1541" s="58" t="s">
        <v>65</v>
      </c>
      <c r="M1541" s="59"/>
      <c r="N1541" s="61">
        <v>1</v>
      </c>
      <c r="O1541" s="62"/>
      <c r="P1541" s="63"/>
      <c r="Q1541" s="64"/>
      <c r="R1541" s="64"/>
      <c r="S1541" s="65"/>
      <c r="T1541" s="63" t="str">
        <f t="shared" si="18"/>
        <v>-
-</v>
      </c>
      <c r="U1541" s="65"/>
      <c r="V1541" s="55" t="s">
        <v>3606</v>
      </c>
      <c r="W1541" s="56"/>
      <c r="X1541" s="57"/>
    </row>
    <row r="1542" spans="1:24" ht="37.65" customHeight="1">
      <c r="A1542" s="2"/>
      <c r="B1542" s="2"/>
      <c r="C1542" s="2"/>
      <c r="D1542" s="2"/>
      <c r="E1542" s="55" t="s">
        <v>3595</v>
      </c>
      <c r="F1542" s="56"/>
      <c r="G1542" s="56"/>
      <c r="H1542" s="56"/>
      <c r="I1542" s="56"/>
      <c r="J1542" s="56"/>
      <c r="K1542" s="57"/>
      <c r="L1542" s="58" t="s">
        <v>65</v>
      </c>
      <c r="M1542" s="59"/>
      <c r="N1542" s="61">
        <v>1</v>
      </c>
      <c r="O1542" s="62"/>
      <c r="P1542" s="63"/>
      <c r="Q1542" s="64"/>
      <c r="R1542" s="64"/>
      <c r="S1542" s="65"/>
      <c r="T1542" s="63" t="str">
        <f t="shared" si="18"/>
        <v>-
-</v>
      </c>
      <c r="U1542" s="65"/>
      <c r="V1542" s="55" t="s">
        <v>3596</v>
      </c>
      <c r="W1542" s="56"/>
      <c r="X1542" s="57"/>
    </row>
    <row r="1543" spans="1:24" ht="37.65" customHeight="1">
      <c r="A1543" s="2"/>
      <c r="B1543" s="2"/>
      <c r="C1543" s="2"/>
      <c r="D1543" s="2"/>
      <c r="E1543" s="55" t="s">
        <v>3616</v>
      </c>
      <c r="F1543" s="56"/>
      <c r="G1543" s="56"/>
      <c r="H1543" s="56"/>
      <c r="I1543" s="56"/>
      <c r="J1543" s="56"/>
      <c r="K1543" s="57"/>
      <c r="L1543" s="58" t="s">
        <v>65</v>
      </c>
      <c r="M1543" s="59"/>
      <c r="N1543" s="61">
        <v>1</v>
      </c>
      <c r="O1543" s="62"/>
      <c r="P1543" s="63"/>
      <c r="Q1543" s="64"/>
      <c r="R1543" s="64"/>
      <c r="S1543" s="65"/>
      <c r="T1543" s="63" t="str">
        <f t="shared" si="18"/>
        <v>-
-</v>
      </c>
      <c r="U1543" s="65"/>
      <c r="V1543" s="55" t="s">
        <v>3617</v>
      </c>
      <c r="W1543" s="56"/>
      <c r="X1543" s="57"/>
    </row>
    <row r="1544" spans="1:24" ht="37.65" customHeight="1">
      <c r="A1544" s="2"/>
      <c r="B1544" s="2"/>
      <c r="C1544" s="2"/>
      <c r="D1544" s="2"/>
      <c r="E1544" s="55" t="s">
        <v>3675</v>
      </c>
      <c r="F1544" s="56"/>
      <c r="G1544" s="56"/>
      <c r="H1544" s="56"/>
      <c r="I1544" s="56"/>
      <c r="J1544" s="56"/>
      <c r="K1544" s="57"/>
      <c r="L1544" s="58" t="s">
        <v>65</v>
      </c>
      <c r="M1544" s="59"/>
      <c r="N1544" s="61">
        <v>1</v>
      </c>
      <c r="O1544" s="62"/>
      <c r="P1544" s="63"/>
      <c r="Q1544" s="64"/>
      <c r="R1544" s="64"/>
      <c r="S1544" s="65"/>
      <c r="T1544" s="63" t="str">
        <f t="shared" si="18"/>
        <v>-
-</v>
      </c>
      <c r="U1544" s="65"/>
      <c r="V1544" s="55" t="s">
        <v>3676</v>
      </c>
      <c r="W1544" s="56"/>
      <c r="X1544" s="57"/>
    </row>
    <row r="1545" spans="1:24" ht="37.65" customHeight="1">
      <c r="A1545" s="2"/>
      <c r="B1545" s="2"/>
      <c r="C1545" s="2"/>
      <c r="D1545" s="2"/>
      <c r="E1545" s="55" t="s">
        <v>3677</v>
      </c>
      <c r="F1545" s="56"/>
      <c r="G1545" s="56"/>
      <c r="H1545" s="56"/>
      <c r="I1545" s="56"/>
      <c r="J1545" s="56"/>
      <c r="K1545" s="57"/>
      <c r="L1545" s="58" t="s">
        <v>521</v>
      </c>
      <c r="M1545" s="59"/>
      <c r="N1545" s="61">
        <v>30</v>
      </c>
      <c r="O1545" s="62"/>
      <c r="P1545" s="63"/>
      <c r="Q1545" s="64"/>
      <c r="R1545" s="64"/>
      <c r="S1545" s="65"/>
      <c r="T1545" s="63" t="str">
        <f t="shared" si="18"/>
        <v>-
-</v>
      </c>
      <c r="U1545" s="65"/>
      <c r="V1545" s="55" t="s">
        <v>3678</v>
      </c>
      <c r="W1545" s="56"/>
      <c r="X1545" s="57"/>
    </row>
    <row r="1546" spans="1:24" ht="18.75" customHeight="1">
      <c r="A1546" s="2"/>
      <c r="B1546" s="2"/>
      <c r="C1546" s="2"/>
      <c r="D1546" s="2"/>
      <c r="E1546" s="55" t="s">
        <v>3405</v>
      </c>
      <c r="F1546" s="56"/>
      <c r="G1546" s="56"/>
      <c r="H1546" s="56"/>
      <c r="I1546" s="56"/>
      <c r="J1546" s="56"/>
      <c r="K1546" s="57"/>
      <c r="L1546" s="58" t="s">
        <v>65</v>
      </c>
      <c r="M1546" s="59"/>
      <c r="N1546" s="61">
        <v>1</v>
      </c>
      <c r="O1546" s="62"/>
      <c r="P1546" s="63"/>
      <c r="Q1546" s="64"/>
      <c r="R1546" s="64"/>
      <c r="S1546" s="65"/>
      <c r="T1546" s="63" t="str">
        <f>IF(COUNT(N1546,P1546)=2,ROUND(N1546*P1546,2),"-")</f>
        <v>-</v>
      </c>
      <c r="U1546" s="65"/>
      <c r="V1546" s="55" t="s">
        <v>3406</v>
      </c>
      <c r="W1546" s="56"/>
      <c r="X1546" s="57"/>
    </row>
    <row r="1547" spans="1:24" ht="18.75" customHeight="1">
      <c r="A1547" s="2"/>
      <c r="B1547" s="2"/>
      <c r="C1547" s="2"/>
      <c r="D1547" s="2"/>
      <c r="E1547" s="55" t="s">
        <v>3407</v>
      </c>
      <c r="F1547" s="56"/>
      <c r="G1547" s="56"/>
      <c r="H1547" s="56"/>
      <c r="I1547" s="56"/>
      <c r="J1547" s="56"/>
      <c r="K1547" s="57"/>
      <c r="L1547" s="58" t="s">
        <v>65</v>
      </c>
      <c r="M1547" s="59"/>
      <c r="N1547" s="61">
        <v>1</v>
      </c>
      <c r="O1547" s="62"/>
      <c r="P1547" s="63" t="str">
        <f>IF(COUNT(T1537,T1538,T1539,T1540,T1541,T1542,T1543,T1544,T1545,T1546)=10,ROUND(SUM(T1537,T1538,T1539,T1540,T1541,T1542,T1543,T1544,T1545,T1546)*0.02,2),"")</f>
        <v/>
      </c>
      <c r="Q1547" s="64"/>
      <c r="R1547" s="64"/>
      <c r="S1547" s="65"/>
      <c r="T1547" s="63" t="str">
        <f>IF(COUNT(N1547,P1547)=2,ROUND(N1547*P1547,2),"-")</f>
        <v>-</v>
      </c>
      <c r="U1547" s="65"/>
      <c r="V1547" s="55" t="s">
        <v>3408</v>
      </c>
      <c r="W1547" s="56"/>
      <c r="X1547" s="57"/>
    </row>
    <row r="1548" spans="1:24" ht="18.899999999999999" customHeight="1">
      <c r="A1548" s="2"/>
      <c r="B1548" s="2"/>
      <c r="C1548" s="2"/>
      <c r="D1548" s="2"/>
      <c r="E1548" s="55" t="s">
        <v>3409</v>
      </c>
      <c r="F1548" s="56"/>
      <c r="G1548" s="56"/>
      <c r="H1548" s="56"/>
      <c r="I1548" s="56"/>
      <c r="J1548" s="56"/>
      <c r="K1548" s="57"/>
      <c r="L1548" s="58" t="s">
        <v>207</v>
      </c>
      <c r="M1548" s="59"/>
      <c r="N1548" s="61">
        <v>1</v>
      </c>
      <c r="O1548" s="62"/>
      <c r="P1548" s="66"/>
      <c r="Q1548" s="67"/>
      <c r="R1548" s="67"/>
      <c r="S1548" s="68"/>
      <c r="T1548" s="63" t="str">
        <f>IF(COUNT(T1537,T1538,T1539,T1540,T1541,T1542,T1543,T1544,T1545,T1546,T1547)=11,SUM(T1537,T1538,T1539,T1540,T1541,T1542,T1543,T1544,T1545,T1546,T1547),"-")</f>
        <v>-</v>
      </c>
      <c r="U1548" s="65"/>
      <c r="V1548" s="55"/>
      <c r="W1548" s="56"/>
      <c r="X1548" s="57"/>
    </row>
    <row r="1549" spans="1:24" ht="18.75" customHeight="1">
      <c r="A1549" s="2"/>
      <c r="B1549" s="2"/>
      <c r="C1549" s="2"/>
      <c r="D1549" s="2"/>
      <c r="E1549" s="55"/>
      <c r="F1549" s="56"/>
      <c r="G1549" s="56"/>
      <c r="H1549" s="56"/>
      <c r="I1549" s="56"/>
      <c r="J1549" s="56"/>
      <c r="K1549" s="57"/>
      <c r="L1549" s="58"/>
      <c r="M1549" s="59"/>
      <c r="N1549" s="69"/>
      <c r="O1549" s="70"/>
      <c r="P1549" s="69"/>
      <c r="Q1549" s="71"/>
      <c r="R1549" s="71"/>
      <c r="S1549" s="70"/>
      <c r="T1549" s="69"/>
      <c r="U1549" s="70"/>
      <c r="V1549" s="55"/>
      <c r="W1549" s="56"/>
      <c r="X1549" s="57"/>
    </row>
    <row r="1550" spans="1:24" ht="18.75" customHeight="1">
      <c r="A1550" s="2"/>
      <c r="B1550" s="2"/>
      <c r="C1550" s="2"/>
      <c r="D1550" s="2"/>
      <c r="E1550" s="55"/>
      <c r="F1550" s="56"/>
      <c r="G1550" s="56"/>
      <c r="H1550" s="56"/>
      <c r="I1550" s="56"/>
      <c r="J1550" s="56"/>
      <c r="K1550" s="57"/>
      <c r="L1550" s="58"/>
      <c r="M1550" s="59"/>
      <c r="N1550" s="69"/>
      <c r="O1550" s="70"/>
      <c r="P1550" s="69"/>
      <c r="Q1550" s="71"/>
      <c r="R1550" s="71"/>
      <c r="S1550" s="70"/>
      <c r="T1550" s="69"/>
      <c r="U1550" s="70"/>
      <c r="V1550" s="55"/>
      <c r="W1550" s="56"/>
      <c r="X1550" s="57"/>
    </row>
    <row r="1551" spans="1:24" ht="18.75" customHeight="1">
      <c r="A1551" s="2"/>
      <c r="B1551" s="2"/>
      <c r="C1551" s="2"/>
      <c r="D1551" s="2"/>
      <c r="E1551" s="55"/>
      <c r="F1551" s="56"/>
      <c r="G1551" s="56"/>
      <c r="H1551" s="56"/>
      <c r="I1551" s="56"/>
      <c r="J1551" s="56"/>
      <c r="K1551" s="57"/>
      <c r="L1551" s="58"/>
      <c r="M1551" s="59"/>
      <c r="N1551" s="69"/>
      <c r="O1551" s="70"/>
      <c r="P1551" s="69"/>
      <c r="Q1551" s="71"/>
      <c r="R1551" s="71"/>
      <c r="S1551" s="70"/>
      <c r="T1551" s="69"/>
      <c r="U1551" s="70"/>
      <c r="V1551" s="55"/>
      <c r="W1551" s="56"/>
      <c r="X1551" s="57"/>
    </row>
    <row r="1552" spans="1:24" ht="18.75" customHeight="1">
      <c r="A1552" s="2"/>
      <c r="B1552" s="2"/>
      <c r="C1552" s="2"/>
      <c r="D1552" s="2"/>
      <c r="E1552" s="55"/>
      <c r="F1552" s="56"/>
      <c r="G1552" s="56"/>
      <c r="H1552" s="56"/>
      <c r="I1552" s="56"/>
      <c r="J1552" s="56"/>
      <c r="K1552" s="57"/>
      <c r="L1552" s="58"/>
      <c r="M1552" s="59"/>
      <c r="N1552" s="69"/>
      <c r="O1552" s="70"/>
      <c r="P1552" s="69"/>
      <c r="Q1552" s="71"/>
      <c r="R1552" s="71"/>
      <c r="S1552" s="70"/>
      <c r="T1552" s="69"/>
      <c r="U1552" s="70"/>
      <c r="V1552" s="55"/>
      <c r="W1552" s="56"/>
      <c r="X1552" s="57"/>
    </row>
    <row r="1553" spans="1:24" ht="18.75" customHeight="1">
      <c r="A1553" s="2"/>
      <c r="B1553" s="2"/>
      <c r="C1553" s="2"/>
      <c r="D1553" s="2"/>
      <c r="E1553" s="55"/>
      <c r="F1553" s="56"/>
      <c r="G1553" s="56"/>
      <c r="H1553" s="56"/>
      <c r="I1553" s="56"/>
      <c r="J1553" s="56"/>
      <c r="K1553" s="57"/>
      <c r="L1553" s="58"/>
      <c r="M1553" s="59"/>
      <c r="N1553" s="69"/>
      <c r="O1553" s="70"/>
      <c r="P1553" s="69"/>
      <c r="Q1553" s="71"/>
      <c r="R1553" s="71"/>
      <c r="S1553" s="70"/>
      <c r="T1553" s="69"/>
      <c r="U1553" s="70"/>
      <c r="V1553" s="55"/>
      <c r="W1553" s="56"/>
      <c r="X1553" s="57"/>
    </row>
    <row r="1554" spans="1:24" ht="18.75" customHeight="1">
      <c r="A1554" s="2"/>
      <c r="B1554" s="2"/>
      <c r="C1554" s="2"/>
      <c r="D1554" s="2"/>
      <c r="E1554" s="55"/>
      <c r="F1554" s="56"/>
      <c r="G1554" s="56"/>
      <c r="H1554" s="56"/>
      <c r="I1554" s="56"/>
      <c r="J1554" s="56"/>
      <c r="K1554" s="57"/>
      <c r="L1554" s="58"/>
      <c r="M1554" s="59"/>
      <c r="N1554" s="69"/>
      <c r="O1554" s="70"/>
      <c r="P1554" s="69"/>
      <c r="Q1554" s="71"/>
      <c r="R1554" s="71"/>
      <c r="S1554" s="70"/>
      <c r="T1554" s="69"/>
      <c r="U1554" s="70"/>
      <c r="V1554" s="55"/>
      <c r="W1554" s="56"/>
      <c r="X1554" s="57"/>
    </row>
    <row r="1555" spans="1:24" ht="18.75" customHeight="1">
      <c r="A1555" s="2"/>
      <c r="B1555" s="2"/>
      <c r="C1555" s="2"/>
      <c r="D1555" s="2"/>
      <c r="E1555" s="55"/>
      <c r="F1555" s="56"/>
      <c r="G1555" s="56"/>
      <c r="H1555" s="56"/>
      <c r="I1555" s="56"/>
      <c r="J1555" s="56"/>
      <c r="K1555" s="57"/>
      <c r="L1555" s="58"/>
      <c r="M1555" s="59"/>
      <c r="N1555" s="69"/>
      <c r="O1555" s="70"/>
      <c r="P1555" s="69"/>
      <c r="Q1555" s="71"/>
      <c r="R1555" s="71"/>
      <c r="S1555" s="70"/>
      <c r="T1555" s="69"/>
      <c r="U1555" s="70"/>
      <c r="V1555" s="55"/>
      <c r="W1555" s="56"/>
      <c r="X1555" s="57"/>
    </row>
    <row r="1556" spans="1:24" ht="37.65" customHeight="1">
      <c r="A1556" s="2"/>
      <c r="B1556" s="2"/>
      <c r="C1556" s="2"/>
      <c r="D1556" s="2"/>
      <c r="E1556" s="55" t="s">
        <v>3410</v>
      </c>
      <c r="F1556" s="56"/>
      <c r="G1556" s="56"/>
      <c r="H1556" s="56"/>
      <c r="I1556" s="56"/>
      <c r="J1556" s="56"/>
      <c r="K1556" s="56"/>
      <c r="L1556" s="56"/>
      <c r="M1556" s="57"/>
      <c r="N1556" s="58" t="s">
        <v>3599</v>
      </c>
      <c r="O1556" s="60"/>
      <c r="P1556" s="60"/>
      <c r="Q1556" s="60"/>
      <c r="R1556" s="60"/>
      <c r="S1556" s="59"/>
      <c r="T1556" s="72" t="str">
        <f>IF(COUNT(T1548,N1548)=2,IF(N1548=0,"-",ROUND(T1548/N1548,2)),"-")</f>
        <v>-</v>
      </c>
      <c r="U1556" s="73"/>
      <c r="V1556" s="55"/>
      <c r="W1556" s="56"/>
      <c r="X1556" s="57"/>
    </row>
    <row r="1557" spans="1:24" ht="49.5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ht="12" customHeight="1">
      <c r="A1558" s="2"/>
      <c r="B1558" s="2"/>
      <c r="C1558" s="75" t="s">
        <v>42</v>
      </c>
      <c r="D1558" s="75"/>
      <c r="E1558" s="75"/>
      <c r="F1558" s="75"/>
      <c r="G1558" s="75"/>
      <c r="H1558" s="2"/>
      <c r="I1558" s="75" t="s">
        <v>43</v>
      </c>
      <c r="J1558" s="75"/>
      <c r="K1558" s="2"/>
      <c r="L1558" s="2"/>
      <c r="M1558" s="75" t="s">
        <v>44</v>
      </c>
      <c r="N1558" s="75"/>
      <c r="O1558" s="2"/>
      <c r="P1558" s="2"/>
      <c r="Q1558" s="10" t="s">
        <v>43</v>
      </c>
      <c r="R1558" s="2"/>
      <c r="S1558" s="2"/>
      <c r="T1558" s="2"/>
      <c r="U1558" s="2"/>
      <c r="V1558" s="2"/>
      <c r="W1558" s="2"/>
      <c r="X1558" s="2"/>
    </row>
    <row r="1559" spans="1:24" ht="6.45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spans="1:24" ht="20.85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 spans="1:24" ht="18" customHeight="1">
      <c r="A1561" s="74" t="s">
        <v>0</v>
      </c>
      <c r="B1561" s="74"/>
      <c r="C1561" s="74"/>
      <c r="D1561" s="74"/>
      <c r="E1561" s="74"/>
      <c r="F1561" s="74"/>
      <c r="G1561" s="74"/>
      <c r="H1561" s="74"/>
      <c r="I1561" s="74"/>
      <c r="J1561" s="74"/>
      <c r="K1561" s="74"/>
      <c r="L1561" s="74"/>
      <c r="M1561" s="74"/>
      <c r="N1561" s="74"/>
      <c r="O1561" s="74"/>
      <c r="P1561" s="74"/>
      <c r="Q1561" s="74"/>
      <c r="R1561" s="74"/>
      <c r="S1561" s="74"/>
      <c r="T1561" s="74"/>
      <c r="U1561" s="74"/>
      <c r="V1561" s="74"/>
      <c r="W1561" s="74"/>
      <c r="X1561" s="74"/>
    </row>
    <row r="1562" spans="1:24" ht="6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 spans="1:24" ht="18" customHeight="1">
      <c r="A1563" s="74" t="s">
        <v>3387</v>
      </c>
      <c r="B1563" s="74"/>
      <c r="C1563" s="74"/>
      <c r="D1563" s="74"/>
      <c r="E1563" s="74"/>
      <c r="F1563" s="74"/>
      <c r="G1563" s="74"/>
      <c r="H1563" s="74"/>
      <c r="I1563" s="74"/>
      <c r="J1563" s="74"/>
      <c r="K1563" s="74"/>
      <c r="L1563" s="74"/>
      <c r="M1563" s="74"/>
      <c r="N1563" s="74"/>
      <c r="O1563" s="74"/>
      <c r="P1563" s="74"/>
      <c r="Q1563" s="74"/>
      <c r="R1563" s="74"/>
      <c r="S1563" s="74"/>
      <c r="T1563" s="74"/>
      <c r="U1563" s="74"/>
      <c r="V1563" s="74"/>
      <c r="W1563" s="74"/>
      <c r="X1563" s="74"/>
    </row>
    <row r="1564" spans="1:24" ht="4.05" customHeight="1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 spans="1:24" ht="12" customHeight="1">
      <c r="A1565" s="2"/>
      <c r="B1565" s="2"/>
      <c r="C1565" s="2"/>
      <c r="D1565" s="2"/>
      <c r="E1565" s="2"/>
      <c r="F1565" s="75" t="s">
        <v>3388</v>
      </c>
      <c r="G1565" s="75"/>
      <c r="H1565" s="75"/>
      <c r="I1565" s="75"/>
      <c r="J1565" s="75"/>
      <c r="K1565" s="75"/>
      <c r="L1565" s="75"/>
      <c r="M1565" s="75"/>
      <c r="N1565" s="75"/>
      <c r="O1565" s="75"/>
      <c r="P1565" s="75"/>
      <c r="Q1565" s="75"/>
      <c r="R1565" s="75"/>
      <c r="S1565" s="2"/>
      <c r="T1565" s="2"/>
      <c r="U1565" s="2"/>
      <c r="V1565" s="2"/>
      <c r="W1565" s="2"/>
      <c r="X1565" s="2"/>
    </row>
    <row r="1566" spans="1:24" ht="1.05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 spans="1:24" ht="2.7" customHeight="1">
      <c r="A1567" s="2"/>
      <c r="B1567" s="2"/>
      <c r="C1567" s="2"/>
      <c r="D1567" s="2"/>
      <c r="E1567" s="2"/>
      <c r="F1567" s="75" t="s">
        <v>3389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 spans="1:24" ht="9.15" customHeight="1">
      <c r="A1568" s="2"/>
      <c r="B1568" s="2"/>
      <c r="C1568" s="2"/>
      <c r="D1568" s="2"/>
      <c r="E1568" s="2"/>
      <c r="F1568" s="75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76" t="s">
        <v>2</v>
      </c>
      <c r="V1568" s="76"/>
      <c r="W1568" s="76"/>
      <c r="X1568" s="76"/>
    </row>
    <row r="1569" spans="1:24" ht="2.7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76"/>
      <c r="V1569" s="76"/>
      <c r="W1569" s="76"/>
      <c r="X1569" s="76"/>
    </row>
    <row r="1570" spans="1:24" ht="0.45" customHeight="1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 spans="1:24" ht="2.1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75" t="s">
        <v>3679</v>
      </c>
      <c r="V1571" s="75"/>
      <c r="W1571" s="75"/>
      <c r="X1571" s="2"/>
    </row>
    <row r="1572" spans="1:24" ht="9.75" customHeight="1">
      <c r="A1572" s="2"/>
      <c r="B1572" s="75" t="s">
        <v>3391</v>
      </c>
      <c r="C1572" s="75"/>
      <c r="D1572" s="2"/>
      <c r="E1572" s="2"/>
      <c r="F1572" s="75" t="s">
        <v>3392</v>
      </c>
      <c r="G1572" s="75"/>
      <c r="H1572" s="75"/>
      <c r="I1572" s="75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75"/>
      <c r="V1572" s="75"/>
      <c r="W1572" s="75"/>
      <c r="X1572" s="2"/>
    </row>
    <row r="1573" spans="1:24" ht="2.1" customHeight="1">
      <c r="A1573" s="2"/>
      <c r="B1573" s="75"/>
      <c r="C1573" s="75"/>
      <c r="D1573" s="2"/>
      <c r="E1573" s="2"/>
      <c r="F1573" s="75"/>
      <c r="G1573" s="75"/>
      <c r="H1573" s="75"/>
      <c r="I1573" s="75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 spans="1:24" ht="1.8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 spans="1:24" ht="36.75" customHeight="1">
      <c r="A1575" s="49" t="s">
        <v>268</v>
      </c>
      <c r="B1575" s="50"/>
      <c r="C1575" s="50"/>
      <c r="D1575" s="51"/>
      <c r="E1575" s="49" t="s">
        <v>3680</v>
      </c>
      <c r="F1575" s="50"/>
      <c r="G1575" s="50"/>
      <c r="H1575" s="50"/>
      <c r="I1575" s="50"/>
      <c r="J1575" s="50"/>
      <c r="K1575" s="50"/>
      <c r="L1575" s="50"/>
      <c r="M1575" s="51"/>
      <c r="N1575" s="52" t="s">
        <v>3585</v>
      </c>
      <c r="O1575" s="53"/>
      <c r="P1575" s="53"/>
      <c r="Q1575" s="53"/>
      <c r="R1575" s="53"/>
      <c r="S1575" s="54"/>
      <c r="T1575" s="49" t="s">
        <v>3681</v>
      </c>
      <c r="U1575" s="50"/>
      <c r="V1575" s="50"/>
      <c r="W1575" s="50"/>
      <c r="X1575" s="51"/>
    </row>
    <row r="1576" spans="1:24" ht="18.75" customHeight="1">
      <c r="A1576" s="2"/>
      <c r="B1576" s="2"/>
      <c r="C1576" s="2"/>
      <c r="D1576" s="2"/>
      <c r="E1576" s="55" t="s">
        <v>3396</v>
      </c>
      <c r="F1576" s="56"/>
      <c r="G1576" s="56"/>
      <c r="H1576" s="56"/>
      <c r="I1576" s="56"/>
      <c r="J1576" s="56"/>
      <c r="K1576" s="57"/>
      <c r="L1576" s="58" t="s">
        <v>3397</v>
      </c>
      <c r="M1576" s="59"/>
      <c r="N1576" s="58" t="s">
        <v>3398</v>
      </c>
      <c r="O1576" s="59"/>
      <c r="P1576" s="58" t="s">
        <v>3399</v>
      </c>
      <c r="Q1576" s="60"/>
      <c r="R1576" s="60"/>
      <c r="S1576" s="59"/>
      <c r="T1576" s="58" t="s">
        <v>3400</v>
      </c>
      <c r="U1576" s="59"/>
      <c r="V1576" s="58" t="s">
        <v>53</v>
      </c>
      <c r="W1576" s="60"/>
      <c r="X1576" s="59"/>
    </row>
    <row r="1577" spans="1:24" ht="37.65" customHeight="1">
      <c r="A1577" s="2"/>
      <c r="B1577" s="2"/>
      <c r="C1577" s="2"/>
      <c r="D1577" s="2"/>
      <c r="E1577" s="55" t="s">
        <v>3587</v>
      </c>
      <c r="F1577" s="56"/>
      <c r="G1577" s="56"/>
      <c r="H1577" s="56"/>
      <c r="I1577" s="56"/>
      <c r="J1577" s="56"/>
      <c r="K1577" s="57"/>
      <c r="L1577" s="58" t="s">
        <v>58</v>
      </c>
      <c r="M1577" s="59"/>
      <c r="N1577" s="61">
        <v>6</v>
      </c>
      <c r="O1577" s="62"/>
      <c r="P1577" s="63"/>
      <c r="Q1577" s="64"/>
      <c r="R1577" s="64"/>
      <c r="S1577" s="65"/>
      <c r="T1577" s="63" t="str">
        <f>IF(COUNT(N1577,P1577)=2,ROUND(N1577*P1577,2),"-
-")</f>
        <v>-
-</v>
      </c>
      <c r="U1577" s="65"/>
      <c r="V1577" s="55" t="s">
        <v>3588</v>
      </c>
      <c r="W1577" s="56"/>
      <c r="X1577" s="57"/>
    </row>
    <row r="1578" spans="1:24" ht="37.65" customHeight="1">
      <c r="A1578" s="2"/>
      <c r="B1578" s="2"/>
      <c r="C1578" s="2"/>
      <c r="D1578" s="2"/>
      <c r="E1578" s="55" t="s">
        <v>3589</v>
      </c>
      <c r="F1578" s="56"/>
      <c r="G1578" s="56"/>
      <c r="H1578" s="56"/>
      <c r="I1578" s="56"/>
      <c r="J1578" s="56"/>
      <c r="K1578" s="57"/>
      <c r="L1578" s="58" t="s">
        <v>58</v>
      </c>
      <c r="M1578" s="59"/>
      <c r="N1578" s="61">
        <v>12</v>
      </c>
      <c r="O1578" s="62"/>
      <c r="P1578" s="63"/>
      <c r="Q1578" s="64"/>
      <c r="R1578" s="64"/>
      <c r="S1578" s="65"/>
      <c r="T1578" s="63" t="str">
        <f>IF(COUNT(N1578,P1578)=2,ROUND(N1578*P1578,2),"-
-")</f>
        <v>-
-</v>
      </c>
      <c r="U1578" s="65"/>
      <c r="V1578" s="55" t="s">
        <v>3590</v>
      </c>
      <c r="W1578" s="56"/>
      <c r="X1578" s="57"/>
    </row>
    <row r="1579" spans="1:24" ht="37.65" customHeight="1">
      <c r="A1579" s="2"/>
      <c r="B1579" s="2"/>
      <c r="C1579" s="2"/>
      <c r="D1579" s="2"/>
      <c r="E1579" s="55" t="s">
        <v>3591</v>
      </c>
      <c r="F1579" s="56"/>
      <c r="G1579" s="56"/>
      <c r="H1579" s="56"/>
      <c r="I1579" s="56"/>
      <c r="J1579" s="56"/>
      <c r="K1579" s="57"/>
      <c r="L1579" s="58" t="s">
        <v>65</v>
      </c>
      <c r="M1579" s="59"/>
      <c r="N1579" s="61">
        <v>1</v>
      </c>
      <c r="O1579" s="62"/>
      <c r="P1579" s="63"/>
      <c r="Q1579" s="64"/>
      <c r="R1579" s="64"/>
      <c r="S1579" s="65"/>
      <c r="T1579" s="63" t="str">
        <f>IF(COUNT(N1579,P1579)=2,ROUND(N1579*P1579,2),"-
-")</f>
        <v>-
-</v>
      </c>
      <c r="U1579" s="65"/>
      <c r="V1579" s="55" t="s">
        <v>3592</v>
      </c>
      <c r="W1579" s="56"/>
      <c r="X1579" s="57"/>
    </row>
    <row r="1580" spans="1:24" ht="37.65" customHeight="1">
      <c r="A1580" s="2"/>
      <c r="B1580" s="2"/>
      <c r="C1580" s="2"/>
      <c r="D1580" s="2"/>
      <c r="E1580" s="55" t="s">
        <v>3593</v>
      </c>
      <c r="F1580" s="56"/>
      <c r="G1580" s="56"/>
      <c r="H1580" s="56"/>
      <c r="I1580" s="56"/>
      <c r="J1580" s="56"/>
      <c r="K1580" s="57"/>
      <c r="L1580" s="58" t="s">
        <v>65</v>
      </c>
      <c r="M1580" s="59"/>
      <c r="N1580" s="61">
        <v>1</v>
      </c>
      <c r="O1580" s="62"/>
      <c r="P1580" s="63"/>
      <c r="Q1580" s="64"/>
      <c r="R1580" s="64"/>
      <c r="S1580" s="65"/>
      <c r="T1580" s="63" t="str">
        <f>IF(COUNT(N1580,P1580)=2,ROUND(N1580*P1580,2),"-
-")</f>
        <v>-
-</v>
      </c>
      <c r="U1580" s="65"/>
      <c r="V1580" s="55" t="s">
        <v>3594</v>
      </c>
      <c r="W1580" s="56"/>
      <c r="X1580" s="57"/>
    </row>
    <row r="1581" spans="1:24" ht="37.65" customHeight="1">
      <c r="A1581" s="2"/>
      <c r="B1581" s="2"/>
      <c r="C1581" s="2"/>
      <c r="D1581" s="2"/>
      <c r="E1581" s="55" t="s">
        <v>3595</v>
      </c>
      <c r="F1581" s="56"/>
      <c r="G1581" s="56"/>
      <c r="H1581" s="56"/>
      <c r="I1581" s="56"/>
      <c r="J1581" s="56"/>
      <c r="K1581" s="57"/>
      <c r="L1581" s="58" t="s">
        <v>65</v>
      </c>
      <c r="M1581" s="59"/>
      <c r="N1581" s="61">
        <v>1</v>
      </c>
      <c r="O1581" s="62"/>
      <c r="P1581" s="63"/>
      <c r="Q1581" s="64"/>
      <c r="R1581" s="64"/>
      <c r="S1581" s="65"/>
      <c r="T1581" s="63" t="str">
        <f>IF(COUNT(N1581,P1581)=2,ROUND(N1581*P1581,2),"-
-")</f>
        <v>-
-</v>
      </c>
      <c r="U1581" s="65"/>
      <c r="V1581" s="55" t="s">
        <v>3596</v>
      </c>
      <c r="W1581" s="56"/>
      <c r="X1581" s="57"/>
    </row>
    <row r="1582" spans="1:24" ht="18.75" customHeight="1">
      <c r="A1582" s="2"/>
      <c r="B1582" s="2"/>
      <c r="C1582" s="2"/>
      <c r="D1582" s="2"/>
      <c r="E1582" s="55" t="s">
        <v>3405</v>
      </c>
      <c r="F1582" s="56"/>
      <c r="G1582" s="56"/>
      <c r="H1582" s="56"/>
      <c r="I1582" s="56"/>
      <c r="J1582" s="56"/>
      <c r="K1582" s="57"/>
      <c r="L1582" s="58" t="s">
        <v>65</v>
      </c>
      <c r="M1582" s="59"/>
      <c r="N1582" s="61">
        <v>1</v>
      </c>
      <c r="O1582" s="62"/>
      <c r="P1582" s="63"/>
      <c r="Q1582" s="64"/>
      <c r="R1582" s="64"/>
      <c r="S1582" s="65"/>
      <c r="T1582" s="63" t="str">
        <f>IF(COUNT(N1582,P1582)=2,ROUND(N1582*P1582,2),"-")</f>
        <v>-</v>
      </c>
      <c r="U1582" s="65"/>
      <c r="V1582" s="55" t="s">
        <v>3406</v>
      </c>
      <c r="W1582" s="56"/>
      <c r="X1582" s="57"/>
    </row>
    <row r="1583" spans="1:24" ht="18.75" customHeight="1">
      <c r="A1583" s="2"/>
      <c r="B1583" s="2"/>
      <c r="C1583" s="2"/>
      <c r="D1583" s="2"/>
      <c r="E1583" s="55" t="s">
        <v>3407</v>
      </c>
      <c r="F1583" s="56"/>
      <c r="G1583" s="56"/>
      <c r="H1583" s="56"/>
      <c r="I1583" s="56"/>
      <c r="J1583" s="56"/>
      <c r="K1583" s="57"/>
      <c r="L1583" s="58" t="s">
        <v>65</v>
      </c>
      <c r="M1583" s="59"/>
      <c r="N1583" s="61">
        <v>1</v>
      </c>
      <c r="O1583" s="62"/>
      <c r="P1583" s="63" t="str">
        <f>IF(COUNT(T1577,T1578,T1579,T1580,T1581,T1582)=6,ROUND(SUM(T1577,T1578,T1579,T1580,T1581,T1582)*0.02,2),"")</f>
        <v/>
      </c>
      <c r="Q1583" s="64"/>
      <c r="R1583" s="64"/>
      <c r="S1583" s="65"/>
      <c r="T1583" s="63" t="str">
        <f>IF(COUNT(N1583,P1583)=2,ROUND(N1583*P1583,2),"-")</f>
        <v>-</v>
      </c>
      <c r="U1583" s="65"/>
      <c r="V1583" s="55" t="s">
        <v>3408</v>
      </c>
      <c r="W1583" s="56"/>
      <c r="X1583" s="57"/>
    </row>
    <row r="1584" spans="1:24" ht="18.899999999999999" customHeight="1">
      <c r="A1584" s="2"/>
      <c r="B1584" s="2"/>
      <c r="C1584" s="2"/>
      <c r="D1584" s="2"/>
      <c r="E1584" s="55" t="s">
        <v>3409</v>
      </c>
      <c r="F1584" s="56"/>
      <c r="G1584" s="56"/>
      <c r="H1584" s="56"/>
      <c r="I1584" s="56"/>
      <c r="J1584" s="56"/>
      <c r="K1584" s="57"/>
      <c r="L1584" s="58" t="s">
        <v>207</v>
      </c>
      <c r="M1584" s="59"/>
      <c r="N1584" s="61">
        <v>1</v>
      </c>
      <c r="O1584" s="62"/>
      <c r="P1584" s="66"/>
      <c r="Q1584" s="67"/>
      <c r="R1584" s="67"/>
      <c r="S1584" s="68"/>
      <c r="T1584" s="63" t="str">
        <f>IF(COUNT(T1577,T1578,T1579,T1580,T1581,T1582,T1583)=7,SUM(T1577,T1578,T1579,T1580,T1581,T1582,T1583),"-")</f>
        <v>-</v>
      </c>
      <c r="U1584" s="65"/>
      <c r="V1584" s="55"/>
      <c r="W1584" s="56"/>
      <c r="X1584" s="57"/>
    </row>
    <row r="1585" spans="1:24" ht="18.75" customHeight="1">
      <c r="A1585" s="2"/>
      <c r="B1585" s="2"/>
      <c r="C1585" s="2"/>
      <c r="D1585" s="2"/>
      <c r="E1585" s="55"/>
      <c r="F1585" s="56"/>
      <c r="G1585" s="56"/>
      <c r="H1585" s="56"/>
      <c r="I1585" s="56"/>
      <c r="J1585" s="56"/>
      <c r="K1585" s="57"/>
      <c r="L1585" s="58"/>
      <c r="M1585" s="59"/>
      <c r="N1585" s="69"/>
      <c r="O1585" s="70"/>
      <c r="P1585" s="69"/>
      <c r="Q1585" s="71"/>
      <c r="R1585" s="71"/>
      <c r="S1585" s="70"/>
      <c r="T1585" s="69"/>
      <c r="U1585" s="70"/>
      <c r="V1585" s="55"/>
      <c r="W1585" s="56"/>
      <c r="X1585" s="57"/>
    </row>
    <row r="1586" spans="1:24" ht="18.75" customHeight="1">
      <c r="A1586" s="2"/>
      <c r="B1586" s="2"/>
      <c r="C1586" s="2"/>
      <c r="D1586" s="2"/>
      <c r="E1586" s="55"/>
      <c r="F1586" s="56"/>
      <c r="G1586" s="56"/>
      <c r="H1586" s="56"/>
      <c r="I1586" s="56"/>
      <c r="J1586" s="56"/>
      <c r="K1586" s="57"/>
      <c r="L1586" s="58"/>
      <c r="M1586" s="59"/>
      <c r="N1586" s="69"/>
      <c r="O1586" s="70"/>
      <c r="P1586" s="69"/>
      <c r="Q1586" s="71"/>
      <c r="R1586" s="71"/>
      <c r="S1586" s="70"/>
      <c r="T1586" s="69"/>
      <c r="U1586" s="70"/>
      <c r="V1586" s="55"/>
      <c r="W1586" s="56"/>
      <c r="X1586" s="57"/>
    </row>
    <row r="1587" spans="1:24" ht="18.75" customHeight="1">
      <c r="A1587" s="2"/>
      <c r="B1587" s="2"/>
      <c r="C1587" s="2"/>
      <c r="D1587" s="2"/>
      <c r="E1587" s="55"/>
      <c r="F1587" s="56"/>
      <c r="G1587" s="56"/>
      <c r="H1587" s="56"/>
      <c r="I1587" s="56"/>
      <c r="J1587" s="56"/>
      <c r="K1587" s="57"/>
      <c r="L1587" s="58"/>
      <c r="M1587" s="59"/>
      <c r="N1587" s="69"/>
      <c r="O1587" s="70"/>
      <c r="P1587" s="69"/>
      <c r="Q1587" s="71"/>
      <c r="R1587" s="71"/>
      <c r="S1587" s="70"/>
      <c r="T1587" s="69"/>
      <c r="U1587" s="70"/>
      <c r="V1587" s="55"/>
      <c r="W1587" s="56"/>
      <c r="X1587" s="57"/>
    </row>
    <row r="1588" spans="1:24" ht="18.75" customHeight="1">
      <c r="A1588" s="2"/>
      <c r="B1588" s="2"/>
      <c r="C1588" s="2"/>
      <c r="D1588" s="2"/>
      <c r="E1588" s="55"/>
      <c r="F1588" s="56"/>
      <c r="G1588" s="56"/>
      <c r="H1588" s="56"/>
      <c r="I1588" s="56"/>
      <c r="J1588" s="56"/>
      <c r="K1588" s="57"/>
      <c r="L1588" s="58"/>
      <c r="M1588" s="59"/>
      <c r="N1588" s="69"/>
      <c r="O1588" s="70"/>
      <c r="P1588" s="69"/>
      <c r="Q1588" s="71"/>
      <c r="R1588" s="71"/>
      <c r="S1588" s="70"/>
      <c r="T1588" s="69"/>
      <c r="U1588" s="70"/>
      <c r="V1588" s="55"/>
      <c r="W1588" s="56"/>
      <c r="X1588" s="57"/>
    </row>
    <row r="1589" spans="1:24" ht="18.75" customHeight="1">
      <c r="A1589" s="2"/>
      <c r="B1589" s="2"/>
      <c r="C1589" s="2"/>
      <c r="D1589" s="2"/>
      <c r="E1589" s="55"/>
      <c r="F1589" s="56"/>
      <c r="G1589" s="56"/>
      <c r="H1589" s="56"/>
      <c r="I1589" s="56"/>
      <c r="J1589" s="56"/>
      <c r="K1589" s="57"/>
      <c r="L1589" s="58"/>
      <c r="M1589" s="59"/>
      <c r="N1589" s="69"/>
      <c r="O1589" s="70"/>
      <c r="P1589" s="69"/>
      <c r="Q1589" s="71"/>
      <c r="R1589" s="71"/>
      <c r="S1589" s="70"/>
      <c r="T1589" s="69"/>
      <c r="U1589" s="70"/>
      <c r="V1589" s="55"/>
      <c r="W1589" s="56"/>
      <c r="X1589" s="57"/>
    </row>
    <row r="1590" spans="1:24" ht="18.75" customHeight="1">
      <c r="A1590" s="2"/>
      <c r="B1590" s="2"/>
      <c r="C1590" s="2"/>
      <c r="D1590" s="2"/>
      <c r="E1590" s="55"/>
      <c r="F1590" s="56"/>
      <c r="G1590" s="56"/>
      <c r="H1590" s="56"/>
      <c r="I1590" s="56"/>
      <c r="J1590" s="56"/>
      <c r="K1590" s="57"/>
      <c r="L1590" s="58"/>
      <c r="M1590" s="59"/>
      <c r="N1590" s="69"/>
      <c r="O1590" s="70"/>
      <c r="P1590" s="69"/>
      <c r="Q1590" s="71"/>
      <c r="R1590" s="71"/>
      <c r="S1590" s="70"/>
      <c r="T1590" s="69"/>
      <c r="U1590" s="70"/>
      <c r="V1590" s="55"/>
      <c r="W1590" s="56"/>
      <c r="X1590" s="57"/>
    </row>
    <row r="1591" spans="1:24" ht="18.75" customHeight="1">
      <c r="A1591" s="2"/>
      <c r="B1591" s="2"/>
      <c r="C1591" s="2"/>
      <c r="D1591" s="2"/>
      <c r="E1591" s="55"/>
      <c r="F1591" s="56"/>
      <c r="G1591" s="56"/>
      <c r="H1591" s="56"/>
      <c r="I1591" s="56"/>
      <c r="J1591" s="56"/>
      <c r="K1591" s="57"/>
      <c r="L1591" s="58"/>
      <c r="M1591" s="59"/>
      <c r="N1591" s="69"/>
      <c r="O1591" s="70"/>
      <c r="P1591" s="69"/>
      <c r="Q1591" s="71"/>
      <c r="R1591" s="71"/>
      <c r="S1591" s="70"/>
      <c r="T1591" s="69"/>
      <c r="U1591" s="70"/>
      <c r="V1591" s="55"/>
      <c r="W1591" s="56"/>
      <c r="X1591" s="57"/>
    </row>
    <row r="1592" spans="1:24" ht="18.75" customHeight="1">
      <c r="A1592" s="2"/>
      <c r="B1592" s="2"/>
      <c r="C1592" s="2"/>
      <c r="D1592" s="2"/>
      <c r="E1592" s="55"/>
      <c r="F1592" s="56"/>
      <c r="G1592" s="56"/>
      <c r="H1592" s="56"/>
      <c r="I1592" s="56"/>
      <c r="J1592" s="56"/>
      <c r="K1592" s="57"/>
      <c r="L1592" s="58"/>
      <c r="M1592" s="59"/>
      <c r="N1592" s="69"/>
      <c r="O1592" s="70"/>
      <c r="P1592" s="69"/>
      <c r="Q1592" s="71"/>
      <c r="R1592" s="71"/>
      <c r="S1592" s="70"/>
      <c r="T1592" s="69"/>
      <c r="U1592" s="70"/>
      <c r="V1592" s="55"/>
      <c r="W1592" s="56"/>
      <c r="X1592" s="57"/>
    </row>
    <row r="1593" spans="1:24" ht="18.75" customHeight="1">
      <c r="A1593" s="2"/>
      <c r="B1593" s="2"/>
      <c r="C1593" s="2"/>
      <c r="D1593" s="2"/>
      <c r="E1593" s="55"/>
      <c r="F1593" s="56"/>
      <c r="G1593" s="56"/>
      <c r="H1593" s="56"/>
      <c r="I1593" s="56"/>
      <c r="J1593" s="56"/>
      <c r="K1593" s="57"/>
      <c r="L1593" s="58"/>
      <c r="M1593" s="59"/>
      <c r="N1593" s="69"/>
      <c r="O1593" s="70"/>
      <c r="P1593" s="69"/>
      <c r="Q1593" s="71"/>
      <c r="R1593" s="71"/>
      <c r="S1593" s="70"/>
      <c r="T1593" s="69"/>
      <c r="U1593" s="70"/>
      <c r="V1593" s="55"/>
      <c r="W1593" s="56"/>
      <c r="X1593" s="57"/>
    </row>
    <row r="1594" spans="1:24" ht="18.75" customHeight="1">
      <c r="A1594" s="2"/>
      <c r="B1594" s="2"/>
      <c r="C1594" s="2"/>
      <c r="D1594" s="2"/>
      <c r="E1594" s="55"/>
      <c r="F1594" s="56"/>
      <c r="G1594" s="56"/>
      <c r="H1594" s="56"/>
      <c r="I1594" s="56"/>
      <c r="J1594" s="56"/>
      <c r="K1594" s="57"/>
      <c r="L1594" s="58"/>
      <c r="M1594" s="59"/>
      <c r="N1594" s="69"/>
      <c r="O1594" s="70"/>
      <c r="P1594" s="69"/>
      <c r="Q1594" s="71"/>
      <c r="R1594" s="71"/>
      <c r="S1594" s="70"/>
      <c r="T1594" s="69"/>
      <c r="U1594" s="70"/>
      <c r="V1594" s="55"/>
      <c r="W1594" s="56"/>
      <c r="X1594" s="57"/>
    </row>
    <row r="1595" spans="1:24" ht="18.75" customHeight="1">
      <c r="A1595" s="2"/>
      <c r="B1595" s="2"/>
      <c r="C1595" s="2"/>
      <c r="D1595" s="2"/>
      <c r="E1595" s="55"/>
      <c r="F1595" s="56"/>
      <c r="G1595" s="56"/>
      <c r="H1595" s="56"/>
      <c r="I1595" s="56"/>
      <c r="J1595" s="56"/>
      <c r="K1595" s="57"/>
      <c r="L1595" s="58"/>
      <c r="M1595" s="59"/>
      <c r="N1595" s="69"/>
      <c r="O1595" s="70"/>
      <c r="P1595" s="69"/>
      <c r="Q1595" s="71"/>
      <c r="R1595" s="71"/>
      <c r="S1595" s="70"/>
      <c r="T1595" s="69"/>
      <c r="U1595" s="70"/>
      <c r="V1595" s="55"/>
      <c r="W1595" s="56"/>
      <c r="X1595" s="57"/>
    </row>
    <row r="1596" spans="1:24" ht="18.75" customHeight="1">
      <c r="A1596" s="2"/>
      <c r="B1596" s="2"/>
      <c r="C1596" s="2"/>
      <c r="D1596" s="2"/>
      <c r="E1596" s="55"/>
      <c r="F1596" s="56"/>
      <c r="G1596" s="56"/>
      <c r="H1596" s="56"/>
      <c r="I1596" s="56"/>
      <c r="J1596" s="56"/>
      <c r="K1596" s="57"/>
      <c r="L1596" s="58"/>
      <c r="M1596" s="59"/>
      <c r="N1596" s="69"/>
      <c r="O1596" s="70"/>
      <c r="P1596" s="69"/>
      <c r="Q1596" s="71"/>
      <c r="R1596" s="71"/>
      <c r="S1596" s="70"/>
      <c r="T1596" s="69"/>
      <c r="U1596" s="70"/>
      <c r="V1596" s="55"/>
      <c r="W1596" s="56"/>
      <c r="X1596" s="57"/>
    </row>
    <row r="1597" spans="1:24" ht="18.75" customHeight="1">
      <c r="A1597" s="2"/>
      <c r="B1597" s="2"/>
      <c r="C1597" s="2"/>
      <c r="D1597" s="2"/>
      <c r="E1597" s="55"/>
      <c r="F1597" s="56"/>
      <c r="G1597" s="56"/>
      <c r="H1597" s="56"/>
      <c r="I1597" s="56"/>
      <c r="J1597" s="56"/>
      <c r="K1597" s="57"/>
      <c r="L1597" s="58"/>
      <c r="M1597" s="59"/>
      <c r="N1597" s="69"/>
      <c r="O1597" s="70"/>
      <c r="P1597" s="69"/>
      <c r="Q1597" s="71"/>
      <c r="R1597" s="71"/>
      <c r="S1597" s="70"/>
      <c r="T1597" s="69"/>
      <c r="U1597" s="70"/>
      <c r="V1597" s="55"/>
      <c r="W1597" s="56"/>
      <c r="X1597" s="57"/>
    </row>
    <row r="1598" spans="1:24" ht="18.75" customHeight="1">
      <c r="A1598" s="2"/>
      <c r="B1598" s="2"/>
      <c r="C1598" s="2"/>
      <c r="D1598" s="2"/>
      <c r="E1598" s="55"/>
      <c r="F1598" s="56"/>
      <c r="G1598" s="56"/>
      <c r="H1598" s="56"/>
      <c r="I1598" s="56"/>
      <c r="J1598" s="56"/>
      <c r="K1598" s="57"/>
      <c r="L1598" s="58"/>
      <c r="M1598" s="59"/>
      <c r="N1598" s="69"/>
      <c r="O1598" s="70"/>
      <c r="P1598" s="69"/>
      <c r="Q1598" s="71"/>
      <c r="R1598" s="71"/>
      <c r="S1598" s="70"/>
      <c r="T1598" s="69"/>
      <c r="U1598" s="70"/>
      <c r="V1598" s="55"/>
      <c r="W1598" s="56"/>
      <c r="X1598" s="57"/>
    </row>
    <row r="1599" spans="1:24" ht="18.75" customHeight="1">
      <c r="A1599" s="2"/>
      <c r="B1599" s="2"/>
      <c r="C1599" s="2"/>
      <c r="D1599" s="2"/>
      <c r="E1599" s="55"/>
      <c r="F1599" s="56"/>
      <c r="G1599" s="56"/>
      <c r="H1599" s="56"/>
      <c r="I1599" s="56"/>
      <c r="J1599" s="56"/>
      <c r="K1599" s="57"/>
      <c r="L1599" s="58"/>
      <c r="M1599" s="59"/>
      <c r="N1599" s="69"/>
      <c r="O1599" s="70"/>
      <c r="P1599" s="69"/>
      <c r="Q1599" s="71"/>
      <c r="R1599" s="71"/>
      <c r="S1599" s="70"/>
      <c r="T1599" s="69"/>
      <c r="U1599" s="70"/>
      <c r="V1599" s="55"/>
      <c r="W1599" s="56"/>
      <c r="X1599" s="57"/>
    </row>
    <row r="1600" spans="1:24" ht="37.65" customHeight="1">
      <c r="A1600" s="2"/>
      <c r="B1600" s="2"/>
      <c r="C1600" s="2"/>
      <c r="D1600" s="2"/>
      <c r="E1600" s="55" t="s">
        <v>3410</v>
      </c>
      <c r="F1600" s="56"/>
      <c r="G1600" s="56"/>
      <c r="H1600" s="56"/>
      <c r="I1600" s="56"/>
      <c r="J1600" s="56"/>
      <c r="K1600" s="56"/>
      <c r="L1600" s="56"/>
      <c r="M1600" s="57"/>
      <c r="N1600" s="58" t="s">
        <v>3599</v>
      </c>
      <c r="O1600" s="60"/>
      <c r="P1600" s="60"/>
      <c r="Q1600" s="60"/>
      <c r="R1600" s="60"/>
      <c r="S1600" s="59"/>
      <c r="T1600" s="72" t="str">
        <f>IF(COUNT(T1584,N1584)=2,IF(N1584=0,"-",ROUND(T1584/N1584,2)),"-")</f>
        <v>-</v>
      </c>
      <c r="U1600" s="73"/>
      <c r="V1600" s="55"/>
      <c r="W1600" s="56"/>
      <c r="X1600" s="57"/>
    </row>
    <row r="1601" spans="1:24" ht="49.5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 spans="1:24" ht="12" customHeight="1">
      <c r="A1602" s="2"/>
      <c r="B1602" s="2"/>
      <c r="C1602" s="75" t="s">
        <v>42</v>
      </c>
      <c r="D1602" s="75"/>
      <c r="E1602" s="75"/>
      <c r="F1602" s="75"/>
      <c r="G1602" s="75"/>
      <c r="H1602" s="2"/>
      <c r="I1602" s="75" t="s">
        <v>43</v>
      </c>
      <c r="J1602" s="75"/>
      <c r="K1602" s="2"/>
      <c r="L1602" s="2"/>
      <c r="M1602" s="75" t="s">
        <v>44</v>
      </c>
      <c r="N1602" s="75"/>
      <c r="O1602" s="2"/>
      <c r="P1602" s="2"/>
      <c r="Q1602" s="10" t="s">
        <v>43</v>
      </c>
      <c r="R1602" s="2"/>
      <c r="S1602" s="2"/>
      <c r="T1602" s="2"/>
      <c r="U1602" s="2"/>
      <c r="V1602" s="2"/>
      <c r="W1602" s="2"/>
      <c r="X1602" s="2"/>
    </row>
    <row r="1603" spans="1:24" ht="6.45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 spans="1:24" ht="20.85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 spans="1:24" ht="18" customHeight="1">
      <c r="A1605" s="74" t="s">
        <v>0</v>
      </c>
      <c r="B1605" s="74"/>
      <c r="C1605" s="74"/>
      <c r="D1605" s="74"/>
      <c r="E1605" s="74"/>
      <c r="F1605" s="74"/>
      <c r="G1605" s="74"/>
      <c r="H1605" s="74"/>
      <c r="I1605" s="74"/>
      <c r="J1605" s="74"/>
      <c r="K1605" s="74"/>
      <c r="L1605" s="74"/>
      <c r="M1605" s="74"/>
      <c r="N1605" s="74"/>
      <c r="O1605" s="74"/>
      <c r="P1605" s="74"/>
      <c r="Q1605" s="74"/>
      <c r="R1605" s="74"/>
      <c r="S1605" s="74"/>
      <c r="T1605" s="74"/>
      <c r="U1605" s="74"/>
      <c r="V1605" s="74"/>
      <c r="W1605" s="74"/>
      <c r="X1605" s="74"/>
    </row>
    <row r="1606" spans="1:24" ht="6" customHeight="1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 spans="1:24" ht="18" customHeight="1">
      <c r="A1607" s="74" t="s">
        <v>3387</v>
      </c>
      <c r="B1607" s="74"/>
      <c r="C1607" s="74"/>
      <c r="D1607" s="74"/>
      <c r="E1607" s="74"/>
      <c r="F1607" s="74"/>
      <c r="G1607" s="74"/>
      <c r="H1607" s="74"/>
      <c r="I1607" s="74"/>
      <c r="J1607" s="74"/>
      <c r="K1607" s="74"/>
      <c r="L1607" s="74"/>
      <c r="M1607" s="74"/>
      <c r="N1607" s="74"/>
      <c r="O1607" s="74"/>
      <c r="P1607" s="74"/>
      <c r="Q1607" s="74"/>
      <c r="R1607" s="74"/>
      <c r="S1607" s="74"/>
      <c r="T1607" s="74"/>
      <c r="U1607" s="74"/>
      <c r="V1607" s="74"/>
      <c r="W1607" s="74"/>
      <c r="X1607" s="74"/>
    </row>
    <row r="1608" spans="1:24" ht="4.05" customHeight="1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 spans="1:24" ht="12" customHeight="1">
      <c r="A1609" s="2"/>
      <c r="B1609" s="2"/>
      <c r="C1609" s="2"/>
      <c r="D1609" s="2"/>
      <c r="E1609" s="2"/>
      <c r="F1609" s="75" t="s">
        <v>3388</v>
      </c>
      <c r="G1609" s="75"/>
      <c r="H1609" s="75"/>
      <c r="I1609" s="75"/>
      <c r="J1609" s="75"/>
      <c r="K1609" s="75"/>
      <c r="L1609" s="75"/>
      <c r="M1609" s="75"/>
      <c r="N1609" s="75"/>
      <c r="O1609" s="75"/>
      <c r="P1609" s="75"/>
      <c r="Q1609" s="75"/>
      <c r="R1609" s="75"/>
      <c r="S1609" s="2"/>
      <c r="T1609" s="2"/>
      <c r="U1609" s="2"/>
      <c r="V1609" s="2"/>
      <c r="W1609" s="2"/>
      <c r="X1609" s="2"/>
    </row>
    <row r="1610" spans="1:24" ht="1.05" customHeight="1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 spans="1:24" ht="2.7" customHeight="1">
      <c r="A1611" s="2"/>
      <c r="B1611" s="2"/>
      <c r="C1611" s="2"/>
      <c r="D1611" s="2"/>
      <c r="E1611" s="2"/>
      <c r="F1611" s="75" t="s">
        <v>3389</v>
      </c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 spans="1:24" ht="9.15" customHeight="1">
      <c r="A1612" s="2"/>
      <c r="B1612" s="2"/>
      <c r="C1612" s="2"/>
      <c r="D1612" s="2"/>
      <c r="E1612" s="2"/>
      <c r="F1612" s="75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76" t="s">
        <v>2</v>
      </c>
      <c r="V1612" s="76"/>
      <c r="W1612" s="76"/>
      <c r="X1612" s="76"/>
    </row>
    <row r="1613" spans="1:24" ht="2.7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76"/>
      <c r="V1613" s="76"/>
      <c r="W1613" s="76"/>
      <c r="X1613" s="76"/>
    </row>
    <row r="1614" spans="1:24" ht="0.45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 spans="1:24" ht="2.1" customHeight="1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75" t="s">
        <v>3682</v>
      </c>
      <c r="V1615" s="75"/>
      <c r="W1615" s="75"/>
      <c r="X1615" s="2"/>
    </row>
    <row r="1616" spans="1:24" ht="9.75" customHeight="1">
      <c r="A1616" s="2"/>
      <c r="B1616" s="75" t="s">
        <v>3391</v>
      </c>
      <c r="C1616" s="75"/>
      <c r="D1616" s="2"/>
      <c r="E1616" s="2"/>
      <c r="F1616" s="75" t="s">
        <v>3392</v>
      </c>
      <c r="G1616" s="75"/>
      <c r="H1616" s="75"/>
      <c r="I1616" s="75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75"/>
      <c r="V1616" s="75"/>
      <c r="W1616" s="75"/>
      <c r="X1616" s="2"/>
    </row>
    <row r="1617" spans="1:24" ht="2.1" customHeight="1">
      <c r="A1617" s="2"/>
      <c r="B1617" s="75"/>
      <c r="C1617" s="75"/>
      <c r="D1617" s="2"/>
      <c r="E1617" s="2"/>
      <c r="F1617" s="75"/>
      <c r="G1617" s="75"/>
      <c r="H1617" s="75"/>
      <c r="I1617" s="75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 spans="1:24" ht="1.8" customHeight="1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 spans="1:24" ht="36.75" customHeight="1">
      <c r="A1619" s="49" t="s">
        <v>271</v>
      </c>
      <c r="B1619" s="50"/>
      <c r="C1619" s="50"/>
      <c r="D1619" s="51"/>
      <c r="E1619" s="49" t="s">
        <v>3683</v>
      </c>
      <c r="F1619" s="50"/>
      <c r="G1619" s="50"/>
      <c r="H1619" s="50"/>
      <c r="I1619" s="50"/>
      <c r="J1619" s="50"/>
      <c r="K1619" s="50"/>
      <c r="L1619" s="50"/>
      <c r="M1619" s="51"/>
      <c r="N1619" s="52" t="s">
        <v>3585</v>
      </c>
      <c r="O1619" s="53"/>
      <c r="P1619" s="53"/>
      <c r="Q1619" s="53"/>
      <c r="R1619" s="53"/>
      <c r="S1619" s="54"/>
      <c r="T1619" s="49" t="s">
        <v>3684</v>
      </c>
      <c r="U1619" s="50"/>
      <c r="V1619" s="50"/>
      <c r="W1619" s="50"/>
      <c r="X1619" s="51"/>
    </row>
    <row r="1620" spans="1:24" ht="18.75" customHeight="1">
      <c r="A1620" s="2"/>
      <c r="B1620" s="2"/>
      <c r="C1620" s="2"/>
      <c r="D1620" s="2"/>
      <c r="E1620" s="55" t="s">
        <v>3396</v>
      </c>
      <c r="F1620" s="56"/>
      <c r="G1620" s="56"/>
      <c r="H1620" s="56"/>
      <c r="I1620" s="56"/>
      <c r="J1620" s="56"/>
      <c r="K1620" s="57"/>
      <c r="L1620" s="58" t="s">
        <v>3397</v>
      </c>
      <c r="M1620" s="59"/>
      <c r="N1620" s="58" t="s">
        <v>3398</v>
      </c>
      <c r="O1620" s="59"/>
      <c r="P1620" s="58" t="s">
        <v>3399</v>
      </c>
      <c r="Q1620" s="60"/>
      <c r="R1620" s="60"/>
      <c r="S1620" s="59"/>
      <c r="T1620" s="58" t="s">
        <v>3400</v>
      </c>
      <c r="U1620" s="59"/>
      <c r="V1620" s="58" t="s">
        <v>53</v>
      </c>
      <c r="W1620" s="60"/>
      <c r="X1620" s="59"/>
    </row>
    <row r="1621" spans="1:24" ht="37.65" customHeight="1">
      <c r="A1621" s="2"/>
      <c r="B1621" s="2"/>
      <c r="C1621" s="2"/>
      <c r="D1621" s="2"/>
      <c r="E1621" s="55" t="s">
        <v>3587</v>
      </c>
      <c r="F1621" s="56"/>
      <c r="G1621" s="56"/>
      <c r="H1621" s="56"/>
      <c r="I1621" s="56"/>
      <c r="J1621" s="56"/>
      <c r="K1621" s="57"/>
      <c r="L1621" s="58" t="s">
        <v>58</v>
      </c>
      <c r="M1621" s="59"/>
      <c r="N1621" s="61">
        <v>5</v>
      </c>
      <c r="O1621" s="62"/>
      <c r="P1621" s="63"/>
      <c r="Q1621" s="64"/>
      <c r="R1621" s="64"/>
      <c r="S1621" s="65"/>
      <c r="T1621" s="63" t="str">
        <f>IF(COUNT(N1621,P1621)=2,ROUND(N1621*P1621,2),"-
-")</f>
        <v>-
-</v>
      </c>
      <c r="U1621" s="65"/>
      <c r="V1621" s="55" t="s">
        <v>3588</v>
      </c>
      <c r="W1621" s="56"/>
      <c r="X1621" s="57"/>
    </row>
    <row r="1622" spans="1:24" ht="37.65" customHeight="1">
      <c r="A1622" s="2"/>
      <c r="B1622" s="2"/>
      <c r="C1622" s="2"/>
      <c r="D1622" s="2"/>
      <c r="E1622" s="55" t="s">
        <v>3589</v>
      </c>
      <c r="F1622" s="56"/>
      <c r="G1622" s="56"/>
      <c r="H1622" s="56"/>
      <c r="I1622" s="56"/>
      <c r="J1622" s="56"/>
      <c r="K1622" s="57"/>
      <c r="L1622" s="58" t="s">
        <v>58</v>
      </c>
      <c r="M1622" s="59"/>
      <c r="N1622" s="61">
        <v>10</v>
      </c>
      <c r="O1622" s="62"/>
      <c r="P1622" s="63"/>
      <c r="Q1622" s="64"/>
      <c r="R1622" s="64"/>
      <c r="S1622" s="65"/>
      <c r="T1622" s="63" t="str">
        <f>IF(COUNT(N1622,P1622)=2,ROUND(N1622*P1622,2),"-
-")</f>
        <v>-
-</v>
      </c>
      <c r="U1622" s="65"/>
      <c r="V1622" s="55" t="s">
        <v>3590</v>
      </c>
      <c r="W1622" s="56"/>
      <c r="X1622" s="57"/>
    </row>
    <row r="1623" spans="1:24" ht="37.65" customHeight="1">
      <c r="A1623" s="2"/>
      <c r="B1623" s="2"/>
      <c r="C1623" s="2"/>
      <c r="D1623" s="2"/>
      <c r="E1623" s="55" t="s">
        <v>3591</v>
      </c>
      <c r="F1623" s="56"/>
      <c r="G1623" s="56"/>
      <c r="H1623" s="56"/>
      <c r="I1623" s="56"/>
      <c r="J1623" s="56"/>
      <c r="K1623" s="57"/>
      <c r="L1623" s="58" t="s">
        <v>65</v>
      </c>
      <c r="M1623" s="59"/>
      <c r="N1623" s="61">
        <v>1</v>
      </c>
      <c r="O1623" s="62"/>
      <c r="P1623" s="63"/>
      <c r="Q1623" s="64"/>
      <c r="R1623" s="64"/>
      <c r="S1623" s="65"/>
      <c r="T1623" s="63" t="str">
        <f>IF(COUNT(N1623,P1623)=2,ROUND(N1623*P1623,2),"-
-")</f>
        <v>-
-</v>
      </c>
      <c r="U1623" s="65"/>
      <c r="V1623" s="55" t="s">
        <v>3592</v>
      </c>
      <c r="W1623" s="56"/>
      <c r="X1623" s="57"/>
    </row>
    <row r="1624" spans="1:24" ht="37.65" customHeight="1">
      <c r="A1624" s="2"/>
      <c r="B1624" s="2"/>
      <c r="C1624" s="2"/>
      <c r="D1624" s="2"/>
      <c r="E1624" s="55" t="s">
        <v>3593</v>
      </c>
      <c r="F1624" s="56"/>
      <c r="G1624" s="56"/>
      <c r="H1624" s="56"/>
      <c r="I1624" s="56"/>
      <c r="J1624" s="56"/>
      <c r="K1624" s="57"/>
      <c r="L1624" s="58" t="s">
        <v>65</v>
      </c>
      <c r="M1624" s="59"/>
      <c r="N1624" s="61">
        <v>1</v>
      </c>
      <c r="O1624" s="62"/>
      <c r="P1624" s="63"/>
      <c r="Q1624" s="64"/>
      <c r="R1624" s="64"/>
      <c r="S1624" s="65"/>
      <c r="T1624" s="63" t="str">
        <f>IF(COUNT(N1624,P1624)=2,ROUND(N1624*P1624,2),"-
-")</f>
        <v>-
-</v>
      </c>
      <c r="U1624" s="65"/>
      <c r="V1624" s="55" t="s">
        <v>3594</v>
      </c>
      <c r="W1624" s="56"/>
      <c r="X1624" s="57"/>
    </row>
    <row r="1625" spans="1:24" ht="37.65" customHeight="1">
      <c r="A1625" s="2"/>
      <c r="B1625" s="2"/>
      <c r="C1625" s="2"/>
      <c r="D1625" s="2"/>
      <c r="E1625" s="55" t="s">
        <v>3595</v>
      </c>
      <c r="F1625" s="56"/>
      <c r="G1625" s="56"/>
      <c r="H1625" s="56"/>
      <c r="I1625" s="56"/>
      <c r="J1625" s="56"/>
      <c r="K1625" s="57"/>
      <c r="L1625" s="58" t="s">
        <v>65</v>
      </c>
      <c r="M1625" s="59"/>
      <c r="N1625" s="61">
        <v>1</v>
      </c>
      <c r="O1625" s="62"/>
      <c r="P1625" s="63"/>
      <c r="Q1625" s="64"/>
      <c r="R1625" s="64"/>
      <c r="S1625" s="65"/>
      <c r="T1625" s="63" t="str">
        <f>IF(COUNT(N1625,P1625)=2,ROUND(N1625*P1625,2),"-
-")</f>
        <v>-
-</v>
      </c>
      <c r="U1625" s="65"/>
      <c r="V1625" s="55" t="s">
        <v>3596</v>
      </c>
      <c r="W1625" s="56"/>
      <c r="X1625" s="57"/>
    </row>
    <row r="1626" spans="1:24" ht="18.75" customHeight="1">
      <c r="A1626" s="2"/>
      <c r="B1626" s="2"/>
      <c r="C1626" s="2"/>
      <c r="D1626" s="2"/>
      <c r="E1626" s="55" t="s">
        <v>3405</v>
      </c>
      <c r="F1626" s="56"/>
      <c r="G1626" s="56"/>
      <c r="H1626" s="56"/>
      <c r="I1626" s="56"/>
      <c r="J1626" s="56"/>
      <c r="K1626" s="57"/>
      <c r="L1626" s="58" t="s">
        <v>65</v>
      </c>
      <c r="M1626" s="59"/>
      <c r="N1626" s="61">
        <v>1</v>
      </c>
      <c r="O1626" s="62"/>
      <c r="P1626" s="63"/>
      <c r="Q1626" s="64"/>
      <c r="R1626" s="64"/>
      <c r="S1626" s="65"/>
      <c r="T1626" s="63" t="str">
        <f>IF(COUNT(N1626,P1626)=2,ROUND(N1626*P1626,2),"-")</f>
        <v>-</v>
      </c>
      <c r="U1626" s="65"/>
      <c r="V1626" s="55" t="s">
        <v>3406</v>
      </c>
      <c r="W1626" s="56"/>
      <c r="X1626" s="57"/>
    </row>
    <row r="1627" spans="1:24" ht="18.75" customHeight="1">
      <c r="A1627" s="2"/>
      <c r="B1627" s="2"/>
      <c r="C1627" s="2"/>
      <c r="D1627" s="2"/>
      <c r="E1627" s="55" t="s">
        <v>3407</v>
      </c>
      <c r="F1627" s="56"/>
      <c r="G1627" s="56"/>
      <c r="H1627" s="56"/>
      <c r="I1627" s="56"/>
      <c r="J1627" s="56"/>
      <c r="K1627" s="57"/>
      <c r="L1627" s="58" t="s">
        <v>65</v>
      </c>
      <c r="M1627" s="59"/>
      <c r="N1627" s="61">
        <v>1</v>
      </c>
      <c r="O1627" s="62"/>
      <c r="P1627" s="63" t="str">
        <f>IF(COUNT(T1621,T1622,T1623,T1624,T1625,T1626)=6,ROUND(SUM(T1621,T1622,T1623,T1624,T1625,T1626)*0.02,2),"")</f>
        <v/>
      </c>
      <c r="Q1627" s="64"/>
      <c r="R1627" s="64"/>
      <c r="S1627" s="65"/>
      <c r="T1627" s="63" t="str">
        <f>IF(COUNT(N1627,P1627)=2,ROUND(N1627*P1627,2),"-")</f>
        <v>-</v>
      </c>
      <c r="U1627" s="65"/>
      <c r="V1627" s="55" t="s">
        <v>3408</v>
      </c>
      <c r="W1627" s="56"/>
      <c r="X1627" s="57"/>
    </row>
    <row r="1628" spans="1:24" ht="18.899999999999999" customHeight="1">
      <c r="A1628" s="2"/>
      <c r="B1628" s="2"/>
      <c r="C1628" s="2"/>
      <c r="D1628" s="2"/>
      <c r="E1628" s="55" t="s">
        <v>3409</v>
      </c>
      <c r="F1628" s="56"/>
      <c r="G1628" s="56"/>
      <c r="H1628" s="56"/>
      <c r="I1628" s="56"/>
      <c r="J1628" s="56"/>
      <c r="K1628" s="57"/>
      <c r="L1628" s="58" t="s">
        <v>207</v>
      </c>
      <c r="M1628" s="59"/>
      <c r="N1628" s="61">
        <v>1</v>
      </c>
      <c r="O1628" s="62"/>
      <c r="P1628" s="66"/>
      <c r="Q1628" s="67"/>
      <c r="R1628" s="67"/>
      <c r="S1628" s="68"/>
      <c r="T1628" s="63" t="str">
        <f>IF(COUNT(T1621,T1622,T1623,T1624,T1625,T1626,T1627)=7,SUM(T1621,T1622,T1623,T1624,T1625,T1626,T1627),"-")</f>
        <v>-</v>
      </c>
      <c r="U1628" s="65"/>
      <c r="V1628" s="55"/>
      <c r="W1628" s="56"/>
      <c r="X1628" s="57"/>
    </row>
    <row r="1629" spans="1:24" ht="18.75" customHeight="1">
      <c r="A1629" s="2"/>
      <c r="B1629" s="2"/>
      <c r="C1629" s="2"/>
      <c r="D1629" s="2"/>
      <c r="E1629" s="55"/>
      <c r="F1629" s="56"/>
      <c r="G1629" s="56"/>
      <c r="H1629" s="56"/>
      <c r="I1629" s="56"/>
      <c r="J1629" s="56"/>
      <c r="K1629" s="57"/>
      <c r="L1629" s="58"/>
      <c r="M1629" s="59"/>
      <c r="N1629" s="69"/>
      <c r="O1629" s="70"/>
      <c r="P1629" s="69"/>
      <c r="Q1629" s="71"/>
      <c r="R1629" s="71"/>
      <c r="S1629" s="70"/>
      <c r="T1629" s="69"/>
      <c r="U1629" s="70"/>
      <c r="V1629" s="55"/>
      <c r="W1629" s="56"/>
      <c r="X1629" s="57"/>
    </row>
    <row r="1630" spans="1:24" ht="18.75" customHeight="1">
      <c r="A1630" s="2"/>
      <c r="B1630" s="2"/>
      <c r="C1630" s="2"/>
      <c r="D1630" s="2"/>
      <c r="E1630" s="55"/>
      <c r="F1630" s="56"/>
      <c r="G1630" s="56"/>
      <c r="H1630" s="56"/>
      <c r="I1630" s="56"/>
      <c r="J1630" s="56"/>
      <c r="K1630" s="57"/>
      <c r="L1630" s="58"/>
      <c r="M1630" s="59"/>
      <c r="N1630" s="69"/>
      <c r="O1630" s="70"/>
      <c r="P1630" s="69"/>
      <c r="Q1630" s="71"/>
      <c r="R1630" s="71"/>
      <c r="S1630" s="70"/>
      <c r="T1630" s="69"/>
      <c r="U1630" s="70"/>
      <c r="V1630" s="55"/>
      <c r="W1630" s="56"/>
      <c r="X1630" s="57"/>
    </row>
    <row r="1631" spans="1:24" ht="18.75" customHeight="1">
      <c r="A1631" s="2"/>
      <c r="B1631" s="2"/>
      <c r="C1631" s="2"/>
      <c r="D1631" s="2"/>
      <c r="E1631" s="55"/>
      <c r="F1631" s="56"/>
      <c r="G1631" s="56"/>
      <c r="H1631" s="56"/>
      <c r="I1631" s="56"/>
      <c r="J1631" s="56"/>
      <c r="K1631" s="57"/>
      <c r="L1631" s="58"/>
      <c r="M1631" s="59"/>
      <c r="N1631" s="69"/>
      <c r="O1631" s="70"/>
      <c r="P1631" s="69"/>
      <c r="Q1631" s="71"/>
      <c r="R1631" s="71"/>
      <c r="S1631" s="70"/>
      <c r="T1631" s="69"/>
      <c r="U1631" s="70"/>
      <c r="V1631" s="55"/>
      <c r="W1631" s="56"/>
      <c r="X1631" s="57"/>
    </row>
    <row r="1632" spans="1:24" ht="18.75" customHeight="1">
      <c r="A1632" s="2"/>
      <c r="B1632" s="2"/>
      <c r="C1632" s="2"/>
      <c r="D1632" s="2"/>
      <c r="E1632" s="55"/>
      <c r="F1632" s="56"/>
      <c r="G1632" s="56"/>
      <c r="H1632" s="56"/>
      <c r="I1632" s="56"/>
      <c r="J1632" s="56"/>
      <c r="K1632" s="57"/>
      <c r="L1632" s="58"/>
      <c r="M1632" s="59"/>
      <c r="N1632" s="69"/>
      <c r="O1632" s="70"/>
      <c r="P1632" s="69"/>
      <c r="Q1632" s="71"/>
      <c r="R1632" s="71"/>
      <c r="S1632" s="70"/>
      <c r="T1632" s="69"/>
      <c r="U1632" s="70"/>
      <c r="V1632" s="55"/>
      <c r="W1632" s="56"/>
      <c r="X1632" s="57"/>
    </row>
    <row r="1633" spans="1:24" ht="18.75" customHeight="1">
      <c r="A1633" s="2"/>
      <c r="B1633" s="2"/>
      <c r="C1633" s="2"/>
      <c r="D1633" s="2"/>
      <c r="E1633" s="55"/>
      <c r="F1633" s="56"/>
      <c r="G1633" s="56"/>
      <c r="H1633" s="56"/>
      <c r="I1633" s="56"/>
      <c r="J1633" s="56"/>
      <c r="K1633" s="57"/>
      <c r="L1633" s="58"/>
      <c r="M1633" s="59"/>
      <c r="N1633" s="69"/>
      <c r="O1633" s="70"/>
      <c r="P1633" s="69"/>
      <c r="Q1633" s="71"/>
      <c r="R1633" s="71"/>
      <c r="S1633" s="70"/>
      <c r="T1633" s="69"/>
      <c r="U1633" s="70"/>
      <c r="V1633" s="55"/>
      <c r="W1633" s="56"/>
      <c r="X1633" s="57"/>
    </row>
    <row r="1634" spans="1:24" ht="18.75" customHeight="1">
      <c r="A1634" s="2"/>
      <c r="B1634" s="2"/>
      <c r="C1634" s="2"/>
      <c r="D1634" s="2"/>
      <c r="E1634" s="55"/>
      <c r="F1634" s="56"/>
      <c r="G1634" s="56"/>
      <c r="H1634" s="56"/>
      <c r="I1634" s="56"/>
      <c r="J1634" s="56"/>
      <c r="K1634" s="57"/>
      <c r="L1634" s="58"/>
      <c r="M1634" s="59"/>
      <c r="N1634" s="69"/>
      <c r="O1634" s="70"/>
      <c r="P1634" s="69"/>
      <c r="Q1634" s="71"/>
      <c r="R1634" s="71"/>
      <c r="S1634" s="70"/>
      <c r="T1634" s="69"/>
      <c r="U1634" s="70"/>
      <c r="V1634" s="55"/>
      <c r="W1634" s="56"/>
      <c r="X1634" s="57"/>
    </row>
    <row r="1635" spans="1:24" ht="18.75" customHeight="1">
      <c r="A1635" s="2"/>
      <c r="B1635" s="2"/>
      <c r="C1635" s="2"/>
      <c r="D1635" s="2"/>
      <c r="E1635" s="55"/>
      <c r="F1635" s="56"/>
      <c r="G1635" s="56"/>
      <c r="H1635" s="56"/>
      <c r="I1635" s="56"/>
      <c r="J1635" s="56"/>
      <c r="K1635" s="57"/>
      <c r="L1635" s="58"/>
      <c r="M1635" s="59"/>
      <c r="N1635" s="69"/>
      <c r="O1635" s="70"/>
      <c r="P1635" s="69"/>
      <c r="Q1635" s="71"/>
      <c r="R1635" s="71"/>
      <c r="S1635" s="70"/>
      <c r="T1635" s="69"/>
      <c r="U1635" s="70"/>
      <c r="V1635" s="55"/>
      <c r="W1635" s="56"/>
      <c r="X1635" s="57"/>
    </row>
    <row r="1636" spans="1:24" ht="18.75" customHeight="1">
      <c r="A1636" s="2"/>
      <c r="B1636" s="2"/>
      <c r="C1636" s="2"/>
      <c r="D1636" s="2"/>
      <c r="E1636" s="55"/>
      <c r="F1636" s="56"/>
      <c r="G1636" s="56"/>
      <c r="H1636" s="56"/>
      <c r="I1636" s="56"/>
      <c r="J1636" s="56"/>
      <c r="K1636" s="57"/>
      <c r="L1636" s="58"/>
      <c r="M1636" s="59"/>
      <c r="N1636" s="69"/>
      <c r="O1636" s="70"/>
      <c r="P1636" s="69"/>
      <c r="Q1636" s="71"/>
      <c r="R1636" s="71"/>
      <c r="S1636" s="70"/>
      <c r="T1636" s="69"/>
      <c r="U1636" s="70"/>
      <c r="V1636" s="55"/>
      <c r="W1636" s="56"/>
      <c r="X1636" s="57"/>
    </row>
    <row r="1637" spans="1:24" ht="18.75" customHeight="1">
      <c r="A1637" s="2"/>
      <c r="B1637" s="2"/>
      <c r="C1637" s="2"/>
      <c r="D1637" s="2"/>
      <c r="E1637" s="55"/>
      <c r="F1637" s="56"/>
      <c r="G1637" s="56"/>
      <c r="H1637" s="56"/>
      <c r="I1637" s="56"/>
      <c r="J1637" s="56"/>
      <c r="K1637" s="57"/>
      <c r="L1637" s="58"/>
      <c r="M1637" s="59"/>
      <c r="N1637" s="69"/>
      <c r="O1637" s="70"/>
      <c r="P1637" s="69"/>
      <c r="Q1637" s="71"/>
      <c r="R1637" s="71"/>
      <c r="S1637" s="70"/>
      <c r="T1637" s="69"/>
      <c r="U1637" s="70"/>
      <c r="V1637" s="55"/>
      <c r="W1637" s="56"/>
      <c r="X1637" s="57"/>
    </row>
    <row r="1638" spans="1:24" ht="18.75" customHeight="1">
      <c r="A1638" s="2"/>
      <c r="B1638" s="2"/>
      <c r="C1638" s="2"/>
      <c r="D1638" s="2"/>
      <c r="E1638" s="55"/>
      <c r="F1638" s="56"/>
      <c r="G1638" s="56"/>
      <c r="H1638" s="56"/>
      <c r="I1638" s="56"/>
      <c r="J1638" s="56"/>
      <c r="K1638" s="57"/>
      <c r="L1638" s="58"/>
      <c r="M1638" s="59"/>
      <c r="N1638" s="69"/>
      <c r="O1638" s="70"/>
      <c r="P1638" s="69"/>
      <c r="Q1638" s="71"/>
      <c r="R1638" s="71"/>
      <c r="S1638" s="70"/>
      <c r="T1638" s="69"/>
      <c r="U1638" s="70"/>
      <c r="V1638" s="55"/>
      <c r="W1638" s="56"/>
      <c r="X1638" s="57"/>
    </row>
    <row r="1639" spans="1:24" ht="18.75" customHeight="1">
      <c r="A1639" s="2"/>
      <c r="B1639" s="2"/>
      <c r="C1639" s="2"/>
      <c r="D1639" s="2"/>
      <c r="E1639" s="55"/>
      <c r="F1639" s="56"/>
      <c r="G1639" s="56"/>
      <c r="H1639" s="56"/>
      <c r="I1639" s="56"/>
      <c r="J1639" s="56"/>
      <c r="K1639" s="57"/>
      <c r="L1639" s="58"/>
      <c r="M1639" s="59"/>
      <c r="N1639" s="69"/>
      <c r="O1639" s="70"/>
      <c r="P1639" s="69"/>
      <c r="Q1639" s="71"/>
      <c r="R1639" s="71"/>
      <c r="S1639" s="70"/>
      <c r="T1639" s="69"/>
      <c r="U1639" s="70"/>
      <c r="V1639" s="55"/>
      <c r="W1639" s="56"/>
      <c r="X1639" s="57"/>
    </row>
    <row r="1640" spans="1:24" ht="18.75" customHeight="1">
      <c r="A1640" s="2"/>
      <c r="B1640" s="2"/>
      <c r="C1640" s="2"/>
      <c r="D1640" s="2"/>
      <c r="E1640" s="55"/>
      <c r="F1640" s="56"/>
      <c r="G1640" s="56"/>
      <c r="H1640" s="56"/>
      <c r="I1640" s="56"/>
      <c r="J1640" s="56"/>
      <c r="K1640" s="57"/>
      <c r="L1640" s="58"/>
      <c r="M1640" s="59"/>
      <c r="N1640" s="69"/>
      <c r="O1640" s="70"/>
      <c r="P1640" s="69"/>
      <c r="Q1640" s="71"/>
      <c r="R1640" s="71"/>
      <c r="S1640" s="70"/>
      <c r="T1640" s="69"/>
      <c r="U1640" s="70"/>
      <c r="V1640" s="55"/>
      <c r="W1640" s="56"/>
      <c r="X1640" s="57"/>
    </row>
    <row r="1641" spans="1:24" ht="18.75" customHeight="1">
      <c r="A1641" s="2"/>
      <c r="B1641" s="2"/>
      <c r="C1641" s="2"/>
      <c r="D1641" s="2"/>
      <c r="E1641" s="55"/>
      <c r="F1641" s="56"/>
      <c r="G1641" s="56"/>
      <c r="H1641" s="56"/>
      <c r="I1641" s="56"/>
      <c r="J1641" s="56"/>
      <c r="K1641" s="57"/>
      <c r="L1641" s="58"/>
      <c r="M1641" s="59"/>
      <c r="N1641" s="69"/>
      <c r="O1641" s="70"/>
      <c r="P1641" s="69"/>
      <c r="Q1641" s="71"/>
      <c r="R1641" s="71"/>
      <c r="S1641" s="70"/>
      <c r="T1641" s="69"/>
      <c r="U1641" s="70"/>
      <c r="V1641" s="55"/>
      <c r="W1641" s="56"/>
      <c r="X1641" s="57"/>
    </row>
    <row r="1642" spans="1:24" ht="18.75" customHeight="1">
      <c r="A1642" s="2"/>
      <c r="B1642" s="2"/>
      <c r="C1642" s="2"/>
      <c r="D1642" s="2"/>
      <c r="E1642" s="55"/>
      <c r="F1642" s="56"/>
      <c r="G1642" s="56"/>
      <c r="H1642" s="56"/>
      <c r="I1642" s="56"/>
      <c r="J1642" s="56"/>
      <c r="K1642" s="57"/>
      <c r="L1642" s="58"/>
      <c r="M1642" s="59"/>
      <c r="N1642" s="69"/>
      <c r="O1642" s="70"/>
      <c r="P1642" s="69"/>
      <c r="Q1642" s="71"/>
      <c r="R1642" s="71"/>
      <c r="S1642" s="70"/>
      <c r="T1642" s="69"/>
      <c r="U1642" s="70"/>
      <c r="V1642" s="55"/>
      <c r="W1642" s="56"/>
      <c r="X1642" s="57"/>
    </row>
    <row r="1643" spans="1:24" ht="18.75" customHeight="1">
      <c r="A1643" s="2"/>
      <c r="B1643" s="2"/>
      <c r="C1643" s="2"/>
      <c r="D1643" s="2"/>
      <c r="E1643" s="55"/>
      <c r="F1643" s="56"/>
      <c r="G1643" s="56"/>
      <c r="H1643" s="56"/>
      <c r="I1643" s="56"/>
      <c r="J1643" s="56"/>
      <c r="K1643" s="57"/>
      <c r="L1643" s="58"/>
      <c r="M1643" s="59"/>
      <c r="N1643" s="69"/>
      <c r="O1643" s="70"/>
      <c r="P1643" s="69"/>
      <c r="Q1643" s="71"/>
      <c r="R1643" s="71"/>
      <c r="S1643" s="70"/>
      <c r="T1643" s="69"/>
      <c r="U1643" s="70"/>
      <c r="V1643" s="55"/>
      <c r="W1643" s="56"/>
      <c r="X1643" s="57"/>
    </row>
    <row r="1644" spans="1:24" ht="37.65" customHeight="1">
      <c r="A1644" s="2"/>
      <c r="B1644" s="2"/>
      <c r="C1644" s="2"/>
      <c r="D1644" s="2"/>
      <c r="E1644" s="55" t="s">
        <v>3410</v>
      </c>
      <c r="F1644" s="56"/>
      <c r="G1644" s="56"/>
      <c r="H1644" s="56"/>
      <c r="I1644" s="56"/>
      <c r="J1644" s="56"/>
      <c r="K1644" s="56"/>
      <c r="L1644" s="56"/>
      <c r="M1644" s="57"/>
      <c r="N1644" s="58" t="s">
        <v>3599</v>
      </c>
      <c r="O1644" s="60"/>
      <c r="P1644" s="60"/>
      <c r="Q1644" s="60"/>
      <c r="R1644" s="60"/>
      <c r="S1644" s="59"/>
      <c r="T1644" s="72" t="str">
        <f>IF(COUNT(T1628,N1628)=2,IF(N1628=0,"-",ROUND(T1628/N1628,2)),"-")</f>
        <v>-</v>
      </c>
      <c r="U1644" s="73"/>
      <c r="V1644" s="55"/>
      <c r="W1644" s="56"/>
      <c r="X1644" s="57"/>
    </row>
    <row r="1645" spans="1:24" ht="49.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 spans="1:24" ht="12" customHeight="1">
      <c r="A1646" s="2"/>
      <c r="B1646" s="2"/>
      <c r="C1646" s="75" t="s">
        <v>42</v>
      </c>
      <c r="D1646" s="75"/>
      <c r="E1646" s="75"/>
      <c r="F1646" s="75"/>
      <c r="G1646" s="75"/>
      <c r="H1646" s="2"/>
      <c r="I1646" s="75" t="s">
        <v>43</v>
      </c>
      <c r="J1646" s="75"/>
      <c r="K1646" s="2"/>
      <c r="L1646" s="2"/>
      <c r="M1646" s="75" t="s">
        <v>44</v>
      </c>
      <c r="N1646" s="75"/>
      <c r="O1646" s="2"/>
      <c r="P1646" s="2"/>
      <c r="Q1646" s="10" t="s">
        <v>43</v>
      </c>
      <c r="R1646" s="2"/>
      <c r="S1646" s="2"/>
      <c r="T1646" s="2"/>
      <c r="U1646" s="2"/>
      <c r="V1646" s="2"/>
      <c r="W1646" s="2"/>
      <c r="X1646" s="2"/>
    </row>
    <row r="1647" spans="1:24" ht="6.45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 spans="1:24" ht="20.85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 spans="1:24" ht="18" customHeight="1">
      <c r="A1649" s="74" t="s">
        <v>0</v>
      </c>
      <c r="B1649" s="74"/>
      <c r="C1649" s="74"/>
      <c r="D1649" s="74"/>
      <c r="E1649" s="74"/>
      <c r="F1649" s="74"/>
      <c r="G1649" s="74"/>
      <c r="H1649" s="74"/>
      <c r="I1649" s="74"/>
      <c r="J1649" s="74"/>
      <c r="K1649" s="74"/>
      <c r="L1649" s="74"/>
      <c r="M1649" s="74"/>
      <c r="N1649" s="74"/>
      <c r="O1649" s="74"/>
      <c r="P1649" s="74"/>
      <c r="Q1649" s="74"/>
      <c r="R1649" s="74"/>
      <c r="S1649" s="74"/>
      <c r="T1649" s="74"/>
      <c r="U1649" s="74"/>
      <c r="V1649" s="74"/>
      <c r="W1649" s="74"/>
      <c r="X1649" s="74"/>
    </row>
    <row r="1650" spans="1:24" ht="6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 spans="1:24" ht="18" customHeight="1">
      <c r="A1651" s="74" t="s">
        <v>3387</v>
      </c>
      <c r="B1651" s="74"/>
      <c r="C1651" s="74"/>
      <c r="D1651" s="74"/>
      <c r="E1651" s="74"/>
      <c r="F1651" s="74"/>
      <c r="G1651" s="74"/>
      <c r="H1651" s="74"/>
      <c r="I1651" s="74"/>
      <c r="J1651" s="74"/>
      <c r="K1651" s="74"/>
      <c r="L1651" s="74"/>
      <c r="M1651" s="74"/>
      <c r="N1651" s="74"/>
      <c r="O1651" s="74"/>
      <c r="P1651" s="74"/>
      <c r="Q1651" s="74"/>
      <c r="R1651" s="74"/>
      <c r="S1651" s="74"/>
      <c r="T1651" s="74"/>
      <c r="U1651" s="74"/>
      <c r="V1651" s="74"/>
      <c r="W1651" s="74"/>
      <c r="X1651" s="74"/>
    </row>
    <row r="1652" spans="1:24" ht="4.05" customHeight="1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 spans="1:24" ht="12" customHeight="1">
      <c r="A1653" s="2"/>
      <c r="B1653" s="2"/>
      <c r="C1653" s="2"/>
      <c r="D1653" s="2"/>
      <c r="E1653" s="2"/>
      <c r="F1653" s="75" t="s">
        <v>3388</v>
      </c>
      <c r="G1653" s="75"/>
      <c r="H1653" s="75"/>
      <c r="I1653" s="75"/>
      <c r="J1653" s="75"/>
      <c r="K1653" s="75"/>
      <c r="L1653" s="75"/>
      <c r="M1653" s="75"/>
      <c r="N1653" s="75"/>
      <c r="O1653" s="75"/>
      <c r="P1653" s="75"/>
      <c r="Q1653" s="75"/>
      <c r="R1653" s="75"/>
      <c r="S1653" s="2"/>
      <c r="T1653" s="2"/>
      <c r="U1653" s="2"/>
      <c r="V1653" s="2"/>
      <c r="W1653" s="2"/>
      <c r="X1653" s="2"/>
    </row>
    <row r="1654" spans="1:24" ht="1.05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 spans="1:24" ht="2.7" customHeight="1">
      <c r="A1655" s="2"/>
      <c r="B1655" s="2"/>
      <c r="C1655" s="2"/>
      <c r="D1655" s="2"/>
      <c r="E1655" s="2"/>
      <c r="F1655" s="75" t="s">
        <v>3389</v>
      </c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 spans="1:24" ht="9.15" customHeight="1">
      <c r="A1656" s="2"/>
      <c r="B1656" s="2"/>
      <c r="C1656" s="2"/>
      <c r="D1656" s="2"/>
      <c r="E1656" s="2"/>
      <c r="F1656" s="75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76" t="s">
        <v>2</v>
      </c>
      <c r="V1656" s="76"/>
      <c r="W1656" s="76"/>
      <c r="X1656" s="76"/>
    </row>
    <row r="1657" spans="1:24" ht="2.7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76"/>
      <c r="V1657" s="76"/>
      <c r="W1657" s="76"/>
      <c r="X1657" s="76"/>
    </row>
    <row r="1658" spans="1:24" ht="0.45" customHeight="1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 spans="1:24" ht="2.1" customHeight="1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75" t="s">
        <v>3685</v>
      </c>
      <c r="V1659" s="75"/>
      <c r="W1659" s="75"/>
      <c r="X1659" s="2"/>
    </row>
    <row r="1660" spans="1:24" ht="9.75" customHeight="1">
      <c r="A1660" s="2"/>
      <c r="B1660" s="75" t="s">
        <v>3391</v>
      </c>
      <c r="C1660" s="75"/>
      <c r="D1660" s="2"/>
      <c r="E1660" s="2"/>
      <c r="F1660" s="75" t="s">
        <v>3392</v>
      </c>
      <c r="G1660" s="75"/>
      <c r="H1660" s="75"/>
      <c r="I1660" s="75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75"/>
      <c r="V1660" s="75"/>
      <c r="W1660" s="75"/>
      <c r="X1660" s="2"/>
    </row>
    <row r="1661" spans="1:24" ht="2.1" customHeight="1">
      <c r="A1661" s="2"/>
      <c r="B1661" s="75"/>
      <c r="C1661" s="75"/>
      <c r="D1661" s="2"/>
      <c r="E1661" s="2"/>
      <c r="F1661" s="75"/>
      <c r="G1661" s="75"/>
      <c r="H1661" s="75"/>
      <c r="I1661" s="75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 spans="1:24" ht="1.8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 spans="1:24" ht="36.75" customHeight="1">
      <c r="A1663" s="49" t="s">
        <v>274</v>
      </c>
      <c r="B1663" s="50"/>
      <c r="C1663" s="50"/>
      <c r="D1663" s="51"/>
      <c r="E1663" s="49" t="s">
        <v>3686</v>
      </c>
      <c r="F1663" s="50"/>
      <c r="G1663" s="50"/>
      <c r="H1663" s="50"/>
      <c r="I1663" s="50"/>
      <c r="J1663" s="50"/>
      <c r="K1663" s="50"/>
      <c r="L1663" s="50"/>
      <c r="M1663" s="51"/>
      <c r="N1663" s="52" t="s">
        <v>3585</v>
      </c>
      <c r="O1663" s="53"/>
      <c r="P1663" s="53"/>
      <c r="Q1663" s="53"/>
      <c r="R1663" s="53"/>
      <c r="S1663" s="54"/>
      <c r="T1663" s="49" t="s">
        <v>3687</v>
      </c>
      <c r="U1663" s="50"/>
      <c r="V1663" s="50"/>
      <c r="W1663" s="50"/>
      <c r="X1663" s="51"/>
    </row>
    <row r="1664" spans="1:24" ht="18.75" customHeight="1">
      <c r="A1664" s="2"/>
      <c r="B1664" s="2"/>
      <c r="C1664" s="2"/>
      <c r="D1664" s="2"/>
      <c r="E1664" s="55" t="s">
        <v>3396</v>
      </c>
      <c r="F1664" s="56"/>
      <c r="G1664" s="56"/>
      <c r="H1664" s="56"/>
      <c r="I1664" s="56"/>
      <c r="J1664" s="56"/>
      <c r="K1664" s="57"/>
      <c r="L1664" s="58" t="s">
        <v>3397</v>
      </c>
      <c r="M1664" s="59"/>
      <c r="N1664" s="58" t="s">
        <v>3398</v>
      </c>
      <c r="O1664" s="59"/>
      <c r="P1664" s="58" t="s">
        <v>3399</v>
      </c>
      <c r="Q1664" s="60"/>
      <c r="R1664" s="60"/>
      <c r="S1664" s="59"/>
      <c r="T1664" s="58" t="s">
        <v>3400</v>
      </c>
      <c r="U1664" s="59"/>
      <c r="V1664" s="58" t="s">
        <v>53</v>
      </c>
      <c r="W1664" s="60"/>
      <c r="X1664" s="59"/>
    </row>
    <row r="1665" spans="1:24" ht="37.65" customHeight="1">
      <c r="A1665" s="2"/>
      <c r="B1665" s="2"/>
      <c r="C1665" s="2"/>
      <c r="D1665" s="2"/>
      <c r="E1665" s="55" t="s">
        <v>3587</v>
      </c>
      <c r="F1665" s="56"/>
      <c r="G1665" s="56"/>
      <c r="H1665" s="56"/>
      <c r="I1665" s="56"/>
      <c r="J1665" s="56"/>
      <c r="K1665" s="57"/>
      <c r="L1665" s="58" t="s">
        <v>58</v>
      </c>
      <c r="M1665" s="59"/>
      <c r="N1665" s="61">
        <v>9</v>
      </c>
      <c r="O1665" s="62"/>
      <c r="P1665" s="63"/>
      <c r="Q1665" s="64"/>
      <c r="R1665" s="64"/>
      <c r="S1665" s="65"/>
      <c r="T1665" s="63" t="str">
        <f t="shared" ref="T1665:T1670" si="19">IF(COUNT(N1665,P1665)=2,ROUND(N1665*P1665,2),"-
-")</f>
        <v>-
-</v>
      </c>
      <c r="U1665" s="65"/>
      <c r="V1665" s="55" t="s">
        <v>3588</v>
      </c>
      <c r="W1665" s="56"/>
      <c r="X1665" s="57"/>
    </row>
    <row r="1666" spans="1:24" ht="37.65" customHeight="1">
      <c r="A1666" s="2"/>
      <c r="B1666" s="2"/>
      <c r="C1666" s="2"/>
      <c r="D1666" s="2"/>
      <c r="E1666" s="55" t="s">
        <v>3589</v>
      </c>
      <c r="F1666" s="56"/>
      <c r="G1666" s="56"/>
      <c r="H1666" s="56"/>
      <c r="I1666" s="56"/>
      <c r="J1666" s="56"/>
      <c r="K1666" s="57"/>
      <c r="L1666" s="58" t="s">
        <v>58</v>
      </c>
      <c r="M1666" s="59"/>
      <c r="N1666" s="61">
        <v>18</v>
      </c>
      <c r="O1666" s="62"/>
      <c r="P1666" s="63"/>
      <c r="Q1666" s="64"/>
      <c r="R1666" s="64"/>
      <c r="S1666" s="65"/>
      <c r="T1666" s="63" t="str">
        <f t="shared" si="19"/>
        <v>-
-</v>
      </c>
      <c r="U1666" s="65"/>
      <c r="V1666" s="55" t="s">
        <v>3590</v>
      </c>
      <c r="W1666" s="56"/>
      <c r="X1666" s="57"/>
    </row>
    <row r="1667" spans="1:24" ht="37.65" customHeight="1">
      <c r="A1667" s="2"/>
      <c r="B1667" s="2"/>
      <c r="C1667" s="2"/>
      <c r="D1667" s="2"/>
      <c r="E1667" s="55" t="s">
        <v>3591</v>
      </c>
      <c r="F1667" s="56"/>
      <c r="G1667" s="56"/>
      <c r="H1667" s="56"/>
      <c r="I1667" s="56"/>
      <c r="J1667" s="56"/>
      <c r="K1667" s="57"/>
      <c r="L1667" s="58" t="s">
        <v>65</v>
      </c>
      <c r="M1667" s="59"/>
      <c r="N1667" s="61">
        <v>1</v>
      </c>
      <c r="O1667" s="62"/>
      <c r="P1667" s="63"/>
      <c r="Q1667" s="64"/>
      <c r="R1667" s="64"/>
      <c r="S1667" s="65"/>
      <c r="T1667" s="63" t="str">
        <f t="shared" si="19"/>
        <v>-
-</v>
      </c>
      <c r="U1667" s="65"/>
      <c r="V1667" s="55" t="s">
        <v>3592</v>
      </c>
      <c r="W1667" s="56"/>
      <c r="X1667" s="57"/>
    </row>
    <row r="1668" spans="1:24" ht="37.65" customHeight="1">
      <c r="A1668" s="2"/>
      <c r="B1668" s="2"/>
      <c r="C1668" s="2"/>
      <c r="D1668" s="2"/>
      <c r="E1668" s="55" t="s">
        <v>3593</v>
      </c>
      <c r="F1668" s="56"/>
      <c r="G1668" s="56"/>
      <c r="H1668" s="56"/>
      <c r="I1668" s="56"/>
      <c r="J1668" s="56"/>
      <c r="K1668" s="57"/>
      <c r="L1668" s="58" t="s">
        <v>65</v>
      </c>
      <c r="M1668" s="59"/>
      <c r="N1668" s="61">
        <v>1</v>
      </c>
      <c r="O1668" s="62"/>
      <c r="P1668" s="63"/>
      <c r="Q1668" s="64"/>
      <c r="R1668" s="64"/>
      <c r="S1668" s="65"/>
      <c r="T1668" s="63" t="str">
        <f t="shared" si="19"/>
        <v>-
-</v>
      </c>
      <c r="U1668" s="65"/>
      <c r="V1668" s="55" t="s">
        <v>3594</v>
      </c>
      <c r="W1668" s="56"/>
      <c r="X1668" s="57"/>
    </row>
    <row r="1669" spans="1:24" ht="37.65" customHeight="1">
      <c r="A1669" s="2"/>
      <c r="B1669" s="2"/>
      <c r="C1669" s="2"/>
      <c r="D1669" s="2"/>
      <c r="E1669" s="55" t="s">
        <v>3595</v>
      </c>
      <c r="F1669" s="56"/>
      <c r="G1669" s="56"/>
      <c r="H1669" s="56"/>
      <c r="I1669" s="56"/>
      <c r="J1669" s="56"/>
      <c r="K1669" s="57"/>
      <c r="L1669" s="58" t="s">
        <v>65</v>
      </c>
      <c r="M1669" s="59"/>
      <c r="N1669" s="61">
        <v>1</v>
      </c>
      <c r="O1669" s="62"/>
      <c r="P1669" s="63"/>
      <c r="Q1669" s="64"/>
      <c r="R1669" s="64"/>
      <c r="S1669" s="65"/>
      <c r="T1669" s="63" t="str">
        <f t="shared" si="19"/>
        <v>-
-</v>
      </c>
      <c r="U1669" s="65"/>
      <c r="V1669" s="55" t="s">
        <v>3596</v>
      </c>
      <c r="W1669" s="56"/>
      <c r="X1669" s="57"/>
    </row>
    <row r="1670" spans="1:24" ht="37.65" customHeight="1">
      <c r="A1670" s="2"/>
      <c r="B1670" s="2"/>
      <c r="C1670" s="2"/>
      <c r="D1670" s="2"/>
      <c r="E1670" s="55" t="s">
        <v>3616</v>
      </c>
      <c r="F1670" s="56"/>
      <c r="G1670" s="56"/>
      <c r="H1670" s="56"/>
      <c r="I1670" s="56"/>
      <c r="J1670" s="56"/>
      <c r="K1670" s="57"/>
      <c r="L1670" s="58" t="s">
        <v>65</v>
      </c>
      <c r="M1670" s="59"/>
      <c r="N1670" s="61">
        <v>1</v>
      </c>
      <c r="O1670" s="62"/>
      <c r="P1670" s="63"/>
      <c r="Q1670" s="64"/>
      <c r="R1670" s="64"/>
      <c r="S1670" s="65"/>
      <c r="T1670" s="63" t="str">
        <f t="shared" si="19"/>
        <v>-
-</v>
      </c>
      <c r="U1670" s="65"/>
      <c r="V1670" s="55" t="s">
        <v>3617</v>
      </c>
      <c r="W1670" s="56"/>
      <c r="X1670" s="57"/>
    </row>
    <row r="1671" spans="1:24" ht="18.75" customHeight="1">
      <c r="A1671" s="2"/>
      <c r="B1671" s="2"/>
      <c r="C1671" s="2"/>
      <c r="D1671" s="2"/>
      <c r="E1671" s="55" t="s">
        <v>3405</v>
      </c>
      <c r="F1671" s="56"/>
      <c r="G1671" s="56"/>
      <c r="H1671" s="56"/>
      <c r="I1671" s="56"/>
      <c r="J1671" s="56"/>
      <c r="K1671" s="57"/>
      <c r="L1671" s="58" t="s">
        <v>65</v>
      </c>
      <c r="M1671" s="59"/>
      <c r="N1671" s="61">
        <v>1</v>
      </c>
      <c r="O1671" s="62"/>
      <c r="P1671" s="63"/>
      <c r="Q1671" s="64"/>
      <c r="R1671" s="64"/>
      <c r="S1671" s="65"/>
      <c r="T1671" s="63" t="str">
        <f>IF(COUNT(N1671,P1671)=2,ROUND(N1671*P1671,2),"-")</f>
        <v>-</v>
      </c>
      <c r="U1671" s="65"/>
      <c r="V1671" s="55" t="s">
        <v>3406</v>
      </c>
      <c r="W1671" s="56"/>
      <c r="X1671" s="57"/>
    </row>
    <row r="1672" spans="1:24" ht="18.75" customHeight="1">
      <c r="A1672" s="2"/>
      <c r="B1672" s="2"/>
      <c r="C1672" s="2"/>
      <c r="D1672" s="2"/>
      <c r="E1672" s="55" t="s">
        <v>3407</v>
      </c>
      <c r="F1672" s="56"/>
      <c r="G1672" s="56"/>
      <c r="H1672" s="56"/>
      <c r="I1672" s="56"/>
      <c r="J1672" s="56"/>
      <c r="K1672" s="57"/>
      <c r="L1672" s="58" t="s">
        <v>65</v>
      </c>
      <c r="M1672" s="59"/>
      <c r="N1672" s="61">
        <v>1</v>
      </c>
      <c r="O1672" s="62"/>
      <c r="P1672" s="63" t="str">
        <f>IF(COUNT(T1665,T1666,T1667,T1668,T1669,T1670,T1671)=7,ROUND(SUM(T1665,T1666,T1667,T1668,T1669,T1670,T1671)*0.02,2),"")</f>
        <v/>
      </c>
      <c r="Q1672" s="64"/>
      <c r="R1672" s="64"/>
      <c r="S1672" s="65"/>
      <c r="T1672" s="63" t="str">
        <f>IF(COUNT(N1672,P1672)=2,ROUND(N1672*P1672,2),"-")</f>
        <v>-</v>
      </c>
      <c r="U1672" s="65"/>
      <c r="V1672" s="55" t="s">
        <v>3408</v>
      </c>
      <c r="W1672" s="56"/>
      <c r="X1672" s="57"/>
    </row>
    <row r="1673" spans="1:24" ht="18.899999999999999" customHeight="1">
      <c r="A1673" s="2"/>
      <c r="B1673" s="2"/>
      <c r="C1673" s="2"/>
      <c r="D1673" s="2"/>
      <c r="E1673" s="55" t="s">
        <v>3409</v>
      </c>
      <c r="F1673" s="56"/>
      <c r="G1673" s="56"/>
      <c r="H1673" s="56"/>
      <c r="I1673" s="56"/>
      <c r="J1673" s="56"/>
      <c r="K1673" s="57"/>
      <c r="L1673" s="58" t="s">
        <v>207</v>
      </c>
      <c r="M1673" s="59"/>
      <c r="N1673" s="61">
        <v>1</v>
      </c>
      <c r="O1673" s="62"/>
      <c r="P1673" s="66"/>
      <c r="Q1673" s="67"/>
      <c r="R1673" s="67"/>
      <c r="S1673" s="68"/>
      <c r="T1673" s="63" t="str">
        <f>IF(COUNT(T1665,T1666,T1667,T1668,T1669,T1670,T1671,T1672)=8,SUM(T1665,T1666,T1667,T1668,T1669,T1670,T1671,T1672),"-")</f>
        <v>-</v>
      </c>
      <c r="U1673" s="65"/>
      <c r="V1673" s="55"/>
      <c r="W1673" s="56"/>
      <c r="X1673" s="57"/>
    </row>
    <row r="1674" spans="1:24" ht="18.75" customHeight="1">
      <c r="A1674" s="2"/>
      <c r="B1674" s="2"/>
      <c r="C1674" s="2"/>
      <c r="D1674" s="2"/>
      <c r="E1674" s="55"/>
      <c r="F1674" s="56"/>
      <c r="G1674" s="56"/>
      <c r="H1674" s="56"/>
      <c r="I1674" s="56"/>
      <c r="J1674" s="56"/>
      <c r="K1674" s="57"/>
      <c r="L1674" s="58"/>
      <c r="M1674" s="59"/>
      <c r="N1674" s="69"/>
      <c r="O1674" s="70"/>
      <c r="P1674" s="69"/>
      <c r="Q1674" s="71"/>
      <c r="R1674" s="71"/>
      <c r="S1674" s="70"/>
      <c r="T1674" s="69"/>
      <c r="U1674" s="70"/>
      <c r="V1674" s="55"/>
      <c r="W1674" s="56"/>
      <c r="X1674" s="57"/>
    </row>
    <row r="1675" spans="1:24" ht="18.75" customHeight="1">
      <c r="A1675" s="2"/>
      <c r="B1675" s="2"/>
      <c r="C1675" s="2"/>
      <c r="D1675" s="2"/>
      <c r="E1675" s="55"/>
      <c r="F1675" s="56"/>
      <c r="G1675" s="56"/>
      <c r="H1675" s="56"/>
      <c r="I1675" s="56"/>
      <c r="J1675" s="56"/>
      <c r="K1675" s="57"/>
      <c r="L1675" s="58"/>
      <c r="M1675" s="59"/>
      <c r="N1675" s="69"/>
      <c r="O1675" s="70"/>
      <c r="P1675" s="69"/>
      <c r="Q1675" s="71"/>
      <c r="R1675" s="71"/>
      <c r="S1675" s="70"/>
      <c r="T1675" s="69"/>
      <c r="U1675" s="70"/>
      <c r="V1675" s="55"/>
      <c r="W1675" s="56"/>
      <c r="X1675" s="57"/>
    </row>
    <row r="1676" spans="1:24" ht="18.75" customHeight="1">
      <c r="A1676" s="2"/>
      <c r="B1676" s="2"/>
      <c r="C1676" s="2"/>
      <c r="D1676" s="2"/>
      <c r="E1676" s="55"/>
      <c r="F1676" s="56"/>
      <c r="G1676" s="56"/>
      <c r="H1676" s="56"/>
      <c r="I1676" s="56"/>
      <c r="J1676" s="56"/>
      <c r="K1676" s="57"/>
      <c r="L1676" s="58"/>
      <c r="M1676" s="59"/>
      <c r="N1676" s="69"/>
      <c r="O1676" s="70"/>
      <c r="P1676" s="69"/>
      <c r="Q1676" s="71"/>
      <c r="R1676" s="71"/>
      <c r="S1676" s="70"/>
      <c r="T1676" s="69"/>
      <c r="U1676" s="70"/>
      <c r="V1676" s="55"/>
      <c r="W1676" s="56"/>
      <c r="X1676" s="57"/>
    </row>
    <row r="1677" spans="1:24" ht="18.75" customHeight="1">
      <c r="A1677" s="2"/>
      <c r="B1677" s="2"/>
      <c r="C1677" s="2"/>
      <c r="D1677" s="2"/>
      <c r="E1677" s="55"/>
      <c r="F1677" s="56"/>
      <c r="G1677" s="56"/>
      <c r="H1677" s="56"/>
      <c r="I1677" s="56"/>
      <c r="J1677" s="56"/>
      <c r="K1677" s="57"/>
      <c r="L1677" s="58"/>
      <c r="M1677" s="59"/>
      <c r="N1677" s="69"/>
      <c r="O1677" s="70"/>
      <c r="P1677" s="69"/>
      <c r="Q1677" s="71"/>
      <c r="R1677" s="71"/>
      <c r="S1677" s="70"/>
      <c r="T1677" s="69"/>
      <c r="U1677" s="70"/>
      <c r="V1677" s="55"/>
      <c r="W1677" s="56"/>
      <c r="X1677" s="57"/>
    </row>
    <row r="1678" spans="1:24" ht="18.75" customHeight="1">
      <c r="A1678" s="2"/>
      <c r="B1678" s="2"/>
      <c r="C1678" s="2"/>
      <c r="D1678" s="2"/>
      <c r="E1678" s="55"/>
      <c r="F1678" s="56"/>
      <c r="G1678" s="56"/>
      <c r="H1678" s="56"/>
      <c r="I1678" s="56"/>
      <c r="J1678" s="56"/>
      <c r="K1678" s="57"/>
      <c r="L1678" s="58"/>
      <c r="M1678" s="59"/>
      <c r="N1678" s="69"/>
      <c r="O1678" s="70"/>
      <c r="P1678" s="69"/>
      <c r="Q1678" s="71"/>
      <c r="R1678" s="71"/>
      <c r="S1678" s="70"/>
      <c r="T1678" s="69"/>
      <c r="U1678" s="70"/>
      <c r="V1678" s="55"/>
      <c r="W1678" s="56"/>
      <c r="X1678" s="57"/>
    </row>
    <row r="1679" spans="1:24" ht="18.75" customHeight="1">
      <c r="A1679" s="2"/>
      <c r="B1679" s="2"/>
      <c r="C1679" s="2"/>
      <c r="D1679" s="2"/>
      <c r="E1679" s="55"/>
      <c r="F1679" s="56"/>
      <c r="G1679" s="56"/>
      <c r="H1679" s="56"/>
      <c r="I1679" s="56"/>
      <c r="J1679" s="56"/>
      <c r="K1679" s="57"/>
      <c r="L1679" s="58"/>
      <c r="M1679" s="59"/>
      <c r="N1679" s="69"/>
      <c r="O1679" s="70"/>
      <c r="P1679" s="69"/>
      <c r="Q1679" s="71"/>
      <c r="R1679" s="71"/>
      <c r="S1679" s="70"/>
      <c r="T1679" s="69"/>
      <c r="U1679" s="70"/>
      <c r="V1679" s="55"/>
      <c r="W1679" s="56"/>
      <c r="X1679" s="57"/>
    </row>
    <row r="1680" spans="1:24" ht="18.75" customHeight="1">
      <c r="A1680" s="2"/>
      <c r="B1680" s="2"/>
      <c r="C1680" s="2"/>
      <c r="D1680" s="2"/>
      <c r="E1680" s="55"/>
      <c r="F1680" s="56"/>
      <c r="G1680" s="56"/>
      <c r="H1680" s="56"/>
      <c r="I1680" s="56"/>
      <c r="J1680" s="56"/>
      <c r="K1680" s="57"/>
      <c r="L1680" s="58"/>
      <c r="M1680" s="59"/>
      <c r="N1680" s="69"/>
      <c r="O1680" s="70"/>
      <c r="P1680" s="69"/>
      <c r="Q1680" s="71"/>
      <c r="R1680" s="71"/>
      <c r="S1680" s="70"/>
      <c r="T1680" s="69"/>
      <c r="U1680" s="70"/>
      <c r="V1680" s="55"/>
      <c r="W1680" s="56"/>
      <c r="X1680" s="57"/>
    </row>
    <row r="1681" spans="1:24" ht="18.75" customHeight="1">
      <c r="A1681" s="2"/>
      <c r="B1681" s="2"/>
      <c r="C1681" s="2"/>
      <c r="D1681" s="2"/>
      <c r="E1681" s="55"/>
      <c r="F1681" s="56"/>
      <c r="G1681" s="56"/>
      <c r="H1681" s="56"/>
      <c r="I1681" s="56"/>
      <c r="J1681" s="56"/>
      <c r="K1681" s="57"/>
      <c r="L1681" s="58"/>
      <c r="M1681" s="59"/>
      <c r="N1681" s="69"/>
      <c r="O1681" s="70"/>
      <c r="P1681" s="69"/>
      <c r="Q1681" s="71"/>
      <c r="R1681" s="71"/>
      <c r="S1681" s="70"/>
      <c r="T1681" s="69"/>
      <c r="U1681" s="70"/>
      <c r="V1681" s="55"/>
      <c r="W1681" s="56"/>
      <c r="X1681" s="57"/>
    </row>
    <row r="1682" spans="1:24" ht="18.75" customHeight="1">
      <c r="A1682" s="2"/>
      <c r="B1682" s="2"/>
      <c r="C1682" s="2"/>
      <c r="D1682" s="2"/>
      <c r="E1682" s="55"/>
      <c r="F1682" s="56"/>
      <c r="G1682" s="56"/>
      <c r="H1682" s="56"/>
      <c r="I1682" s="56"/>
      <c r="J1682" s="56"/>
      <c r="K1682" s="57"/>
      <c r="L1682" s="58"/>
      <c r="M1682" s="59"/>
      <c r="N1682" s="69"/>
      <c r="O1682" s="70"/>
      <c r="P1682" s="69"/>
      <c r="Q1682" s="71"/>
      <c r="R1682" s="71"/>
      <c r="S1682" s="70"/>
      <c r="T1682" s="69"/>
      <c r="U1682" s="70"/>
      <c r="V1682" s="55"/>
      <c r="W1682" s="56"/>
      <c r="X1682" s="57"/>
    </row>
    <row r="1683" spans="1:24" ht="18.75" customHeight="1">
      <c r="A1683" s="2"/>
      <c r="B1683" s="2"/>
      <c r="C1683" s="2"/>
      <c r="D1683" s="2"/>
      <c r="E1683" s="55"/>
      <c r="F1683" s="56"/>
      <c r="G1683" s="56"/>
      <c r="H1683" s="56"/>
      <c r="I1683" s="56"/>
      <c r="J1683" s="56"/>
      <c r="K1683" s="57"/>
      <c r="L1683" s="58"/>
      <c r="M1683" s="59"/>
      <c r="N1683" s="69"/>
      <c r="O1683" s="70"/>
      <c r="P1683" s="69"/>
      <c r="Q1683" s="71"/>
      <c r="R1683" s="71"/>
      <c r="S1683" s="70"/>
      <c r="T1683" s="69"/>
      <c r="U1683" s="70"/>
      <c r="V1683" s="55"/>
      <c r="W1683" s="56"/>
      <c r="X1683" s="57"/>
    </row>
    <row r="1684" spans="1:24" ht="18.75" customHeight="1">
      <c r="A1684" s="2"/>
      <c r="B1684" s="2"/>
      <c r="C1684" s="2"/>
      <c r="D1684" s="2"/>
      <c r="E1684" s="55"/>
      <c r="F1684" s="56"/>
      <c r="G1684" s="56"/>
      <c r="H1684" s="56"/>
      <c r="I1684" s="56"/>
      <c r="J1684" s="56"/>
      <c r="K1684" s="57"/>
      <c r="L1684" s="58"/>
      <c r="M1684" s="59"/>
      <c r="N1684" s="69"/>
      <c r="O1684" s="70"/>
      <c r="P1684" s="69"/>
      <c r="Q1684" s="71"/>
      <c r="R1684" s="71"/>
      <c r="S1684" s="70"/>
      <c r="T1684" s="69"/>
      <c r="U1684" s="70"/>
      <c r="V1684" s="55"/>
      <c r="W1684" s="56"/>
      <c r="X1684" s="57"/>
    </row>
    <row r="1685" spans="1:24" ht="18.75" customHeight="1">
      <c r="A1685" s="2"/>
      <c r="B1685" s="2"/>
      <c r="C1685" s="2"/>
      <c r="D1685" s="2"/>
      <c r="E1685" s="55"/>
      <c r="F1685" s="56"/>
      <c r="G1685" s="56"/>
      <c r="H1685" s="56"/>
      <c r="I1685" s="56"/>
      <c r="J1685" s="56"/>
      <c r="K1685" s="57"/>
      <c r="L1685" s="58"/>
      <c r="M1685" s="59"/>
      <c r="N1685" s="69"/>
      <c r="O1685" s="70"/>
      <c r="P1685" s="69"/>
      <c r="Q1685" s="71"/>
      <c r="R1685" s="71"/>
      <c r="S1685" s="70"/>
      <c r="T1685" s="69"/>
      <c r="U1685" s="70"/>
      <c r="V1685" s="55"/>
      <c r="W1685" s="56"/>
      <c r="X1685" s="57"/>
    </row>
    <row r="1686" spans="1:24" ht="18.75" customHeight="1">
      <c r="A1686" s="2"/>
      <c r="B1686" s="2"/>
      <c r="C1686" s="2"/>
      <c r="D1686" s="2"/>
      <c r="E1686" s="55"/>
      <c r="F1686" s="56"/>
      <c r="G1686" s="56"/>
      <c r="H1686" s="56"/>
      <c r="I1686" s="56"/>
      <c r="J1686" s="56"/>
      <c r="K1686" s="57"/>
      <c r="L1686" s="58"/>
      <c r="M1686" s="59"/>
      <c r="N1686" s="69"/>
      <c r="O1686" s="70"/>
      <c r="P1686" s="69"/>
      <c r="Q1686" s="71"/>
      <c r="R1686" s="71"/>
      <c r="S1686" s="70"/>
      <c r="T1686" s="69"/>
      <c r="U1686" s="70"/>
      <c r="V1686" s="55"/>
      <c r="W1686" s="56"/>
      <c r="X1686" s="57"/>
    </row>
    <row r="1687" spans="1:24" ht="37.65" customHeight="1">
      <c r="A1687" s="2"/>
      <c r="B1687" s="2"/>
      <c r="C1687" s="2"/>
      <c r="D1687" s="2"/>
      <c r="E1687" s="55" t="s">
        <v>3410</v>
      </c>
      <c r="F1687" s="56"/>
      <c r="G1687" s="56"/>
      <c r="H1687" s="56"/>
      <c r="I1687" s="56"/>
      <c r="J1687" s="56"/>
      <c r="K1687" s="56"/>
      <c r="L1687" s="56"/>
      <c r="M1687" s="57"/>
      <c r="N1687" s="58" t="s">
        <v>3599</v>
      </c>
      <c r="O1687" s="60"/>
      <c r="P1687" s="60"/>
      <c r="Q1687" s="60"/>
      <c r="R1687" s="60"/>
      <c r="S1687" s="59"/>
      <c r="T1687" s="72" t="str">
        <f>IF(COUNT(T1673,N1673)=2,IF(N1673=0,"-",ROUND(T1673/N1673,2)),"-")</f>
        <v>-</v>
      </c>
      <c r="U1687" s="73"/>
      <c r="V1687" s="55"/>
      <c r="W1687" s="56"/>
      <c r="X1687" s="57"/>
    </row>
    <row r="1688" spans="1:24" ht="49.5" customHeight="1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 spans="1:24" ht="12" customHeight="1">
      <c r="A1689" s="2"/>
      <c r="B1689" s="2"/>
      <c r="C1689" s="75" t="s">
        <v>42</v>
      </c>
      <c r="D1689" s="75"/>
      <c r="E1689" s="75"/>
      <c r="F1689" s="75"/>
      <c r="G1689" s="75"/>
      <c r="H1689" s="2"/>
      <c r="I1689" s="75" t="s">
        <v>43</v>
      </c>
      <c r="J1689" s="75"/>
      <c r="K1689" s="2"/>
      <c r="L1689" s="2"/>
      <c r="M1689" s="75" t="s">
        <v>44</v>
      </c>
      <c r="N1689" s="75"/>
      <c r="O1689" s="2"/>
      <c r="P1689" s="2"/>
      <c r="Q1689" s="10" t="s">
        <v>43</v>
      </c>
      <c r="R1689" s="2"/>
      <c r="S1689" s="2"/>
      <c r="T1689" s="2"/>
      <c r="U1689" s="2"/>
      <c r="V1689" s="2"/>
      <c r="W1689" s="2"/>
      <c r="X1689" s="2"/>
    </row>
    <row r="1690" spans="1:24" ht="6.45" customHeight="1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ht="20.85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ht="18" customHeight="1">
      <c r="A1692" s="74" t="s">
        <v>0</v>
      </c>
      <c r="B1692" s="74"/>
      <c r="C1692" s="74"/>
      <c r="D1692" s="74"/>
      <c r="E1692" s="74"/>
      <c r="F1692" s="74"/>
      <c r="G1692" s="74"/>
      <c r="H1692" s="74"/>
      <c r="I1692" s="74"/>
      <c r="J1692" s="74"/>
      <c r="K1692" s="74"/>
      <c r="L1692" s="74"/>
      <c r="M1692" s="74"/>
      <c r="N1692" s="74"/>
      <c r="O1692" s="74"/>
      <c r="P1692" s="74"/>
      <c r="Q1692" s="74"/>
      <c r="R1692" s="74"/>
      <c r="S1692" s="74"/>
      <c r="T1692" s="74"/>
      <c r="U1692" s="74"/>
      <c r="V1692" s="74"/>
      <c r="W1692" s="74"/>
      <c r="X1692" s="74"/>
    </row>
    <row r="1693" spans="1:24" ht="6" customHeight="1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 spans="1:24" ht="18" customHeight="1">
      <c r="A1694" s="74" t="s">
        <v>3387</v>
      </c>
      <c r="B1694" s="74"/>
      <c r="C1694" s="74"/>
      <c r="D1694" s="74"/>
      <c r="E1694" s="74"/>
      <c r="F1694" s="74"/>
      <c r="G1694" s="74"/>
      <c r="H1694" s="74"/>
      <c r="I1694" s="74"/>
      <c r="J1694" s="74"/>
      <c r="K1694" s="74"/>
      <c r="L1694" s="74"/>
      <c r="M1694" s="74"/>
      <c r="N1694" s="74"/>
      <c r="O1694" s="74"/>
      <c r="P1694" s="74"/>
      <c r="Q1694" s="74"/>
      <c r="R1694" s="74"/>
      <c r="S1694" s="74"/>
      <c r="T1694" s="74"/>
      <c r="U1694" s="74"/>
      <c r="V1694" s="74"/>
      <c r="W1694" s="74"/>
      <c r="X1694" s="74"/>
    </row>
    <row r="1695" spans="1:24" ht="4.05" customHeight="1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ht="12" customHeight="1">
      <c r="A1696" s="2"/>
      <c r="B1696" s="2"/>
      <c r="C1696" s="2"/>
      <c r="D1696" s="2"/>
      <c r="E1696" s="2"/>
      <c r="F1696" s="75" t="s">
        <v>3388</v>
      </c>
      <c r="G1696" s="75"/>
      <c r="H1696" s="75"/>
      <c r="I1696" s="75"/>
      <c r="J1696" s="75"/>
      <c r="K1696" s="75"/>
      <c r="L1696" s="75"/>
      <c r="M1696" s="75"/>
      <c r="N1696" s="75"/>
      <c r="O1696" s="75"/>
      <c r="P1696" s="75"/>
      <c r="Q1696" s="75"/>
      <c r="R1696" s="75"/>
      <c r="S1696" s="2"/>
      <c r="T1696" s="2"/>
      <c r="U1696" s="2"/>
      <c r="V1696" s="2"/>
      <c r="W1696" s="2"/>
      <c r="X1696" s="2"/>
    </row>
    <row r="1697" spans="1:24" ht="1.05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 spans="1:24" ht="2.7" customHeight="1">
      <c r="A1698" s="2"/>
      <c r="B1698" s="2"/>
      <c r="C1698" s="2"/>
      <c r="D1698" s="2"/>
      <c r="E1698" s="2"/>
      <c r="F1698" s="75" t="s">
        <v>3389</v>
      </c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spans="1:24" ht="9.15" customHeight="1">
      <c r="A1699" s="2"/>
      <c r="B1699" s="2"/>
      <c r="C1699" s="2"/>
      <c r="D1699" s="2"/>
      <c r="E1699" s="2"/>
      <c r="F1699" s="75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76" t="s">
        <v>2</v>
      </c>
      <c r="V1699" s="76"/>
      <c r="W1699" s="76"/>
      <c r="X1699" s="76"/>
    </row>
    <row r="1700" spans="1:24" ht="2.7" customHeight="1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76"/>
      <c r="V1700" s="76"/>
      <c r="W1700" s="76"/>
      <c r="X1700" s="76"/>
    </row>
    <row r="1701" spans="1:24" ht="0.45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ht="2.1" customHeight="1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75" t="s">
        <v>3688</v>
      </c>
      <c r="V1702" s="75"/>
      <c r="W1702" s="75"/>
      <c r="X1702" s="2"/>
    </row>
    <row r="1703" spans="1:24" ht="9.75" customHeight="1">
      <c r="A1703" s="2"/>
      <c r="B1703" s="75" t="s">
        <v>3391</v>
      </c>
      <c r="C1703" s="75"/>
      <c r="D1703" s="2"/>
      <c r="E1703" s="2"/>
      <c r="F1703" s="75" t="s">
        <v>3392</v>
      </c>
      <c r="G1703" s="75"/>
      <c r="H1703" s="75"/>
      <c r="I1703" s="75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75"/>
      <c r="V1703" s="75"/>
      <c r="W1703" s="75"/>
      <c r="X1703" s="2"/>
    </row>
    <row r="1704" spans="1:24" ht="2.1" customHeight="1">
      <c r="A1704" s="2"/>
      <c r="B1704" s="75"/>
      <c r="C1704" s="75"/>
      <c r="D1704" s="2"/>
      <c r="E1704" s="2"/>
      <c r="F1704" s="75"/>
      <c r="G1704" s="75"/>
      <c r="H1704" s="75"/>
      <c r="I1704" s="75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ht="1.8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ht="36.75" customHeight="1">
      <c r="A1706" s="49" t="s">
        <v>277</v>
      </c>
      <c r="B1706" s="50"/>
      <c r="C1706" s="50"/>
      <c r="D1706" s="51"/>
      <c r="E1706" s="49" t="s">
        <v>3689</v>
      </c>
      <c r="F1706" s="50"/>
      <c r="G1706" s="50"/>
      <c r="H1706" s="50"/>
      <c r="I1706" s="50"/>
      <c r="J1706" s="50"/>
      <c r="K1706" s="50"/>
      <c r="L1706" s="50"/>
      <c r="M1706" s="51"/>
      <c r="N1706" s="52" t="s">
        <v>3585</v>
      </c>
      <c r="O1706" s="53"/>
      <c r="P1706" s="53"/>
      <c r="Q1706" s="53"/>
      <c r="R1706" s="53"/>
      <c r="S1706" s="54"/>
      <c r="T1706" s="49" t="s">
        <v>3690</v>
      </c>
      <c r="U1706" s="50"/>
      <c r="V1706" s="50"/>
      <c r="W1706" s="50"/>
      <c r="X1706" s="51"/>
    </row>
    <row r="1707" spans="1:24" ht="18.75" customHeight="1">
      <c r="A1707" s="2"/>
      <c r="B1707" s="2"/>
      <c r="C1707" s="2"/>
      <c r="D1707" s="2"/>
      <c r="E1707" s="55" t="s">
        <v>3396</v>
      </c>
      <c r="F1707" s="56"/>
      <c r="G1707" s="56"/>
      <c r="H1707" s="56"/>
      <c r="I1707" s="56"/>
      <c r="J1707" s="56"/>
      <c r="K1707" s="57"/>
      <c r="L1707" s="58" t="s">
        <v>3397</v>
      </c>
      <c r="M1707" s="59"/>
      <c r="N1707" s="58" t="s">
        <v>3398</v>
      </c>
      <c r="O1707" s="59"/>
      <c r="P1707" s="58" t="s">
        <v>3399</v>
      </c>
      <c r="Q1707" s="60"/>
      <c r="R1707" s="60"/>
      <c r="S1707" s="59"/>
      <c r="T1707" s="58" t="s">
        <v>3400</v>
      </c>
      <c r="U1707" s="59"/>
      <c r="V1707" s="58" t="s">
        <v>53</v>
      </c>
      <c r="W1707" s="60"/>
      <c r="X1707" s="59"/>
    </row>
    <row r="1708" spans="1:24" ht="37.65" customHeight="1">
      <c r="A1708" s="2"/>
      <c r="B1708" s="2"/>
      <c r="C1708" s="2"/>
      <c r="D1708" s="2"/>
      <c r="E1708" s="55" t="s">
        <v>3587</v>
      </c>
      <c r="F1708" s="56"/>
      <c r="G1708" s="56"/>
      <c r="H1708" s="56"/>
      <c r="I1708" s="56"/>
      <c r="J1708" s="56"/>
      <c r="K1708" s="57"/>
      <c r="L1708" s="58" t="s">
        <v>58</v>
      </c>
      <c r="M1708" s="59"/>
      <c r="N1708" s="61">
        <v>21</v>
      </c>
      <c r="O1708" s="62"/>
      <c r="P1708" s="63"/>
      <c r="Q1708" s="64"/>
      <c r="R1708" s="64"/>
      <c r="S1708" s="65"/>
      <c r="T1708" s="63" t="str">
        <f t="shared" ref="T1708:T1714" si="20">IF(COUNT(N1708,P1708)=2,ROUND(N1708*P1708,2),"-
-")</f>
        <v>-
-</v>
      </c>
      <c r="U1708" s="65"/>
      <c r="V1708" s="55" t="s">
        <v>3588</v>
      </c>
      <c r="W1708" s="56"/>
      <c r="X1708" s="57"/>
    </row>
    <row r="1709" spans="1:24" ht="37.65" customHeight="1">
      <c r="A1709" s="2"/>
      <c r="B1709" s="2"/>
      <c r="C1709" s="2"/>
      <c r="D1709" s="2"/>
      <c r="E1709" s="55" t="s">
        <v>3589</v>
      </c>
      <c r="F1709" s="56"/>
      <c r="G1709" s="56"/>
      <c r="H1709" s="56"/>
      <c r="I1709" s="56"/>
      <c r="J1709" s="56"/>
      <c r="K1709" s="57"/>
      <c r="L1709" s="58" t="s">
        <v>58</v>
      </c>
      <c r="M1709" s="59"/>
      <c r="N1709" s="61">
        <v>42</v>
      </c>
      <c r="O1709" s="62"/>
      <c r="P1709" s="63"/>
      <c r="Q1709" s="64"/>
      <c r="R1709" s="64"/>
      <c r="S1709" s="65"/>
      <c r="T1709" s="63" t="str">
        <f t="shared" si="20"/>
        <v>-
-</v>
      </c>
      <c r="U1709" s="65"/>
      <c r="V1709" s="55" t="s">
        <v>3590</v>
      </c>
      <c r="W1709" s="56"/>
      <c r="X1709" s="57"/>
    </row>
    <row r="1710" spans="1:24" ht="37.65" customHeight="1">
      <c r="A1710" s="2"/>
      <c r="B1710" s="2"/>
      <c r="C1710" s="2"/>
      <c r="D1710" s="2"/>
      <c r="E1710" s="55" t="s">
        <v>3591</v>
      </c>
      <c r="F1710" s="56"/>
      <c r="G1710" s="56"/>
      <c r="H1710" s="56"/>
      <c r="I1710" s="56"/>
      <c r="J1710" s="56"/>
      <c r="K1710" s="57"/>
      <c r="L1710" s="58" t="s">
        <v>65</v>
      </c>
      <c r="M1710" s="59"/>
      <c r="N1710" s="61">
        <v>1</v>
      </c>
      <c r="O1710" s="62"/>
      <c r="P1710" s="63"/>
      <c r="Q1710" s="64"/>
      <c r="R1710" s="64"/>
      <c r="S1710" s="65"/>
      <c r="T1710" s="63" t="str">
        <f t="shared" si="20"/>
        <v>-
-</v>
      </c>
      <c r="U1710" s="65"/>
      <c r="V1710" s="55" t="s">
        <v>3592</v>
      </c>
      <c r="W1710" s="56"/>
      <c r="X1710" s="57"/>
    </row>
    <row r="1711" spans="1:24" ht="37.65" customHeight="1">
      <c r="A1711" s="2"/>
      <c r="B1711" s="2"/>
      <c r="C1711" s="2"/>
      <c r="D1711" s="2"/>
      <c r="E1711" s="55" t="s">
        <v>3593</v>
      </c>
      <c r="F1711" s="56"/>
      <c r="G1711" s="56"/>
      <c r="H1711" s="56"/>
      <c r="I1711" s="56"/>
      <c r="J1711" s="56"/>
      <c r="K1711" s="57"/>
      <c r="L1711" s="58" t="s">
        <v>65</v>
      </c>
      <c r="M1711" s="59"/>
      <c r="N1711" s="61">
        <v>1</v>
      </c>
      <c r="O1711" s="62"/>
      <c r="P1711" s="63"/>
      <c r="Q1711" s="64"/>
      <c r="R1711" s="64"/>
      <c r="S1711" s="65"/>
      <c r="T1711" s="63" t="str">
        <f t="shared" si="20"/>
        <v>-
-</v>
      </c>
      <c r="U1711" s="65"/>
      <c r="V1711" s="55" t="s">
        <v>3594</v>
      </c>
      <c r="W1711" s="56"/>
      <c r="X1711" s="57"/>
    </row>
    <row r="1712" spans="1:24" ht="37.65" customHeight="1">
      <c r="A1712" s="2"/>
      <c r="B1712" s="2"/>
      <c r="C1712" s="2"/>
      <c r="D1712" s="2"/>
      <c r="E1712" s="55" t="s">
        <v>3616</v>
      </c>
      <c r="F1712" s="56"/>
      <c r="G1712" s="56"/>
      <c r="H1712" s="56"/>
      <c r="I1712" s="56"/>
      <c r="J1712" s="56"/>
      <c r="K1712" s="57"/>
      <c r="L1712" s="58" t="s">
        <v>65</v>
      </c>
      <c r="M1712" s="59"/>
      <c r="N1712" s="61">
        <v>1</v>
      </c>
      <c r="O1712" s="62"/>
      <c r="P1712" s="63"/>
      <c r="Q1712" s="64"/>
      <c r="R1712" s="64"/>
      <c r="S1712" s="65"/>
      <c r="T1712" s="63" t="str">
        <f t="shared" si="20"/>
        <v>-
-</v>
      </c>
      <c r="U1712" s="65"/>
      <c r="V1712" s="55" t="s">
        <v>3617</v>
      </c>
      <c r="W1712" s="56"/>
      <c r="X1712" s="57"/>
    </row>
    <row r="1713" spans="1:24" ht="37.65" customHeight="1">
      <c r="A1713" s="2"/>
      <c r="B1713" s="2"/>
      <c r="C1713" s="2"/>
      <c r="D1713" s="2"/>
      <c r="E1713" s="55" t="s">
        <v>3691</v>
      </c>
      <c r="F1713" s="56"/>
      <c r="G1713" s="56"/>
      <c r="H1713" s="56"/>
      <c r="I1713" s="56"/>
      <c r="J1713" s="56"/>
      <c r="K1713" s="57"/>
      <c r="L1713" s="58" t="s">
        <v>65</v>
      </c>
      <c r="M1713" s="59"/>
      <c r="N1713" s="61">
        <v>1</v>
      </c>
      <c r="O1713" s="62"/>
      <c r="P1713" s="63"/>
      <c r="Q1713" s="64"/>
      <c r="R1713" s="64"/>
      <c r="S1713" s="65"/>
      <c r="T1713" s="63" t="str">
        <f t="shared" si="20"/>
        <v>-
-</v>
      </c>
      <c r="U1713" s="65"/>
      <c r="V1713" s="55" t="s">
        <v>3692</v>
      </c>
      <c r="W1713" s="56"/>
      <c r="X1713" s="57"/>
    </row>
    <row r="1714" spans="1:24" ht="37.65" customHeight="1">
      <c r="A1714" s="2"/>
      <c r="B1714" s="2"/>
      <c r="C1714" s="2"/>
      <c r="D1714" s="2"/>
      <c r="E1714" s="55" t="s">
        <v>3623</v>
      </c>
      <c r="F1714" s="56"/>
      <c r="G1714" s="56"/>
      <c r="H1714" s="56"/>
      <c r="I1714" s="56"/>
      <c r="J1714" s="56"/>
      <c r="K1714" s="57"/>
      <c r="L1714" s="58" t="s">
        <v>65</v>
      </c>
      <c r="M1714" s="59"/>
      <c r="N1714" s="61">
        <v>1</v>
      </c>
      <c r="O1714" s="62"/>
      <c r="P1714" s="63"/>
      <c r="Q1714" s="64"/>
      <c r="R1714" s="64"/>
      <c r="S1714" s="65"/>
      <c r="T1714" s="63" t="str">
        <f t="shared" si="20"/>
        <v>-
-</v>
      </c>
      <c r="U1714" s="65"/>
      <c r="V1714" s="55" t="s">
        <v>3624</v>
      </c>
      <c r="W1714" s="56"/>
      <c r="X1714" s="57"/>
    </row>
    <row r="1715" spans="1:24" ht="18.75" customHeight="1">
      <c r="A1715" s="2"/>
      <c r="B1715" s="2"/>
      <c r="C1715" s="2"/>
      <c r="D1715" s="2"/>
      <c r="E1715" s="55" t="s">
        <v>3405</v>
      </c>
      <c r="F1715" s="56"/>
      <c r="G1715" s="56"/>
      <c r="H1715" s="56"/>
      <c r="I1715" s="56"/>
      <c r="J1715" s="56"/>
      <c r="K1715" s="57"/>
      <c r="L1715" s="58" t="s">
        <v>65</v>
      </c>
      <c r="M1715" s="59"/>
      <c r="N1715" s="61">
        <v>1</v>
      </c>
      <c r="O1715" s="62"/>
      <c r="P1715" s="63"/>
      <c r="Q1715" s="64"/>
      <c r="R1715" s="64"/>
      <c r="S1715" s="65"/>
      <c r="T1715" s="63" t="str">
        <f>IF(COUNT(N1715,P1715)=2,ROUND(N1715*P1715,2),"-")</f>
        <v>-</v>
      </c>
      <c r="U1715" s="65"/>
      <c r="V1715" s="55" t="s">
        <v>3406</v>
      </c>
      <c r="W1715" s="56"/>
      <c r="X1715" s="57"/>
    </row>
    <row r="1716" spans="1:24" ht="18.75" customHeight="1">
      <c r="A1716" s="2"/>
      <c r="B1716" s="2"/>
      <c r="C1716" s="2"/>
      <c r="D1716" s="2"/>
      <c r="E1716" s="55" t="s">
        <v>3407</v>
      </c>
      <c r="F1716" s="56"/>
      <c r="G1716" s="56"/>
      <c r="H1716" s="56"/>
      <c r="I1716" s="56"/>
      <c r="J1716" s="56"/>
      <c r="K1716" s="57"/>
      <c r="L1716" s="58" t="s">
        <v>65</v>
      </c>
      <c r="M1716" s="59"/>
      <c r="N1716" s="61">
        <v>1</v>
      </c>
      <c r="O1716" s="62"/>
      <c r="P1716" s="63" t="str">
        <f>IF(COUNT(T1708,T1709,T1710,T1711,T1712,T1713,T1714,T1715)=8,ROUND(SUM(T1708,T1709,T1710,T1711,T1712,T1713,T1714,T1715)*0.02,2),"")</f>
        <v/>
      </c>
      <c r="Q1716" s="64"/>
      <c r="R1716" s="64"/>
      <c r="S1716" s="65"/>
      <c r="T1716" s="63" t="str">
        <f>IF(COUNT(N1716,P1716)=2,ROUND(N1716*P1716,2),"-")</f>
        <v>-</v>
      </c>
      <c r="U1716" s="65"/>
      <c r="V1716" s="55" t="s">
        <v>3408</v>
      </c>
      <c r="W1716" s="56"/>
      <c r="X1716" s="57"/>
    </row>
    <row r="1717" spans="1:24" ht="18.899999999999999" customHeight="1">
      <c r="A1717" s="2"/>
      <c r="B1717" s="2"/>
      <c r="C1717" s="2"/>
      <c r="D1717" s="2"/>
      <c r="E1717" s="55" t="s">
        <v>3409</v>
      </c>
      <c r="F1717" s="56"/>
      <c r="G1717" s="56"/>
      <c r="H1717" s="56"/>
      <c r="I1717" s="56"/>
      <c r="J1717" s="56"/>
      <c r="K1717" s="57"/>
      <c r="L1717" s="58" t="s">
        <v>207</v>
      </c>
      <c r="M1717" s="59"/>
      <c r="N1717" s="61">
        <v>1</v>
      </c>
      <c r="O1717" s="62"/>
      <c r="P1717" s="66"/>
      <c r="Q1717" s="67"/>
      <c r="R1717" s="67"/>
      <c r="S1717" s="68"/>
      <c r="T1717" s="63" t="str">
        <f>IF(COUNT(T1708,T1709,T1710,T1711,T1712,T1713,T1714,T1715,T1716)=9,SUM(T1708,T1709,T1710,T1711,T1712,T1713,T1714,T1715,T1716),"-")</f>
        <v>-</v>
      </c>
      <c r="U1717" s="65"/>
      <c r="V1717" s="55"/>
      <c r="W1717" s="56"/>
      <c r="X1717" s="57"/>
    </row>
    <row r="1718" spans="1:24" ht="18.75" customHeight="1">
      <c r="A1718" s="2"/>
      <c r="B1718" s="2"/>
      <c r="C1718" s="2"/>
      <c r="D1718" s="2"/>
      <c r="E1718" s="55"/>
      <c r="F1718" s="56"/>
      <c r="G1718" s="56"/>
      <c r="H1718" s="56"/>
      <c r="I1718" s="56"/>
      <c r="J1718" s="56"/>
      <c r="K1718" s="57"/>
      <c r="L1718" s="58"/>
      <c r="M1718" s="59"/>
      <c r="N1718" s="69"/>
      <c r="O1718" s="70"/>
      <c r="P1718" s="69"/>
      <c r="Q1718" s="71"/>
      <c r="R1718" s="71"/>
      <c r="S1718" s="70"/>
      <c r="T1718" s="69"/>
      <c r="U1718" s="70"/>
      <c r="V1718" s="55"/>
      <c r="W1718" s="56"/>
      <c r="X1718" s="57"/>
    </row>
    <row r="1719" spans="1:24" ht="18.75" customHeight="1">
      <c r="A1719" s="2"/>
      <c r="B1719" s="2"/>
      <c r="C1719" s="2"/>
      <c r="D1719" s="2"/>
      <c r="E1719" s="55"/>
      <c r="F1719" s="56"/>
      <c r="G1719" s="56"/>
      <c r="H1719" s="56"/>
      <c r="I1719" s="56"/>
      <c r="J1719" s="56"/>
      <c r="K1719" s="57"/>
      <c r="L1719" s="58"/>
      <c r="M1719" s="59"/>
      <c r="N1719" s="69"/>
      <c r="O1719" s="70"/>
      <c r="P1719" s="69"/>
      <c r="Q1719" s="71"/>
      <c r="R1719" s="71"/>
      <c r="S1719" s="70"/>
      <c r="T1719" s="69"/>
      <c r="U1719" s="70"/>
      <c r="V1719" s="55"/>
      <c r="W1719" s="56"/>
      <c r="X1719" s="57"/>
    </row>
    <row r="1720" spans="1:24" ht="18.75" customHeight="1">
      <c r="A1720" s="2"/>
      <c r="B1720" s="2"/>
      <c r="C1720" s="2"/>
      <c r="D1720" s="2"/>
      <c r="E1720" s="55"/>
      <c r="F1720" s="56"/>
      <c r="G1720" s="56"/>
      <c r="H1720" s="56"/>
      <c r="I1720" s="56"/>
      <c r="J1720" s="56"/>
      <c r="K1720" s="57"/>
      <c r="L1720" s="58"/>
      <c r="M1720" s="59"/>
      <c r="N1720" s="69"/>
      <c r="O1720" s="70"/>
      <c r="P1720" s="69"/>
      <c r="Q1720" s="71"/>
      <c r="R1720" s="71"/>
      <c r="S1720" s="70"/>
      <c r="T1720" s="69"/>
      <c r="U1720" s="70"/>
      <c r="V1720" s="55"/>
      <c r="W1720" s="56"/>
      <c r="X1720" s="57"/>
    </row>
    <row r="1721" spans="1:24" ht="18.75" customHeight="1">
      <c r="A1721" s="2"/>
      <c r="B1721" s="2"/>
      <c r="C1721" s="2"/>
      <c r="D1721" s="2"/>
      <c r="E1721" s="55"/>
      <c r="F1721" s="56"/>
      <c r="G1721" s="56"/>
      <c r="H1721" s="56"/>
      <c r="I1721" s="56"/>
      <c r="J1721" s="56"/>
      <c r="K1721" s="57"/>
      <c r="L1721" s="58"/>
      <c r="M1721" s="59"/>
      <c r="N1721" s="69"/>
      <c r="O1721" s="70"/>
      <c r="P1721" s="69"/>
      <c r="Q1721" s="71"/>
      <c r="R1721" s="71"/>
      <c r="S1721" s="70"/>
      <c r="T1721" s="69"/>
      <c r="U1721" s="70"/>
      <c r="V1721" s="55"/>
      <c r="W1721" s="56"/>
      <c r="X1721" s="57"/>
    </row>
    <row r="1722" spans="1:24" ht="18.75" customHeight="1">
      <c r="A1722" s="2"/>
      <c r="B1722" s="2"/>
      <c r="C1722" s="2"/>
      <c r="D1722" s="2"/>
      <c r="E1722" s="55"/>
      <c r="F1722" s="56"/>
      <c r="G1722" s="56"/>
      <c r="H1722" s="56"/>
      <c r="I1722" s="56"/>
      <c r="J1722" s="56"/>
      <c r="K1722" s="57"/>
      <c r="L1722" s="58"/>
      <c r="M1722" s="59"/>
      <c r="N1722" s="69"/>
      <c r="O1722" s="70"/>
      <c r="P1722" s="69"/>
      <c r="Q1722" s="71"/>
      <c r="R1722" s="71"/>
      <c r="S1722" s="70"/>
      <c r="T1722" s="69"/>
      <c r="U1722" s="70"/>
      <c r="V1722" s="55"/>
      <c r="W1722" s="56"/>
      <c r="X1722" s="57"/>
    </row>
    <row r="1723" spans="1:24" ht="18.75" customHeight="1">
      <c r="A1723" s="2"/>
      <c r="B1723" s="2"/>
      <c r="C1723" s="2"/>
      <c r="D1723" s="2"/>
      <c r="E1723" s="55"/>
      <c r="F1723" s="56"/>
      <c r="G1723" s="56"/>
      <c r="H1723" s="56"/>
      <c r="I1723" s="56"/>
      <c r="J1723" s="56"/>
      <c r="K1723" s="57"/>
      <c r="L1723" s="58"/>
      <c r="M1723" s="59"/>
      <c r="N1723" s="69"/>
      <c r="O1723" s="70"/>
      <c r="P1723" s="69"/>
      <c r="Q1723" s="71"/>
      <c r="R1723" s="71"/>
      <c r="S1723" s="70"/>
      <c r="T1723" s="69"/>
      <c r="U1723" s="70"/>
      <c r="V1723" s="55"/>
      <c r="W1723" s="56"/>
      <c r="X1723" s="57"/>
    </row>
    <row r="1724" spans="1:24" ht="18.75" customHeight="1">
      <c r="A1724" s="2"/>
      <c r="B1724" s="2"/>
      <c r="C1724" s="2"/>
      <c r="D1724" s="2"/>
      <c r="E1724" s="55"/>
      <c r="F1724" s="56"/>
      <c r="G1724" s="56"/>
      <c r="H1724" s="56"/>
      <c r="I1724" s="56"/>
      <c r="J1724" s="56"/>
      <c r="K1724" s="57"/>
      <c r="L1724" s="58"/>
      <c r="M1724" s="59"/>
      <c r="N1724" s="69"/>
      <c r="O1724" s="70"/>
      <c r="P1724" s="69"/>
      <c r="Q1724" s="71"/>
      <c r="R1724" s="71"/>
      <c r="S1724" s="70"/>
      <c r="T1724" s="69"/>
      <c r="U1724" s="70"/>
      <c r="V1724" s="55"/>
      <c r="W1724" s="56"/>
      <c r="X1724" s="57"/>
    </row>
    <row r="1725" spans="1:24" ht="18.75" customHeight="1">
      <c r="A1725" s="2"/>
      <c r="B1725" s="2"/>
      <c r="C1725" s="2"/>
      <c r="D1725" s="2"/>
      <c r="E1725" s="55"/>
      <c r="F1725" s="56"/>
      <c r="G1725" s="56"/>
      <c r="H1725" s="56"/>
      <c r="I1725" s="56"/>
      <c r="J1725" s="56"/>
      <c r="K1725" s="57"/>
      <c r="L1725" s="58"/>
      <c r="M1725" s="59"/>
      <c r="N1725" s="69"/>
      <c r="O1725" s="70"/>
      <c r="P1725" s="69"/>
      <c r="Q1725" s="71"/>
      <c r="R1725" s="71"/>
      <c r="S1725" s="70"/>
      <c r="T1725" s="69"/>
      <c r="U1725" s="70"/>
      <c r="V1725" s="55"/>
      <c r="W1725" s="56"/>
      <c r="X1725" s="57"/>
    </row>
    <row r="1726" spans="1:24" ht="18.75" customHeight="1">
      <c r="A1726" s="2"/>
      <c r="B1726" s="2"/>
      <c r="C1726" s="2"/>
      <c r="D1726" s="2"/>
      <c r="E1726" s="55"/>
      <c r="F1726" s="56"/>
      <c r="G1726" s="56"/>
      <c r="H1726" s="56"/>
      <c r="I1726" s="56"/>
      <c r="J1726" s="56"/>
      <c r="K1726" s="57"/>
      <c r="L1726" s="58"/>
      <c r="M1726" s="59"/>
      <c r="N1726" s="69"/>
      <c r="O1726" s="70"/>
      <c r="P1726" s="69"/>
      <c r="Q1726" s="71"/>
      <c r="R1726" s="71"/>
      <c r="S1726" s="70"/>
      <c r="T1726" s="69"/>
      <c r="U1726" s="70"/>
      <c r="V1726" s="55"/>
      <c r="W1726" s="56"/>
      <c r="X1726" s="57"/>
    </row>
    <row r="1727" spans="1:24" ht="18.75" customHeight="1">
      <c r="A1727" s="2"/>
      <c r="B1727" s="2"/>
      <c r="C1727" s="2"/>
      <c r="D1727" s="2"/>
      <c r="E1727" s="55"/>
      <c r="F1727" s="56"/>
      <c r="G1727" s="56"/>
      <c r="H1727" s="56"/>
      <c r="I1727" s="56"/>
      <c r="J1727" s="56"/>
      <c r="K1727" s="57"/>
      <c r="L1727" s="58"/>
      <c r="M1727" s="59"/>
      <c r="N1727" s="69"/>
      <c r="O1727" s="70"/>
      <c r="P1727" s="69"/>
      <c r="Q1727" s="71"/>
      <c r="R1727" s="71"/>
      <c r="S1727" s="70"/>
      <c r="T1727" s="69"/>
      <c r="U1727" s="70"/>
      <c r="V1727" s="55"/>
      <c r="W1727" s="56"/>
      <c r="X1727" s="57"/>
    </row>
    <row r="1728" spans="1:24" ht="18.75" customHeight="1">
      <c r="A1728" s="2"/>
      <c r="B1728" s="2"/>
      <c r="C1728" s="2"/>
      <c r="D1728" s="2"/>
      <c r="E1728" s="55"/>
      <c r="F1728" s="56"/>
      <c r="G1728" s="56"/>
      <c r="H1728" s="56"/>
      <c r="I1728" s="56"/>
      <c r="J1728" s="56"/>
      <c r="K1728" s="57"/>
      <c r="L1728" s="58"/>
      <c r="M1728" s="59"/>
      <c r="N1728" s="69"/>
      <c r="O1728" s="70"/>
      <c r="P1728" s="69"/>
      <c r="Q1728" s="71"/>
      <c r="R1728" s="71"/>
      <c r="S1728" s="70"/>
      <c r="T1728" s="69"/>
      <c r="U1728" s="70"/>
      <c r="V1728" s="55"/>
      <c r="W1728" s="56"/>
      <c r="X1728" s="57"/>
    </row>
    <row r="1729" spans="1:24" ht="37.65" customHeight="1">
      <c r="A1729" s="2"/>
      <c r="B1729" s="2"/>
      <c r="C1729" s="2"/>
      <c r="D1729" s="2"/>
      <c r="E1729" s="55" t="s">
        <v>3410</v>
      </c>
      <c r="F1729" s="56"/>
      <c r="G1729" s="56"/>
      <c r="H1729" s="56"/>
      <c r="I1729" s="56"/>
      <c r="J1729" s="56"/>
      <c r="K1729" s="56"/>
      <c r="L1729" s="56"/>
      <c r="M1729" s="57"/>
      <c r="N1729" s="58" t="s">
        <v>3599</v>
      </c>
      <c r="O1729" s="60"/>
      <c r="P1729" s="60"/>
      <c r="Q1729" s="60"/>
      <c r="R1729" s="60"/>
      <c r="S1729" s="59"/>
      <c r="T1729" s="72" t="str">
        <f>IF(COUNT(T1717,N1717)=2,IF(N1717=0,"-",ROUND(T1717/N1717,2)),"-")</f>
        <v>-</v>
      </c>
      <c r="U1729" s="73"/>
      <c r="V1729" s="55"/>
      <c r="W1729" s="56"/>
      <c r="X1729" s="57"/>
    </row>
    <row r="1730" spans="1:24" ht="49.5" customHeight="1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ht="12" customHeight="1">
      <c r="A1731" s="2"/>
      <c r="B1731" s="2"/>
      <c r="C1731" s="75" t="s">
        <v>42</v>
      </c>
      <c r="D1731" s="75"/>
      <c r="E1731" s="75"/>
      <c r="F1731" s="75"/>
      <c r="G1731" s="75"/>
      <c r="H1731" s="2"/>
      <c r="I1731" s="75" t="s">
        <v>43</v>
      </c>
      <c r="J1731" s="75"/>
      <c r="K1731" s="2"/>
      <c r="L1731" s="2"/>
      <c r="M1731" s="75" t="s">
        <v>44</v>
      </c>
      <c r="N1731" s="75"/>
      <c r="O1731" s="2"/>
      <c r="P1731" s="2"/>
      <c r="Q1731" s="10" t="s">
        <v>43</v>
      </c>
      <c r="R1731" s="2"/>
      <c r="S1731" s="2"/>
      <c r="T1731" s="2"/>
      <c r="U1731" s="2"/>
      <c r="V1731" s="2"/>
      <c r="W1731" s="2"/>
      <c r="X1731" s="2"/>
    </row>
    <row r="1732" spans="1:24" ht="6.45" customHeight="1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 spans="1:24" ht="20.85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 spans="1:24" ht="18" customHeight="1">
      <c r="A1734" s="74" t="s">
        <v>0</v>
      </c>
      <c r="B1734" s="74"/>
      <c r="C1734" s="74"/>
      <c r="D1734" s="74"/>
      <c r="E1734" s="74"/>
      <c r="F1734" s="74"/>
      <c r="G1734" s="74"/>
      <c r="H1734" s="74"/>
      <c r="I1734" s="74"/>
      <c r="J1734" s="74"/>
      <c r="K1734" s="74"/>
      <c r="L1734" s="74"/>
      <c r="M1734" s="74"/>
      <c r="N1734" s="74"/>
      <c r="O1734" s="74"/>
      <c r="P1734" s="74"/>
      <c r="Q1734" s="74"/>
      <c r="R1734" s="74"/>
      <c r="S1734" s="74"/>
      <c r="T1734" s="74"/>
      <c r="U1734" s="74"/>
      <c r="V1734" s="74"/>
      <c r="W1734" s="74"/>
      <c r="X1734" s="74"/>
    </row>
    <row r="1735" spans="1:24" ht="6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ht="18" customHeight="1">
      <c r="A1736" s="74" t="s">
        <v>3387</v>
      </c>
      <c r="B1736" s="74"/>
      <c r="C1736" s="74"/>
      <c r="D1736" s="74"/>
      <c r="E1736" s="74"/>
      <c r="F1736" s="74"/>
      <c r="G1736" s="74"/>
      <c r="H1736" s="74"/>
      <c r="I1736" s="74"/>
      <c r="J1736" s="74"/>
      <c r="K1736" s="74"/>
      <c r="L1736" s="74"/>
      <c r="M1736" s="74"/>
      <c r="N1736" s="74"/>
      <c r="O1736" s="74"/>
      <c r="P1736" s="74"/>
      <c r="Q1736" s="74"/>
      <c r="R1736" s="74"/>
      <c r="S1736" s="74"/>
      <c r="T1736" s="74"/>
      <c r="U1736" s="74"/>
      <c r="V1736" s="74"/>
      <c r="W1736" s="74"/>
      <c r="X1736" s="74"/>
    </row>
    <row r="1737" spans="1:24" ht="4.05" customHeight="1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 spans="1:24" ht="12" customHeight="1">
      <c r="A1738" s="2"/>
      <c r="B1738" s="2"/>
      <c r="C1738" s="2"/>
      <c r="D1738" s="2"/>
      <c r="E1738" s="2"/>
      <c r="F1738" s="75" t="s">
        <v>3388</v>
      </c>
      <c r="G1738" s="75"/>
      <c r="H1738" s="75"/>
      <c r="I1738" s="75"/>
      <c r="J1738" s="75"/>
      <c r="K1738" s="75"/>
      <c r="L1738" s="75"/>
      <c r="M1738" s="75"/>
      <c r="N1738" s="75"/>
      <c r="O1738" s="75"/>
      <c r="P1738" s="75"/>
      <c r="Q1738" s="75"/>
      <c r="R1738" s="75"/>
      <c r="S1738" s="2"/>
      <c r="T1738" s="2"/>
      <c r="U1738" s="2"/>
      <c r="V1738" s="2"/>
      <c r="W1738" s="2"/>
      <c r="X1738" s="2"/>
    </row>
    <row r="1739" spans="1:24" ht="1.05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ht="2.7" customHeight="1">
      <c r="A1740" s="2"/>
      <c r="B1740" s="2"/>
      <c r="C1740" s="2"/>
      <c r="D1740" s="2"/>
      <c r="E1740" s="2"/>
      <c r="F1740" s="75" t="s">
        <v>3389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ht="9.15" customHeight="1">
      <c r="A1741" s="2"/>
      <c r="B1741" s="2"/>
      <c r="C1741" s="2"/>
      <c r="D1741" s="2"/>
      <c r="E1741" s="2"/>
      <c r="F1741" s="75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76" t="s">
        <v>2</v>
      </c>
      <c r="V1741" s="76"/>
      <c r="W1741" s="76"/>
      <c r="X1741" s="76"/>
    </row>
    <row r="1742" spans="1:24" ht="2.7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76"/>
      <c r="V1742" s="76"/>
      <c r="W1742" s="76"/>
      <c r="X1742" s="76"/>
    </row>
    <row r="1743" spans="1:24" ht="0.4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 spans="1:24" ht="2.1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75" t="s">
        <v>3693</v>
      </c>
      <c r="V1744" s="75"/>
      <c r="W1744" s="75"/>
      <c r="X1744" s="2"/>
    </row>
    <row r="1745" spans="1:24" ht="9.75" customHeight="1">
      <c r="A1745" s="2"/>
      <c r="B1745" s="75" t="s">
        <v>3391</v>
      </c>
      <c r="C1745" s="75"/>
      <c r="D1745" s="2"/>
      <c r="E1745" s="2"/>
      <c r="F1745" s="75" t="s">
        <v>3392</v>
      </c>
      <c r="G1745" s="75"/>
      <c r="H1745" s="75"/>
      <c r="I1745" s="75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75"/>
      <c r="V1745" s="75"/>
      <c r="W1745" s="75"/>
      <c r="X1745" s="2"/>
    </row>
    <row r="1746" spans="1:24" ht="2.1" customHeight="1">
      <c r="A1746" s="2"/>
      <c r="B1746" s="75"/>
      <c r="C1746" s="75"/>
      <c r="D1746" s="2"/>
      <c r="E1746" s="2"/>
      <c r="F1746" s="75"/>
      <c r="G1746" s="75"/>
      <c r="H1746" s="75"/>
      <c r="I1746" s="75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 spans="1:24" ht="1.8" customHeight="1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 spans="1:24" ht="36.75" customHeight="1">
      <c r="A1748" s="49" t="s">
        <v>280</v>
      </c>
      <c r="B1748" s="50"/>
      <c r="C1748" s="50"/>
      <c r="D1748" s="51"/>
      <c r="E1748" s="49" t="s">
        <v>3694</v>
      </c>
      <c r="F1748" s="50"/>
      <c r="G1748" s="50"/>
      <c r="H1748" s="50"/>
      <c r="I1748" s="50"/>
      <c r="J1748" s="50"/>
      <c r="K1748" s="50"/>
      <c r="L1748" s="50"/>
      <c r="M1748" s="51"/>
      <c r="N1748" s="52" t="s">
        <v>3585</v>
      </c>
      <c r="O1748" s="53"/>
      <c r="P1748" s="53"/>
      <c r="Q1748" s="53"/>
      <c r="R1748" s="53"/>
      <c r="S1748" s="54"/>
      <c r="T1748" s="49" t="s">
        <v>3695</v>
      </c>
      <c r="U1748" s="50"/>
      <c r="V1748" s="50"/>
      <c r="W1748" s="50"/>
      <c r="X1748" s="51"/>
    </row>
    <row r="1749" spans="1:24" ht="18.75" customHeight="1">
      <c r="A1749" s="2"/>
      <c r="B1749" s="2"/>
      <c r="C1749" s="2"/>
      <c r="D1749" s="2"/>
      <c r="E1749" s="55" t="s">
        <v>3396</v>
      </c>
      <c r="F1749" s="56"/>
      <c r="G1749" s="56"/>
      <c r="H1749" s="56"/>
      <c r="I1749" s="56"/>
      <c r="J1749" s="56"/>
      <c r="K1749" s="57"/>
      <c r="L1749" s="58" t="s">
        <v>3397</v>
      </c>
      <c r="M1749" s="59"/>
      <c r="N1749" s="58" t="s">
        <v>3398</v>
      </c>
      <c r="O1749" s="59"/>
      <c r="P1749" s="58" t="s">
        <v>3399</v>
      </c>
      <c r="Q1749" s="60"/>
      <c r="R1749" s="60"/>
      <c r="S1749" s="59"/>
      <c r="T1749" s="58" t="s">
        <v>3400</v>
      </c>
      <c r="U1749" s="59"/>
      <c r="V1749" s="58" t="s">
        <v>53</v>
      </c>
      <c r="W1749" s="60"/>
      <c r="X1749" s="59"/>
    </row>
    <row r="1750" spans="1:24" ht="37.65" customHeight="1">
      <c r="A1750" s="2"/>
      <c r="B1750" s="2"/>
      <c r="C1750" s="2"/>
      <c r="D1750" s="2"/>
      <c r="E1750" s="55" t="s">
        <v>3587</v>
      </c>
      <c r="F1750" s="56"/>
      <c r="G1750" s="56"/>
      <c r="H1750" s="56"/>
      <c r="I1750" s="56"/>
      <c r="J1750" s="56"/>
      <c r="K1750" s="57"/>
      <c r="L1750" s="58" t="s">
        <v>58</v>
      </c>
      <c r="M1750" s="59"/>
      <c r="N1750" s="61">
        <v>10</v>
      </c>
      <c r="O1750" s="62"/>
      <c r="P1750" s="63"/>
      <c r="Q1750" s="64"/>
      <c r="R1750" s="64"/>
      <c r="S1750" s="65"/>
      <c r="T1750" s="63" t="str">
        <f t="shared" ref="T1750:T1757" si="21">IF(COUNT(N1750,P1750)=2,ROUND(N1750*P1750,2),"-
-")</f>
        <v>-
-</v>
      </c>
      <c r="U1750" s="65"/>
      <c r="V1750" s="55" t="s">
        <v>3588</v>
      </c>
      <c r="W1750" s="56"/>
      <c r="X1750" s="57"/>
    </row>
    <row r="1751" spans="1:24" ht="37.65" customHeight="1">
      <c r="A1751" s="2"/>
      <c r="B1751" s="2"/>
      <c r="C1751" s="2"/>
      <c r="D1751" s="2"/>
      <c r="E1751" s="55" t="s">
        <v>3662</v>
      </c>
      <c r="F1751" s="56"/>
      <c r="G1751" s="56"/>
      <c r="H1751" s="56"/>
      <c r="I1751" s="56"/>
      <c r="J1751" s="56"/>
      <c r="K1751" s="57"/>
      <c r="L1751" s="58" t="s">
        <v>58</v>
      </c>
      <c r="M1751" s="59"/>
      <c r="N1751" s="61">
        <v>2.2000000000000002</v>
      </c>
      <c r="O1751" s="62"/>
      <c r="P1751" s="63"/>
      <c r="Q1751" s="64"/>
      <c r="R1751" s="64"/>
      <c r="S1751" s="65"/>
      <c r="T1751" s="63" t="str">
        <f t="shared" si="21"/>
        <v>-
-</v>
      </c>
      <c r="U1751" s="65"/>
      <c r="V1751" s="55" t="s">
        <v>3663</v>
      </c>
      <c r="W1751" s="56"/>
      <c r="X1751" s="57"/>
    </row>
    <row r="1752" spans="1:24" ht="37.65" customHeight="1">
      <c r="A1752" s="2"/>
      <c r="B1752" s="2"/>
      <c r="C1752" s="2"/>
      <c r="D1752" s="2"/>
      <c r="E1752" s="55" t="s">
        <v>3589</v>
      </c>
      <c r="F1752" s="56"/>
      <c r="G1752" s="56"/>
      <c r="H1752" s="56"/>
      <c r="I1752" s="56"/>
      <c r="J1752" s="56"/>
      <c r="K1752" s="57"/>
      <c r="L1752" s="58" t="s">
        <v>58</v>
      </c>
      <c r="M1752" s="59"/>
      <c r="N1752" s="61">
        <v>25</v>
      </c>
      <c r="O1752" s="62"/>
      <c r="P1752" s="63"/>
      <c r="Q1752" s="64"/>
      <c r="R1752" s="64"/>
      <c r="S1752" s="65"/>
      <c r="T1752" s="63" t="str">
        <f t="shared" si="21"/>
        <v>-
-</v>
      </c>
      <c r="U1752" s="65"/>
      <c r="V1752" s="55" t="s">
        <v>3590</v>
      </c>
      <c r="W1752" s="56"/>
      <c r="X1752" s="57"/>
    </row>
    <row r="1753" spans="1:24" ht="37.65" customHeight="1">
      <c r="A1753" s="2"/>
      <c r="B1753" s="2"/>
      <c r="C1753" s="2"/>
      <c r="D1753" s="2"/>
      <c r="E1753" s="55" t="s">
        <v>3591</v>
      </c>
      <c r="F1753" s="56"/>
      <c r="G1753" s="56"/>
      <c r="H1753" s="56"/>
      <c r="I1753" s="56"/>
      <c r="J1753" s="56"/>
      <c r="K1753" s="57"/>
      <c r="L1753" s="58" t="s">
        <v>65</v>
      </c>
      <c r="M1753" s="59"/>
      <c r="N1753" s="61">
        <v>1</v>
      </c>
      <c r="O1753" s="62"/>
      <c r="P1753" s="63"/>
      <c r="Q1753" s="64"/>
      <c r="R1753" s="64"/>
      <c r="S1753" s="65"/>
      <c r="T1753" s="63" t="str">
        <f t="shared" si="21"/>
        <v>-
-</v>
      </c>
      <c r="U1753" s="65"/>
      <c r="V1753" s="55" t="s">
        <v>3592</v>
      </c>
      <c r="W1753" s="56"/>
      <c r="X1753" s="57"/>
    </row>
    <row r="1754" spans="1:24" ht="37.65" customHeight="1">
      <c r="A1754" s="2"/>
      <c r="B1754" s="2"/>
      <c r="C1754" s="2"/>
      <c r="D1754" s="2"/>
      <c r="E1754" s="55" t="s">
        <v>3593</v>
      </c>
      <c r="F1754" s="56"/>
      <c r="G1754" s="56"/>
      <c r="H1754" s="56"/>
      <c r="I1754" s="56"/>
      <c r="J1754" s="56"/>
      <c r="K1754" s="57"/>
      <c r="L1754" s="58" t="s">
        <v>65</v>
      </c>
      <c r="M1754" s="59"/>
      <c r="N1754" s="61">
        <v>1</v>
      </c>
      <c r="O1754" s="62"/>
      <c r="P1754" s="63"/>
      <c r="Q1754" s="64"/>
      <c r="R1754" s="64"/>
      <c r="S1754" s="65"/>
      <c r="T1754" s="63" t="str">
        <f t="shared" si="21"/>
        <v>-
-</v>
      </c>
      <c r="U1754" s="65"/>
      <c r="V1754" s="55" t="s">
        <v>3594</v>
      </c>
      <c r="W1754" s="56"/>
      <c r="X1754" s="57"/>
    </row>
    <row r="1755" spans="1:24" ht="37.65" customHeight="1">
      <c r="A1755" s="2"/>
      <c r="B1755" s="2"/>
      <c r="C1755" s="2"/>
      <c r="D1755" s="2"/>
      <c r="E1755" s="55" t="s">
        <v>3605</v>
      </c>
      <c r="F1755" s="56"/>
      <c r="G1755" s="56"/>
      <c r="H1755" s="56"/>
      <c r="I1755" s="56"/>
      <c r="J1755" s="56"/>
      <c r="K1755" s="57"/>
      <c r="L1755" s="58" t="s">
        <v>65</v>
      </c>
      <c r="M1755" s="59"/>
      <c r="N1755" s="61">
        <v>1</v>
      </c>
      <c r="O1755" s="62"/>
      <c r="P1755" s="63"/>
      <c r="Q1755" s="64"/>
      <c r="R1755" s="64"/>
      <c r="S1755" s="65"/>
      <c r="T1755" s="63" t="str">
        <f t="shared" si="21"/>
        <v>-
-</v>
      </c>
      <c r="U1755" s="65"/>
      <c r="V1755" s="55" t="s">
        <v>3606</v>
      </c>
      <c r="W1755" s="56"/>
      <c r="X1755" s="57"/>
    </row>
    <row r="1756" spans="1:24" ht="37.65" customHeight="1">
      <c r="A1756" s="2"/>
      <c r="B1756" s="2"/>
      <c r="C1756" s="2"/>
      <c r="D1756" s="2"/>
      <c r="E1756" s="55" t="s">
        <v>3696</v>
      </c>
      <c r="F1756" s="56"/>
      <c r="G1756" s="56"/>
      <c r="H1756" s="56"/>
      <c r="I1756" s="56"/>
      <c r="J1756" s="56"/>
      <c r="K1756" s="57"/>
      <c r="L1756" s="58" t="s">
        <v>65</v>
      </c>
      <c r="M1756" s="59"/>
      <c r="N1756" s="61">
        <v>1</v>
      </c>
      <c r="O1756" s="62"/>
      <c r="P1756" s="63"/>
      <c r="Q1756" s="64"/>
      <c r="R1756" s="64"/>
      <c r="S1756" s="65"/>
      <c r="T1756" s="63" t="str">
        <f t="shared" si="21"/>
        <v>-
-</v>
      </c>
      <c r="U1756" s="65"/>
      <c r="V1756" s="55" t="s">
        <v>3697</v>
      </c>
      <c r="W1756" s="56"/>
      <c r="X1756" s="57"/>
    </row>
    <row r="1757" spans="1:24" ht="37.65" customHeight="1">
      <c r="A1757" s="2"/>
      <c r="B1757" s="2"/>
      <c r="C1757" s="2"/>
      <c r="D1757" s="2"/>
      <c r="E1757" s="55" t="s">
        <v>3698</v>
      </c>
      <c r="F1757" s="56"/>
      <c r="G1757" s="56"/>
      <c r="H1757" s="56"/>
      <c r="I1757" s="56"/>
      <c r="J1757" s="56"/>
      <c r="K1757" s="57"/>
      <c r="L1757" s="58" t="s">
        <v>65</v>
      </c>
      <c r="M1757" s="59"/>
      <c r="N1757" s="61">
        <v>1</v>
      </c>
      <c r="O1757" s="62"/>
      <c r="P1757" s="63"/>
      <c r="Q1757" s="64"/>
      <c r="R1757" s="64"/>
      <c r="S1757" s="65"/>
      <c r="T1757" s="63" t="str">
        <f t="shared" si="21"/>
        <v>-
-</v>
      </c>
      <c r="U1757" s="65"/>
      <c r="V1757" s="55" t="s">
        <v>3699</v>
      </c>
      <c r="W1757" s="56"/>
      <c r="X1757" s="57"/>
    </row>
    <row r="1758" spans="1:24" ht="18.75" customHeight="1">
      <c r="A1758" s="2"/>
      <c r="B1758" s="2"/>
      <c r="C1758" s="2"/>
      <c r="D1758" s="2"/>
      <c r="E1758" s="55" t="s">
        <v>3405</v>
      </c>
      <c r="F1758" s="56"/>
      <c r="G1758" s="56"/>
      <c r="H1758" s="56"/>
      <c r="I1758" s="56"/>
      <c r="J1758" s="56"/>
      <c r="K1758" s="57"/>
      <c r="L1758" s="58" t="s">
        <v>65</v>
      </c>
      <c r="M1758" s="59"/>
      <c r="N1758" s="61">
        <v>1</v>
      </c>
      <c r="O1758" s="62"/>
      <c r="P1758" s="63"/>
      <c r="Q1758" s="64"/>
      <c r="R1758" s="64"/>
      <c r="S1758" s="65"/>
      <c r="T1758" s="63" t="str">
        <f>IF(COUNT(N1758,P1758)=2,ROUND(N1758*P1758,2),"-")</f>
        <v>-</v>
      </c>
      <c r="U1758" s="65"/>
      <c r="V1758" s="55" t="s">
        <v>3406</v>
      </c>
      <c r="W1758" s="56"/>
      <c r="X1758" s="57"/>
    </row>
    <row r="1759" spans="1:24" ht="18.75" customHeight="1">
      <c r="A1759" s="2"/>
      <c r="B1759" s="2"/>
      <c r="C1759" s="2"/>
      <c r="D1759" s="2"/>
      <c r="E1759" s="55" t="s">
        <v>3407</v>
      </c>
      <c r="F1759" s="56"/>
      <c r="G1759" s="56"/>
      <c r="H1759" s="56"/>
      <c r="I1759" s="56"/>
      <c r="J1759" s="56"/>
      <c r="K1759" s="57"/>
      <c r="L1759" s="58" t="s">
        <v>65</v>
      </c>
      <c r="M1759" s="59"/>
      <c r="N1759" s="61">
        <v>1</v>
      </c>
      <c r="O1759" s="62"/>
      <c r="P1759" s="63" t="str">
        <f>IF(COUNT(T1750,T1751,T1752,T1753,T1754,T1755,T1756,T1757,T1758)=9,ROUND(SUM(T1750,T1751,T1752,T1753,T1754,T1755,T1756,T1757,T1758)*0.02,2),"")</f>
        <v/>
      </c>
      <c r="Q1759" s="64"/>
      <c r="R1759" s="64"/>
      <c r="S1759" s="65"/>
      <c r="T1759" s="63" t="str">
        <f>IF(COUNT(N1759,P1759)=2,ROUND(N1759*P1759,2),"-")</f>
        <v>-</v>
      </c>
      <c r="U1759" s="65"/>
      <c r="V1759" s="55" t="s">
        <v>3408</v>
      </c>
      <c r="W1759" s="56"/>
      <c r="X1759" s="57"/>
    </row>
    <row r="1760" spans="1:24" ht="18.899999999999999" customHeight="1">
      <c r="A1760" s="2"/>
      <c r="B1760" s="2"/>
      <c r="C1760" s="2"/>
      <c r="D1760" s="2"/>
      <c r="E1760" s="55" t="s">
        <v>3409</v>
      </c>
      <c r="F1760" s="56"/>
      <c r="G1760" s="56"/>
      <c r="H1760" s="56"/>
      <c r="I1760" s="56"/>
      <c r="J1760" s="56"/>
      <c r="K1760" s="57"/>
      <c r="L1760" s="58" t="s">
        <v>207</v>
      </c>
      <c r="M1760" s="59"/>
      <c r="N1760" s="61">
        <v>1</v>
      </c>
      <c r="O1760" s="62"/>
      <c r="P1760" s="66"/>
      <c r="Q1760" s="67"/>
      <c r="R1760" s="67"/>
      <c r="S1760" s="68"/>
      <c r="T1760" s="63" t="str">
        <f>IF(COUNT(T1750,T1751,T1752,T1753,T1754,T1755,T1756,T1757,T1758,T1759)=10,SUM(T1750,T1751,T1752,T1753,T1754,T1755,T1756,T1757,T1758,T1759),"-")</f>
        <v>-</v>
      </c>
      <c r="U1760" s="65"/>
      <c r="V1760" s="55"/>
      <c r="W1760" s="56"/>
      <c r="X1760" s="57"/>
    </row>
    <row r="1761" spans="1:24" ht="18.75" customHeight="1">
      <c r="A1761" s="2"/>
      <c r="B1761" s="2"/>
      <c r="C1761" s="2"/>
      <c r="D1761" s="2"/>
      <c r="E1761" s="55"/>
      <c r="F1761" s="56"/>
      <c r="G1761" s="56"/>
      <c r="H1761" s="56"/>
      <c r="I1761" s="56"/>
      <c r="J1761" s="56"/>
      <c r="K1761" s="57"/>
      <c r="L1761" s="58"/>
      <c r="M1761" s="59"/>
      <c r="N1761" s="69"/>
      <c r="O1761" s="70"/>
      <c r="P1761" s="69"/>
      <c r="Q1761" s="71"/>
      <c r="R1761" s="71"/>
      <c r="S1761" s="70"/>
      <c r="T1761" s="69"/>
      <c r="U1761" s="70"/>
      <c r="V1761" s="55"/>
      <c r="W1761" s="56"/>
      <c r="X1761" s="57"/>
    </row>
    <row r="1762" spans="1:24" ht="18.75" customHeight="1">
      <c r="A1762" s="2"/>
      <c r="B1762" s="2"/>
      <c r="C1762" s="2"/>
      <c r="D1762" s="2"/>
      <c r="E1762" s="55"/>
      <c r="F1762" s="56"/>
      <c r="G1762" s="56"/>
      <c r="H1762" s="56"/>
      <c r="I1762" s="56"/>
      <c r="J1762" s="56"/>
      <c r="K1762" s="57"/>
      <c r="L1762" s="58"/>
      <c r="M1762" s="59"/>
      <c r="N1762" s="69"/>
      <c r="O1762" s="70"/>
      <c r="P1762" s="69"/>
      <c r="Q1762" s="71"/>
      <c r="R1762" s="71"/>
      <c r="S1762" s="70"/>
      <c r="T1762" s="69"/>
      <c r="U1762" s="70"/>
      <c r="V1762" s="55"/>
      <c r="W1762" s="56"/>
      <c r="X1762" s="57"/>
    </row>
    <row r="1763" spans="1:24" ht="18.75" customHeight="1">
      <c r="A1763" s="2"/>
      <c r="B1763" s="2"/>
      <c r="C1763" s="2"/>
      <c r="D1763" s="2"/>
      <c r="E1763" s="55"/>
      <c r="F1763" s="56"/>
      <c r="G1763" s="56"/>
      <c r="H1763" s="56"/>
      <c r="I1763" s="56"/>
      <c r="J1763" s="56"/>
      <c r="K1763" s="57"/>
      <c r="L1763" s="58"/>
      <c r="M1763" s="59"/>
      <c r="N1763" s="69"/>
      <c r="O1763" s="70"/>
      <c r="P1763" s="69"/>
      <c r="Q1763" s="71"/>
      <c r="R1763" s="71"/>
      <c r="S1763" s="70"/>
      <c r="T1763" s="69"/>
      <c r="U1763" s="70"/>
      <c r="V1763" s="55"/>
      <c r="W1763" s="56"/>
      <c r="X1763" s="57"/>
    </row>
    <row r="1764" spans="1:24" ht="18.75" customHeight="1">
      <c r="A1764" s="2"/>
      <c r="B1764" s="2"/>
      <c r="C1764" s="2"/>
      <c r="D1764" s="2"/>
      <c r="E1764" s="55"/>
      <c r="F1764" s="56"/>
      <c r="G1764" s="56"/>
      <c r="H1764" s="56"/>
      <c r="I1764" s="56"/>
      <c r="J1764" s="56"/>
      <c r="K1764" s="57"/>
      <c r="L1764" s="58"/>
      <c r="M1764" s="59"/>
      <c r="N1764" s="69"/>
      <c r="O1764" s="70"/>
      <c r="P1764" s="69"/>
      <c r="Q1764" s="71"/>
      <c r="R1764" s="71"/>
      <c r="S1764" s="70"/>
      <c r="T1764" s="69"/>
      <c r="U1764" s="70"/>
      <c r="V1764" s="55"/>
      <c r="W1764" s="56"/>
      <c r="X1764" s="57"/>
    </row>
    <row r="1765" spans="1:24" ht="18.75" customHeight="1">
      <c r="A1765" s="2"/>
      <c r="B1765" s="2"/>
      <c r="C1765" s="2"/>
      <c r="D1765" s="2"/>
      <c r="E1765" s="55"/>
      <c r="F1765" s="56"/>
      <c r="G1765" s="56"/>
      <c r="H1765" s="56"/>
      <c r="I1765" s="56"/>
      <c r="J1765" s="56"/>
      <c r="K1765" s="57"/>
      <c r="L1765" s="58"/>
      <c r="M1765" s="59"/>
      <c r="N1765" s="69"/>
      <c r="O1765" s="70"/>
      <c r="P1765" s="69"/>
      <c r="Q1765" s="71"/>
      <c r="R1765" s="71"/>
      <c r="S1765" s="70"/>
      <c r="T1765" s="69"/>
      <c r="U1765" s="70"/>
      <c r="V1765" s="55"/>
      <c r="W1765" s="56"/>
      <c r="X1765" s="57"/>
    </row>
    <row r="1766" spans="1:24" ht="18.75" customHeight="1">
      <c r="A1766" s="2"/>
      <c r="B1766" s="2"/>
      <c r="C1766" s="2"/>
      <c r="D1766" s="2"/>
      <c r="E1766" s="55"/>
      <c r="F1766" s="56"/>
      <c r="G1766" s="56"/>
      <c r="H1766" s="56"/>
      <c r="I1766" s="56"/>
      <c r="J1766" s="56"/>
      <c r="K1766" s="57"/>
      <c r="L1766" s="58"/>
      <c r="M1766" s="59"/>
      <c r="N1766" s="69"/>
      <c r="O1766" s="70"/>
      <c r="P1766" s="69"/>
      <c r="Q1766" s="71"/>
      <c r="R1766" s="71"/>
      <c r="S1766" s="70"/>
      <c r="T1766" s="69"/>
      <c r="U1766" s="70"/>
      <c r="V1766" s="55"/>
      <c r="W1766" s="56"/>
      <c r="X1766" s="57"/>
    </row>
    <row r="1767" spans="1:24" ht="18.75" customHeight="1">
      <c r="A1767" s="2"/>
      <c r="B1767" s="2"/>
      <c r="C1767" s="2"/>
      <c r="D1767" s="2"/>
      <c r="E1767" s="55"/>
      <c r="F1767" s="56"/>
      <c r="G1767" s="56"/>
      <c r="H1767" s="56"/>
      <c r="I1767" s="56"/>
      <c r="J1767" s="56"/>
      <c r="K1767" s="57"/>
      <c r="L1767" s="58"/>
      <c r="M1767" s="59"/>
      <c r="N1767" s="69"/>
      <c r="O1767" s="70"/>
      <c r="P1767" s="69"/>
      <c r="Q1767" s="71"/>
      <c r="R1767" s="71"/>
      <c r="S1767" s="70"/>
      <c r="T1767" s="69"/>
      <c r="U1767" s="70"/>
      <c r="V1767" s="55"/>
      <c r="W1767" s="56"/>
      <c r="X1767" s="57"/>
    </row>
    <row r="1768" spans="1:24" ht="18.75" customHeight="1">
      <c r="A1768" s="2"/>
      <c r="B1768" s="2"/>
      <c r="C1768" s="2"/>
      <c r="D1768" s="2"/>
      <c r="E1768" s="55"/>
      <c r="F1768" s="56"/>
      <c r="G1768" s="56"/>
      <c r="H1768" s="56"/>
      <c r="I1768" s="56"/>
      <c r="J1768" s="56"/>
      <c r="K1768" s="57"/>
      <c r="L1768" s="58"/>
      <c r="M1768" s="59"/>
      <c r="N1768" s="69"/>
      <c r="O1768" s="70"/>
      <c r="P1768" s="69"/>
      <c r="Q1768" s="71"/>
      <c r="R1768" s="71"/>
      <c r="S1768" s="70"/>
      <c r="T1768" s="69"/>
      <c r="U1768" s="70"/>
      <c r="V1768" s="55"/>
      <c r="W1768" s="56"/>
      <c r="X1768" s="57"/>
    </row>
    <row r="1769" spans="1:24" ht="18.75" customHeight="1">
      <c r="A1769" s="2"/>
      <c r="B1769" s="2"/>
      <c r="C1769" s="2"/>
      <c r="D1769" s="2"/>
      <c r="E1769" s="55"/>
      <c r="F1769" s="56"/>
      <c r="G1769" s="56"/>
      <c r="H1769" s="56"/>
      <c r="I1769" s="56"/>
      <c r="J1769" s="56"/>
      <c r="K1769" s="57"/>
      <c r="L1769" s="58"/>
      <c r="M1769" s="59"/>
      <c r="N1769" s="69"/>
      <c r="O1769" s="70"/>
      <c r="P1769" s="69"/>
      <c r="Q1769" s="71"/>
      <c r="R1769" s="71"/>
      <c r="S1769" s="70"/>
      <c r="T1769" s="69"/>
      <c r="U1769" s="70"/>
      <c r="V1769" s="55"/>
      <c r="W1769" s="56"/>
      <c r="X1769" s="57"/>
    </row>
    <row r="1770" spans="1:24" ht="37.65" customHeight="1">
      <c r="A1770" s="2"/>
      <c r="B1770" s="2"/>
      <c r="C1770" s="2"/>
      <c r="D1770" s="2"/>
      <c r="E1770" s="55" t="s">
        <v>3410</v>
      </c>
      <c r="F1770" s="56"/>
      <c r="G1770" s="56"/>
      <c r="H1770" s="56"/>
      <c r="I1770" s="56"/>
      <c r="J1770" s="56"/>
      <c r="K1770" s="56"/>
      <c r="L1770" s="56"/>
      <c r="M1770" s="57"/>
      <c r="N1770" s="58" t="s">
        <v>3599</v>
      </c>
      <c r="O1770" s="60"/>
      <c r="P1770" s="60"/>
      <c r="Q1770" s="60"/>
      <c r="R1770" s="60"/>
      <c r="S1770" s="59"/>
      <c r="T1770" s="72" t="str">
        <f>IF(COUNT(T1760,N1760)=2,IF(N1760=0,"-",ROUND(T1760/N1760,2)),"-")</f>
        <v>-</v>
      </c>
      <c r="U1770" s="73"/>
      <c r="V1770" s="55"/>
      <c r="W1770" s="56"/>
      <c r="X1770" s="57"/>
    </row>
    <row r="1771" spans="1:24" ht="49.5" customHeight="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 spans="1:24" ht="12" customHeight="1">
      <c r="A1772" s="2"/>
      <c r="B1772" s="2"/>
      <c r="C1772" s="75" t="s">
        <v>42</v>
      </c>
      <c r="D1772" s="75"/>
      <c r="E1772" s="75"/>
      <c r="F1772" s="75"/>
      <c r="G1772" s="75"/>
      <c r="H1772" s="2"/>
      <c r="I1772" s="75" t="s">
        <v>43</v>
      </c>
      <c r="J1772" s="75"/>
      <c r="K1772" s="2"/>
      <c r="L1772" s="2"/>
      <c r="M1772" s="75" t="s">
        <v>44</v>
      </c>
      <c r="N1772" s="75"/>
      <c r="O1772" s="2"/>
      <c r="P1772" s="2"/>
      <c r="Q1772" s="10" t="s">
        <v>43</v>
      </c>
      <c r="R1772" s="2"/>
      <c r="S1772" s="2"/>
      <c r="T1772" s="2"/>
      <c r="U1772" s="2"/>
      <c r="V1772" s="2"/>
      <c r="W1772" s="2"/>
      <c r="X1772" s="2"/>
    </row>
    <row r="1773" spans="1:24" ht="6.4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 spans="1:24" ht="20.85" customHeight="1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 spans="1:24" ht="18" customHeight="1">
      <c r="A1775" s="74" t="s">
        <v>0</v>
      </c>
      <c r="B1775" s="74"/>
      <c r="C1775" s="74"/>
      <c r="D1775" s="74"/>
      <c r="E1775" s="74"/>
      <c r="F1775" s="74"/>
      <c r="G1775" s="74"/>
      <c r="H1775" s="74"/>
      <c r="I1775" s="74"/>
      <c r="J1775" s="74"/>
      <c r="K1775" s="74"/>
      <c r="L1775" s="74"/>
      <c r="M1775" s="74"/>
      <c r="N1775" s="74"/>
      <c r="O1775" s="74"/>
      <c r="P1775" s="74"/>
      <c r="Q1775" s="74"/>
      <c r="R1775" s="74"/>
      <c r="S1775" s="74"/>
      <c r="T1775" s="74"/>
      <c r="U1775" s="74"/>
      <c r="V1775" s="74"/>
      <c r="W1775" s="74"/>
      <c r="X1775" s="74"/>
    </row>
    <row r="1776" spans="1:24" ht="6" customHeight="1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 spans="1:24" ht="18" customHeight="1">
      <c r="A1777" s="74" t="s">
        <v>3387</v>
      </c>
      <c r="B1777" s="74"/>
      <c r="C1777" s="74"/>
      <c r="D1777" s="74"/>
      <c r="E1777" s="74"/>
      <c r="F1777" s="74"/>
      <c r="G1777" s="74"/>
      <c r="H1777" s="74"/>
      <c r="I1777" s="74"/>
      <c r="J1777" s="74"/>
      <c r="K1777" s="74"/>
      <c r="L1777" s="74"/>
      <c r="M1777" s="74"/>
      <c r="N1777" s="74"/>
      <c r="O1777" s="74"/>
      <c r="P1777" s="74"/>
      <c r="Q1777" s="74"/>
      <c r="R1777" s="74"/>
      <c r="S1777" s="74"/>
      <c r="T1777" s="74"/>
      <c r="U1777" s="74"/>
      <c r="V1777" s="74"/>
      <c r="W1777" s="74"/>
      <c r="X1777" s="74"/>
    </row>
    <row r="1778" spans="1:24" ht="4.05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 spans="1:24" ht="12" customHeight="1">
      <c r="A1779" s="2"/>
      <c r="B1779" s="2"/>
      <c r="C1779" s="2"/>
      <c r="D1779" s="2"/>
      <c r="E1779" s="2"/>
      <c r="F1779" s="75" t="s">
        <v>3388</v>
      </c>
      <c r="G1779" s="75"/>
      <c r="H1779" s="75"/>
      <c r="I1779" s="75"/>
      <c r="J1779" s="75"/>
      <c r="K1779" s="75"/>
      <c r="L1779" s="75"/>
      <c r="M1779" s="75"/>
      <c r="N1779" s="75"/>
      <c r="O1779" s="75"/>
      <c r="P1779" s="75"/>
      <c r="Q1779" s="75"/>
      <c r="R1779" s="75"/>
      <c r="S1779" s="2"/>
      <c r="T1779" s="2"/>
      <c r="U1779" s="2"/>
      <c r="V1779" s="2"/>
      <c r="W1779" s="2"/>
      <c r="X1779" s="2"/>
    </row>
    <row r="1780" spans="1:24" ht="1.0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 spans="1:24" ht="2.7" customHeight="1">
      <c r="A1781" s="2"/>
      <c r="B1781" s="2"/>
      <c r="C1781" s="2"/>
      <c r="D1781" s="2"/>
      <c r="E1781" s="2"/>
      <c r="F1781" s="75" t="s">
        <v>3389</v>
      </c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 spans="1:24" ht="9.15" customHeight="1">
      <c r="A1782" s="2"/>
      <c r="B1782" s="2"/>
      <c r="C1782" s="2"/>
      <c r="D1782" s="2"/>
      <c r="E1782" s="2"/>
      <c r="F1782" s="75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76" t="s">
        <v>2</v>
      </c>
      <c r="V1782" s="76"/>
      <c r="W1782" s="76"/>
      <c r="X1782" s="76"/>
    </row>
    <row r="1783" spans="1:24" ht="2.7" customHeight="1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76"/>
      <c r="V1783" s="76"/>
      <c r="W1783" s="76"/>
      <c r="X1783" s="76"/>
    </row>
    <row r="1784" spans="1:24" ht="0.45" customHeight="1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 spans="1:24" ht="2.1" customHeight="1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75" t="s">
        <v>3700</v>
      </c>
      <c r="V1785" s="75"/>
      <c r="W1785" s="75"/>
      <c r="X1785" s="2"/>
    </row>
    <row r="1786" spans="1:24" ht="9.75" customHeight="1">
      <c r="A1786" s="2"/>
      <c r="B1786" s="75" t="s">
        <v>3391</v>
      </c>
      <c r="C1786" s="75"/>
      <c r="D1786" s="2"/>
      <c r="E1786" s="2"/>
      <c r="F1786" s="75" t="s">
        <v>3392</v>
      </c>
      <c r="G1786" s="75"/>
      <c r="H1786" s="75"/>
      <c r="I1786" s="75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75"/>
      <c r="V1786" s="75"/>
      <c r="W1786" s="75"/>
      <c r="X1786" s="2"/>
    </row>
    <row r="1787" spans="1:24" ht="2.1" customHeight="1">
      <c r="A1787" s="2"/>
      <c r="B1787" s="75"/>
      <c r="C1787" s="75"/>
      <c r="D1787" s="2"/>
      <c r="E1787" s="2"/>
      <c r="F1787" s="75"/>
      <c r="G1787" s="75"/>
      <c r="H1787" s="75"/>
      <c r="I1787" s="75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spans="1:24" ht="1.8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spans="1:24" ht="36.75" customHeight="1">
      <c r="A1789" s="49" t="s">
        <v>283</v>
      </c>
      <c r="B1789" s="50"/>
      <c r="C1789" s="50"/>
      <c r="D1789" s="51"/>
      <c r="E1789" s="49" t="s">
        <v>3701</v>
      </c>
      <c r="F1789" s="50"/>
      <c r="G1789" s="50"/>
      <c r="H1789" s="50"/>
      <c r="I1789" s="50"/>
      <c r="J1789" s="50"/>
      <c r="K1789" s="50"/>
      <c r="L1789" s="50"/>
      <c r="M1789" s="51"/>
      <c r="N1789" s="52" t="s">
        <v>3585</v>
      </c>
      <c r="O1789" s="53"/>
      <c r="P1789" s="53"/>
      <c r="Q1789" s="53"/>
      <c r="R1789" s="53"/>
      <c r="S1789" s="54"/>
      <c r="T1789" s="49" t="s">
        <v>3702</v>
      </c>
      <c r="U1789" s="50"/>
      <c r="V1789" s="50"/>
      <c r="W1789" s="50"/>
      <c r="X1789" s="51"/>
    </row>
    <row r="1790" spans="1:24" ht="18.75" customHeight="1">
      <c r="A1790" s="2"/>
      <c r="B1790" s="2"/>
      <c r="C1790" s="2"/>
      <c r="D1790" s="2"/>
      <c r="E1790" s="55" t="s">
        <v>3396</v>
      </c>
      <c r="F1790" s="56"/>
      <c r="G1790" s="56"/>
      <c r="H1790" s="56"/>
      <c r="I1790" s="56"/>
      <c r="J1790" s="56"/>
      <c r="K1790" s="57"/>
      <c r="L1790" s="58" t="s">
        <v>3397</v>
      </c>
      <c r="M1790" s="59"/>
      <c r="N1790" s="58" t="s">
        <v>3398</v>
      </c>
      <c r="O1790" s="59"/>
      <c r="P1790" s="58" t="s">
        <v>3399</v>
      </c>
      <c r="Q1790" s="60"/>
      <c r="R1790" s="60"/>
      <c r="S1790" s="59"/>
      <c r="T1790" s="58" t="s">
        <v>3400</v>
      </c>
      <c r="U1790" s="59"/>
      <c r="V1790" s="58" t="s">
        <v>53</v>
      </c>
      <c r="W1790" s="60"/>
      <c r="X1790" s="59"/>
    </row>
    <row r="1791" spans="1:24" ht="37.65" customHeight="1">
      <c r="A1791" s="2"/>
      <c r="B1791" s="2"/>
      <c r="C1791" s="2"/>
      <c r="D1791" s="2"/>
      <c r="E1791" s="55" t="s">
        <v>3587</v>
      </c>
      <c r="F1791" s="56"/>
      <c r="G1791" s="56"/>
      <c r="H1791" s="56"/>
      <c r="I1791" s="56"/>
      <c r="J1791" s="56"/>
      <c r="K1791" s="57"/>
      <c r="L1791" s="58" t="s">
        <v>58</v>
      </c>
      <c r="M1791" s="59"/>
      <c r="N1791" s="61">
        <v>9</v>
      </c>
      <c r="O1791" s="62"/>
      <c r="P1791" s="63"/>
      <c r="Q1791" s="64"/>
      <c r="R1791" s="64"/>
      <c r="S1791" s="65"/>
      <c r="T1791" s="63" t="str">
        <f t="shared" ref="T1791:T1799" si="22">IF(COUNT(N1791,P1791)=2,ROUND(N1791*P1791,2),"-
-")</f>
        <v>-
-</v>
      </c>
      <c r="U1791" s="65"/>
      <c r="V1791" s="55" t="s">
        <v>3588</v>
      </c>
      <c r="W1791" s="56"/>
      <c r="X1791" s="57"/>
    </row>
    <row r="1792" spans="1:24" ht="37.65" customHeight="1">
      <c r="A1792" s="2"/>
      <c r="B1792" s="2"/>
      <c r="C1792" s="2"/>
      <c r="D1792" s="2"/>
      <c r="E1792" s="55" t="s">
        <v>3662</v>
      </c>
      <c r="F1792" s="56"/>
      <c r="G1792" s="56"/>
      <c r="H1792" s="56"/>
      <c r="I1792" s="56"/>
      <c r="J1792" s="56"/>
      <c r="K1792" s="57"/>
      <c r="L1792" s="58" t="s">
        <v>58</v>
      </c>
      <c r="M1792" s="59"/>
      <c r="N1792" s="61">
        <v>2</v>
      </c>
      <c r="O1792" s="62"/>
      <c r="P1792" s="63"/>
      <c r="Q1792" s="64"/>
      <c r="R1792" s="64"/>
      <c r="S1792" s="65"/>
      <c r="T1792" s="63" t="str">
        <f t="shared" si="22"/>
        <v>-
-</v>
      </c>
      <c r="U1792" s="65"/>
      <c r="V1792" s="55" t="s">
        <v>3663</v>
      </c>
      <c r="W1792" s="56"/>
      <c r="X1792" s="57"/>
    </row>
    <row r="1793" spans="1:24" ht="37.65" customHeight="1">
      <c r="A1793" s="2"/>
      <c r="B1793" s="2"/>
      <c r="C1793" s="2"/>
      <c r="D1793" s="2"/>
      <c r="E1793" s="55" t="s">
        <v>3589</v>
      </c>
      <c r="F1793" s="56"/>
      <c r="G1793" s="56"/>
      <c r="H1793" s="56"/>
      <c r="I1793" s="56"/>
      <c r="J1793" s="56"/>
      <c r="K1793" s="57"/>
      <c r="L1793" s="58" t="s">
        <v>58</v>
      </c>
      <c r="M1793" s="59"/>
      <c r="N1793" s="61">
        <v>22</v>
      </c>
      <c r="O1793" s="62"/>
      <c r="P1793" s="63"/>
      <c r="Q1793" s="64"/>
      <c r="R1793" s="64"/>
      <c r="S1793" s="65"/>
      <c r="T1793" s="63" t="str">
        <f t="shared" si="22"/>
        <v>-
-</v>
      </c>
      <c r="U1793" s="65"/>
      <c r="V1793" s="55" t="s">
        <v>3590</v>
      </c>
      <c r="W1793" s="56"/>
      <c r="X1793" s="57"/>
    </row>
    <row r="1794" spans="1:24" ht="37.65" customHeight="1">
      <c r="A1794" s="2"/>
      <c r="B1794" s="2"/>
      <c r="C1794" s="2"/>
      <c r="D1794" s="2"/>
      <c r="E1794" s="55" t="s">
        <v>3591</v>
      </c>
      <c r="F1794" s="56"/>
      <c r="G1794" s="56"/>
      <c r="H1794" s="56"/>
      <c r="I1794" s="56"/>
      <c r="J1794" s="56"/>
      <c r="K1794" s="57"/>
      <c r="L1794" s="58" t="s">
        <v>65</v>
      </c>
      <c r="M1794" s="59"/>
      <c r="N1794" s="61">
        <v>1</v>
      </c>
      <c r="O1794" s="62"/>
      <c r="P1794" s="63"/>
      <c r="Q1794" s="64"/>
      <c r="R1794" s="64"/>
      <c r="S1794" s="65"/>
      <c r="T1794" s="63" t="str">
        <f t="shared" si="22"/>
        <v>-
-</v>
      </c>
      <c r="U1794" s="65"/>
      <c r="V1794" s="55" t="s">
        <v>3592</v>
      </c>
      <c r="W1794" s="56"/>
      <c r="X1794" s="57"/>
    </row>
    <row r="1795" spans="1:24" ht="37.65" customHeight="1">
      <c r="A1795" s="2"/>
      <c r="B1795" s="2"/>
      <c r="C1795" s="2"/>
      <c r="D1795" s="2"/>
      <c r="E1795" s="55" t="s">
        <v>3593</v>
      </c>
      <c r="F1795" s="56"/>
      <c r="G1795" s="56"/>
      <c r="H1795" s="56"/>
      <c r="I1795" s="56"/>
      <c r="J1795" s="56"/>
      <c r="K1795" s="57"/>
      <c r="L1795" s="58" t="s">
        <v>65</v>
      </c>
      <c r="M1795" s="59"/>
      <c r="N1795" s="61">
        <v>1</v>
      </c>
      <c r="O1795" s="62"/>
      <c r="P1795" s="63"/>
      <c r="Q1795" s="64"/>
      <c r="R1795" s="64"/>
      <c r="S1795" s="65"/>
      <c r="T1795" s="63" t="str">
        <f t="shared" si="22"/>
        <v>-
-</v>
      </c>
      <c r="U1795" s="65"/>
      <c r="V1795" s="55" t="s">
        <v>3594</v>
      </c>
      <c r="W1795" s="56"/>
      <c r="X1795" s="57"/>
    </row>
    <row r="1796" spans="1:24" ht="37.65" customHeight="1">
      <c r="A1796" s="2"/>
      <c r="B1796" s="2"/>
      <c r="C1796" s="2"/>
      <c r="D1796" s="2"/>
      <c r="E1796" s="55" t="s">
        <v>3605</v>
      </c>
      <c r="F1796" s="56"/>
      <c r="G1796" s="56"/>
      <c r="H1796" s="56"/>
      <c r="I1796" s="56"/>
      <c r="J1796" s="56"/>
      <c r="K1796" s="57"/>
      <c r="L1796" s="58" t="s">
        <v>65</v>
      </c>
      <c r="M1796" s="59"/>
      <c r="N1796" s="61">
        <v>1</v>
      </c>
      <c r="O1796" s="62"/>
      <c r="P1796" s="63"/>
      <c r="Q1796" s="64"/>
      <c r="R1796" s="64"/>
      <c r="S1796" s="65"/>
      <c r="T1796" s="63" t="str">
        <f t="shared" si="22"/>
        <v>-
-</v>
      </c>
      <c r="U1796" s="65"/>
      <c r="V1796" s="55" t="s">
        <v>3606</v>
      </c>
      <c r="W1796" s="56"/>
      <c r="X1796" s="57"/>
    </row>
    <row r="1797" spans="1:24" ht="37.65" customHeight="1">
      <c r="A1797" s="2"/>
      <c r="B1797" s="2"/>
      <c r="C1797" s="2"/>
      <c r="D1797" s="2"/>
      <c r="E1797" s="55" t="s">
        <v>3595</v>
      </c>
      <c r="F1797" s="56"/>
      <c r="G1797" s="56"/>
      <c r="H1797" s="56"/>
      <c r="I1797" s="56"/>
      <c r="J1797" s="56"/>
      <c r="K1797" s="57"/>
      <c r="L1797" s="58" t="s">
        <v>65</v>
      </c>
      <c r="M1797" s="59"/>
      <c r="N1797" s="61">
        <v>1</v>
      </c>
      <c r="O1797" s="62"/>
      <c r="P1797" s="63"/>
      <c r="Q1797" s="64"/>
      <c r="R1797" s="64"/>
      <c r="S1797" s="65"/>
      <c r="T1797" s="63" t="str">
        <f t="shared" si="22"/>
        <v>-
-</v>
      </c>
      <c r="U1797" s="65"/>
      <c r="V1797" s="55" t="s">
        <v>3596</v>
      </c>
      <c r="W1797" s="56"/>
      <c r="X1797" s="57"/>
    </row>
    <row r="1798" spans="1:24" ht="37.65" customHeight="1">
      <c r="A1798" s="2"/>
      <c r="B1798" s="2"/>
      <c r="C1798" s="2"/>
      <c r="D1798" s="2"/>
      <c r="E1798" s="55" t="s">
        <v>3696</v>
      </c>
      <c r="F1798" s="56"/>
      <c r="G1798" s="56"/>
      <c r="H1798" s="56"/>
      <c r="I1798" s="56"/>
      <c r="J1798" s="56"/>
      <c r="K1798" s="57"/>
      <c r="L1798" s="58" t="s">
        <v>65</v>
      </c>
      <c r="M1798" s="59"/>
      <c r="N1798" s="61">
        <v>1</v>
      </c>
      <c r="O1798" s="62"/>
      <c r="P1798" s="63"/>
      <c r="Q1798" s="64"/>
      <c r="R1798" s="64"/>
      <c r="S1798" s="65"/>
      <c r="T1798" s="63" t="str">
        <f t="shared" si="22"/>
        <v>-
-</v>
      </c>
      <c r="U1798" s="65"/>
      <c r="V1798" s="55" t="s">
        <v>3697</v>
      </c>
      <c r="W1798" s="56"/>
      <c r="X1798" s="57"/>
    </row>
    <row r="1799" spans="1:24" ht="37.65" customHeight="1">
      <c r="A1799" s="2"/>
      <c r="B1799" s="2"/>
      <c r="C1799" s="2"/>
      <c r="D1799" s="2"/>
      <c r="E1799" s="55" t="s">
        <v>3698</v>
      </c>
      <c r="F1799" s="56"/>
      <c r="G1799" s="56"/>
      <c r="H1799" s="56"/>
      <c r="I1799" s="56"/>
      <c r="J1799" s="56"/>
      <c r="K1799" s="57"/>
      <c r="L1799" s="58" t="s">
        <v>65</v>
      </c>
      <c r="M1799" s="59"/>
      <c r="N1799" s="61">
        <v>1</v>
      </c>
      <c r="O1799" s="62"/>
      <c r="P1799" s="63"/>
      <c r="Q1799" s="64"/>
      <c r="R1799" s="64"/>
      <c r="S1799" s="65"/>
      <c r="T1799" s="63" t="str">
        <f t="shared" si="22"/>
        <v>-
-</v>
      </c>
      <c r="U1799" s="65"/>
      <c r="V1799" s="55" t="s">
        <v>3699</v>
      </c>
      <c r="W1799" s="56"/>
      <c r="X1799" s="57"/>
    </row>
    <row r="1800" spans="1:24" ht="18.75" customHeight="1">
      <c r="A1800" s="2"/>
      <c r="B1800" s="2"/>
      <c r="C1800" s="2"/>
      <c r="D1800" s="2"/>
      <c r="E1800" s="55" t="s">
        <v>3405</v>
      </c>
      <c r="F1800" s="56"/>
      <c r="G1800" s="56"/>
      <c r="H1800" s="56"/>
      <c r="I1800" s="56"/>
      <c r="J1800" s="56"/>
      <c r="K1800" s="57"/>
      <c r="L1800" s="58" t="s">
        <v>65</v>
      </c>
      <c r="M1800" s="59"/>
      <c r="N1800" s="61">
        <v>1</v>
      </c>
      <c r="O1800" s="62"/>
      <c r="P1800" s="63"/>
      <c r="Q1800" s="64"/>
      <c r="R1800" s="64"/>
      <c r="S1800" s="65"/>
      <c r="T1800" s="63" t="str">
        <f>IF(COUNT(N1800,P1800)=2,ROUND(N1800*P1800,2),"-")</f>
        <v>-</v>
      </c>
      <c r="U1800" s="65"/>
      <c r="V1800" s="55" t="s">
        <v>3406</v>
      </c>
      <c r="W1800" s="56"/>
      <c r="X1800" s="57"/>
    </row>
    <row r="1801" spans="1:24" ht="18.75" customHeight="1">
      <c r="A1801" s="2"/>
      <c r="B1801" s="2"/>
      <c r="C1801" s="2"/>
      <c r="D1801" s="2"/>
      <c r="E1801" s="55" t="s">
        <v>3407</v>
      </c>
      <c r="F1801" s="56"/>
      <c r="G1801" s="56"/>
      <c r="H1801" s="56"/>
      <c r="I1801" s="56"/>
      <c r="J1801" s="56"/>
      <c r="K1801" s="57"/>
      <c r="L1801" s="58" t="s">
        <v>65</v>
      </c>
      <c r="M1801" s="59"/>
      <c r="N1801" s="61">
        <v>1</v>
      </c>
      <c r="O1801" s="62"/>
      <c r="P1801" s="63" t="str">
        <f>IF(COUNT(T1791,T1792,T1793,T1794,T1795,T1796,T1797,T1798,T1799,T1800)=10,ROUND(SUM(T1791,T1792,T1793,T1794,T1795,T1796,T1797,T1798,T1799,T1800)*0.02,2),"")</f>
        <v/>
      </c>
      <c r="Q1801" s="64"/>
      <c r="R1801" s="64"/>
      <c r="S1801" s="65"/>
      <c r="T1801" s="63" t="str">
        <f>IF(COUNT(N1801,P1801)=2,ROUND(N1801*P1801,2),"-")</f>
        <v>-</v>
      </c>
      <c r="U1801" s="65"/>
      <c r="V1801" s="55" t="s">
        <v>3408</v>
      </c>
      <c r="W1801" s="56"/>
      <c r="X1801" s="57"/>
    </row>
    <row r="1802" spans="1:24" ht="18.899999999999999" customHeight="1">
      <c r="A1802" s="2"/>
      <c r="B1802" s="2"/>
      <c r="C1802" s="2"/>
      <c r="D1802" s="2"/>
      <c r="E1802" s="55" t="s">
        <v>3409</v>
      </c>
      <c r="F1802" s="56"/>
      <c r="G1802" s="56"/>
      <c r="H1802" s="56"/>
      <c r="I1802" s="56"/>
      <c r="J1802" s="56"/>
      <c r="K1802" s="57"/>
      <c r="L1802" s="58" t="s">
        <v>207</v>
      </c>
      <c r="M1802" s="59"/>
      <c r="N1802" s="61">
        <v>1</v>
      </c>
      <c r="O1802" s="62"/>
      <c r="P1802" s="66"/>
      <c r="Q1802" s="67"/>
      <c r="R1802" s="67"/>
      <c r="S1802" s="68"/>
      <c r="T1802" s="63" t="str">
        <f>IF(COUNT(T1791,T1792,T1793,T1794,T1795,T1796,T1797,T1798,T1799,T1800,T1801)=11,SUM(T1791,T1792,T1793,T1794,T1795,T1796,T1797,T1798,T1799,T1800,T1801),"-")</f>
        <v>-</v>
      </c>
      <c r="U1802" s="65"/>
      <c r="V1802" s="55"/>
      <c r="W1802" s="56"/>
      <c r="X1802" s="57"/>
    </row>
    <row r="1803" spans="1:24" ht="18.75" customHeight="1">
      <c r="A1803" s="2"/>
      <c r="B1803" s="2"/>
      <c r="C1803" s="2"/>
      <c r="D1803" s="2"/>
      <c r="E1803" s="55"/>
      <c r="F1803" s="56"/>
      <c r="G1803" s="56"/>
      <c r="H1803" s="56"/>
      <c r="I1803" s="56"/>
      <c r="J1803" s="56"/>
      <c r="K1803" s="57"/>
      <c r="L1803" s="58"/>
      <c r="M1803" s="59"/>
      <c r="N1803" s="69"/>
      <c r="O1803" s="70"/>
      <c r="P1803" s="69"/>
      <c r="Q1803" s="71"/>
      <c r="R1803" s="71"/>
      <c r="S1803" s="70"/>
      <c r="T1803" s="69"/>
      <c r="U1803" s="70"/>
      <c r="V1803" s="55"/>
      <c r="W1803" s="56"/>
      <c r="X1803" s="57"/>
    </row>
    <row r="1804" spans="1:24" ht="18.75" customHeight="1">
      <c r="A1804" s="2"/>
      <c r="B1804" s="2"/>
      <c r="C1804" s="2"/>
      <c r="D1804" s="2"/>
      <c r="E1804" s="55"/>
      <c r="F1804" s="56"/>
      <c r="G1804" s="56"/>
      <c r="H1804" s="56"/>
      <c r="I1804" s="56"/>
      <c r="J1804" s="56"/>
      <c r="K1804" s="57"/>
      <c r="L1804" s="58"/>
      <c r="M1804" s="59"/>
      <c r="N1804" s="69"/>
      <c r="O1804" s="70"/>
      <c r="P1804" s="69"/>
      <c r="Q1804" s="71"/>
      <c r="R1804" s="71"/>
      <c r="S1804" s="70"/>
      <c r="T1804" s="69"/>
      <c r="U1804" s="70"/>
      <c r="V1804" s="55"/>
      <c r="W1804" s="56"/>
      <c r="X1804" s="57"/>
    </row>
    <row r="1805" spans="1:24" ht="18.75" customHeight="1">
      <c r="A1805" s="2"/>
      <c r="B1805" s="2"/>
      <c r="C1805" s="2"/>
      <c r="D1805" s="2"/>
      <c r="E1805" s="55"/>
      <c r="F1805" s="56"/>
      <c r="G1805" s="56"/>
      <c r="H1805" s="56"/>
      <c r="I1805" s="56"/>
      <c r="J1805" s="56"/>
      <c r="K1805" s="57"/>
      <c r="L1805" s="58"/>
      <c r="M1805" s="59"/>
      <c r="N1805" s="69"/>
      <c r="O1805" s="70"/>
      <c r="P1805" s="69"/>
      <c r="Q1805" s="71"/>
      <c r="R1805" s="71"/>
      <c r="S1805" s="70"/>
      <c r="T1805" s="69"/>
      <c r="U1805" s="70"/>
      <c r="V1805" s="55"/>
      <c r="W1805" s="56"/>
      <c r="X1805" s="57"/>
    </row>
    <row r="1806" spans="1:24" ht="18.75" customHeight="1">
      <c r="A1806" s="2"/>
      <c r="B1806" s="2"/>
      <c r="C1806" s="2"/>
      <c r="D1806" s="2"/>
      <c r="E1806" s="55"/>
      <c r="F1806" s="56"/>
      <c r="G1806" s="56"/>
      <c r="H1806" s="56"/>
      <c r="I1806" s="56"/>
      <c r="J1806" s="56"/>
      <c r="K1806" s="57"/>
      <c r="L1806" s="58"/>
      <c r="M1806" s="59"/>
      <c r="N1806" s="69"/>
      <c r="O1806" s="70"/>
      <c r="P1806" s="69"/>
      <c r="Q1806" s="71"/>
      <c r="R1806" s="71"/>
      <c r="S1806" s="70"/>
      <c r="T1806" s="69"/>
      <c r="U1806" s="70"/>
      <c r="V1806" s="55"/>
      <c r="W1806" s="56"/>
      <c r="X1806" s="57"/>
    </row>
    <row r="1807" spans="1:24" ht="18.75" customHeight="1">
      <c r="A1807" s="2"/>
      <c r="B1807" s="2"/>
      <c r="C1807" s="2"/>
      <c r="D1807" s="2"/>
      <c r="E1807" s="55"/>
      <c r="F1807" s="56"/>
      <c r="G1807" s="56"/>
      <c r="H1807" s="56"/>
      <c r="I1807" s="56"/>
      <c r="J1807" s="56"/>
      <c r="K1807" s="57"/>
      <c r="L1807" s="58"/>
      <c r="M1807" s="59"/>
      <c r="N1807" s="69"/>
      <c r="O1807" s="70"/>
      <c r="P1807" s="69"/>
      <c r="Q1807" s="71"/>
      <c r="R1807" s="71"/>
      <c r="S1807" s="70"/>
      <c r="T1807" s="69"/>
      <c r="U1807" s="70"/>
      <c r="V1807" s="55"/>
      <c r="W1807" s="56"/>
      <c r="X1807" s="57"/>
    </row>
    <row r="1808" spans="1:24" ht="18.75" customHeight="1">
      <c r="A1808" s="2"/>
      <c r="B1808" s="2"/>
      <c r="C1808" s="2"/>
      <c r="D1808" s="2"/>
      <c r="E1808" s="55"/>
      <c r="F1808" s="56"/>
      <c r="G1808" s="56"/>
      <c r="H1808" s="56"/>
      <c r="I1808" s="56"/>
      <c r="J1808" s="56"/>
      <c r="K1808" s="57"/>
      <c r="L1808" s="58"/>
      <c r="M1808" s="59"/>
      <c r="N1808" s="69"/>
      <c r="O1808" s="70"/>
      <c r="P1808" s="69"/>
      <c r="Q1808" s="71"/>
      <c r="R1808" s="71"/>
      <c r="S1808" s="70"/>
      <c r="T1808" s="69"/>
      <c r="U1808" s="70"/>
      <c r="V1808" s="55"/>
      <c r="W1808" s="56"/>
      <c r="X1808" s="57"/>
    </row>
    <row r="1809" spans="1:24" ht="18.75" customHeight="1">
      <c r="A1809" s="2"/>
      <c r="B1809" s="2"/>
      <c r="C1809" s="2"/>
      <c r="D1809" s="2"/>
      <c r="E1809" s="55"/>
      <c r="F1809" s="56"/>
      <c r="G1809" s="56"/>
      <c r="H1809" s="56"/>
      <c r="I1809" s="56"/>
      <c r="J1809" s="56"/>
      <c r="K1809" s="57"/>
      <c r="L1809" s="58"/>
      <c r="M1809" s="59"/>
      <c r="N1809" s="69"/>
      <c r="O1809" s="70"/>
      <c r="P1809" s="69"/>
      <c r="Q1809" s="71"/>
      <c r="R1809" s="71"/>
      <c r="S1809" s="70"/>
      <c r="T1809" s="69"/>
      <c r="U1809" s="70"/>
      <c r="V1809" s="55"/>
      <c r="W1809" s="56"/>
      <c r="X1809" s="57"/>
    </row>
    <row r="1810" spans="1:24" ht="37.65" customHeight="1">
      <c r="A1810" s="2"/>
      <c r="B1810" s="2"/>
      <c r="C1810" s="2"/>
      <c r="D1810" s="2"/>
      <c r="E1810" s="55" t="s">
        <v>3410</v>
      </c>
      <c r="F1810" s="56"/>
      <c r="G1810" s="56"/>
      <c r="H1810" s="56"/>
      <c r="I1810" s="56"/>
      <c r="J1810" s="56"/>
      <c r="K1810" s="56"/>
      <c r="L1810" s="56"/>
      <c r="M1810" s="57"/>
      <c r="N1810" s="58" t="s">
        <v>3599</v>
      </c>
      <c r="O1810" s="60"/>
      <c r="P1810" s="60"/>
      <c r="Q1810" s="60"/>
      <c r="R1810" s="60"/>
      <c r="S1810" s="59"/>
      <c r="T1810" s="72" t="str">
        <f>IF(COUNT(T1802,N1802)=2,IF(N1802=0,"-",ROUND(T1802/N1802,2)),"-")</f>
        <v>-</v>
      </c>
      <c r="U1810" s="73"/>
      <c r="V1810" s="55"/>
      <c r="W1810" s="56"/>
      <c r="X1810" s="57"/>
    </row>
    <row r="1811" spans="1:24" ht="49.5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</row>
    <row r="1812" spans="1:24" ht="12" customHeight="1">
      <c r="A1812" s="2"/>
      <c r="B1812" s="2"/>
      <c r="C1812" s="75" t="s">
        <v>42</v>
      </c>
      <c r="D1812" s="75"/>
      <c r="E1812" s="75"/>
      <c r="F1812" s="75"/>
      <c r="G1812" s="75"/>
      <c r="H1812" s="2"/>
      <c r="I1812" s="75" t="s">
        <v>43</v>
      </c>
      <c r="J1812" s="75"/>
      <c r="K1812" s="2"/>
      <c r="L1812" s="2"/>
      <c r="M1812" s="75" t="s">
        <v>44</v>
      </c>
      <c r="N1812" s="75"/>
      <c r="O1812" s="2"/>
      <c r="P1812" s="2"/>
      <c r="Q1812" s="10" t="s">
        <v>43</v>
      </c>
      <c r="R1812" s="2"/>
      <c r="S1812" s="2"/>
      <c r="T1812" s="2"/>
      <c r="U1812" s="2"/>
      <c r="V1812" s="2"/>
      <c r="W1812" s="2"/>
      <c r="X1812" s="2"/>
    </row>
    <row r="1813" spans="1:24" ht="6.45" customHeight="1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</row>
    <row r="1814" spans="1:24" ht="20.85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</row>
    <row r="1815" spans="1:24" ht="18" customHeight="1">
      <c r="A1815" s="74" t="s">
        <v>0</v>
      </c>
      <c r="B1815" s="74"/>
      <c r="C1815" s="74"/>
      <c r="D1815" s="74"/>
      <c r="E1815" s="74"/>
      <c r="F1815" s="74"/>
      <c r="G1815" s="74"/>
      <c r="H1815" s="74"/>
      <c r="I1815" s="74"/>
      <c r="J1815" s="74"/>
      <c r="K1815" s="74"/>
      <c r="L1815" s="74"/>
      <c r="M1815" s="74"/>
      <c r="N1815" s="74"/>
      <c r="O1815" s="74"/>
      <c r="P1815" s="74"/>
      <c r="Q1815" s="74"/>
      <c r="R1815" s="74"/>
      <c r="S1815" s="74"/>
      <c r="T1815" s="74"/>
      <c r="U1815" s="74"/>
      <c r="V1815" s="74"/>
      <c r="W1815" s="74"/>
      <c r="X1815" s="74"/>
    </row>
    <row r="1816" spans="1:24" ht="6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</row>
    <row r="1817" spans="1:24" ht="18" customHeight="1">
      <c r="A1817" s="74" t="s">
        <v>3387</v>
      </c>
      <c r="B1817" s="74"/>
      <c r="C1817" s="74"/>
      <c r="D1817" s="74"/>
      <c r="E1817" s="74"/>
      <c r="F1817" s="74"/>
      <c r="G1817" s="74"/>
      <c r="H1817" s="74"/>
      <c r="I1817" s="74"/>
      <c r="J1817" s="74"/>
      <c r="K1817" s="74"/>
      <c r="L1817" s="74"/>
      <c r="M1817" s="74"/>
      <c r="N1817" s="74"/>
      <c r="O1817" s="74"/>
      <c r="P1817" s="74"/>
      <c r="Q1817" s="74"/>
      <c r="R1817" s="74"/>
      <c r="S1817" s="74"/>
      <c r="T1817" s="74"/>
      <c r="U1817" s="74"/>
      <c r="V1817" s="74"/>
      <c r="W1817" s="74"/>
      <c r="X1817" s="74"/>
    </row>
    <row r="1818" spans="1:24" ht="4.05" customHeight="1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</row>
    <row r="1819" spans="1:24" ht="12" customHeight="1">
      <c r="A1819" s="2"/>
      <c r="B1819" s="2"/>
      <c r="C1819" s="2"/>
      <c r="D1819" s="2"/>
      <c r="E1819" s="2"/>
      <c r="F1819" s="75" t="s">
        <v>3388</v>
      </c>
      <c r="G1819" s="75"/>
      <c r="H1819" s="75"/>
      <c r="I1819" s="75"/>
      <c r="J1819" s="75"/>
      <c r="K1819" s="75"/>
      <c r="L1819" s="75"/>
      <c r="M1819" s="75"/>
      <c r="N1819" s="75"/>
      <c r="O1819" s="75"/>
      <c r="P1819" s="75"/>
      <c r="Q1819" s="75"/>
      <c r="R1819" s="75"/>
      <c r="S1819" s="2"/>
      <c r="T1819" s="2"/>
      <c r="U1819" s="2"/>
      <c r="V1819" s="2"/>
      <c r="W1819" s="2"/>
      <c r="X1819" s="2"/>
    </row>
    <row r="1820" spans="1:24" ht="1.05" customHeight="1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</row>
    <row r="1821" spans="1:24" ht="2.7" customHeight="1">
      <c r="A1821" s="2"/>
      <c r="B1821" s="2"/>
      <c r="C1821" s="2"/>
      <c r="D1821" s="2"/>
      <c r="E1821" s="2"/>
      <c r="F1821" s="75" t="s">
        <v>3389</v>
      </c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</row>
    <row r="1822" spans="1:24" ht="9.15" customHeight="1">
      <c r="A1822" s="2"/>
      <c r="B1822" s="2"/>
      <c r="C1822" s="2"/>
      <c r="D1822" s="2"/>
      <c r="E1822" s="2"/>
      <c r="F1822" s="75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76" t="s">
        <v>2</v>
      </c>
      <c r="V1822" s="76"/>
      <c r="W1822" s="76"/>
      <c r="X1822" s="76"/>
    </row>
    <row r="1823" spans="1:24" ht="2.7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76"/>
      <c r="V1823" s="76"/>
      <c r="W1823" s="76"/>
      <c r="X1823" s="76"/>
    </row>
    <row r="1824" spans="1:24" ht="0.45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</row>
    <row r="1825" spans="1:24" ht="2.1" customHeight="1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75" t="s">
        <v>3703</v>
      </c>
      <c r="V1825" s="75"/>
      <c r="W1825" s="75"/>
      <c r="X1825" s="2"/>
    </row>
    <row r="1826" spans="1:24" ht="9.75" customHeight="1">
      <c r="A1826" s="2"/>
      <c r="B1826" s="75" t="s">
        <v>3391</v>
      </c>
      <c r="C1826" s="75"/>
      <c r="D1826" s="2"/>
      <c r="E1826" s="2"/>
      <c r="F1826" s="75" t="s">
        <v>3392</v>
      </c>
      <c r="G1826" s="75"/>
      <c r="H1826" s="75"/>
      <c r="I1826" s="75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75"/>
      <c r="V1826" s="75"/>
      <c r="W1826" s="75"/>
      <c r="X1826" s="2"/>
    </row>
    <row r="1827" spans="1:24" ht="2.1" customHeight="1">
      <c r="A1827" s="2"/>
      <c r="B1827" s="75"/>
      <c r="C1827" s="75"/>
      <c r="D1827" s="2"/>
      <c r="E1827" s="2"/>
      <c r="F1827" s="75"/>
      <c r="G1827" s="75"/>
      <c r="H1827" s="75"/>
      <c r="I1827" s="75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</row>
    <row r="1828" spans="1:24" ht="1.8" customHeight="1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</row>
    <row r="1829" spans="1:24" ht="36.75" customHeight="1">
      <c r="A1829" s="49" t="s">
        <v>286</v>
      </c>
      <c r="B1829" s="50"/>
      <c r="C1829" s="50"/>
      <c r="D1829" s="51"/>
      <c r="E1829" s="49" t="s">
        <v>3704</v>
      </c>
      <c r="F1829" s="50"/>
      <c r="G1829" s="50"/>
      <c r="H1829" s="50"/>
      <c r="I1829" s="50"/>
      <c r="J1829" s="50"/>
      <c r="K1829" s="50"/>
      <c r="L1829" s="50"/>
      <c r="M1829" s="51"/>
      <c r="N1829" s="52" t="s">
        <v>3585</v>
      </c>
      <c r="O1829" s="53"/>
      <c r="P1829" s="53"/>
      <c r="Q1829" s="53"/>
      <c r="R1829" s="53"/>
      <c r="S1829" s="54"/>
      <c r="T1829" s="49" t="s">
        <v>3705</v>
      </c>
      <c r="U1829" s="50"/>
      <c r="V1829" s="50"/>
      <c r="W1829" s="50"/>
      <c r="X1829" s="51"/>
    </row>
    <row r="1830" spans="1:24" ht="18.75" customHeight="1">
      <c r="A1830" s="2"/>
      <c r="B1830" s="2"/>
      <c r="C1830" s="2"/>
      <c r="D1830" s="2"/>
      <c r="E1830" s="55" t="s">
        <v>3396</v>
      </c>
      <c r="F1830" s="56"/>
      <c r="G1830" s="56"/>
      <c r="H1830" s="56"/>
      <c r="I1830" s="56"/>
      <c r="J1830" s="56"/>
      <c r="K1830" s="57"/>
      <c r="L1830" s="58" t="s">
        <v>3397</v>
      </c>
      <c r="M1830" s="59"/>
      <c r="N1830" s="58" t="s">
        <v>3398</v>
      </c>
      <c r="O1830" s="59"/>
      <c r="P1830" s="58" t="s">
        <v>3399</v>
      </c>
      <c r="Q1830" s="60"/>
      <c r="R1830" s="60"/>
      <c r="S1830" s="59"/>
      <c r="T1830" s="58" t="s">
        <v>3400</v>
      </c>
      <c r="U1830" s="59"/>
      <c r="V1830" s="58" t="s">
        <v>53</v>
      </c>
      <c r="W1830" s="60"/>
      <c r="X1830" s="59"/>
    </row>
    <row r="1831" spans="1:24" ht="37.65" customHeight="1">
      <c r="A1831" s="2"/>
      <c r="B1831" s="2"/>
      <c r="C1831" s="2"/>
      <c r="D1831" s="2"/>
      <c r="E1831" s="55" t="s">
        <v>3587</v>
      </c>
      <c r="F1831" s="56"/>
      <c r="G1831" s="56"/>
      <c r="H1831" s="56"/>
      <c r="I1831" s="56"/>
      <c r="J1831" s="56"/>
      <c r="K1831" s="57"/>
      <c r="L1831" s="58" t="s">
        <v>58</v>
      </c>
      <c r="M1831" s="59"/>
      <c r="N1831" s="61">
        <v>20</v>
      </c>
      <c r="O1831" s="62"/>
      <c r="P1831" s="63"/>
      <c r="Q1831" s="64"/>
      <c r="R1831" s="64"/>
      <c r="S1831" s="65"/>
      <c r="T1831" s="63" t="str">
        <f t="shared" ref="T1831:T1837" si="23">IF(COUNT(N1831,P1831)=2,ROUND(N1831*P1831,2),"-
-")</f>
        <v>-
-</v>
      </c>
      <c r="U1831" s="65"/>
      <c r="V1831" s="55" t="s">
        <v>3588</v>
      </c>
      <c r="W1831" s="56"/>
      <c r="X1831" s="57"/>
    </row>
    <row r="1832" spans="1:24" ht="37.65" customHeight="1">
      <c r="A1832" s="2"/>
      <c r="B1832" s="2"/>
      <c r="C1832" s="2"/>
      <c r="D1832" s="2"/>
      <c r="E1832" s="55" t="s">
        <v>3589</v>
      </c>
      <c r="F1832" s="56"/>
      <c r="G1832" s="56"/>
      <c r="H1832" s="56"/>
      <c r="I1832" s="56"/>
      <c r="J1832" s="56"/>
      <c r="K1832" s="57"/>
      <c r="L1832" s="58" t="s">
        <v>58</v>
      </c>
      <c r="M1832" s="59"/>
      <c r="N1832" s="61">
        <v>40</v>
      </c>
      <c r="O1832" s="62"/>
      <c r="P1832" s="63"/>
      <c r="Q1832" s="64"/>
      <c r="R1832" s="64"/>
      <c r="S1832" s="65"/>
      <c r="T1832" s="63" t="str">
        <f t="shared" si="23"/>
        <v>-
-</v>
      </c>
      <c r="U1832" s="65"/>
      <c r="V1832" s="55" t="s">
        <v>3590</v>
      </c>
      <c r="W1832" s="56"/>
      <c r="X1832" s="57"/>
    </row>
    <row r="1833" spans="1:24" ht="37.65" customHeight="1">
      <c r="A1833" s="2"/>
      <c r="B1833" s="2"/>
      <c r="C1833" s="2"/>
      <c r="D1833" s="2"/>
      <c r="E1833" s="55" t="s">
        <v>3591</v>
      </c>
      <c r="F1833" s="56"/>
      <c r="G1833" s="56"/>
      <c r="H1833" s="56"/>
      <c r="I1833" s="56"/>
      <c r="J1833" s="56"/>
      <c r="K1833" s="57"/>
      <c r="L1833" s="58" t="s">
        <v>65</v>
      </c>
      <c r="M1833" s="59"/>
      <c r="N1833" s="61">
        <v>1</v>
      </c>
      <c r="O1833" s="62"/>
      <c r="P1833" s="63"/>
      <c r="Q1833" s="64"/>
      <c r="R1833" s="64"/>
      <c r="S1833" s="65"/>
      <c r="T1833" s="63" t="str">
        <f t="shared" si="23"/>
        <v>-
-</v>
      </c>
      <c r="U1833" s="65"/>
      <c r="V1833" s="55" t="s">
        <v>3592</v>
      </c>
      <c r="W1833" s="56"/>
      <c r="X1833" s="57"/>
    </row>
    <row r="1834" spans="1:24" ht="37.65" customHeight="1">
      <c r="A1834" s="2"/>
      <c r="B1834" s="2"/>
      <c r="C1834" s="2"/>
      <c r="D1834" s="2"/>
      <c r="E1834" s="55" t="s">
        <v>3593</v>
      </c>
      <c r="F1834" s="56"/>
      <c r="G1834" s="56"/>
      <c r="H1834" s="56"/>
      <c r="I1834" s="56"/>
      <c r="J1834" s="56"/>
      <c r="K1834" s="57"/>
      <c r="L1834" s="58" t="s">
        <v>65</v>
      </c>
      <c r="M1834" s="59"/>
      <c r="N1834" s="61">
        <v>1</v>
      </c>
      <c r="O1834" s="62"/>
      <c r="P1834" s="63"/>
      <c r="Q1834" s="64"/>
      <c r="R1834" s="64"/>
      <c r="S1834" s="65"/>
      <c r="T1834" s="63" t="str">
        <f t="shared" si="23"/>
        <v>-
-</v>
      </c>
      <c r="U1834" s="65"/>
      <c r="V1834" s="55" t="s">
        <v>3594</v>
      </c>
      <c r="W1834" s="56"/>
      <c r="X1834" s="57"/>
    </row>
    <row r="1835" spans="1:24" ht="37.65" customHeight="1">
      <c r="A1835" s="2"/>
      <c r="B1835" s="2"/>
      <c r="C1835" s="2"/>
      <c r="D1835" s="2"/>
      <c r="E1835" s="55" t="s">
        <v>3595</v>
      </c>
      <c r="F1835" s="56"/>
      <c r="G1835" s="56"/>
      <c r="H1835" s="56"/>
      <c r="I1835" s="56"/>
      <c r="J1835" s="56"/>
      <c r="K1835" s="57"/>
      <c r="L1835" s="58" t="s">
        <v>65</v>
      </c>
      <c r="M1835" s="59"/>
      <c r="N1835" s="61">
        <v>1</v>
      </c>
      <c r="O1835" s="62"/>
      <c r="P1835" s="63"/>
      <c r="Q1835" s="64"/>
      <c r="R1835" s="64"/>
      <c r="S1835" s="65"/>
      <c r="T1835" s="63" t="str">
        <f t="shared" si="23"/>
        <v>-
-</v>
      </c>
      <c r="U1835" s="65"/>
      <c r="V1835" s="55" t="s">
        <v>3596</v>
      </c>
      <c r="W1835" s="56"/>
      <c r="X1835" s="57"/>
    </row>
    <row r="1836" spans="1:24" ht="37.65" customHeight="1">
      <c r="A1836" s="2"/>
      <c r="B1836" s="2"/>
      <c r="C1836" s="2"/>
      <c r="D1836" s="2"/>
      <c r="E1836" s="55" t="s">
        <v>3616</v>
      </c>
      <c r="F1836" s="56"/>
      <c r="G1836" s="56"/>
      <c r="H1836" s="56"/>
      <c r="I1836" s="56"/>
      <c r="J1836" s="56"/>
      <c r="K1836" s="57"/>
      <c r="L1836" s="58" t="s">
        <v>65</v>
      </c>
      <c r="M1836" s="59"/>
      <c r="N1836" s="61">
        <v>1</v>
      </c>
      <c r="O1836" s="62"/>
      <c r="P1836" s="63"/>
      <c r="Q1836" s="64"/>
      <c r="R1836" s="64"/>
      <c r="S1836" s="65"/>
      <c r="T1836" s="63" t="str">
        <f t="shared" si="23"/>
        <v>-
-</v>
      </c>
      <c r="U1836" s="65"/>
      <c r="V1836" s="55" t="s">
        <v>3617</v>
      </c>
      <c r="W1836" s="56"/>
      <c r="X1836" s="57"/>
    </row>
    <row r="1837" spans="1:24" ht="37.65" customHeight="1">
      <c r="A1837" s="2"/>
      <c r="B1837" s="2"/>
      <c r="C1837" s="2"/>
      <c r="D1837" s="2"/>
      <c r="E1837" s="55" t="s">
        <v>3706</v>
      </c>
      <c r="F1837" s="56"/>
      <c r="G1837" s="56"/>
      <c r="H1837" s="56"/>
      <c r="I1837" s="56"/>
      <c r="J1837" s="56"/>
      <c r="K1837" s="57"/>
      <c r="L1837" s="58" t="s">
        <v>65</v>
      </c>
      <c r="M1837" s="59"/>
      <c r="N1837" s="61">
        <v>1</v>
      </c>
      <c r="O1837" s="62"/>
      <c r="P1837" s="63"/>
      <c r="Q1837" s="64"/>
      <c r="R1837" s="64"/>
      <c r="S1837" s="65"/>
      <c r="T1837" s="63" t="str">
        <f t="shared" si="23"/>
        <v>-
-</v>
      </c>
      <c r="U1837" s="65"/>
      <c r="V1837" s="55" t="s">
        <v>3707</v>
      </c>
      <c r="W1837" s="56"/>
      <c r="X1837" s="57"/>
    </row>
    <row r="1838" spans="1:24" ht="18.75" customHeight="1">
      <c r="A1838" s="2"/>
      <c r="B1838" s="2"/>
      <c r="C1838" s="2"/>
      <c r="D1838" s="2"/>
      <c r="E1838" s="55" t="s">
        <v>3405</v>
      </c>
      <c r="F1838" s="56"/>
      <c r="G1838" s="56"/>
      <c r="H1838" s="56"/>
      <c r="I1838" s="56"/>
      <c r="J1838" s="56"/>
      <c r="K1838" s="57"/>
      <c r="L1838" s="58" t="s">
        <v>65</v>
      </c>
      <c r="M1838" s="59"/>
      <c r="N1838" s="61">
        <v>1</v>
      </c>
      <c r="O1838" s="62"/>
      <c r="P1838" s="63"/>
      <c r="Q1838" s="64"/>
      <c r="R1838" s="64"/>
      <c r="S1838" s="65"/>
      <c r="T1838" s="63" t="str">
        <f>IF(COUNT(N1838,P1838)=2,ROUND(N1838*P1838,2),"-")</f>
        <v>-</v>
      </c>
      <c r="U1838" s="65"/>
      <c r="V1838" s="55" t="s">
        <v>3406</v>
      </c>
      <c r="W1838" s="56"/>
      <c r="X1838" s="57"/>
    </row>
    <row r="1839" spans="1:24" ht="18.75" customHeight="1">
      <c r="A1839" s="2"/>
      <c r="B1839" s="2"/>
      <c r="C1839" s="2"/>
      <c r="D1839" s="2"/>
      <c r="E1839" s="55" t="s">
        <v>3407</v>
      </c>
      <c r="F1839" s="56"/>
      <c r="G1839" s="56"/>
      <c r="H1839" s="56"/>
      <c r="I1839" s="56"/>
      <c r="J1839" s="56"/>
      <c r="K1839" s="57"/>
      <c r="L1839" s="58" t="s">
        <v>65</v>
      </c>
      <c r="M1839" s="59"/>
      <c r="N1839" s="61">
        <v>1</v>
      </c>
      <c r="O1839" s="62"/>
      <c r="P1839" s="63" t="str">
        <f>IF(COUNT(T1831,T1832,T1833,T1834,T1835,T1836,T1837,T1838)=8,ROUND(SUM(T1831,T1832,T1833,T1834,T1835,T1836,T1837,T1838)*0.02,2),"")</f>
        <v/>
      </c>
      <c r="Q1839" s="64"/>
      <c r="R1839" s="64"/>
      <c r="S1839" s="65"/>
      <c r="T1839" s="63" t="str">
        <f>IF(COUNT(N1839,P1839)=2,ROUND(N1839*P1839,2),"-")</f>
        <v>-</v>
      </c>
      <c r="U1839" s="65"/>
      <c r="V1839" s="55" t="s">
        <v>3408</v>
      </c>
      <c r="W1839" s="56"/>
      <c r="X1839" s="57"/>
    </row>
    <row r="1840" spans="1:24" ht="18.899999999999999" customHeight="1">
      <c r="A1840" s="2"/>
      <c r="B1840" s="2"/>
      <c r="C1840" s="2"/>
      <c r="D1840" s="2"/>
      <c r="E1840" s="55" t="s">
        <v>3409</v>
      </c>
      <c r="F1840" s="56"/>
      <c r="G1840" s="56"/>
      <c r="H1840" s="56"/>
      <c r="I1840" s="56"/>
      <c r="J1840" s="56"/>
      <c r="K1840" s="57"/>
      <c r="L1840" s="58" t="s">
        <v>207</v>
      </c>
      <c r="M1840" s="59"/>
      <c r="N1840" s="61">
        <v>1</v>
      </c>
      <c r="O1840" s="62"/>
      <c r="P1840" s="66"/>
      <c r="Q1840" s="67"/>
      <c r="R1840" s="67"/>
      <c r="S1840" s="68"/>
      <c r="T1840" s="63" t="str">
        <f>IF(COUNT(T1831,T1832,T1833,T1834,T1835,T1836,T1837,T1838,T1839)=9,SUM(T1831,T1832,T1833,T1834,T1835,T1836,T1837,T1838,T1839),"-")</f>
        <v>-</v>
      </c>
      <c r="U1840" s="65"/>
      <c r="V1840" s="55"/>
      <c r="W1840" s="56"/>
      <c r="X1840" s="57"/>
    </row>
    <row r="1841" spans="1:24" ht="18.75" customHeight="1">
      <c r="A1841" s="2"/>
      <c r="B1841" s="2"/>
      <c r="C1841" s="2"/>
      <c r="D1841" s="2"/>
      <c r="E1841" s="55"/>
      <c r="F1841" s="56"/>
      <c r="G1841" s="56"/>
      <c r="H1841" s="56"/>
      <c r="I1841" s="56"/>
      <c r="J1841" s="56"/>
      <c r="K1841" s="57"/>
      <c r="L1841" s="58"/>
      <c r="M1841" s="59"/>
      <c r="N1841" s="69"/>
      <c r="O1841" s="70"/>
      <c r="P1841" s="69"/>
      <c r="Q1841" s="71"/>
      <c r="R1841" s="71"/>
      <c r="S1841" s="70"/>
      <c r="T1841" s="69"/>
      <c r="U1841" s="70"/>
      <c r="V1841" s="55"/>
      <c r="W1841" s="56"/>
      <c r="X1841" s="57"/>
    </row>
    <row r="1842" spans="1:24" ht="18.75" customHeight="1">
      <c r="A1842" s="2"/>
      <c r="B1842" s="2"/>
      <c r="C1842" s="2"/>
      <c r="D1842" s="2"/>
      <c r="E1842" s="55"/>
      <c r="F1842" s="56"/>
      <c r="G1842" s="56"/>
      <c r="H1842" s="56"/>
      <c r="I1842" s="56"/>
      <c r="J1842" s="56"/>
      <c r="K1842" s="57"/>
      <c r="L1842" s="58"/>
      <c r="M1842" s="59"/>
      <c r="N1842" s="69"/>
      <c r="O1842" s="70"/>
      <c r="P1842" s="69"/>
      <c r="Q1842" s="71"/>
      <c r="R1842" s="71"/>
      <c r="S1842" s="70"/>
      <c r="T1842" s="69"/>
      <c r="U1842" s="70"/>
      <c r="V1842" s="55"/>
      <c r="W1842" s="56"/>
      <c r="X1842" s="57"/>
    </row>
    <row r="1843" spans="1:24" ht="18.75" customHeight="1">
      <c r="A1843" s="2"/>
      <c r="B1843" s="2"/>
      <c r="C1843" s="2"/>
      <c r="D1843" s="2"/>
      <c r="E1843" s="55"/>
      <c r="F1843" s="56"/>
      <c r="G1843" s="56"/>
      <c r="H1843" s="56"/>
      <c r="I1843" s="56"/>
      <c r="J1843" s="56"/>
      <c r="K1843" s="57"/>
      <c r="L1843" s="58"/>
      <c r="M1843" s="59"/>
      <c r="N1843" s="69"/>
      <c r="O1843" s="70"/>
      <c r="P1843" s="69"/>
      <c r="Q1843" s="71"/>
      <c r="R1843" s="71"/>
      <c r="S1843" s="70"/>
      <c r="T1843" s="69"/>
      <c r="U1843" s="70"/>
      <c r="V1843" s="55"/>
      <c r="W1843" s="56"/>
      <c r="X1843" s="57"/>
    </row>
    <row r="1844" spans="1:24" ht="18.75" customHeight="1">
      <c r="A1844" s="2"/>
      <c r="B1844" s="2"/>
      <c r="C1844" s="2"/>
      <c r="D1844" s="2"/>
      <c r="E1844" s="55"/>
      <c r="F1844" s="56"/>
      <c r="G1844" s="56"/>
      <c r="H1844" s="56"/>
      <c r="I1844" s="56"/>
      <c r="J1844" s="56"/>
      <c r="K1844" s="57"/>
      <c r="L1844" s="58"/>
      <c r="M1844" s="59"/>
      <c r="N1844" s="69"/>
      <c r="O1844" s="70"/>
      <c r="P1844" s="69"/>
      <c r="Q1844" s="71"/>
      <c r="R1844" s="71"/>
      <c r="S1844" s="70"/>
      <c r="T1844" s="69"/>
      <c r="U1844" s="70"/>
      <c r="V1844" s="55"/>
      <c r="W1844" s="56"/>
      <c r="X1844" s="57"/>
    </row>
    <row r="1845" spans="1:24" ht="18.75" customHeight="1">
      <c r="A1845" s="2"/>
      <c r="B1845" s="2"/>
      <c r="C1845" s="2"/>
      <c r="D1845" s="2"/>
      <c r="E1845" s="55"/>
      <c r="F1845" s="56"/>
      <c r="G1845" s="56"/>
      <c r="H1845" s="56"/>
      <c r="I1845" s="56"/>
      <c r="J1845" s="56"/>
      <c r="K1845" s="57"/>
      <c r="L1845" s="58"/>
      <c r="M1845" s="59"/>
      <c r="N1845" s="69"/>
      <c r="O1845" s="70"/>
      <c r="P1845" s="69"/>
      <c r="Q1845" s="71"/>
      <c r="R1845" s="71"/>
      <c r="S1845" s="70"/>
      <c r="T1845" s="69"/>
      <c r="U1845" s="70"/>
      <c r="V1845" s="55"/>
      <c r="W1845" s="56"/>
      <c r="X1845" s="57"/>
    </row>
    <row r="1846" spans="1:24" ht="18.75" customHeight="1">
      <c r="A1846" s="2"/>
      <c r="B1846" s="2"/>
      <c r="C1846" s="2"/>
      <c r="D1846" s="2"/>
      <c r="E1846" s="55"/>
      <c r="F1846" s="56"/>
      <c r="G1846" s="56"/>
      <c r="H1846" s="56"/>
      <c r="I1846" s="56"/>
      <c r="J1846" s="56"/>
      <c r="K1846" s="57"/>
      <c r="L1846" s="58"/>
      <c r="M1846" s="59"/>
      <c r="N1846" s="69"/>
      <c r="O1846" s="70"/>
      <c r="P1846" s="69"/>
      <c r="Q1846" s="71"/>
      <c r="R1846" s="71"/>
      <c r="S1846" s="70"/>
      <c r="T1846" s="69"/>
      <c r="U1846" s="70"/>
      <c r="V1846" s="55"/>
      <c r="W1846" s="56"/>
      <c r="X1846" s="57"/>
    </row>
    <row r="1847" spans="1:24" ht="18.75" customHeight="1">
      <c r="A1847" s="2"/>
      <c r="B1847" s="2"/>
      <c r="C1847" s="2"/>
      <c r="D1847" s="2"/>
      <c r="E1847" s="55"/>
      <c r="F1847" s="56"/>
      <c r="G1847" s="56"/>
      <c r="H1847" s="56"/>
      <c r="I1847" s="56"/>
      <c r="J1847" s="56"/>
      <c r="K1847" s="57"/>
      <c r="L1847" s="58"/>
      <c r="M1847" s="59"/>
      <c r="N1847" s="69"/>
      <c r="O1847" s="70"/>
      <c r="P1847" s="69"/>
      <c r="Q1847" s="71"/>
      <c r="R1847" s="71"/>
      <c r="S1847" s="70"/>
      <c r="T1847" s="69"/>
      <c r="U1847" s="70"/>
      <c r="V1847" s="55"/>
      <c r="W1847" s="56"/>
      <c r="X1847" s="57"/>
    </row>
    <row r="1848" spans="1:24" ht="18.75" customHeight="1">
      <c r="A1848" s="2"/>
      <c r="B1848" s="2"/>
      <c r="C1848" s="2"/>
      <c r="D1848" s="2"/>
      <c r="E1848" s="55"/>
      <c r="F1848" s="56"/>
      <c r="G1848" s="56"/>
      <c r="H1848" s="56"/>
      <c r="I1848" s="56"/>
      <c r="J1848" s="56"/>
      <c r="K1848" s="57"/>
      <c r="L1848" s="58"/>
      <c r="M1848" s="59"/>
      <c r="N1848" s="69"/>
      <c r="O1848" s="70"/>
      <c r="P1848" s="69"/>
      <c r="Q1848" s="71"/>
      <c r="R1848" s="71"/>
      <c r="S1848" s="70"/>
      <c r="T1848" s="69"/>
      <c r="U1848" s="70"/>
      <c r="V1848" s="55"/>
      <c r="W1848" s="56"/>
      <c r="X1848" s="57"/>
    </row>
    <row r="1849" spans="1:24" ht="18.75" customHeight="1">
      <c r="A1849" s="2"/>
      <c r="B1849" s="2"/>
      <c r="C1849" s="2"/>
      <c r="D1849" s="2"/>
      <c r="E1849" s="55"/>
      <c r="F1849" s="56"/>
      <c r="G1849" s="56"/>
      <c r="H1849" s="56"/>
      <c r="I1849" s="56"/>
      <c r="J1849" s="56"/>
      <c r="K1849" s="57"/>
      <c r="L1849" s="58"/>
      <c r="M1849" s="59"/>
      <c r="N1849" s="69"/>
      <c r="O1849" s="70"/>
      <c r="P1849" s="69"/>
      <c r="Q1849" s="71"/>
      <c r="R1849" s="71"/>
      <c r="S1849" s="70"/>
      <c r="T1849" s="69"/>
      <c r="U1849" s="70"/>
      <c r="V1849" s="55"/>
      <c r="W1849" s="56"/>
      <c r="X1849" s="57"/>
    </row>
    <row r="1850" spans="1:24" ht="18.75" customHeight="1">
      <c r="A1850" s="2"/>
      <c r="B1850" s="2"/>
      <c r="C1850" s="2"/>
      <c r="D1850" s="2"/>
      <c r="E1850" s="55"/>
      <c r="F1850" s="56"/>
      <c r="G1850" s="56"/>
      <c r="H1850" s="56"/>
      <c r="I1850" s="56"/>
      <c r="J1850" s="56"/>
      <c r="K1850" s="57"/>
      <c r="L1850" s="58"/>
      <c r="M1850" s="59"/>
      <c r="N1850" s="69"/>
      <c r="O1850" s="70"/>
      <c r="P1850" s="69"/>
      <c r="Q1850" s="71"/>
      <c r="R1850" s="71"/>
      <c r="S1850" s="70"/>
      <c r="T1850" s="69"/>
      <c r="U1850" s="70"/>
      <c r="V1850" s="55"/>
      <c r="W1850" s="56"/>
      <c r="X1850" s="57"/>
    </row>
    <row r="1851" spans="1:24" ht="18.75" customHeight="1">
      <c r="A1851" s="2"/>
      <c r="B1851" s="2"/>
      <c r="C1851" s="2"/>
      <c r="D1851" s="2"/>
      <c r="E1851" s="55"/>
      <c r="F1851" s="56"/>
      <c r="G1851" s="56"/>
      <c r="H1851" s="56"/>
      <c r="I1851" s="56"/>
      <c r="J1851" s="56"/>
      <c r="K1851" s="57"/>
      <c r="L1851" s="58"/>
      <c r="M1851" s="59"/>
      <c r="N1851" s="69"/>
      <c r="O1851" s="70"/>
      <c r="P1851" s="69"/>
      <c r="Q1851" s="71"/>
      <c r="R1851" s="71"/>
      <c r="S1851" s="70"/>
      <c r="T1851" s="69"/>
      <c r="U1851" s="70"/>
      <c r="V1851" s="55"/>
      <c r="W1851" s="56"/>
      <c r="X1851" s="57"/>
    </row>
    <row r="1852" spans="1:24" ht="37.65" customHeight="1">
      <c r="A1852" s="2"/>
      <c r="B1852" s="2"/>
      <c r="C1852" s="2"/>
      <c r="D1852" s="2"/>
      <c r="E1852" s="55" t="s">
        <v>3410</v>
      </c>
      <c r="F1852" s="56"/>
      <c r="G1852" s="56"/>
      <c r="H1852" s="56"/>
      <c r="I1852" s="56"/>
      <c r="J1852" s="56"/>
      <c r="K1852" s="56"/>
      <c r="L1852" s="56"/>
      <c r="M1852" s="57"/>
      <c r="N1852" s="58" t="s">
        <v>3599</v>
      </c>
      <c r="O1852" s="60"/>
      <c r="P1852" s="60"/>
      <c r="Q1852" s="60"/>
      <c r="R1852" s="60"/>
      <c r="S1852" s="59"/>
      <c r="T1852" s="72" t="str">
        <f>IF(COUNT(T1840,N1840)=2,IF(N1840=0,"-",ROUND(T1840/N1840,2)),"-")</f>
        <v>-</v>
      </c>
      <c r="U1852" s="73"/>
      <c r="V1852" s="55"/>
      <c r="W1852" s="56"/>
      <c r="X1852" s="57"/>
    </row>
    <row r="1853" spans="1:24" ht="49.5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</row>
    <row r="1854" spans="1:24" ht="12" customHeight="1">
      <c r="A1854" s="2"/>
      <c r="B1854" s="2"/>
      <c r="C1854" s="75" t="s">
        <v>42</v>
      </c>
      <c r="D1854" s="75"/>
      <c r="E1854" s="75"/>
      <c r="F1854" s="75"/>
      <c r="G1854" s="75"/>
      <c r="H1854" s="2"/>
      <c r="I1854" s="75" t="s">
        <v>43</v>
      </c>
      <c r="J1854" s="75"/>
      <c r="K1854" s="2"/>
      <c r="L1854" s="2"/>
      <c r="M1854" s="75" t="s">
        <v>44</v>
      </c>
      <c r="N1854" s="75"/>
      <c r="O1854" s="2"/>
      <c r="P1854" s="2"/>
      <c r="Q1854" s="10" t="s">
        <v>43</v>
      </c>
      <c r="R1854" s="2"/>
      <c r="S1854" s="2"/>
      <c r="T1854" s="2"/>
      <c r="U1854" s="2"/>
      <c r="V1854" s="2"/>
      <c r="W1854" s="2"/>
      <c r="X1854" s="2"/>
    </row>
    <row r="1855" spans="1:24" ht="6.45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</row>
    <row r="1856" spans="1:24" ht="20.85" customHeight="1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</row>
    <row r="1857" spans="1:24" ht="18" customHeight="1">
      <c r="A1857" s="74" t="s">
        <v>0</v>
      </c>
      <c r="B1857" s="74"/>
      <c r="C1857" s="74"/>
      <c r="D1857" s="74"/>
      <c r="E1857" s="74"/>
      <c r="F1857" s="74"/>
      <c r="G1857" s="74"/>
      <c r="H1857" s="74"/>
      <c r="I1857" s="74"/>
      <c r="J1857" s="74"/>
      <c r="K1857" s="74"/>
      <c r="L1857" s="74"/>
      <c r="M1857" s="74"/>
      <c r="N1857" s="74"/>
      <c r="O1857" s="74"/>
      <c r="P1857" s="74"/>
      <c r="Q1857" s="74"/>
      <c r="R1857" s="74"/>
      <c r="S1857" s="74"/>
      <c r="T1857" s="74"/>
      <c r="U1857" s="74"/>
      <c r="V1857" s="74"/>
      <c r="W1857" s="74"/>
      <c r="X1857" s="74"/>
    </row>
    <row r="1858" spans="1:24" ht="6" customHeight="1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</row>
    <row r="1859" spans="1:24" ht="18" customHeight="1">
      <c r="A1859" s="74" t="s">
        <v>3387</v>
      </c>
      <c r="B1859" s="74"/>
      <c r="C1859" s="74"/>
      <c r="D1859" s="74"/>
      <c r="E1859" s="74"/>
      <c r="F1859" s="74"/>
      <c r="G1859" s="74"/>
      <c r="H1859" s="74"/>
      <c r="I1859" s="74"/>
      <c r="J1859" s="74"/>
      <c r="K1859" s="74"/>
      <c r="L1859" s="74"/>
      <c r="M1859" s="74"/>
      <c r="N1859" s="74"/>
      <c r="O1859" s="74"/>
      <c r="P1859" s="74"/>
      <c r="Q1859" s="74"/>
      <c r="R1859" s="74"/>
      <c r="S1859" s="74"/>
      <c r="T1859" s="74"/>
      <c r="U1859" s="74"/>
      <c r="V1859" s="74"/>
      <c r="W1859" s="74"/>
      <c r="X1859" s="74"/>
    </row>
    <row r="1860" spans="1:24" ht="4.05" customHeight="1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spans="1:24" ht="12" customHeight="1">
      <c r="A1861" s="2"/>
      <c r="B1861" s="2"/>
      <c r="C1861" s="2"/>
      <c r="D1861" s="2"/>
      <c r="E1861" s="2"/>
      <c r="F1861" s="75" t="s">
        <v>3388</v>
      </c>
      <c r="G1861" s="75"/>
      <c r="H1861" s="75"/>
      <c r="I1861" s="75"/>
      <c r="J1861" s="75"/>
      <c r="K1861" s="75"/>
      <c r="L1861" s="75"/>
      <c r="M1861" s="75"/>
      <c r="N1861" s="75"/>
      <c r="O1861" s="75"/>
      <c r="P1861" s="75"/>
      <c r="Q1861" s="75"/>
      <c r="R1861" s="75"/>
      <c r="S1861" s="2"/>
      <c r="T1861" s="2"/>
      <c r="U1861" s="2"/>
      <c r="V1861" s="2"/>
      <c r="W1861" s="2"/>
      <c r="X1861" s="2"/>
    </row>
    <row r="1862" spans="1:24" ht="1.05" customHeight="1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spans="1:24" ht="2.7" customHeight="1">
      <c r="A1863" s="2"/>
      <c r="B1863" s="2"/>
      <c r="C1863" s="2"/>
      <c r="D1863" s="2"/>
      <c r="E1863" s="2"/>
      <c r="F1863" s="75" t="s">
        <v>3389</v>
      </c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spans="1:24" ht="9.15" customHeight="1">
      <c r="A1864" s="2"/>
      <c r="B1864" s="2"/>
      <c r="C1864" s="2"/>
      <c r="D1864" s="2"/>
      <c r="E1864" s="2"/>
      <c r="F1864" s="75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76" t="s">
        <v>2</v>
      </c>
      <c r="V1864" s="76"/>
      <c r="W1864" s="76"/>
      <c r="X1864" s="76"/>
    </row>
    <row r="1865" spans="1:24" ht="2.7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76"/>
      <c r="V1865" s="76"/>
      <c r="W1865" s="76"/>
      <c r="X1865" s="76"/>
    </row>
    <row r="1866" spans="1:24" ht="0.45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</row>
    <row r="1867" spans="1:24" ht="2.1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75" t="s">
        <v>3708</v>
      </c>
      <c r="V1867" s="75"/>
      <c r="W1867" s="75"/>
      <c r="X1867" s="2"/>
    </row>
    <row r="1868" spans="1:24" ht="9.75" customHeight="1">
      <c r="A1868" s="2"/>
      <c r="B1868" s="75" t="s">
        <v>3391</v>
      </c>
      <c r="C1868" s="75"/>
      <c r="D1868" s="2"/>
      <c r="E1868" s="2"/>
      <c r="F1868" s="75" t="s">
        <v>3392</v>
      </c>
      <c r="G1868" s="75"/>
      <c r="H1868" s="75"/>
      <c r="I1868" s="75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75"/>
      <c r="V1868" s="75"/>
      <c r="W1868" s="75"/>
      <c r="X1868" s="2"/>
    </row>
    <row r="1869" spans="1:24" ht="2.1" customHeight="1">
      <c r="A1869" s="2"/>
      <c r="B1869" s="75"/>
      <c r="C1869" s="75"/>
      <c r="D1869" s="2"/>
      <c r="E1869" s="2"/>
      <c r="F1869" s="75"/>
      <c r="G1869" s="75"/>
      <c r="H1869" s="75"/>
      <c r="I1869" s="75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spans="1:24" ht="1.8" customHeight="1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1:24" ht="36.75" customHeight="1">
      <c r="A1871" s="49" t="s">
        <v>289</v>
      </c>
      <c r="B1871" s="50"/>
      <c r="C1871" s="50"/>
      <c r="D1871" s="51"/>
      <c r="E1871" s="49" t="s">
        <v>3709</v>
      </c>
      <c r="F1871" s="50"/>
      <c r="G1871" s="50"/>
      <c r="H1871" s="50"/>
      <c r="I1871" s="50"/>
      <c r="J1871" s="50"/>
      <c r="K1871" s="50"/>
      <c r="L1871" s="50"/>
      <c r="M1871" s="51"/>
      <c r="N1871" s="52" t="s">
        <v>3585</v>
      </c>
      <c r="O1871" s="53"/>
      <c r="P1871" s="53"/>
      <c r="Q1871" s="53"/>
      <c r="R1871" s="53"/>
      <c r="S1871" s="54"/>
      <c r="T1871" s="49" t="s">
        <v>3710</v>
      </c>
      <c r="U1871" s="50"/>
      <c r="V1871" s="50"/>
      <c r="W1871" s="50"/>
      <c r="X1871" s="51"/>
    </row>
    <row r="1872" spans="1:24" ht="18.75" customHeight="1">
      <c r="A1872" s="2"/>
      <c r="B1872" s="2"/>
      <c r="C1872" s="2"/>
      <c r="D1872" s="2"/>
      <c r="E1872" s="55" t="s">
        <v>3396</v>
      </c>
      <c r="F1872" s="56"/>
      <c r="G1872" s="56"/>
      <c r="H1872" s="56"/>
      <c r="I1872" s="56"/>
      <c r="J1872" s="56"/>
      <c r="K1872" s="57"/>
      <c r="L1872" s="58" t="s">
        <v>3397</v>
      </c>
      <c r="M1872" s="59"/>
      <c r="N1872" s="58" t="s">
        <v>3398</v>
      </c>
      <c r="O1872" s="59"/>
      <c r="P1872" s="58" t="s">
        <v>3399</v>
      </c>
      <c r="Q1872" s="60"/>
      <c r="R1872" s="60"/>
      <c r="S1872" s="59"/>
      <c r="T1872" s="58" t="s">
        <v>3400</v>
      </c>
      <c r="U1872" s="59"/>
      <c r="V1872" s="58" t="s">
        <v>53</v>
      </c>
      <c r="W1872" s="60"/>
      <c r="X1872" s="59"/>
    </row>
    <row r="1873" spans="1:24" ht="37.65" customHeight="1">
      <c r="A1873" s="2"/>
      <c r="B1873" s="2"/>
      <c r="C1873" s="2"/>
      <c r="D1873" s="2"/>
      <c r="E1873" s="55" t="s">
        <v>3587</v>
      </c>
      <c r="F1873" s="56"/>
      <c r="G1873" s="56"/>
      <c r="H1873" s="56"/>
      <c r="I1873" s="56"/>
      <c r="J1873" s="56"/>
      <c r="K1873" s="57"/>
      <c r="L1873" s="58" t="s">
        <v>58</v>
      </c>
      <c r="M1873" s="59"/>
      <c r="N1873" s="61">
        <v>42</v>
      </c>
      <c r="O1873" s="62"/>
      <c r="P1873" s="63"/>
      <c r="Q1873" s="64"/>
      <c r="R1873" s="64"/>
      <c r="S1873" s="65"/>
      <c r="T1873" s="63" t="str">
        <f t="shared" ref="T1873:T1879" si="24">IF(COUNT(N1873,P1873)=2,ROUND(N1873*P1873,2),"-
-")</f>
        <v>-
-</v>
      </c>
      <c r="U1873" s="65"/>
      <c r="V1873" s="55" t="s">
        <v>3588</v>
      </c>
      <c r="W1873" s="56"/>
      <c r="X1873" s="57"/>
    </row>
    <row r="1874" spans="1:24" ht="37.65" customHeight="1">
      <c r="A1874" s="2"/>
      <c r="B1874" s="2"/>
      <c r="C1874" s="2"/>
      <c r="D1874" s="2"/>
      <c r="E1874" s="55" t="s">
        <v>3589</v>
      </c>
      <c r="F1874" s="56"/>
      <c r="G1874" s="56"/>
      <c r="H1874" s="56"/>
      <c r="I1874" s="56"/>
      <c r="J1874" s="56"/>
      <c r="K1874" s="57"/>
      <c r="L1874" s="58" t="s">
        <v>58</v>
      </c>
      <c r="M1874" s="59"/>
      <c r="N1874" s="61">
        <v>84</v>
      </c>
      <c r="O1874" s="62"/>
      <c r="P1874" s="63"/>
      <c r="Q1874" s="64"/>
      <c r="R1874" s="64"/>
      <c r="S1874" s="65"/>
      <c r="T1874" s="63" t="str">
        <f t="shared" si="24"/>
        <v>-
-</v>
      </c>
      <c r="U1874" s="65"/>
      <c r="V1874" s="55" t="s">
        <v>3590</v>
      </c>
      <c r="W1874" s="56"/>
      <c r="X1874" s="57"/>
    </row>
    <row r="1875" spans="1:24" ht="37.65" customHeight="1">
      <c r="A1875" s="2"/>
      <c r="B1875" s="2"/>
      <c r="C1875" s="2"/>
      <c r="D1875" s="2"/>
      <c r="E1875" s="55" t="s">
        <v>3591</v>
      </c>
      <c r="F1875" s="56"/>
      <c r="G1875" s="56"/>
      <c r="H1875" s="56"/>
      <c r="I1875" s="56"/>
      <c r="J1875" s="56"/>
      <c r="K1875" s="57"/>
      <c r="L1875" s="58" t="s">
        <v>65</v>
      </c>
      <c r="M1875" s="59"/>
      <c r="N1875" s="61">
        <v>1</v>
      </c>
      <c r="O1875" s="62"/>
      <c r="P1875" s="63"/>
      <c r="Q1875" s="64"/>
      <c r="R1875" s="64"/>
      <c r="S1875" s="65"/>
      <c r="T1875" s="63" t="str">
        <f t="shared" si="24"/>
        <v>-
-</v>
      </c>
      <c r="U1875" s="65"/>
      <c r="V1875" s="55" t="s">
        <v>3592</v>
      </c>
      <c r="W1875" s="56"/>
      <c r="X1875" s="57"/>
    </row>
    <row r="1876" spans="1:24" ht="37.65" customHeight="1">
      <c r="A1876" s="2"/>
      <c r="B1876" s="2"/>
      <c r="C1876" s="2"/>
      <c r="D1876" s="2"/>
      <c r="E1876" s="55" t="s">
        <v>3593</v>
      </c>
      <c r="F1876" s="56"/>
      <c r="G1876" s="56"/>
      <c r="H1876" s="56"/>
      <c r="I1876" s="56"/>
      <c r="J1876" s="56"/>
      <c r="K1876" s="57"/>
      <c r="L1876" s="58" t="s">
        <v>65</v>
      </c>
      <c r="M1876" s="59"/>
      <c r="N1876" s="61">
        <v>1</v>
      </c>
      <c r="O1876" s="62"/>
      <c r="P1876" s="63"/>
      <c r="Q1876" s="64"/>
      <c r="R1876" s="64"/>
      <c r="S1876" s="65"/>
      <c r="T1876" s="63" t="str">
        <f t="shared" si="24"/>
        <v>-
-</v>
      </c>
      <c r="U1876" s="65"/>
      <c r="V1876" s="55" t="s">
        <v>3594</v>
      </c>
      <c r="W1876" s="56"/>
      <c r="X1876" s="57"/>
    </row>
    <row r="1877" spans="1:24" ht="37.65" customHeight="1">
      <c r="A1877" s="2"/>
      <c r="B1877" s="2"/>
      <c r="C1877" s="2"/>
      <c r="D1877" s="2"/>
      <c r="E1877" s="55" t="s">
        <v>3605</v>
      </c>
      <c r="F1877" s="56"/>
      <c r="G1877" s="56"/>
      <c r="H1877" s="56"/>
      <c r="I1877" s="56"/>
      <c r="J1877" s="56"/>
      <c r="K1877" s="57"/>
      <c r="L1877" s="58" t="s">
        <v>65</v>
      </c>
      <c r="M1877" s="59"/>
      <c r="N1877" s="61">
        <v>1</v>
      </c>
      <c r="O1877" s="62"/>
      <c r="P1877" s="63"/>
      <c r="Q1877" s="64"/>
      <c r="R1877" s="64"/>
      <c r="S1877" s="65"/>
      <c r="T1877" s="63" t="str">
        <f t="shared" si="24"/>
        <v>-
-</v>
      </c>
      <c r="U1877" s="65"/>
      <c r="V1877" s="55" t="s">
        <v>3606</v>
      </c>
      <c r="W1877" s="56"/>
      <c r="X1877" s="57"/>
    </row>
    <row r="1878" spans="1:24" ht="37.65" customHeight="1">
      <c r="A1878" s="2"/>
      <c r="B1878" s="2"/>
      <c r="C1878" s="2"/>
      <c r="D1878" s="2"/>
      <c r="E1878" s="55" t="s">
        <v>3595</v>
      </c>
      <c r="F1878" s="56"/>
      <c r="G1878" s="56"/>
      <c r="H1878" s="56"/>
      <c r="I1878" s="56"/>
      <c r="J1878" s="56"/>
      <c r="K1878" s="57"/>
      <c r="L1878" s="58" t="s">
        <v>65</v>
      </c>
      <c r="M1878" s="59"/>
      <c r="N1878" s="61">
        <v>1</v>
      </c>
      <c r="O1878" s="62"/>
      <c r="P1878" s="63"/>
      <c r="Q1878" s="64"/>
      <c r="R1878" s="64"/>
      <c r="S1878" s="65"/>
      <c r="T1878" s="63" t="str">
        <f t="shared" si="24"/>
        <v>-
-</v>
      </c>
      <c r="U1878" s="65"/>
      <c r="V1878" s="55" t="s">
        <v>3596</v>
      </c>
      <c r="W1878" s="56"/>
      <c r="X1878" s="57"/>
    </row>
    <row r="1879" spans="1:24" ht="37.65" customHeight="1">
      <c r="A1879" s="2"/>
      <c r="B1879" s="2"/>
      <c r="C1879" s="2"/>
      <c r="D1879" s="2"/>
      <c r="E1879" s="55" t="s">
        <v>3696</v>
      </c>
      <c r="F1879" s="56"/>
      <c r="G1879" s="56"/>
      <c r="H1879" s="56"/>
      <c r="I1879" s="56"/>
      <c r="J1879" s="56"/>
      <c r="K1879" s="57"/>
      <c r="L1879" s="58" t="s">
        <v>65</v>
      </c>
      <c r="M1879" s="59"/>
      <c r="N1879" s="61">
        <v>1</v>
      </c>
      <c r="O1879" s="62"/>
      <c r="P1879" s="63"/>
      <c r="Q1879" s="64"/>
      <c r="R1879" s="64"/>
      <c r="S1879" s="65"/>
      <c r="T1879" s="63" t="str">
        <f t="shared" si="24"/>
        <v>-
-</v>
      </c>
      <c r="U1879" s="65"/>
      <c r="V1879" s="55" t="s">
        <v>3697</v>
      </c>
      <c r="W1879" s="56"/>
      <c r="X1879" s="57"/>
    </row>
    <row r="1880" spans="1:24" ht="18.75" customHeight="1">
      <c r="A1880" s="2"/>
      <c r="B1880" s="2"/>
      <c r="C1880" s="2"/>
      <c r="D1880" s="2"/>
      <c r="E1880" s="55" t="s">
        <v>3405</v>
      </c>
      <c r="F1880" s="56"/>
      <c r="G1880" s="56"/>
      <c r="H1880" s="56"/>
      <c r="I1880" s="56"/>
      <c r="J1880" s="56"/>
      <c r="K1880" s="57"/>
      <c r="L1880" s="58" t="s">
        <v>65</v>
      </c>
      <c r="M1880" s="59"/>
      <c r="N1880" s="61">
        <v>1</v>
      </c>
      <c r="O1880" s="62"/>
      <c r="P1880" s="63"/>
      <c r="Q1880" s="64"/>
      <c r="R1880" s="64"/>
      <c r="S1880" s="65"/>
      <c r="T1880" s="63" t="str">
        <f>IF(COUNT(N1880,P1880)=2,ROUND(N1880*P1880,2),"-")</f>
        <v>-</v>
      </c>
      <c r="U1880" s="65"/>
      <c r="V1880" s="55" t="s">
        <v>3406</v>
      </c>
      <c r="W1880" s="56"/>
      <c r="X1880" s="57"/>
    </row>
    <row r="1881" spans="1:24" ht="18.75" customHeight="1">
      <c r="A1881" s="2"/>
      <c r="B1881" s="2"/>
      <c r="C1881" s="2"/>
      <c r="D1881" s="2"/>
      <c r="E1881" s="55" t="s">
        <v>3407</v>
      </c>
      <c r="F1881" s="56"/>
      <c r="G1881" s="56"/>
      <c r="H1881" s="56"/>
      <c r="I1881" s="56"/>
      <c r="J1881" s="56"/>
      <c r="K1881" s="57"/>
      <c r="L1881" s="58" t="s">
        <v>65</v>
      </c>
      <c r="M1881" s="59"/>
      <c r="N1881" s="61">
        <v>1</v>
      </c>
      <c r="O1881" s="62"/>
      <c r="P1881" s="63" t="str">
        <f>IF(COUNT(T1873,T1874,T1875,T1876,T1877,T1878,T1879,T1880)=8,ROUND(SUM(T1873,T1874,T1875,T1876,T1877,T1878,T1879,T1880)*0.02,2),"")</f>
        <v/>
      </c>
      <c r="Q1881" s="64"/>
      <c r="R1881" s="64"/>
      <c r="S1881" s="65"/>
      <c r="T1881" s="63" t="str">
        <f>IF(COUNT(N1881,P1881)=2,ROUND(N1881*P1881,2),"-")</f>
        <v>-</v>
      </c>
      <c r="U1881" s="65"/>
      <c r="V1881" s="55" t="s">
        <v>3408</v>
      </c>
      <c r="W1881" s="56"/>
      <c r="X1881" s="57"/>
    </row>
    <row r="1882" spans="1:24" ht="18.899999999999999" customHeight="1">
      <c r="A1882" s="2"/>
      <c r="B1882" s="2"/>
      <c r="C1882" s="2"/>
      <c r="D1882" s="2"/>
      <c r="E1882" s="55" t="s">
        <v>3409</v>
      </c>
      <c r="F1882" s="56"/>
      <c r="G1882" s="56"/>
      <c r="H1882" s="56"/>
      <c r="I1882" s="56"/>
      <c r="J1882" s="56"/>
      <c r="K1882" s="57"/>
      <c r="L1882" s="58" t="s">
        <v>207</v>
      </c>
      <c r="M1882" s="59"/>
      <c r="N1882" s="61">
        <v>1</v>
      </c>
      <c r="O1882" s="62"/>
      <c r="P1882" s="66"/>
      <c r="Q1882" s="67"/>
      <c r="R1882" s="67"/>
      <c r="S1882" s="68"/>
      <c r="T1882" s="63" t="str">
        <f>IF(COUNT(T1873,T1874,T1875,T1876,T1877,T1878,T1879,T1880,T1881)=9,SUM(T1873,T1874,T1875,T1876,T1877,T1878,T1879,T1880,T1881),"-")</f>
        <v>-</v>
      </c>
      <c r="U1882" s="65"/>
      <c r="V1882" s="55"/>
      <c r="W1882" s="56"/>
      <c r="X1882" s="57"/>
    </row>
    <row r="1883" spans="1:24" ht="18.75" customHeight="1">
      <c r="A1883" s="2"/>
      <c r="B1883" s="2"/>
      <c r="C1883" s="2"/>
      <c r="D1883" s="2"/>
      <c r="E1883" s="55"/>
      <c r="F1883" s="56"/>
      <c r="G1883" s="56"/>
      <c r="H1883" s="56"/>
      <c r="I1883" s="56"/>
      <c r="J1883" s="56"/>
      <c r="K1883" s="57"/>
      <c r="L1883" s="58"/>
      <c r="M1883" s="59"/>
      <c r="N1883" s="69"/>
      <c r="O1883" s="70"/>
      <c r="P1883" s="69"/>
      <c r="Q1883" s="71"/>
      <c r="R1883" s="71"/>
      <c r="S1883" s="70"/>
      <c r="T1883" s="69"/>
      <c r="U1883" s="70"/>
      <c r="V1883" s="55"/>
      <c r="W1883" s="56"/>
      <c r="X1883" s="57"/>
    </row>
    <row r="1884" spans="1:24" ht="18.75" customHeight="1">
      <c r="A1884" s="2"/>
      <c r="B1884" s="2"/>
      <c r="C1884" s="2"/>
      <c r="D1884" s="2"/>
      <c r="E1884" s="55"/>
      <c r="F1884" s="56"/>
      <c r="G1884" s="56"/>
      <c r="H1884" s="56"/>
      <c r="I1884" s="56"/>
      <c r="J1884" s="56"/>
      <c r="K1884" s="57"/>
      <c r="L1884" s="58"/>
      <c r="M1884" s="59"/>
      <c r="N1884" s="69"/>
      <c r="O1884" s="70"/>
      <c r="P1884" s="69"/>
      <c r="Q1884" s="71"/>
      <c r="R1884" s="71"/>
      <c r="S1884" s="70"/>
      <c r="T1884" s="69"/>
      <c r="U1884" s="70"/>
      <c r="V1884" s="55"/>
      <c r="W1884" s="56"/>
      <c r="X1884" s="57"/>
    </row>
    <row r="1885" spans="1:24" ht="18.75" customHeight="1">
      <c r="A1885" s="2"/>
      <c r="B1885" s="2"/>
      <c r="C1885" s="2"/>
      <c r="D1885" s="2"/>
      <c r="E1885" s="55"/>
      <c r="F1885" s="56"/>
      <c r="G1885" s="56"/>
      <c r="H1885" s="56"/>
      <c r="I1885" s="56"/>
      <c r="J1885" s="56"/>
      <c r="K1885" s="57"/>
      <c r="L1885" s="58"/>
      <c r="M1885" s="59"/>
      <c r="N1885" s="69"/>
      <c r="O1885" s="70"/>
      <c r="P1885" s="69"/>
      <c r="Q1885" s="71"/>
      <c r="R1885" s="71"/>
      <c r="S1885" s="70"/>
      <c r="T1885" s="69"/>
      <c r="U1885" s="70"/>
      <c r="V1885" s="55"/>
      <c r="W1885" s="56"/>
      <c r="X1885" s="57"/>
    </row>
    <row r="1886" spans="1:24" ht="18.75" customHeight="1">
      <c r="A1886" s="2"/>
      <c r="B1886" s="2"/>
      <c r="C1886" s="2"/>
      <c r="D1886" s="2"/>
      <c r="E1886" s="55"/>
      <c r="F1886" s="56"/>
      <c r="G1886" s="56"/>
      <c r="H1886" s="56"/>
      <c r="I1886" s="56"/>
      <c r="J1886" s="56"/>
      <c r="K1886" s="57"/>
      <c r="L1886" s="58"/>
      <c r="M1886" s="59"/>
      <c r="N1886" s="69"/>
      <c r="O1886" s="70"/>
      <c r="P1886" s="69"/>
      <c r="Q1886" s="71"/>
      <c r="R1886" s="71"/>
      <c r="S1886" s="70"/>
      <c r="T1886" s="69"/>
      <c r="U1886" s="70"/>
      <c r="V1886" s="55"/>
      <c r="W1886" s="56"/>
      <c r="X1886" s="57"/>
    </row>
    <row r="1887" spans="1:24" ht="18.75" customHeight="1">
      <c r="A1887" s="2"/>
      <c r="B1887" s="2"/>
      <c r="C1887" s="2"/>
      <c r="D1887" s="2"/>
      <c r="E1887" s="55"/>
      <c r="F1887" s="56"/>
      <c r="G1887" s="56"/>
      <c r="H1887" s="56"/>
      <c r="I1887" s="56"/>
      <c r="J1887" s="56"/>
      <c r="K1887" s="57"/>
      <c r="L1887" s="58"/>
      <c r="M1887" s="59"/>
      <c r="N1887" s="69"/>
      <c r="O1887" s="70"/>
      <c r="P1887" s="69"/>
      <c r="Q1887" s="71"/>
      <c r="R1887" s="71"/>
      <c r="S1887" s="70"/>
      <c r="T1887" s="69"/>
      <c r="U1887" s="70"/>
      <c r="V1887" s="55"/>
      <c r="W1887" s="56"/>
      <c r="X1887" s="57"/>
    </row>
    <row r="1888" spans="1:24" ht="18.75" customHeight="1">
      <c r="A1888" s="2"/>
      <c r="B1888" s="2"/>
      <c r="C1888" s="2"/>
      <c r="D1888" s="2"/>
      <c r="E1888" s="55"/>
      <c r="F1888" s="56"/>
      <c r="G1888" s="56"/>
      <c r="H1888" s="56"/>
      <c r="I1888" s="56"/>
      <c r="J1888" s="56"/>
      <c r="K1888" s="57"/>
      <c r="L1888" s="58"/>
      <c r="M1888" s="59"/>
      <c r="N1888" s="69"/>
      <c r="O1888" s="70"/>
      <c r="P1888" s="69"/>
      <c r="Q1888" s="71"/>
      <c r="R1888" s="71"/>
      <c r="S1888" s="70"/>
      <c r="T1888" s="69"/>
      <c r="U1888" s="70"/>
      <c r="V1888" s="55"/>
      <c r="W1888" s="56"/>
      <c r="X1888" s="57"/>
    </row>
    <row r="1889" spans="1:24" ht="18.75" customHeight="1">
      <c r="A1889" s="2"/>
      <c r="B1889" s="2"/>
      <c r="C1889" s="2"/>
      <c r="D1889" s="2"/>
      <c r="E1889" s="55"/>
      <c r="F1889" s="56"/>
      <c r="G1889" s="56"/>
      <c r="H1889" s="56"/>
      <c r="I1889" s="56"/>
      <c r="J1889" s="56"/>
      <c r="K1889" s="57"/>
      <c r="L1889" s="58"/>
      <c r="M1889" s="59"/>
      <c r="N1889" s="69"/>
      <c r="O1889" s="70"/>
      <c r="P1889" s="69"/>
      <c r="Q1889" s="71"/>
      <c r="R1889" s="71"/>
      <c r="S1889" s="70"/>
      <c r="T1889" s="69"/>
      <c r="U1889" s="70"/>
      <c r="V1889" s="55"/>
      <c r="W1889" s="56"/>
      <c r="X1889" s="57"/>
    </row>
    <row r="1890" spans="1:24" ht="18.75" customHeight="1">
      <c r="A1890" s="2"/>
      <c r="B1890" s="2"/>
      <c r="C1890" s="2"/>
      <c r="D1890" s="2"/>
      <c r="E1890" s="55"/>
      <c r="F1890" s="56"/>
      <c r="G1890" s="56"/>
      <c r="H1890" s="56"/>
      <c r="I1890" s="56"/>
      <c r="J1890" s="56"/>
      <c r="K1890" s="57"/>
      <c r="L1890" s="58"/>
      <c r="M1890" s="59"/>
      <c r="N1890" s="69"/>
      <c r="O1890" s="70"/>
      <c r="P1890" s="69"/>
      <c r="Q1890" s="71"/>
      <c r="R1890" s="71"/>
      <c r="S1890" s="70"/>
      <c r="T1890" s="69"/>
      <c r="U1890" s="70"/>
      <c r="V1890" s="55"/>
      <c r="W1890" s="56"/>
      <c r="X1890" s="57"/>
    </row>
    <row r="1891" spans="1:24" ht="18.75" customHeight="1">
      <c r="A1891" s="2"/>
      <c r="B1891" s="2"/>
      <c r="C1891" s="2"/>
      <c r="D1891" s="2"/>
      <c r="E1891" s="55"/>
      <c r="F1891" s="56"/>
      <c r="G1891" s="56"/>
      <c r="H1891" s="56"/>
      <c r="I1891" s="56"/>
      <c r="J1891" s="56"/>
      <c r="K1891" s="57"/>
      <c r="L1891" s="58"/>
      <c r="M1891" s="59"/>
      <c r="N1891" s="69"/>
      <c r="O1891" s="70"/>
      <c r="P1891" s="69"/>
      <c r="Q1891" s="71"/>
      <c r="R1891" s="71"/>
      <c r="S1891" s="70"/>
      <c r="T1891" s="69"/>
      <c r="U1891" s="70"/>
      <c r="V1891" s="55"/>
      <c r="W1891" s="56"/>
      <c r="X1891" s="57"/>
    </row>
    <row r="1892" spans="1:24" ht="18.75" customHeight="1">
      <c r="A1892" s="2"/>
      <c r="B1892" s="2"/>
      <c r="C1892" s="2"/>
      <c r="D1892" s="2"/>
      <c r="E1892" s="55"/>
      <c r="F1892" s="56"/>
      <c r="G1892" s="56"/>
      <c r="H1892" s="56"/>
      <c r="I1892" s="56"/>
      <c r="J1892" s="56"/>
      <c r="K1892" s="57"/>
      <c r="L1892" s="58"/>
      <c r="M1892" s="59"/>
      <c r="N1892" s="69"/>
      <c r="O1892" s="70"/>
      <c r="P1892" s="69"/>
      <c r="Q1892" s="71"/>
      <c r="R1892" s="71"/>
      <c r="S1892" s="70"/>
      <c r="T1892" s="69"/>
      <c r="U1892" s="70"/>
      <c r="V1892" s="55"/>
      <c r="W1892" s="56"/>
      <c r="X1892" s="57"/>
    </row>
    <row r="1893" spans="1:24" ht="18.75" customHeight="1">
      <c r="A1893" s="2"/>
      <c r="B1893" s="2"/>
      <c r="C1893" s="2"/>
      <c r="D1893" s="2"/>
      <c r="E1893" s="55"/>
      <c r="F1893" s="56"/>
      <c r="G1893" s="56"/>
      <c r="H1893" s="56"/>
      <c r="I1893" s="56"/>
      <c r="J1893" s="56"/>
      <c r="K1893" s="57"/>
      <c r="L1893" s="58"/>
      <c r="M1893" s="59"/>
      <c r="N1893" s="69"/>
      <c r="O1893" s="70"/>
      <c r="P1893" s="69"/>
      <c r="Q1893" s="71"/>
      <c r="R1893" s="71"/>
      <c r="S1893" s="70"/>
      <c r="T1893" s="69"/>
      <c r="U1893" s="70"/>
      <c r="V1893" s="55"/>
      <c r="W1893" s="56"/>
      <c r="X1893" s="57"/>
    </row>
    <row r="1894" spans="1:24" ht="37.65" customHeight="1">
      <c r="A1894" s="2"/>
      <c r="B1894" s="2"/>
      <c r="C1894" s="2"/>
      <c r="D1894" s="2"/>
      <c r="E1894" s="55" t="s">
        <v>3410</v>
      </c>
      <c r="F1894" s="56"/>
      <c r="G1894" s="56"/>
      <c r="H1894" s="56"/>
      <c r="I1894" s="56"/>
      <c r="J1894" s="56"/>
      <c r="K1894" s="56"/>
      <c r="L1894" s="56"/>
      <c r="M1894" s="57"/>
      <c r="N1894" s="58" t="s">
        <v>3599</v>
      </c>
      <c r="O1894" s="60"/>
      <c r="P1894" s="60"/>
      <c r="Q1894" s="60"/>
      <c r="R1894" s="60"/>
      <c r="S1894" s="59"/>
      <c r="T1894" s="72" t="str">
        <f>IF(COUNT(T1882,N1882)=2,IF(N1882=0,"-",ROUND(T1882/N1882,2)),"-")</f>
        <v>-</v>
      </c>
      <c r="U1894" s="73"/>
      <c r="V1894" s="55"/>
      <c r="W1894" s="56"/>
      <c r="X1894" s="57"/>
    </row>
    <row r="1895" spans="1:24" ht="49.5" customHeight="1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</row>
    <row r="1896" spans="1:24" ht="12" customHeight="1">
      <c r="A1896" s="2"/>
      <c r="B1896" s="2"/>
      <c r="C1896" s="75" t="s">
        <v>42</v>
      </c>
      <c r="D1896" s="75"/>
      <c r="E1896" s="75"/>
      <c r="F1896" s="75"/>
      <c r="G1896" s="75"/>
      <c r="H1896" s="2"/>
      <c r="I1896" s="75" t="s">
        <v>43</v>
      </c>
      <c r="J1896" s="75"/>
      <c r="K1896" s="2"/>
      <c r="L1896" s="2"/>
      <c r="M1896" s="75" t="s">
        <v>44</v>
      </c>
      <c r="N1896" s="75"/>
      <c r="O1896" s="2"/>
      <c r="P1896" s="2"/>
      <c r="Q1896" s="10" t="s">
        <v>43</v>
      </c>
      <c r="R1896" s="2"/>
      <c r="S1896" s="2"/>
      <c r="T1896" s="2"/>
      <c r="U1896" s="2"/>
      <c r="V1896" s="2"/>
      <c r="W1896" s="2"/>
      <c r="X1896" s="2"/>
    </row>
    <row r="1897" spans="1:24" ht="6.45" customHeight="1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</row>
    <row r="1898" spans="1:24" ht="20.85" customHeight="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</row>
    <row r="1899" spans="1:24" ht="18" customHeight="1">
      <c r="A1899" s="74" t="s">
        <v>0</v>
      </c>
      <c r="B1899" s="74"/>
      <c r="C1899" s="74"/>
      <c r="D1899" s="74"/>
      <c r="E1899" s="74"/>
      <c r="F1899" s="74"/>
      <c r="G1899" s="74"/>
      <c r="H1899" s="74"/>
      <c r="I1899" s="74"/>
      <c r="J1899" s="74"/>
      <c r="K1899" s="74"/>
      <c r="L1899" s="74"/>
      <c r="M1899" s="74"/>
      <c r="N1899" s="74"/>
      <c r="O1899" s="74"/>
      <c r="P1899" s="74"/>
      <c r="Q1899" s="74"/>
      <c r="R1899" s="74"/>
      <c r="S1899" s="74"/>
      <c r="T1899" s="74"/>
      <c r="U1899" s="74"/>
      <c r="V1899" s="74"/>
      <c r="W1899" s="74"/>
      <c r="X1899" s="74"/>
    </row>
    <row r="1900" spans="1:24" ht="6" customHeight="1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</row>
    <row r="1901" spans="1:24" ht="18" customHeight="1">
      <c r="A1901" s="74" t="s">
        <v>3387</v>
      </c>
      <c r="B1901" s="74"/>
      <c r="C1901" s="74"/>
      <c r="D1901" s="74"/>
      <c r="E1901" s="74"/>
      <c r="F1901" s="74"/>
      <c r="G1901" s="74"/>
      <c r="H1901" s="74"/>
      <c r="I1901" s="74"/>
      <c r="J1901" s="74"/>
      <c r="K1901" s="74"/>
      <c r="L1901" s="74"/>
      <c r="M1901" s="74"/>
      <c r="N1901" s="74"/>
      <c r="O1901" s="74"/>
      <c r="P1901" s="74"/>
      <c r="Q1901" s="74"/>
      <c r="R1901" s="74"/>
      <c r="S1901" s="74"/>
      <c r="T1901" s="74"/>
      <c r="U1901" s="74"/>
      <c r="V1901" s="74"/>
      <c r="W1901" s="74"/>
      <c r="X1901" s="74"/>
    </row>
    <row r="1902" spans="1:24" ht="4.05" customHeight="1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</row>
    <row r="1903" spans="1:24" ht="12" customHeight="1">
      <c r="A1903" s="2"/>
      <c r="B1903" s="2"/>
      <c r="C1903" s="2"/>
      <c r="D1903" s="2"/>
      <c r="E1903" s="2"/>
      <c r="F1903" s="75" t="s">
        <v>3388</v>
      </c>
      <c r="G1903" s="75"/>
      <c r="H1903" s="75"/>
      <c r="I1903" s="75"/>
      <c r="J1903" s="75"/>
      <c r="K1903" s="75"/>
      <c r="L1903" s="75"/>
      <c r="M1903" s="75"/>
      <c r="N1903" s="75"/>
      <c r="O1903" s="75"/>
      <c r="P1903" s="75"/>
      <c r="Q1903" s="75"/>
      <c r="R1903" s="75"/>
      <c r="S1903" s="2"/>
      <c r="T1903" s="2"/>
      <c r="U1903" s="2"/>
      <c r="V1903" s="2"/>
      <c r="W1903" s="2"/>
      <c r="X1903" s="2"/>
    </row>
    <row r="1904" spans="1:24" ht="1.05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</row>
    <row r="1905" spans="1:24" ht="2.7" customHeight="1">
      <c r="A1905" s="2"/>
      <c r="B1905" s="2"/>
      <c r="C1905" s="2"/>
      <c r="D1905" s="2"/>
      <c r="E1905" s="2"/>
      <c r="F1905" s="75" t="s">
        <v>3389</v>
      </c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</row>
    <row r="1906" spans="1:24" ht="9.15" customHeight="1">
      <c r="A1906" s="2"/>
      <c r="B1906" s="2"/>
      <c r="C1906" s="2"/>
      <c r="D1906" s="2"/>
      <c r="E1906" s="2"/>
      <c r="F1906" s="75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76" t="s">
        <v>2</v>
      </c>
      <c r="V1906" s="76"/>
      <c r="W1906" s="76"/>
      <c r="X1906" s="76"/>
    </row>
    <row r="1907" spans="1:24" ht="2.7" customHeight="1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76"/>
      <c r="V1907" s="76"/>
      <c r="W1907" s="76"/>
      <c r="X1907" s="76"/>
    </row>
    <row r="1908" spans="1:24" ht="0.45" customHeight="1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</row>
    <row r="1909" spans="1:24" ht="2.1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75" t="s">
        <v>3711</v>
      </c>
      <c r="V1909" s="75"/>
      <c r="W1909" s="75"/>
      <c r="X1909" s="2"/>
    </row>
    <row r="1910" spans="1:24" ht="9.75" customHeight="1">
      <c r="A1910" s="2"/>
      <c r="B1910" s="75" t="s">
        <v>3391</v>
      </c>
      <c r="C1910" s="75"/>
      <c r="D1910" s="2"/>
      <c r="E1910" s="2"/>
      <c r="F1910" s="75" t="s">
        <v>3392</v>
      </c>
      <c r="G1910" s="75"/>
      <c r="H1910" s="75"/>
      <c r="I1910" s="75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75"/>
      <c r="V1910" s="75"/>
      <c r="W1910" s="75"/>
      <c r="X1910" s="2"/>
    </row>
    <row r="1911" spans="1:24" ht="2.1" customHeight="1">
      <c r="A1911" s="2"/>
      <c r="B1911" s="75"/>
      <c r="C1911" s="75"/>
      <c r="D1911" s="2"/>
      <c r="E1911" s="2"/>
      <c r="F1911" s="75"/>
      <c r="G1911" s="75"/>
      <c r="H1911" s="75"/>
      <c r="I1911" s="75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</row>
    <row r="1912" spans="1:24" ht="1.8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</row>
    <row r="1913" spans="1:24" ht="36.75" customHeight="1">
      <c r="A1913" s="49" t="s">
        <v>292</v>
      </c>
      <c r="B1913" s="50"/>
      <c r="C1913" s="50"/>
      <c r="D1913" s="51"/>
      <c r="E1913" s="49" t="s">
        <v>3712</v>
      </c>
      <c r="F1913" s="50"/>
      <c r="G1913" s="50"/>
      <c r="H1913" s="50"/>
      <c r="I1913" s="50"/>
      <c r="J1913" s="50"/>
      <c r="K1913" s="50"/>
      <c r="L1913" s="50"/>
      <c r="M1913" s="51"/>
      <c r="N1913" s="52" t="s">
        <v>3585</v>
      </c>
      <c r="O1913" s="53"/>
      <c r="P1913" s="53"/>
      <c r="Q1913" s="53"/>
      <c r="R1913" s="53"/>
      <c r="S1913" s="54"/>
      <c r="T1913" s="49" t="s">
        <v>3713</v>
      </c>
      <c r="U1913" s="50"/>
      <c r="V1913" s="50"/>
      <c r="W1913" s="50"/>
      <c r="X1913" s="51"/>
    </row>
    <row r="1914" spans="1:24" ht="18.75" customHeight="1">
      <c r="A1914" s="2"/>
      <c r="B1914" s="2"/>
      <c r="C1914" s="2"/>
      <c r="D1914" s="2"/>
      <c r="E1914" s="55" t="s">
        <v>3396</v>
      </c>
      <c r="F1914" s="56"/>
      <c r="G1914" s="56"/>
      <c r="H1914" s="56"/>
      <c r="I1914" s="56"/>
      <c r="J1914" s="56"/>
      <c r="K1914" s="57"/>
      <c r="L1914" s="58" t="s">
        <v>3397</v>
      </c>
      <c r="M1914" s="59"/>
      <c r="N1914" s="58" t="s">
        <v>3398</v>
      </c>
      <c r="O1914" s="59"/>
      <c r="P1914" s="58" t="s">
        <v>3399</v>
      </c>
      <c r="Q1914" s="60"/>
      <c r="R1914" s="60"/>
      <c r="S1914" s="59"/>
      <c r="T1914" s="58" t="s">
        <v>3400</v>
      </c>
      <c r="U1914" s="59"/>
      <c r="V1914" s="58" t="s">
        <v>53</v>
      </c>
      <c r="W1914" s="60"/>
      <c r="X1914" s="59"/>
    </row>
    <row r="1915" spans="1:24" ht="37.65" customHeight="1">
      <c r="A1915" s="2"/>
      <c r="B1915" s="2"/>
      <c r="C1915" s="2"/>
      <c r="D1915" s="2"/>
      <c r="E1915" s="55" t="s">
        <v>3587</v>
      </c>
      <c r="F1915" s="56"/>
      <c r="G1915" s="56"/>
      <c r="H1915" s="56"/>
      <c r="I1915" s="56"/>
      <c r="J1915" s="56"/>
      <c r="K1915" s="57"/>
      <c r="L1915" s="58" t="s">
        <v>58</v>
      </c>
      <c r="M1915" s="59"/>
      <c r="N1915" s="61">
        <v>10</v>
      </c>
      <c r="O1915" s="62"/>
      <c r="P1915" s="63"/>
      <c r="Q1915" s="64"/>
      <c r="R1915" s="64"/>
      <c r="S1915" s="65"/>
      <c r="T1915" s="63" t="str">
        <f t="shared" ref="T1915:T1921" si="25">IF(COUNT(N1915,P1915)=2,ROUND(N1915*P1915,2),"-
-")</f>
        <v>-
-</v>
      </c>
      <c r="U1915" s="65"/>
      <c r="V1915" s="55" t="s">
        <v>3588</v>
      </c>
      <c r="W1915" s="56"/>
      <c r="X1915" s="57"/>
    </row>
    <row r="1916" spans="1:24" ht="37.65" customHeight="1">
      <c r="A1916" s="2"/>
      <c r="B1916" s="2"/>
      <c r="C1916" s="2"/>
      <c r="D1916" s="2"/>
      <c r="E1916" s="55" t="s">
        <v>3662</v>
      </c>
      <c r="F1916" s="56"/>
      <c r="G1916" s="56"/>
      <c r="H1916" s="56"/>
      <c r="I1916" s="56"/>
      <c r="J1916" s="56"/>
      <c r="K1916" s="57"/>
      <c r="L1916" s="58" t="s">
        <v>58</v>
      </c>
      <c r="M1916" s="59"/>
      <c r="N1916" s="61">
        <v>0.5</v>
      </c>
      <c r="O1916" s="62"/>
      <c r="P1916" s="63"/>
      <c r="Q1916" s="64"/>
      <c r="R1916" s="64"/>
      <c r="S1916" s="65"/>
      <c r="T1916" s="63" t="str">
        <f t="shared" si="25"/>
        <v>-
-</v>
      </c>
      <c r="U1916" s="65"/>
      <c r="V1916" s="55" t="s">
        <v>3663</v>
      </c>
      <c r="W1916" s="56"/>
      <c r="X1916" s="57"/>
    </row>
    <row r="1917" spans="1:24" ht="37.65" customHeight="1">
      <c r="A1917" s="2"/>
      <c r="B1917" s="2"/>
      <c r="C1917" s="2"/>
      <c r="D1917" s="2"/>
      <c r="E1917" s="55" t="s">
        <v>3589</v>
      </c>
      <c r="F1917" s="56"/>
      <c r="G1917" s="56"/>
      <c r="H1917" s="56"/>
      <c r="I1917" s="56"/>
      <c r="J1917" s="56"/>
      <c r="K1917" s="57"/>
      <c r="L1917" s="58" t="s">
        <v>58</v>
      </c>
      <c r="M1917" s="59"/>
      <c r="N1917" s="61">
        <v>21</v>
      </c>
      <c r="O1917" s="62"/>
      <c r="P1917" s="63"/>
      <c r="Q1917" s="64"/>
      <c r="R1917" s="64"/>
      <c r="S1917" s="65"/>
      <c r="T1917" s="63" t="str">
        <f t="shared" si="25"/>
        <v>-
-</v>
      </c>
      <c r="U1917" s="65"/>
      <c r="V1917" s="55" t="s">
        <v>3590</v>
      </c>
      <c r="W1917" s="56"/>
      <c r="X1917" s="57"/>
    </row>
    <row r="1918" spans="1:24" ht="37.65" customHeight="1">
      <c r="A1918" s="2"/>
      <c r="B1918" s="2"/>
      <c r="C1918" s="2"/>
      <c r="D1918" s="2"/>
      <c r="E1918" s="55" t="s">
        <v>3591</v>
      </c>
      <c r="F1918" s="56"/>
      <c r="G1918" s="56"/>
      <c r="H1918" s="56"/>
      <c r="I1918" s="56"/>
      <c r="J1918" s="56"/>
      <c r="K1918" s="57"/>
      <c r="L1918" s="58" t="s">
        <v>65</v>
      </c>
      <c r="M1918" s="59"/>
      <c r="N1918" s="61">
        <v>1</v>
      </c>
      <c r="O1918" s="62"/>
      <c r="P1918" s="63"/>
      <c r="Q1918" s="64"/>
      <c r="R1918" s="64"/>
      <c r="S1918" s="65"/>
      <c r="T1918" s="63" t="str">
        <f t="shared" si="25"/>
        <v>-
-</v>
      </c>
      <c r="U1918" s="65"/>
      <c r="V1918" s="55" t="s">
        <v>3592</v>
      </c>
      <c r="W1918" s="56"/>
      <c r="X1918" s="57"/>
    </row>
    <row r="1919" spans="1:24" ht="37.65" customHeight="1">
      <c r="A1919" s="2"/>
      <c r="B1919" s="2"/>
      <c r="C1919" s="2"/>
      <c r="D1919" s="2"/>
      <c r="E1919" s="55" t="s">
        <v>3593</v>
      </c>
      <c r="F1919" s="56"/>
      <c r="G1919" s="56"/>
      <c r="H1919" s="56"/>
      <c r="I1919" s="56"/>
      <c r="J1919" s="56"/>
      <c r="K1919" s="57"/>
      <c r="L1919" s="58" t="s">
        <v>65</v>
      </c>
      <c r="M1919" s="59"/>
      <c r="N1919" s="61">
        <v>1</v>
      </c>
      <c r="O1919" s="62"/>
      <c r="P1919" s="63"/>
      <c r="Q1919" s="64"/>
      <c r="R1919" s="64"/>
      <c r="S1919" s="65"/>
      <c r="T1919" s="63" t="str">
        <f t="shared" si="25"/>
        <v>-
-</v>
      </c>
      <c r="U1919" s="65"/>
      <c r="V1919" s="55" t="s">
        <v>3594</v>
      </c>
      <c r="W1919" s="56"/>
      <c r="X1919" s="57"/>
    </row>
    <row r="1920" spans="1:24" ht="37.65" customHeight="1">
      <c r="A1920" s="2"/>
      <c r="B1920" s="2"/>
      <c r="C1920" s="2"/>
      <c r="D1920" s="2"/>
      <c r="E1920" s="55" t="s">
        <v>3595</v>
      </c>
      <c r="F1920" s="56"/>
      <c r="G1920" s="56"/>
      <c r="H1920" s="56"/>
      <c r="I1920" s="56"/>
      <c r="J1920" s="56"/>
      <c r="K1920" s="57"/>
      <c r="L1920" s="58" t="s">
        <v>65</v>
      </c>
      <c r="M1920" s="59"/>
      <c r="N1920" s="61">
        <v>1</v>
      </c>
      <c r="O1920" s="62"/>
      <c r="P1920" s="63"/>
      <c r="Q1920" s="64"/>
      <c r="R1920" s="64"/>
      <c r="S1920" s="65"/>
      <c r="T1920" s="63" t="str">
        <f t="shared" si="25"/>
        <v>-
-</v>
      </c>
      <c r="U1920" s="65"/>
      <c r="V1920" s="55" t="s">
        <v>3596</v>
      </c>
      <c r="W1920" s="56"/>
      <c r="X1920" s="57"/>
    </row>
    <row r="1921" spans="1:24" ht="37.65" customHeight="1">
      <c r="A1921" s="2"/>
      <c r="B1921" s="2"/>
      <c r="C1921" s="2"/>
      <c r="D1921" s="2"/>
      <c r="E1921" s="55" t="s">
        <v>3696</v>
      </c>
      <c r="F1921" s="56"/>
      <c r="G1921" s="56"/>
      <c r="H1921" s="56"/>
      <c r="I1921" s="56"/>
      <c r="J1921" s="56"/>
      <c r="K1921" s="57"/>
      <c r="L1921" s="58" t="s">
        <v>65</v>
      </c>
      <c r="M1921" s="59"/>
      <c r="N1921" s="61">
        <v>1</v>
      </c>
      <c r="O1921" s="62"/>
      <c r="P1921" s="63"/>
      <c r="Q1921" s="64"/>
      <c r="R1921" s="64"/>
      <c r="S1921" s="65"/>
      <c r="T1921" s="63" t="str">
        <f t="shared" si="25"/>
        <v>-
-</v>
      </c>
      <c r="U1921" s="65"/>
      <c r="V1921" s="55" t="s">
        <v>3697</v>
      </c>
      <c r="W1921" s="56"/>
      <c r="X1921" s="57"/>
    </row>
    <row r="1922" spans="1:24" ht="18.75" customHeight="1">
      <c r="A1922" s="2"/>
      <c r="B1922" s="2"/>
      <c r="C1922" s="2"/>
      <c r="D1922" s="2"/>
      <c r="E1922" s="55" t="s">
        <v>3405</v>
      </c>
      <c r="F1922" s="56"/>
      <c r="G1922" s="56"/>
      <c r="H1922" s="56"/>
      <c r="I1922" s="56"/>
      <c r="J1922" s="56"/>
      <c r="K1922" s="57"/>
      <c r="L1922" s="58" t="s">
        <v>65</v>
      </c>
      <c r="M1922" s="59"/>
      <c r="N1922" s="61">
        <v>1</v>
      </c>
      <c r="O1922" s="62"/>
      <c r="P1922" s="63"/>
      <c r="Q1922" s="64"/>
      <c r="R1922" s="64"/>
      <c r="S1922" s="65"/>
      <c r="T1922" s="63" t="str">
        <f>IF(COUNT(N1922,P1922)=2,ROUND(N1922*P1922,2),"-")</f>
        <v>-</v>
      </c>
      <c r="U1922" s="65"/>
      <c r="V1922" s="55" t="s">
        <v>3406</v>
      </c>
      <c r="W1922" s="56"/>
      <c r="X1922" s="57"/>
    </row>
    <row r="1923" spans="1:24" ht="18.75" customHeight="1">
      <c r="A1923" s="2"/>
      <c r="B1923" s="2"/>
      <c r="C1923" s="2"/>
      <c r="D1923" s="2"/>
      <c r="E1923" s="55" t="s">
        <v>3407</v>
      </c>
      <c r="F1923" s="56"/>
      <c r="G1923" s="56"/>
      <c r="H1923" s="56"/>
      <c r="I1923" s="56"/>
      <c r="J1923" s="56"/>
      <c r="K1923" s="57"/>
      <c r="L1923" s="58" t="s">
        <v>65</v>
      </c>
      <c r="M1923" s="59"/>
      <c r="N1923" s="61">
        <v>1</v>
      </c>
      <c r="O1923" s="62"/>
      <c r="P1923" s="63" t="str">
        <f>IF(COUNT(T1915,T1916,T1917,T1918,T1919,T1920,T1921,T1922)=8,ROUND(SUM(T1915,T1916,T1917,T1918,T1919,T1920,T1921,T1922)*0.02,2),"")</f>
        <v/>
      </c>
      <c r="Q1923" s="64"/>
      <c r="R1923" s="64"/>
      <c r="S1923" s="65"/>
      <c r="T1923" s="63" t="str">
        <f>IF(COUNT(N1923,P1923)=2,ROUND(N1923*P1923,2),"-")</f>
        <v>-</v>
      </c>
      <c r="U1923" s="65"/>
      <c r="V1923" s="55" t="s">
        <v>3408</v>
      </c>
      <c r="W1923" s="56"/>
      <c r="X1923" s="57"/>
    </row>
    <row r="1924" spans="1:24" ht="18.899999999999999" customHeight="1">
      <c r="A1924" s="2"/>
      <c r="B1924" s="2"/>
      <c r="C1924" s="2"/>
      <c r="D1924" s="2"/>
      <c r="E1924" s="55" t="s">
        <v>3409</v>
      </c>
      <c r="F1924" s="56"/>
      <c r="G1924" s="56"/>
      <c r="H1924" s="56"/>
      <c r="I1924" s="56"/>
      <c r="J1924" s="56"/>
      <c r="K1924" s="57"/>
      <c r="L1924" s="58" t="s">
        <v>207</v>
      </c>
      <c r="M1924" s="59"/>
      <c r="N1924" s="61">
        <v>1</v>
      </c>
      <c r="O1924" s="62"/>
      <c r="P1924" s="66"/>
      <c r="Q1924" s="67"/>
      <c r="R1924" s="67"/>
      <c r="S1924" s="68"/>
      <c r="T1924" s="63" t="str">
        <f>IF(COUNT(T1915,T1916,T1917,T1918,T1919,T1920,T1921,T1922,T1923)=9,SUM(T1915,T1916,T1917,T1918,T1919,T1920,T1921,T1922,T1923),"-")</f>
        <v>-</v>
      </c>
      <c r="U1924" s="65"/>
      <c r="V1924" s="55"/>
      <c r="W1924" s="56"/>
      <c r="X1924" s="57"/>
    </row>
    <row r="1925" spans="1:24" ht="18.75" customHeight="1">
      <c r="A1925" s="2"/>
      <c r="B1925" s="2"/>
      <c r="C1925" s="2"/>
      <c r="D1925" s="2"/>
      <c r="E1925" s="55"/>
      <c r="F1925" s="56"/>
      <c r="G1925" s="56"/>
      <c r="H1925" s="56"/>
      <c r="I1925" s="56"/>
      <c r="J1925" s="56"/>
      <c r="K1925" s="57"/>
      <c r="L1925" s="58"/>
      <c r="M1925" s="59"/>
      <c r="N1925" s="69"/>
      <c r="O1925" s="70"/>
      <c r="P1925" s="69"/>
      <c r="Q1925" s="71"/>
      <c r="R1925" s="71"/>
      <c r="S1925" s="70"/>
      <c r="T1925" s="69"/>
      <c r="U1925" s="70"/>
      <c r="V1925" s="55"/>
      <c r="W1925" s="56"/>
      <c r="X1925" s="57"/>
    </row>
    <row r="1926" spans="1:24" ht="18.75" customHeight="1">
      <c r="A1926" s="2"/>
      <c r="B1926" s="2"/>
      <c r="C1926" s="2"/>
      <c r="D1926" s="2"/>
      <c r="E1926" s="55"/>
      <c r="F1926" s="56"/>
      <c r="G1926" s="56"/>
      <c r="H1926" s="56"/>
      <c r="I1926" s="56"/>
      <c r="J1926" s="56"/>
      <c r="K1926" s="57"/>
      <c r="L1926" s="58"/>
      <c r="M1926" s="59"/>
      <c r="N1926" s="69"/>
      <c r="O1926" s="70"/>
      <c r="P1926" s="69"/>
      <c r="Q1926" s="71"/>
      <c r="R1926" s="71"/>
      <c r="S1926" s="70"/>
      <c r="T1926" s="69"/>
      <c r="U1926" s="70"/>
      <c r="V1926" s="55"/>
      <c r="W1926" s="56"/>
      <c r="X1926" s="57"/>
    </row>
    <row r="1927" spans="1:24" ht="18.75" customHeight="1">
      <c r="A1927" s="2"/>
      <c r="B1927" s="2"/>
      <c r="C1927" s="2"/>
      <c r="D1927" s="2"/>
      <c r="E1927" s="55"/>
      <c r="F1927" s="56"/>
      <c r="G1927" s="56"/>
      <c r="H1927" s="56"/>
      <c r="I1927" s="56"/>
      <c r="J1927" s="56"/>
      <c r="K1927" s="57"/>
      <c r="L1927" s="58"/>
      <c r="M1927" s="59"/>
      <c r="N1927" s="69"/>
      <c r="O1927" s="70"/>
      <c r="P1927" s="69"/>
      <c r="Q1927" s="71"/>
      <c r="R1927" s="71"/>
      <c r="S1927" s="70"/>
      <c r="T1927" s="69"/>
      <c r="U1927" s="70"/>
      <c r="V1927" s="55"/>
      <c r="W1927" s="56"/>
      <c r="X1927" s="57"/>
    </row>
    <row r="1928" spans="1:24" ht="18.75" customHeight="1">
      <c r="A1928" s="2"/>
      <c r="B1928" s="2"/>
      <c r="C1928" s="2"/>
      <c r="D1928" s="2"/>
      <c r="E1928" s="55"/>
      <c r="F1928" s="56"/>
      <c r="G1928" s="56"/>
      <c r="H1928" s="56"/>
      <c r="I1928" s="56"/>
      <c r="J1928" s="56"/>
      <c r="K1928" s="57"/>
      <c r="L1928" s="58"/>
      <c r="M1928" s="59"/>
      <c r="N1928" s="69"/>
      <c r="O1928" s="70"/>
      <c r="P1928" s="69"/>
      <c r="Q1928" s="71"/>
      <c r="R1928" s="71"/>
      <c r="S1928" s="70"/>
      <c r="T1928" s="69"/>
      <c r="U1928" s="70"/>
      <c r="V1928" s="55"/>
      <c r="W1928" s="56"/>
      <c r="X1928" s="57"/>
    </row>
    <row r="1929" spans="1:24" ht="18.75" customHeight="1">
      <c r="A1929" s="2"/>
      <c r="B1929" s="2"/>
      <c r="C1929" s="2"/>
      <c r="D1929" s="2"/>
      <c r="E1929" s="55"/>
      <c r="F1929" s="56"/>
      <c r="G1929" s="56"/>
      <c r="H1929" s="56"/>
      <c r="I1929" s="56"/>
      <c r="J1929" s="56"/>
      <c r="K1929" s="57"/>
      <c r="L1929" s="58"/>
      <c r="M1929" s="59"/>
      <c r="N1929" s="69"/>
      <c r="O1929" s="70"/>
      <c r="P1929" s="69"/>
      <c r="Q1929" s="71"/>
      <c r="R1929" s="71"/>
      <c r="S1929" s="70"/>
      <c r="T1929" s="69"/>
      <c r="U1929" s="70"/>
      <c r="V1929" s="55"/>
      <c r="W1929" s="56"/>
      <c r="X1929" s="57"/>
    </row>
    <row r="1930" spans="1:24" ht="18.75" customHeight="1">
      <c r="A1930" s="2"/>
      <c r="B1930" s="2"/>
      <c r="C1930" s="2"/>
      <c r="D1930" s="2"/>
      <c r="E1930" s="55"/>
      <c r="F1930" s="56"/>
      <c r="G1930" s="56"/>
      <c r="H1930" s="56"/>
      <c r="I1930" s="56"/>
      <c r="J1930" s="56"/>
      <c r="K1930" s="57"/>
      <c r="L1930" s="58"/>
      <c r="M1930" s="59"/>
      <c r="N1930" s="69"/>
      <c r="O1930" s="70"/>
      <c r="P1930" s="69"/>
      <c r="Q1930" s="71"/>
      <c r="R1930" s="71"/>
      <c r="S1930" s="70"/>
      <c r="T1930" s="69"/>
      <c r="U1930" s="70"/>
      <c r="V1930" s="55"/>
      <c r="W1930" s="56"/>
      <c r="X1930" s="57"/>
    </row>
    <row r="1931" spans="1:24" ht="18.75" customHeight="1">
      <c r="A1931" s="2"/>
      <c r="B1931" s="2"/>
      <c r="C1931" s="2"/>
      <c r="D1931" s="2"/>
      <c r="E1931" s="55"/>
      <c r="F1931" s="56"/>
      <c r="G1931" s="56"/>
      <c r="H1931" s="56"/>
      <c r="I1931" s="56"/>
      <c r="J1931" s="56"/>
      <c r="K1931" s="57"/>
      <c r="L1931" s="58"/>
      <c r="M1931" s="59"/>
      <c r="N1931" s="69"/>
      <c r="O1931" s="70"/>
      <c r="P1931" s="69"/>
      <c r="Q1931" s="71"/>
      <c r="R1931" s="71"/>
      <c r="S1931" s="70"/>
      <c r="T1931" s="69"/>
      <c r="U1931" s="70"/>
      <c r="V1931" s="55"/>
      <c r="W1931" s="56"/>
      <c r="X1931" s="57"/>
    </row>
    <row r="1932" spans="1:24" ht="18.75" customHeight="1">
      <c r="A1932" s="2"/>
      <c r="B1932" s="2"/>
      <c r="C1932" s="2"/>
      <c r="D1932" s="2"/>
      <c r="E1932" s="55"/>
      <c r="F1932" s="56"/>
      <c r="G1932" s="56"/>
      <c r="H1932" s="56"/>
      <c r="I1932" s="56"/>
      <c r="J1932" s="56"/>
      <c r="K1932" s="57"/>
      <c r="L1932" s="58"/>
      <c r="M1932" s="59"/>
      <c r="N1932" s="69"/>
      <c r="O1932" s="70"/>
      <c r="P1932" s="69"/>
      <c r="Q1932" s="71"/>
      <c r="R1932" s="71"/>
      <c r="S1932" s="70"/>
      <c r="T1932" s="69"/>
      <c r="U1932" s="70"/>
      <c r="V1932" s="55"/>
      <c r="W1932" s="56"/>
      <c r="X1932" s="57"/>
    </row>
    <row r="1933" spans="1:24" ht="18.75" customHeight="1">
      <c r="A1933" s="2"/>
      <c r="B1933" s="2"/>
      <c r="C1933" s="2"/>
      <c r="D1933" s="2"/>
      <c r="E1933" s="55"/>
      <c r="F1933" s="56"/>
      <c r="G1933" s="56"/>
      <c r="H1933" s="56"/>
      <c r="I1933" s="56"/>
      <c r="J1933" s="56"/>
      <c r="K1933" s="57"/>
      <c r="L1933" s="58"/>
      <c r="M1933" s="59"/>
      <c r="N1933" s="69"/>
      <c r="O1933" s="70"/>
      <c r="P1933" s="69"/>
      <c r="Q1933" s="71"/>
      <c r="R1933" s="71"/>
      <c r="S1933" s="70"/>
      <c r="T1933" s="69"/>
      <c r="U1933" s="70"/>
      <c r="V1933" s="55"/>
      <c r="W1933" s="56"/>
      <c r="X1933" s="57"/>
    </row>
    <row r="1934" spans="1:24" ht="18.75" customHeight="1">
      <c r="A1934" s="2"/>
      <c r="B1934" s="2"/>
      <c r="C1934" s="2"/>
      <c r="D1934" s="2"/>
      <c r="E1934" s="55"/>
      <c r="F1934" s="56"/>
      <c r="G1934" s="56"/>
      <c r="H1934" s="56"/>
      <c r="I1934" s="56"/>
      <c r="J1934" s="56"/>
      <c r="K1934" s="57"/>
      <c r="L1934" s="58"/>
      <c r="M1934" s="59"/>
      <c r="N1934" s="69"/>
      <c r="O1934" s="70"/>
      <c r="P1934" s="69"/>
      <c r="Q1934" s="71"/>
      <c r="R1934" s="71"/>
      <c r="S1934" s="70"/>
      <c r="T1934" s="69"/>
      <c r="U1934" s="70"/>
      <c r="V1934" s="55"/>
      <c r="W1934" s="56"/>
      <c r="X1934" s="57"/>
    </row>
    <row r="1935" spans="1:24" ht="18.75" customHeight="1">
      <c r="A1935" s="2"/>
      <c r="B1935" s="2"/>
      <c r="C1935" s="2"/>
      <c r="D1935" s="2"/>
      <c r="E1935" s="55"/>
      <c r="F1935" s="56"/>
      <c r="G1935" s="56"/>
      <c r="H1935" s="56"/>
      <c r="I1935" s="56"/>
      <c r="J1935" s="56"/>
      <c r="K1935" s="57"/>
      <c r="L1935" s="58"/>
      <c r="M1935" s="59"/>
      <c r="N1935" s="69"/>
      <c r="O1935" s="70"/>
      <c r="P1935" s="69"/>
      <c r="Q1935" s="71"/>
      <c r="R1935" s="71"/>
      <c r="S1935" s="70"/>
      <c r="T1935" s="69"/>
      <c r="U1935" s="70"/>
      <c r="V1935" s="55"/>
      <c r="W1935" s="56"/>
      <c r="X1935" s="57"/>
    </row>
    <row r="1936" spans="1:24" ht="37.65" customHeight="1">
      <c r="A1936" s="2"/>
      <c r="B1936" s="2"/>
      <c r="C1936" s="2"/>
      <c r="D1936" s="2"/>
      <c r="E1936" s="55" t="s">
        <v>3410</v>
      </c>
      <c r="F1936" s="56"/>
      <c r="G1936" s="56"/>
      <c r="H1936" s="56"/>
      <c r="I1936" s="56"/>
      <c r="J1936" s="56"/>
      <c r="K1936" s="56"/>
      <c r="L1936" s="56"/>
      <c r="M1936" s="57"/>
      <c r="N1936" s="58" t="s">
        <v>3599</v>
      </c>
      <c r="O1936" s="60"/>
      <c r="P1936" s="60"/>
      <c r="Q1936" s="60"/>
      <c r="R1936" s="60"/>
      <c r="S1936" s="59"/>
      <c r="T1936" s="72" t="str">
        <f>IF(COUNT(T1924,N1924)=2,IF(N1924=0,"-",ROUND(T1924/N1924,2)),"-")</f>
        <v>-</v>
      </c>
      <c r="U1936" s="73"/>
      <c r="V1936" s="55"/>
      <c r="W1936" s="56"/>
      <c r="X1936" s="57"/>
    </row>
    <row r="1937" spans="1:24" ht="49.5" customHeight="1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</row>
    <row r="1938" spans="1:24" ht="12" customHeight="1">
      <c r="A1938" s="2"/>
      <c r="B1938" s="2"/>
      <c r="C1938" s="75" t="s">
        <v>42</v>
      </c>
      <c r="D1938" s="75"/>
      <c r="E1938" s="75"/>
      <c r="F1938" s="75"/>
      <c r="G1938" s="75"/>
      <c r="H1938" s="2"/>
      <c r="I1938" s="75" t="s">
        <v>43</v>
      </c>
      <c r="J1938" s="75"/>
      <c r="K1938" s="2"/>
      <c r="L1938" s="2"/>
      <c r="M1938" s="75" t="s">
        <v>44</v>
      </c>
      <c r="N1938" s="75"/>
      <c r="O1938" s="2"/>
      <c r="P1938" s="2"/>
      <c r="Q1938" s="10" t="s">
        <v>43</v>
      </c>
      <c r="R1938" s="2"/>
      <c r="S1938" s="2"/>
      <c r="T1938" s="2"/>
      <c r="U1938" s="2"/>
      <c r="V1938" s="2"/>
      <c r="W1938" s="2"/>
      <c r="X1938" s="2"/>
    </row>
    <row r="1939" spans="1:24" ht="6.45" customHeight="1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</row>
    <row r="1940" spans="1:24" ht="20.85" customHeight="1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</row>
    <row r="1941" spans="1:24" ht="18" customHeight="1">
      <c r="A1941" s="74" t="s">
        <v>0</v>
      </c>
      <c r="B1941" s="74"/>
      <c r="C1941" s="74"/>
      <c r="D1941" s="74"/>
      <c r="E1941" s="74"/>
      <c r="F1941" s="74"/>
      <c r="G1941" s="74"/>
      <c r="H1941" s="74"/>
      <c r="I1941" s="74"/>
      <c r="J1941" s="74"/>
      <c r="K1941" s="74"/>
      <c r="L1941" s="74"/>
      <c r="M1941" s="74"/>
      <c r="N1941" s="74"/>
      <c r="O1941" s="74"/>
      <c r="P1941" s="74"/>
      <c r="Q1941" s="74"/>
      <c r="R1941" s="74"/>
      <c r="S1941" s="74"/>
      <c r="T1941" s="74"/>
      <c r="U1941" s="74"/>
      <c r="V1941" s="74"/>
      <c r="W1941" s="74"/>
      <c r="X1941" s="74"/>
    </row>
    <row r="1942" spans="1:24" ht="6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</row>
    <row r="1943" spans="1:24" ht="18" customHeight="1">
      <c r="A1943" s="74" t="s">
        <v>3387</v>
      </c>
      <c r="B1943" s="74"/>
      <c r="C1943" s="74"/>
      <c r="D1943" s="74"/>
      <c r="E1943" s="74"/>
      <c r="F1943" s="74"/>
      <c r="G1943" s="74"/>
      <c r="H1943" s="74"/>
      <c r="I1943" s="74"/>
      <c r="J1943" s="74"/>
      <c r="K1943" s="74"/>
      <c r="L1943" s="74"/>
      <c r="M1943" s="74"/>
      <c r="N1943" s="74"/>
      <c r="O1943" s="74"/>
      <c r="P1943" s="74"/>
      <c r="Q1943" s="74"/>
      <c r="R1943" s="74"/>
      <c r="S1943" s="74"/>
      <c r="T1943" s="74"/>
      <c r="U1943" s="74"/>
      <c r="V1943" s="74"/>
      <c r="W1943" s="74"/>
      <c r="X1943" s="74"/>
    </row>
    <row r="1944" spans="1:24" ht="4.05" customHeight="1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</row>
    <row r="1945" spans="1:24" ht="12" customHeight="1">
      <c r="A1945" s="2"/>
      <c r="B1945" s="2"/>
      <c r="C1945" s="2"/>
      <c r="D1945" s="2"/>
      <c r="E1945" s="2"/>
      <c r="F1945" s="75" t="s">
        <v>3388</v>
      </c>
      <c r="G1945" s="75"/>
      <c r="H1945" s="75"/>
      <c r="I1945" s="75"/>
      <c r="J1945" s="75"/>
      <c r="K1945" s="75"/>
      <c r="L1945" s="75"/>
      <c r="M1945" s="75"/>
      <c r="N1945" s="75"/>
      <c r="O1945" s="75"/>
      <c r="P1945" s="75"/>
      <c r="Q1945" s="75"/>
      <c r="R1945" s="75"/>
      <c r="S1945" s="2"/>
      <c r="T1945" s="2"/>
      <c r="U1945" s="2"/>
      <c r="V1945" s="2"/>
      <c r="W1945" s="2"/>
      <c r="X1945" s="2"/>
    </row>
    <row r="1946" spans="1:24" ht="1.05" customHeight="1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</row>
    <row r="1947" spans="1:24" ht="2.7" customHeight="1">
      <c r="A1947" s="2"/>
      <c r="B1947" s="2"/>
      <c r="C1947" s="2"/>
      <c r="D1947" s="2"/>
      <c r="E1947" s="2"/>
      <c r="F1947" s="75" t="s">
        <v>3389</v>
      </c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</row>
    <row r="1948" spans="1:24" ht="9.15" customHeight="1">
      <c r="A1948" s="2"/>
      <c r="B1948" s="2"/>
      <c r="C1948" s="2"/>
      <c r="D1948" s="2"/>
      <c r="E1948" s="2"/>
      <c r="F1948" s="75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76" t="s">
        <v>2</v>
      </c>
      <c r="V1948" s="76"/>
      <c r="W1948" s="76"/>
      <c r="X1948" s="76"/>
    </row>
    <row r="1949" spans="1:24" ht="2.7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76"/>
      <c r="V1949" s="76"/>
      <c r="W1949" s="76"/>
      <c r="X1949" s="76"/>
    </row>
    <row r="1950" spans="1:24" ht="0.45" customHeight="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</row>
    <row r="1951" spans="1:24" ht="2.1" customHeight="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75" t="s">
        <v>3714</v>
      </c>
      <c r="V1951" s="75"/>
      <c r="W1951" s="75"/>
      <c r="X1951" s="2"/>
    </row>
    <row r="1952" spans="1:24" ht="9.75" customHeight="1">
      <c r="A1952" s="2"/>
      <c r="B1952" s="75" t="s">
        <v>3391</v>
      </c>
      <c r="C1952" s="75"/>
      <c r="D1952" s="2"/>
      <c r="E1952" s="2"/>
      <c r="F1952" s="75" t="s">
        <v>3392</v>
      </c>
      <c r="G1952" s="75"/>
      <c r="H1952" s="75"/>
      <c r="I1952" s="75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75"/>
      <c r="V1952" s="75"/>
      <c r="W1952" s="75"/>
      <c r="X1952" s="2"/>
    </row>
    <row r="1953" spans="1:24" ht="2.1" customHeight="1">
      <c r="A1953" s="2"/>
      <c r="B1953" s="75"/>
      <c r="C1953" s="75"/>
      <c r="D1953" s="2"/>
      <c r="E1953" s="2"/>
      <c r="F1953" s="75"/>
      <c r="G1953" s="75"/>
      <c r="H1953" s="75"/>
      <c r="I1953" s="75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</row>
    <row r="1954" spans="1:24" ht="1.8" customHeight="1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</row>
    <row r="1955" spans="1:24" ht="36.75" customHeight="1">
      <c r="A1955" s="49" t="s">
        <v>295</v>
      </c>
      <c r="B1955" s="50"/>
      <c r="C1955" s="50"/>
      <c r="D1955" s="51"/>
      <c r="E1955" s="49" t="s">
        <v>3715</v>
      </c>
      <c r="F1955" s="50"/>
      <c r="G1955" s="50"/>
      <c r="H1955" s="50"/>
      <c r="I1955" s="50"/>
      <c r="J1955" s="50"/>
      <c r="K1955" s="50"/>
      <c r="L1955" s="50"/>
      <c r="M1955" s="51"/>
      <c r="N1955" s="52" t="s">
        <v>3585</v>
      </c>
      <c r="O1955" s="53"/>
      <c r="P1955" s="53"/>
      <c r="Q1955" s="53"/>
      <c r="R1955" s="53"/>
      <c r="S1955" s="54"/>
      <c r="T1955" s="49" t="s">
        <v>3716</v>
      </c>
      <c r="U1955" s="50"/>
      <c r="V1955" s="50"/>
      <c r="W1955" s="50"/>
      <c r="X1955" s="51"/>
    </row>
    <row r="1956" spans="1:24" ht="18.75" customHeight="1">
      <c r="A1956" s="2"/>
      <c r="B1956" s="2"/>
      <c r="C1956" s="2"/>
      <c r="D1956" s="2"/>
      <c r="E1956" s="55" t="s">
        <v>3396</v>
      </c>
      <c r="F1956" s="56"/>
      <c r="G1956" s="56"/>
      <c r="H1956" s="56"/>
      <c r="I1956" s="56"/>
      <c r="J1956" s="56"/>
      <c r="K1956" s="57"/>
      <c r="L1956" s="58" t="s">
        <v>3397</v>
      </c>
      <c r="M1956" s="59"/>
      <c r="N1956" s="58" t="s">
        <v>3398</v>
      </c>
      <c r="O1956" s="59"/>
      <c r="P1956" s="58" t="s">
        <v>3399</v>
      </c>
      <c r="Q1956" s="60"/>
      <c r="R1956" s="60"/>
      <c r="S1956" s="59"/>
      <c r="T1956" s="58" t="s">
        <v>3400</v>
      </c>
      <c r="U1956" s="59"/>
      <c r="V1956" s="58" t="s">
        <v>53</v>
      </c>
      <c r="W1956" s="60"/>
      <c r="X1956" s="59"/>
    </row>
    <row r="1957" spans="1:24" ht="37.65" customHeight="1">
      <c r="A1957" s="2"/>
      <c r="B1957" s="2"/>
      <c r="C1957" s="2"/>
      <c r="D1957" s="2"/>
      <c r="E1957" s="55" t="s">
        <v>3587</v>
      </c>
      <c r="F1957" s="56"/>
      <c r="G1957" s="56"/>
      <c r="H1957" s="56"/>
      <c r="I1957" s="56"/>
      <c r="J1957" s="56"/>
      <c r="K1957" s="57"/>
      <c r="L1957" s="58" t="s">
        <v>58</v>
      </c>
      <c r="M1957" s="59"/>
      <c r="N1957" s="61">
        <v>38</v>
      </c>
      <c r="O1957" s="62"/>
      <c r="P1957" s="63"/>
      <c r="Q1957" s="64"/>
      <c r="R1957" s="64"/>
      <c r="S1957" s="65"/>
      <c r="T1957" s="63" t="str">
        <f t="shared" ref="T1957:T1964" si="26">IF(COUNT(N1957,P1957)=2,ROUND(N1957*P1957,2),"-
-")</f>
        <v>-
-</v>
      </c>
      <c r="U1957" s="65"/>
      <c r="V1957" s="55" t="s">
        <v>3588</v>
      </c>
      <c r="W1957" s="56"/>
      <c r="X1957" s="57"/>
    </row>
    <row r="1958" spans="1:24" ht="37.65" customHeight="1">
      <c r="A1958" s="2"/>
      <c r="B1958" s="2"/>
      <c r="C1958" s="2"/>
      <c r="D1958" s="2"/>
      <c r="E1958" s="55" t="s">
        <v>3662</v>
      </c>
      <c r="F1958" s="56"/>
      <c r="G1958" s="56"/>
      <c r="H1958" s="56"/>
      <c r="I1958" s="56"/>
      <c r="J1958" s="56"/>
      <c r="K1958" s="57"/>
      <c r="L1958" s="58" t="s">
        <v>58</v>
      </c>
      <c r="M1958" s="59"/>
      <c r="N1958" s="61">
        <v>2</v>
      </c>
      <c r="O1958" s="62"/>
      <c r="P1958" s="63"/>
      <c r="Q1958" s="64"/>
      <c r="R1958" s="64"/>
      <c r="S1958" s="65"/>
      <c r="T1958" s="63" t="str">
        <f t="shared" si="26"/>
        <v>-
-</v>
      </c>
      <c r="U1958" s="65"/>
      <c r="V1958" s="55" t="s">
        <v>3663</v>
      </c>
      <c r="W1958" s="56"/>
      <c r="X1958" s="57"/>
    </row>
    <row r="1959" spans="1:24" ht="37.65" customHeight="1">
      <c r="A1959" s="2"/>
      <c r="B1959" s="2"/>
      <c r="C1959" s="2"/>
      <c r="D1959" s="2"/>
      <c r="E1959" s="55" t="s">
        <v>3589</v>
      </c>
      <c r="F1959" s="56"/>
      <c r="G1959" s="56"/>
      <c r="H1959" s="56"/>
      <c r="I1959" s="56"/>
      <c r="J1959" s="56"/>
      <c r="K1959" s="57"/>
      <c r="L1959" s="58" t="s">
        <v>58</v>
      </c>
      <c r="M1959" s="59"/>
      <c r="N1959" s="61">
        <v>80</v>
      </c>
      <c r="O1959" s="62"/>
      <c r="P1959" s="63"/>
      <c r="Q1959" s="64"/>
      <c r="R1959" s="64"/>
      <c r="S1959" s="65"/>
      <c r="T1959" s="63" t="str">
        <f t="shared" si="26"/>
        <v>-
-</v>
      </c>
      <c r="U1959" s="65"/>
      <c r="V1959" s="55" t="s">
        <v>3590</v>
      </c>
      <c r="W1959" s="56"/>
      <c r="X1959" s="57"/>
    </row>
    <row r="1960" spans="1:24" ht="37.65" customHeight="1">
      <c r="A1960" s="2"/>
      <c r="B1960" s="2"/>
      <c r="C1960" s="2"/>
      <c r="D1960" s="2"/>
      <c r="E1960" s="55" t="s">
        <v>3591</v>
      </c>
      <c r="F1960" s="56"/>
      <c r="G1960" s="56"/>
      <c r="H1960" s="56"/>
      <c r="I1960" s="56"/>
      <c r="J1960" s="56"/>
      <c r="K1960" s="57"/>
      <c r="L1960" s="58" t="s">
        <v>65</v>
      </c>
      <c r="M1960" s="59"/>
      <c r="N1960" s="61">
        <v>1</v>
      </c>
      <c r="O1960" s="62"/>
      <c r="P1960" s="63"/>
      <c r="Q1960" s="64"/>
      <c r="R1960" s="64"/>
      <c r="S1960" s="65"/>
      <c r="T1960" s="63" t="str">
        <f t="shared" si="26"/>
        <v>-
-</v>
      </c>
      <c r="U1960" s="65"/>
      <c r="V1960" s="55" t="s">
        <v>3592</v>
      </c>
      <c r="W1960" s="56"/>
      <c r="X1960" s="57"/>
    </row>
    <row r="1961" spans="1:24" ht="37.65" customHeight="1">
      <c r="A1961" s="2"/>
      <c r="B1961" s="2"/>
      <c r="C1961" s="2"/>
      <c r="D1961" s="2"/>
      <c r="E1961" s="55" t="s">
        <v>3593</v>
      </c>
      <c r="F1961" s="56"/>
      <c r="G1961" s="56"/>
      <c r="H1961" s="56"/>
      <c r="I1961" s="56"/>
      <c r="J1961" s="56"/>
      <c r="K1961" s="57"/>
      <c r="L1961" s="58" t="s">
        <v>65</v>
      </c>
      <c r="M1961" s="59"/>
      <c r="N1961" s="61">
        <v>1</v>
      </c>
      <c r="O1961" s="62"/>
      <c r="P1961" s="63"/>
      <c r="Q1961" s="64"/>
      <c r="R1961" s="64"/>
      <c r="S1961" s="65"/>
      <c r="T1961" s="63" t="str">
        <f t="shared" si="26"/>
        <v>-
-</v>
      </c>
      <c r="U1961" s="65"/>
      <c r="V1961" s="55" t="s">
        <v>3594</v>
      </c>
      <c r="W1961" s="56"/>
      <c r="X1961" s="57"/>
    </row>
    <row r="1962" spans="1:24" ht="37.65" customHeight="1">
      <c r="A1962" s="2"/>
      <c r="B1962" s="2"/>
      <c r="C1962" s="2"/>
      <c r="D1962" s="2"/>
      <c r="E1962" s="55" t="s">
        <v>3605</v>
      </c>
      <c r="F1962" s="56"/>
      <c r="G1962" s="56"/>
      <c r="H1962" s="56"/>
      <c r="I1962" s="56"/>
      <c r="J1962" s="56"/>
      <c r="K1962" s="57"/>
      <c r="L1962" s="58" t="s">
        <v>65</v>
      </c>
      <c r="M1962" s="59"/>
      <c r="N1962" s="61">
        <v>1</v>
      </c>
      <c r="O1962" s="62"/>
      <c r="P1962" s="63"/>
      <c r="Q1962" s="64"/>
      <c r="R1962" s="64"/>
      <c r="S1962" s="65"/>
      <c r="T1962" s="63" t="str">
        <f t="shared" si="26"/>
        <v>-
-</v>
      </c>
      <c r="U1962" s="65"/>
      <c r="V1962" s="55" t="s">
        <v>3606</v>
      </c>
      <c r="W1962" s="56"/>
      <c r="X1962" s="57"/>
    </row>
    <row r="1963" spans="1:24" ht="37.65" customHeight="1">
      <c r="A1963" s="2"/>
      <c r="B1963" s="2"/>
      <c r="C1963" s="2"/>
      <c r="D1963" s="2"/>
      <c r="E1963" s="55" t="s">
        <v>3595</v>
      </c>
      <c r="F1963" s="56"/>
      <c r="G1963" s="56"/>
      <c r="H1963" s="56"/>
      <c r="I1963" s="56"/>
      <c r="J1963" s="56"/>
      <c r="K1963" s="57"/>
      <c r="L1963" s="58" t="s">
        <v>65</v>
      </c>
      <c r="M1963" s="59"/>
      <c r="N1963" s="61">
        <v>1</v>
      </c>
      <c r="O1963" s="62"/>
      <c r="P1963" s="63"/>
      <c r="Q1963" s="64"/>
      <c r="R1963" s="64"/>
      <c r="S1963" s="65"/>
      <c r="T1963" s="63" t="str">
        <f t="shared" si="26"/>
        <v>-
-</v>
      </c>
      <c r="U1963" s="65"/>
      <c r="V1963" s="55" t="s">
        <v>3596</v>
      </c>
      <c r="W1963" s="56"/>
      <c r="X1963" s="57"/>
    </row>
    <row r="1964" spans="1:24" ht="37.65" customHeight="1">
      <c r="A1964" s="2"/>
      <c r="B1964" s="2"/>
      <c r="C1964" s="2"/>
      <c r="D1964" s="2"/>
      <c r="E1964" s="55" t="s">
        <v>3696</v>
      </c>
      <c r="F1964" s="56"/>
      <c r="G1964" s="56"/>
      <c r="H1964" s="56"/>
      <c r="I1964" s="56"/>
      <c r="J1964" s="56"/>
      <c r="K1964" s="57"/>
      <c r="L1964" s="58" t="s">
        <v>65</v>
      </c>
      <c r="M1964" s="59"/>
      <c r="N1964" s="61">
        <v>1</v>
      </c>
      <c r="O1964" s="62"/>
      <c r="P1964" s="63"/>
      <c r="Q1964" s="64"/>
      <c r="R1964" s="64"/>
      <c r="S1964" s="65"/>
      <c r="T1964" s="63" t="str">
        <f t="shared" si="26"/>
        <v>-
-</v>
      </c>
      <c r="U1964" s="65"/>
      <c r="V1964" s="55" t="s">
        <v>3697</v>
      </c>
      <c r="W1964" s="56"/>
      <c r="X1964" s="57"/>
    </row>
    <row r="1965" spans="1:24" ht="18.75" customHeight="1">
      <c r="A1965" s="2"/>
      <c r="B1965" s="2"/>
      <c r="C1965" s="2"/>
      <c r="D1965" s="2"/>
      <c r="E1965" s="55" t="s">
        <v>3405</v>
      </c>
      <c r="F1965" s="56"/>
      <c r="G1965" s="56"/>
      <c r="H1965" s="56"/>
      <c r="I1965" s="56"/>
      <c r="J1965" s="56"/>
      <c r="K1965" s="57"/>
      <c r="L1965" s="58" t="s">
        <v>65</v>
      </c>
      <c r="M1965" s="59"/>
      <c r="N1965" s="61">
        <v>1</v>
      </c>
      <c r="O1965" s="62"/>
      <c r="P1965" s="63"/>
      <c r="Q1965" s="64"/>
      <c r="R1965" s="64"/>
      <c r="S1965" s="65"/>
      <c r="T1965" s="63" t="str">
        <f>IF(COUNT(N1965,P1965)=2,ROUND(N1965*P1965,2),"-")</f>
        <v>-</v>
      </c>
      <c r="U1965" s="65"/>
      <c r="V1965" s="55" t="s">
        <v>3406</v>
      </c>
      <c r="W1965" s="56"/>
      <c r="X1965" s="57"/>
    </row>
    <row r="1966" spans="1:24" ht="18.75" customHeight="1">
      <c r="A1966" s="2"/>
      <c r="B1966" s="2"/>
      <c r="C1966" s="2"/>
      <c r="D1966" s="2"/>
      <c r="E1966" s="55" t="s">
        <v>3407</v>
      </c>
      <c r="F1966" s="56"/>
      <c r="G1966" s="56"/>
      <c r="H1966" s="56"/>
      <c r="I1966" s="56"/>
      <c r="J1966" s="56"/>
      <c r="K1966" s="57"/>
      <c r="L1966" s="58" t="s">
        <v>65</v>
      </c>
      <c r="M1966" s="59"/>
      <c r="N1966" s="61">
        <v>1</v>
      </c>
      <c r="O1966" s="62"/>
      <c r="P1966" s="63" t="str">
        <f>IF(COUNT(T1957,T1958,T1959,T1960,T1961,T1962,T1963,T1964,T1965)=9,ROUND(SUM(T1957,T1958,T1959,T1960,T1961,T1962,T1963,T1964,T1965)*0.02,2),"")</f>
        <v/>
      </c>
      <c r="Q1966" s="64"/>
      <c r="R1966" s="64"/>
      <c r="S1966" s="65"/>
      <c r="T1966" s="63" t="str">
        <f>IF(COUNT(N1966,P1966)=2,ROUND(N1966*P1966,2),"-")</f>
        <v>-</v>
      </c>
      <c r="U1966" s="65"/>
      <c r="V1966" s="55" t="s">
        <v>3408</v>
      </c>
      <c r="W1966" s="56"/>
      <c r="X1966" s="57"/>
    </row>
    <row r="1967" spans="1:24" ht="18.899999999999999" customHeight="1">
      <c r="A1967" s="2"/>
      <c r="B1967" s="2"/>
      <c r="C1967" s="2"/>
      <c r="D1967" s="2"/>
      <c r="E1967" s="55" t="s">
        <v>3409</v>
      </c>
      <c r="F1967" s="56"/>
      <c r="G1967" s="56"/>
      <c r="H1967" s="56"/>
      <c r="I1967" s="56"/>
      <c r="J1967" s="56"/>
      <c r="K1967" s="57"/>
      <c r="L1967" s="58" t="s">
        <v>207</v>
      </c>
      <c r="M1967" s="59"/>
      <c r="N1967" s="61">
        <v>1</v>
      </c>
      <c r="O1967" s="62"/>
      <c r="P1967" s="66"/>
      <c r="Q1967" s="67"/>
      <c r="R1967" s="67"/>
      <c r="S1967" s="68"/>
      <c r="T1967" s="63" t="str">
        <f>IF(COUNT(T1957,T1958,T1959,T1960,T1961,T1962,T1963,T1964,T1965,T1966)=10,SUM(T1957,T1958,T1959,T1960,T1961,T1962,T1963,T1964,T1965,T1966),"-")</f>
        <v>-</v>
      </c>
      <c r="U1967" s="65"/>
      <c r="V1967" s="55"/>
      <c r="W1967" s="56"/>
      <c r="X1967" s="57"/>
    </row>
    <row r="1968" spans="1:24" ht="18.75" customHeight="1">
      <c r="A1968" s="2"/>
      <c r="B1968" s="2"/>
      <c r="C1968" s="2"/>
      <c r="D1968" s="2"/>
      <c r="E1968" s="55"/>
      <c r="F1968" s="56"/>
      <c r="G1968" s="56"/>
      <c r="H1968" s="56"/>
      <c r="I1968" s="56"/>
      <c r="J1968" s="56"/>
      <c r="K1968" s="57"/>
      <c r="L1968" s="58"/>
      <c r="M1968" s="59"/>
      <c r="N1968" s="69"/>
      <c r="O1968" s="70"/>
      <c r="P1968" s="69"/>
      <c r="Q1968" s="71"/>
      <c r="R1968" s="71"/>
      <c r="S1968" s="70"/>
      <c r="T1968" s="69"/>
      <c r="U1968" s="70"/>
      <c r="V1968" s="55"/>
      <c r="W1968" s="56"/>
      <c r="X1968" s="57"/>
    </row>
    <row r="1969" spans="1:24" ht="18.75" customHeight="1">
      <c r="A1969" s="2"/>
      <c r="B1969" s="2"/>
      <c r="C1969" s="2"/>
      <c r="D1969" s="2"/>
      <c r="E1969" s="55"/>
      <c r="F1969" s="56"/>
      <c r="G1969" s="56"/>
      <c r="H1969" s="56"/>
      <c r="I1969" s="56"/>
      <c r="J1969" s="56"/>
      <c r="K1969" s="57"/>
      <c r="L1969" s="58"/>
      <c r="M1969" s="59"/>
      <c r="N1969" s="69"/>
      <c r="O1969" s="70"/>
      <c r="P1969" s="69"/>
      <c r="Q1969" s="71"/>
      <c r="R1969" s="71"/>
      <c r="S1969" s="70"/>
      <c r="T1969" s="69"/>
      <c r="U1969" s="70"/>
      <c r="V1969" s="55"/>
      <c r="W1969" s="56"/>
      <c r="X1969" s="57"/>
    </row>
    <row r="1970" spans="1:24" ht="18.75" customHeight="1">
      <c r="A1970" s="2"/>
      <c r="B1970" s="2"/>
      <c r="C1970" s="2"/>
      <c r="D1970" s="2"/>
      <c r="E1970" s="55"/>
      <c r="F1970" s="56"/>
      <c r="G1970" s="56"/>
      <c r="H1970" s="56"/>
      <c r="I1970" s="56"/>
      <c r="J1970" s="56"/>
      <c r="K1970" s="57"/>
      <c r="L1970" s="58"/>
      <c r="M1970" s="59"/>
      <c r="N1970" s="69"/>
      <c r="O1970" s="70"/>
      <c r="P1970" s="69"/>
      <c r="Q1970" s="71"/>
      <c r="R1970" s="71"/>
      <c r="S1970" s="70"/>
      <c r="T1970" s="69"/>
      <c r="U1970" s="70"/>
      <c r="V1970" s="55"/>
      <c r="W1970" s="56"/>
      <c r="X1970" s="57"/>
    </row>
    <row r="1971" spans="1:24" ht="18.75" customHeight="1">
      <c r="A1971" s="2"/>
      <c r="B1971" s="2"/>
      <c r="C1971" s="2"/>
      <c r="D1971" s="2"/>
      <c r="E1971" s="55"/>
      <c r="F1971" s="56"/>
      <c r="G1971" s="56"/>
      <c r="H1971" s="56"/>
      <c r="I1971" s="56"/>
      <c r="J1971" s="56"/>
      <c r="K1971" s="57"/>
      <c r="L1971" s="58"/>
      <c r="M1971" s="59"/>
      <c r="N1971" s="69"/>
      <c r="O1971" s="70"/>
      <c r="P1971" s="69"/>
      <c r="Q1971" s="71"/>
      <c r="R1971" s="71"/>
      <c r="S1971" s="70"/>
      <c r="T1971" s="69"/>
      <c r="U1971" s="70"/>
      <c r="V1971" s="55"/>
      <c r="W1971" s="56"/>
      <c r="X1971" s="57"/>
    </row>
    <row r="1972" spans="1:24" ht="18.75" customHeight="1">
      <c r="A1972" s="2"/>
      <c r="B1972" s="2"/>
      <c r="C1972" s="2"/>
      <c r="D1972" s="2"/>
      <c r="E1972" s="55"/>
      <c r="F1972" s="56"/>
      <c r="G1972" s="56"/>
      <c r="H1972" s="56"/>
      <c r="I1972" s="56"/>
      <c r="J1972" s="56"/>
      <c r="K1972" s="57"/>
      <c r="L1972" s="58"/>
      <c r="M1972" s="59"/>
      <c r="N1972" s="69"/>
      <c r="O1972" s="70"/>
      <c r="P1972" s="69"/>
      <c r="Q1972" s="71"/>
      <c r="R1972" s="71"/>
      <c r="S1972" s="70"/>
      <c r="T1972" s="69"/>
      <c r="U1972" s="70"/>
      <c r="V1972" s="55"/>
      <c r="W1972" s="56"/>
      <c r="X1972" s="57"/>
    </row>
    <row r="1973" spans="1:24" ht="18.75" customHeight="1">
      <c r="A1973" s="2"/>
      <c r="B1973" s="2"/>
      <c r="C1973" s="2"/>
      <c r="D1973" s="2"/>
      <c r="E1973" s="55"/>
      <c r="F1973" s="56"/>
      <c r="G1973" s="56"/>
      <c r="H1973" s="56"/>
      <c r="I1973" s="56"/>
      <c r="J1973" s="56"/>
      <c r="K1973" s="57"/>
      <c r="L1973" s="58"/>
      <c r="M1973" s="59"/>
      <c r="N1973" s="69"/>
      <c r="O1973" s="70"/>
      <c r="P1973" s="69"/>
      <c r="Q1973" s="71"/>
      <c r="R1973" s="71"/>
      <c r="S1973" s="70"/>
      <c r="T1973" s="69"/>
      <c r="U1973" s="70"/>
      <c r="V1973" s="55"/>
      <c r="W1973" s="56"/>
      <c r="X1973" s="57"/>
    </row>
    <row r="1974" spans="1:24" ht="18.75" customHeight="1">
      <c r="A1974" s="2"/>
      <c r="B1974" s="2"/>
      <c r="C1974" s="2"/>
      <c r="D1974" s="2"/>
      <c r="E1974" s="55"/>
      <c r="F1974" s="56"/>
      <c r="G1974" s="56"/>
      <c r="H1974" s="56"/>
      <c r="I1974" s="56"/>
      <c r="J1974" s="56"/>
      <c r="K1974" s="57"/>
      <c r="L1974" s="58"/>
      <c r="M1974" s="59"/>
      <c r="N1974" s="69"/>
      <c r="O1974" s="70"/>
      <c r="P1974" s="69"/>
      <c r="Q1974" s="71"/>
      <c r="R1974" s="71"/>
      <c r="S1974" s="70"/>
      <c r="T1974" s="69"/>
      <c r="U1974" s="70"/>
      <c r="V1974" s="55"/>
      <c r="W1974" s="56"/>
      <c r="X1974" s="57"/>
    </row>
    <row r="1975" spans="1:24" ht="18.75" customHeight="1">
      <c r="A1975" s="2"/>
      <c r="B1975" s="2"/>
      <c r="C1975" s="2"/>
      <c r="D1975" s="2"/>
      <c r="E1975" s="55"/>
      <c r="F1975" s="56"/>
      <c r="G1975" s="56"/>
      <c r="H1975" s="56"/>
      <c r="I1975" s="56"/>
      <c r="J1975" s="56"/>
      <c r="K1975" s="57"/>
      <c r="L1975" s="58"/>
      <c r="M1975" s="59"/>
      <c r="N1975" s="69"/>
      <c r="O1975" s="70"/>
      <c r="P1975" s="69"/>
      <c r="Q1975" s="71"/>
      <c r="R1975" s="71"/>
      <c r="S1975" s="70"/>
      <c r="T1975" s="69"/>
      <c r="U1975" s="70"/>
      <c r="V1975" s="55"/>
      <c r="W1975" s="56"/>
      <c r="X1975" s="57"/>
    </row>
    <row r="1976" spans="1:24" ht="18.75" customHeight="1">
      <c r="A1976" s="2"/>
      <c r="B1976" s="2"/>
      <c r="C1976" s="2"/>
      <c r="D1976" s="2"/>
      <c r="E1976" s="55"/>
      <c r="F1976" s="56"/>
      <c r="G1976" s="56"/>
      <c r="H1976" s="56"/>
      <c r="I1976" s="56"/>
      <c r="J1976" s="56"/>
      <c r="K1976" s="57"/>
      <c r="L1976" s="58"/>
      <c r="M1976" s="59"/>
      <c r="N1976" s="69"/>
      <c r="O1976" s="70"/>
      <c r="P1976" s="69"/>
      <c r="Q1976" s="71"/>
      <c r="R1976" s="71"/>
      <c r="S1976" s="70"/>
      <c r="T1976" s="69"/>
      <c r="U1976" s="70"/>
      <c r="V1976" s="55"/>
      <c r="W1976" s="56"/>
      <c r="X1976" s="57"/>
    </row>
    <row r="1977" spans="1:24" ht="37.65" customHeight="1">
      <c r="A1977" s="2"/>
      <c r="B1977" s="2"/>
      <c r="C1977" s="2"/>
      <c r="D1977" s="2"/>
      <c r="E1977" s="55" t="s">
        <v>3410</v>
      </c>
      <c r="F1977" s="56"/>
      <c r="G1977" s="56"/>
      <c r="H1977" s="56"/>
      <c r="I1977" s="56"/>
      <c r="J1977" s="56"/>
      <c r="K1977" s="56"/>
      <c r="L1977" s="56"/>
      <c r="M1977" s="57"/>
      <c r="N1977" s="58" t="s">
        <v>3599</v>
      </c>
      <c r="O1977" s="60"/>
      <c r="P1977" s="60"/>
      <c r="Q1977" s="60"/>
      <c r="R1977" s="60"/>
      <c r="S1977" s="59"/>
      <c r="T1977" s="72" t="str">
        <f>IF(COUNT(T1967,N1967)=2,IF(N1967=0,"-",ROUND(T1967/N1967,2)),"-")</f>
        <v>-</v>
      </c>
      <c r="U1977" s="73"/>
      <c r="V1977" s="55"/>
      <c r="W1977" s="56"/>
      <c r="X1977" s="57"/>
    </row>
    <row r="1978" spans="1:24" ht="49.5" customHeight="1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</row>
    <row r="1979" spans="1:24" ht="12" customHeight="1">
      <c r="A1979" s="2"/>
      <c r="B1979" s="2"/>
      <c r="C1979" s="75" t="s">
        <v>42</v>
      </c>
      <c r="D1979" s="75"/>
      <c r="E1979" s="75"/>
      <c r="F1979" s="75"/>
      <c r="G1979" s="75"/>
      <c r="H1979" s="2"/>
      <c r="I1979" s="75" t="s">
        <v>43</v>
      </c>
      <c r="J1979" s="75"/>
      <c r="K1979" s="2"/>
      <c r="L1979" s="2"/>
      <c r="M1979" s="75" t="s">
        <v>44</v>
      </c>
      <c r="N1979" s="75"/>
      <c r="O1979" s="2"/>
      <c r="P1979" s="2"/>
      <c r="Q1979" s="10" t="s">
        <v>43</v>
      </c>
      <c r="R1979" s="2"/>
      <c r="S1979" s="2"/>
      <c r="T1979" s="2"/>
      <c r="U1979" s="2"/>
      <c r="V1979" s="2"/>
      <c r="W1979" s="2"/>
      <c r="X1979" s="2"/>
    </row>
    <row r="1980" spans="1:24" ht="6.45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</row>
    <row r="1981" spans="1:24" ht="20.85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</row>
    <row r="1982" spans="1:24" ht="18" customHeight="1">
      <c r="A1982" s="74" t="s">
        <v>0</v>
      </c>
      <c r="B1982" s="74"/>
      <c r="C1982" s="74"/>
      <c r="D1982" s="74"/>
      <c r="E1982" s="74"/>
      <c r="F1982" s="74"/>
      <c r="G1982" s="74"/>
      <c r="H1982" s="74"/>
      <c r="I1982" s="74"/>
      <c r="J1982" s="74"/>
      <c r="K1982" s="74"/>
      <c r="L1982" s="74"/>
      <c r="M1982" s="74"/>
      <c r="N1982" s="74"/>
      <c r="O1982" s="74"/>
      <c r="P1982" s="74"/>
      <c r="Q1982" s="74"/>
      <c r="R1982" s="74"/>
      <c r="S1982" s="74"/>
      <c r="T1982" s="74"/>
      <c r="U1982" s="74"/>
      <c r="V1982" s="74"/>
      <c r="W1982" s="74"/>
      <c r="X1982" s="74"/>
    </row>
    <row r="1983" spans="1:24" ht="6" customHeight="1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</row>
    <row r="1984" spans="1:24" ht="18" customHeight="1">
      <c r="A1984" s="74" t="s">
        <v>3387</v>
      </c>
      <c r="B1984" s="74"/>
      <c r="C1984" s="74"/>
      <c r="D1984" s="74"/>
      <c r="E1984" s="74"/>
      <c r="F1984" s="74"/>
      <c r="G1984" s="74"/>
      <c r="H1984" s="74"/>
      <c r="I1984" s="74"/>
      <c r="J1984" s="74"/>
      <c r="K1984" s="74"/>
      <c r="L1984" s="74"/>
      <c r="M1984" s="74"/>
      <c r="N1984" s="74"/>
      <c r="O1984" s="74"/>
      <c r="P1984" s="74"/>
      <c r="Q1984" s="74"/>
      <c r="R1984" s="74"/>
      <c r="S1984" s="74"/>
      <c r="T1984" s="74"/>
      <c r="U1984" s="74"/>
      <c r="V1984" s="74"/>
      <c r="W1984" s="74"/>
      <c r="X1984" s="74"/>
    </row>
    <row r="1985" spans="1:24" ht="4.05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</row>
    <row r="1986" spans="1:24" ht="12" customHeight="1">
      <c r="A1986" s="2"/>
      <c r="B1986" s="2"/>
      <c r="C1986" s="2"/>
      <c r="D1986" s="2"/>
      <c r="E1986" s="2"/>
      <c r="F1986" s="75" t="s">
        <v>3388</v>
      </c>
      <c r="G1986" s="75"/>
      <c r="H1986" s="75"/>
      <c r="I1986" s="75"/>
      <c r="J1986" s="75"/>
      <c r="K1986" s="75"/>
      <c r="L1986" s="75"/>
      <c r="M1986" s="75"/>
      <c r="N1986" s="75"/>
      <c r="O1986" s="75"/>
      <c r="P1986" s="75"/>
      <c r="Q1986" s="75"/>
      <c r="R1986" s="75"/>
      <c r="S1986" s="2"/>
      <c r="T1986" s="2"/>
      <c r="U1986" s="2"/>
      <c r="V1986" s="2"/>
      <c r="W1986" s="2"/>
      <c r="X1986" s="2"/>
    </row>
    <row r="1987" spans="1:24" ht="1.05" customHeight="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</row>
    <row r="1988" spans="1:24" ht="2.7" customHeight="1">
      <c r="A1988" s="2"/>
      <c r="B1988" s="2"/>
      <c r="C1988" s="2"/>
      <c r="D1988" s="2"/>
      <c r="E1988" s="2"/>
      <c r="F1988" s="75" t="s">
        <v>3389</v>
      </c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</row>
    <row r="1989" spans="1:24" ht="9.15" customHeight="1">
      <c r="A1989" s="2"/>
      <c r="B1989" s="2"/>
      <c r="C1989" s="2"/>
      <c r="D1989" s="2"/>
      <c r="E1989" s="2"/>
      <c r="F1989" s="75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76" t="s">
        <v>2</v>
      </c>
      <c r="V1989" s="76"/>
      <c r="W1989" s="76"/>
      <c r="X1989" s="76"/>
    </row>
    <row r="1990" spans="1:24" ht="2.7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76"/>
      <c r="V1990" s="76"/>
      <c r="W1990" s="76"/>
      <c r="X1990" s="76"/>
    </row>
    <row r="1991" spans="1:24" ht="0.45" customHeight="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</row>
    <row r="1992" spans="1:24" ht="2.1" customHeight="1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75" t="s">
        <v>3717</v>
      </c>
      <c r="V1992" s="75"/>
      <c r="W1992" s="75"/>
      <c r="X1992" s="2"/>
    </row>
    <row r="1993" spans="1:24" ht="9.75" customHeight="1">
      <c r="A1993" s="2"/>
      <c r="B1993" s="75" t="s">
        <v>3391</v>
      </c>
      <c r="C1993" s="75"/>
      <c r="D1993" s="2"/>
      <c r="E1993" s="2"/>
      <c r="F1993" s="75" t="s">
        <v>3392</v>
      </c>
      <c r="G1993" s="75"/>
      <c r="H1993" s="75"/>
      <c r="I1993" s="75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75"/>
      <c r="V1993" s="75"/>
      <c r="W1993" s="75"/>
      <c r="X1993" s="2"/>
    </row>
    <row r="1994" spans="1:24" ht="2.1" customHeight="1">
      <c r="A1994" s="2"/>
      <c r="B1994" s="75"/>
      <c r="C1994" s="75"/>
      <c r="D1994" s="2"/>
      <c r="E1994" s="2"/>
      <c r="F1994" s="75"/>
      <c r="G1994" s="75"/>
      <c r="H1994" s="75"/>
      <c r="I1994" s="75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</row>
    <row r="1995" spans="1:24" ht="1.8" customHeight="1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</row>
    <row r="1996" spans="1:24" ht="36.75" customHeight="1">
      <c r="A1996" s="49" t="s">
        <v>298</v>
      </c>
      <c r="B1996" s="50"/>
      <c r="C1996" s="50"/>
      <c r="D1996" s="51"/>
      <c r="E1996" s="49" t="s">
        <v>3718</v>
      </c>
      <c r="F1996" s="50"/>
      <c r="G1996" s="50"/>
      <c r="H1996" s="50"/>
      <c r="I1996" s="50"/>
      <c r="J1996" s="50"/>
      <c r="K1996" s="50"/>
      <c r="L1996" s="50"/>
      <c r="M1996" s="51"/>
      <c r="N1996" s="52" t="s">
        <v>3585</v>
      </c>
      <c r="O1996" s="53"/>
      <c r="P1996" s="53"/>
      <c r="Q1996" s="53"/>
      <c r="R1996" s="53"/>
      <c r="S1996" s="54"/>
      <c r="T1996" s="49" t="s">
        <v>3719</v>
      </c>
      <c r="U1996" s="50"/>
      <c r="V1996" s="50"/>
      <c r="W1996" s="50"/>
      <c r="X1996" s="51"/>
    </row>
    <row r="1997" spans="1:24" ht="18.75" customHeight="1">
      <c r="A1997" s="2"/>
      <c r="B1997" s="2"/>
      <c r="C1997" s="2"/>
      <c r="D1997" s="2"/>
      <c r="E1997" s="55" t="s">
        <v>3396</v>
      </c>
      <c r="F1997" s="56"/>
      <c r="G1997" s="56"/>
      <c r="H1997" s="56"/>
      <c r="I1997" s="56"/>
      <c r="J1997" s="56"/>
      <c r="K1997" s="57"/>
      <c r="L1997" s="58" t="s">
        <v>3397</v>
      </c>
      <c r="M1997" s="59"/>
      <c r="N1997" s="58" t="s">
        <v>3398</v>
      </c>
      <c r="O1997" s="59"/>
      <c r="P1997" s="58" t="s">
        <v>3399</v>
      </c>
      <c r="Q1997" s="60"/>
      <c r="R1997" s="60"/>
      <c r="S1997" s="59"/>
      <c r="T1997" s="58" t="s">
        <v>3400</v>
      </c>
      <c r="U1997" s="59"/>
      <c r="V1997" s="58" t="s">
        <v>53</v>
      </c>
      <c r="W1997" s="60"/>
      <c r="X1997" s="59"/>
    </row>
    <row r="1998" spans="1:24" ht="37.65" customHeight="1">
      <c r="A1998" s="2"/>
      <c r="B1998" s="2"/>
      <c r="C1998" s="2"/>
      <c r="D1998" s="2"/>
      <c r="E1998" s="55" t="s">
        <v>3587</v>
      </c>
      <c r="F1998" s="56"/>
      <c r="G1998" s="56"/>
      <c r="H1998" s="56"/>
      <c r="I1998" s="56"/>
      <c r="J1998" s="56"/>
      <c r="K1998" s="57"/>
      <c r="L1998" s="58" t="s">
        <v>58</v>
      </c>
      <c r="M1998" s="59"/>
      <c r="N1998" s="61">
        <v>25</v>
      </c>
      <c r="O1998" s="62"/>
      <c r="P1998" s="63"/>
      <c r="Q1998" s="64"/>
      <c r="R1998" s="64"/>
      <c r="S1998" s="65"/>
      <c r="T1998" s="63" t="str">
        <f t="shared" ref="T1998:T2003" si="27">IF(COUNT(N1998,P1998)=2,ROUND(N1998*P1998,2),"-
-")</f>
        <v>-
-</v>
      </c>
      <c r="U1998" s="65"/>
      <c r="V1998" s="55" t="s">
        <v>3588</v>
      </c>
      <c r="W1998" s="56"/>
      <c r="X1998" s="57"/>
    </row>
    <row r="1999" spans="1:24" ht="37.65" customHeight="1">
      <c r="A1999" s="2"/>
      <c r="B1999" s="2"/>
      <c r="C1999" s="2"/>
      <c r="D1999" s="2"/>
      <c r="E1999" s="55" t="s">
        <v>3589</v>
      </c>
      <c r="F1999" s="56"/>
      <c r="G1999" s="56"/>
      <c r="H1999" s="56"/>
      <c r="I1999" s="56"/>
      <c r="J1999" s="56"/>
      <c r="K1999" s="57"/>
      <c r="L1999" s="58" t="s">
        <v>58</v>
      </c>
      <c r="M1999" s="59"/>
      <c r="N1999" s="61">
        <v>50</v>
      </c>
      <c r="O1999" s="62"/>
      <c r="P1999" s="63"/>
      <c r="Q1999" s="64"/>
      <c r="R1999" s="64"/>
      <c r="S1999" s="65"/>
      <c r="T1999" s="63" t="str">
        <f t="shared" si="27"/>
        <v>-
-</v>
      </c>
      <c r="U1999" s="65"/>
      <c r="V1999" s="55" t="s">
        <v>3590</v>
      </c>
      <c r="W1999" s="56"/>
      <c r="X1999" s="57"/>
    </row>
    <row r="2000" spans="1:24" ht="37.65" customHeight="1">
      <c r="A2000" s="2"/>
      <c r="B2000" s="2"/>
      <c r="C2000" s="2"/>
      <c r="D2000" s="2"/>
      <c r="E2000" s="55" t="s">
        <v>3591</v>
      </c>
      <c r="F2000" s="56"/>
      <c r="G2000" s="56"/>
      <c r="H2000" s="56"/>
      <c r="I2000" s="56"/>
      <c r="J2000" s="56"/>
      <c r="K2000" s="57"/>
      <c r="L2000" s="58" t="s">
        <v>65</v>
      </c>
      <c r="M2000" s="59"/>
      <c r="N2000" s="61">
        <v>1</v>
      </c>
      <c r="O2000" s="62"/>
      <c r="P2000" s="63"/>
      <c r="Q2000" s="64"/>
      <c r="R2000" s="64"/>
      <c r="S2000" s="65"/>
      <c r="T2000" s="63" t="str">
        <f t="shared" si="27"/>
        <v>-
-</v>
      </c>
      <c r="U2000" s="65"/>
      <c r="V2000" s="55" t="s">
        <v>3592</v>
      </c>
      <c r="W2000" s="56"/>
      <c r="X2000" s="57"/>
    </row>
    <row r="2001" spans="1:24" ht="37.65" customHeight="1">
      <c r="A2001" s="2"/>
      <c r="B2001" s="2"/>
      <c r="C2001" s="2"/>
      <c r="D2001" s="2"/>
      <c r="E2001" s="55" t="s">
        <v>3593</v>
      </c>
      <c r="F2001" s="56"/>
      <c r="G2001" s="56"/>
      <c r="H2001" s="56"/>
      <c r="I2001" s="56"/>
      <c r="J2001" s="56"/>
      <c r="K2001" s="57"/>
      <c r="L2001" s="58" t="s">
        <v>65</v>
      </c>
      <c r="M2001" s="59"/>
      <c r="N2001" s="61">
        <v>1</v>
      </c>
      <c r="O2001" s="62"/>
      <c r="P2001" s="63"/>
      <c r="Q2001" s="64"/>
      <c r="R2001" s="64"/>
      <c r="S2001" s="65"/>
      <c r="T2001" s="63" t="str">
        <f t="shared" si="27"/>
        <v>-
-</v>
      </c>
      <c r="U2001" s="65"/>
      <c r="V2001" s="55" t="s">
        <v>3594</v>
      </c>
      <c r="W2001" s="56"/>
      <c r="X2001" s="57"/>
    </row>
    <row r="2002" spans="1:24" ht="37.65" customHeight="1">
      <c r="A2002" s="2"/>
      <c r="B2002" s="2"/>
      <c r="C2002" s="2"/>
      <c r="D2002" s="2"/>
      <c r="E2002" s="55" t="s">
        <v>3595</v>
      </c>
      <c r="F2002" s="56"/>
      <c r="G2002" s="56"/>
      <c r="H2002" s="56"/>
      <c r="I2002" s="56"/>
      <c r="J2002" s="56"/>
      <c r="K2002" s="57"/>
      <c r="L2002" s="58" t="s">
        <v>65</v>
      </c>
      <c r="M2002" s="59"/>
      <c r="N2002" s="61">
        <v>1</v>
      </c>
      <c r="O2002" s="62"/>
      <c r="P2002" s="63"/>
      <c r="Q2002" s="64"/>
      <c r="R2002" s="64"/>
      <c r="S2002" s="65"/>
      <c r="T2002" s="63" t="str">
        <f t="shared" si="27"/>
        <v>-
-</v>
      </c>
      <c r="U2002" s="65"/>
      <c r="V2002" s="55" t="s">
        <v>3596</v>
      </c>
      <c r="W2002" s="56"/>
      <c r="X2002" s="57"/>
    </row>
    <row r="2003" spans="1:24" ht="37.65" customHeight="1">
      <c r="A2003" s="2"/>
      <c r="B2003" s="2"/>
      <c r="C2003" s="2"/>
      <c r="D2003" s="2"/>
      <c r="E2003" s="55" t="s">
        <v>3696</v>
      </c>
      <c r="F2003" s="56"/>
      <c r="G2003" s="56"/>
      <c r="H2003" s="56"/>
      <c r="I2003" s="56"/>
      <c r="J2003" s="56"/>
      <c r="K2003" s="57"/>
      <c r="L2003" s="58" t="s">
        <v>65</v>
      </c>
      <c r="M2003" s="59"/>
      <c r="N2003" s="61">
        <v>1</v>
      </c>
      <c r="O2003" s="62"/>
      <c r="P2003" s="63"/>
      <c r="Q2003" s="64"/>
      <c r="R2003" s="64"/>
      <c r="S2003" s="65"/>
      <c r="T2003" s="63" t="str">
        <f t="shared" si="27"/>
        <v>-
-</v>
      </c>
      <c r="U2003" s="65"/>
      <c r="V2003" s="55" t="s">
        <v>3697</v>
      </c>
      <c r="W2003" s="56"/>
      <c r="X2003" s="57"/>
    </row>
    <row r="2004" spans="1:24" ht="18.75" customHeight="1">
      <c r="A2004" s="2"/>
      <c r="B2004" s="2"/>
      <c r="C2004" s="2"/>
      <c r="D2004" s="2"/>
      <c r="E2004" s="55" t="s">
        <v>3405</v>
      </c>
      <c r="F2004" s="56"/>
      <c r="G2004" s="56"/>
      <c r="H2004" s="56"/>
      <c r="I2004" s="56"/>
      <c r="J2004" s="56"/>
      <c r="K2004" s="57"/>
      <c r="L2004" s="58" t="s">
        <v>65</v>
      </c>
      <c r="M2004" s="59"/>
      <c r="N2004" s="61">
        <v>1</v>
      </c>
      <c r="O2004" s="62"/>
      <c r="P2004" s="63"/>
      <c r="Q2004" s="64"/>
      <c r="R2004" s="64"/>
      <c r="S2004" s="65"/>
      <c r="T2004" s="63" t="str">
        <f>IF(COUNT(N2004,P2004)=2,ROUND(N2004*P2004,2),"-")</f>
        <v>-</v>
      </c>
      <c r="U2004" s="65"/>
      <c r="V2004" s="55" t="s">
        <v>3406</v>
      </c>
      <c r="W2004" s="56"/>
      <c r="X2004" s="57"/>
    </row>
    <row r="2005" spans="1:24" ht="18.75" customHeight="1">
      <c r="A2005" s="2"/>
      <c r="B2005" s="2"/>
      <c r="C2005" s="2"/>
      <c r="D2005" s="2"/>
      <c r="E2005" s="55" t="s">
        <v>3407</v>
      </c>
      <c r="F2005" s="56"/>
      <c r="G2005" s="56"/>
      <c r="H2005" s="56"/>
      <c r="I2005" s="56"/>
      <c r="J2005" s="56"/>
      <c r="K2005" s="57"/>
      <c r="L2005" s="58" t="s">
        <v>65</v>
      </c>
      <c r="M2005" s="59"/>
      <c r="N2005" s="61">
        <v>1</v>
      </c>
      <c r="O2005" s="62"/>
      <c r="P2005" s="63" t="str">
        <f>IF(COUNT(T1998,T1999,T2000,T2001,T2002,T2003,T2004)=7,ROUND(SUM(T1998,T1999,T2000,T2001,T2002,T2003,T2004)*0.02,2),"")</f>
        <v/>
      </c>
      <c r="Q2005" s="64"/>
      <c r="R2005" s="64"/>
      <c r="S2005" s="65"/>
      <c r="T2005" s="63" t="str">
        <f>IF(COUNT(N2005,P2005)=2,ROUND(N2005*P2005,2),"-")</f>
        <v>-</v>
      </c>
      <c r="U2005" s="65"/>
      <c r="V2005" s="55" t="s">
        <v>3408</v>
      </c>
      <c r="W2005" s="56"/>
      <c r="X2005" s="57"/>
    </row>
    <row r="2006" spans="1:24" ht="18.899999999999999" customHeight="1">
      <c r="A2006" s="2"/>
      <c r="B2006" s="2"/>
      <c r="C2006" s="2"/>
      <c r="D2006" s="2"/>
      <c r="E2006" s="55" t="s">
        <v>3409</v>
      </c>
      <c r="F2006" s="56"/>
      <c r="G2006" s="56"/>
      <c r="H2006" s="56"/>
      <c r="I2006" s="56"/>
      <c r="J2006" s="56"/>
      <c r="K2006" s="57"/>
      <c r="L2006" s="58" t="s">
        <v>207</v>
      </c>
      <c r="M2006" s="59"/>
      <c r="N2006" s="61">
        <v>1</v>
      </c>
      <c r="O2006" s="62"/>
      <c r="P2006" s="66"/>
      <c r="Q2006" s="67"/>
      <c r="R2006" s="67"/>
      <c r="S2006" s="68"/>
      <c r="T2006" s="63" t="str">
        <f>IF(COUNT(T1998,T1999,T2000,T2001,T2002,T2003,T2004,T2005)=8,SUM(T1998,T1999,T2000,T2001,T2002,T2003,T2004,T2005),"-")</f>
        <v>-</v>
      </c>
      <c r="U2006" s="65"/>
      <c r="V2006" s="55"/>
      <c r="W2006" s="56"/>
      <c r="X2006" s="57"/>
    </row>
    <row r="2007" spans="1:24" ht="18.75" customHeight="1">
      <c r="A2007" s="2"/>
      <c r="B2007" s="2"/>
      <c r="C2007" s="2"/>
      <c r="D2007" s="2"/>
      <c r="E2007" s="55"/>
      <c r="F2007" s="56"/>
      <c r="G2007" s="56"/>
      <c r="H2007" s="56"/>
      <c r="I2007" s="56"/>
      <c r="J2007" s="56"/>
      <c r="K2007" s="57"/>
      <c r="L2007" s="58"/>
      <c r="M2007" s="59"/>
      <c r="N2007" s="69"/>
      <c r="O2007" s="70"/>
      <c r="P2007" s="69"/>
      <c r="Q2007" s="71"/>
      <c r="R2007" s="71"/>
      <c r="S2007" s="70"/>
      <c r="T2007" s="69"/>
      <c r="U2007" s="70"/>
      <c r="V2007" s="55"/>
      <c r="W2007" s="56"/>
      <c r="X2007" s="57"/>
    </row>
    <row r="2008" spans="1:24" ht="18.75" customHeight="1">
      <c r="A2008" s="2"/>
      <c r="B2008" s="2"/>
      <c r="C2008" s="2"/>
      <c r="D2008" s="2"/>
      <c r="E2008" s="55"/>
      <c r="F2008" s="56"/>
      <c r="G2008" s="56"/>
      <c r="H2008" s="56"/>
      <c r="I2008" s="56"/>
      <c r="J2008" s="56"/>
      <c r="K2008" s="57"/>
      <c r="L2008" s="58"/>
      <c r="M2008" s="59"/>
      <c r="N2008" s="69"/>
      <c r="O2008" s="70"/>
      <c r="P2008" s="69"/>
      <c r="Q2008" s="71"/>
      <c r="R2008" s="71"/>
      <c r="S2008" s="70"/>
      <c r="T2008" s="69"/>
      <c r="U2008" s="70"/>
      <c r="V2008" s="55"/>
      <c r="W2008" s="56"/>
      <c r="X2008" s="57"/>
    </row>
    <row r="2009" spans="1:24" ht="18.75" customHeight="1">
      <c r="A2009" s="2"/>
      <c r="B2009" s="2"/>
      <c r="C2009" s="2"/>
      <c r="D2009" s="2"/>
      <c r="E2009" s="55"/>
      <c r="F2009" s="56"/>
      <c r="G2009" s="56"/>
      <c r="H2009" s="56"/>
      <c r="I2009" s="56"/>
      <c r="J2009" s="56"/>
      <c r="K2009" s="57"/>
      <c r="L2009" s="58"/>
      <c r="M2009" s="59"/>
      <c r="N2009" s="69"/>
      <c r="O2009" s="70"/>
      <c r="P2009" s="69"/>
      <c r="Q2009" s="71"/>
      <c r="R2009" s="71"/>
      <c r="S2009" s="70"/>
      <c r="T2009" s="69"/>
      <c r="U2009" s="70"/>
      <c r="V2009" s="55"/>
      <c r="W2009" s="56"/>
      <c r="X2009" s="57"/>
    </row>
    <row r="2010" spans="1:24" ht="18.75" customHeight="1">
      <c r="A2010" s="2"/>
      <c r="B2010" s="2"/>
      <c r="C2010" s="2"/>
      <c r="D2010" s="2"/>
      <c r="E2010" s="55"/>
      <c r="F2010" s="56"/>
      <c r="G2010" s="56"/>
      <c r="H2010" s="56"/>
      <c r="I2010" s="56"/>
      <c r="J2010" s="56"/>
      <c r="K2010" s="57"/>
      <c r="L2010" s="58"/>
      <c r="M2010" s="59"/>
      <c r="N2010" s="69"/>
      <c r="O2010" s="70"/>
      <c r="P2010" s="69"/>
      <c r="Q2010" s="71"/>
      <c r="R2010" s="71"/>
      <c r="S2010" s="70"/>
      <c r="T2010" s="69"/>
      <c r="U2010" s="70"/>
      <c r="V2010" s="55"/>
      <c r="W2010" s="56"/>
      <c r="X2010" s="57"/>
    </row>
    <row r="2011" spans="1:24" ht="18.75" customHeight="1">
      <c r="A2011" s="2"/>
      <c r="B2011" s="2"/>
      <c r="C2011" s="2"/>
      <c r="D2011" s="2"/>
      <c r="E2011" s="55"/>
      <c r="F2011" s="56"/>
      <c r="G2011" s="56"/>
      <c r="H2011" s="56"/>
      <c r="I2011" s="56"/>
      <c r="J2011" s="56"/>
      <c r="K2011" s="57"/>
      <c r="L2011" s="58"/>
      <c r="M2011" s="59"/>
      <c r="N2011" s="69"/>
      <c r="O2011" s="70"/>
      <c r="P2011" s="69"/>
      <c r="Q2011" s="71"/>
      <c r="R2011" s="71"/>
      <c r="S2011" s="70"/>
      <c r="T2011" s="69"/>
      <c r="U2011" s="70"/>
      <c r="V2011" s="55"/>
      <c r="W2011" s="56"/>
      <c r="X2011" s="57"/>
    </row>
    <row r="2012" spans="1:24" ht="18.75" customHeight="1">
      <c r="A2012" s="2"/>
      <c r="B2012" s="2"/>
      <c r="C2012" s="2"/>
      <c r="D2012" s="2"/>
      <c r="E2012" s="55"/>
      <c r="F2012" s="56"/>
      <c r="G2012" s="56"/>
      <c r="H2012" s="56"/>
      <c r="I2012" s="56"/>
      <c r="J2012" s="56"/>
      <c r="K2012" s="57"/>
      <c r="L2012" s="58"/>
      <c r="M2012" s="59"/>
      <c r="N2012" s="69"/>
      <c r="O2012" s="70"/>
      <c r="P2012" s="69"/>
      <c r="Q2012" s="71"/>
      <c r="R2012" s="71"/>
      <c r="S2012" s="70"/>
      <c r="T2012" s="69"/>
      <c r="U2012" s="70"/>
      <c r="V2012" s="55"/>
      <c r="W2012" s="56"/>
      <c r="X2012" s="57"/>
    </row>
    <row r="2013" spans="1:24" ht="18.75" customHeight="1">
      <c r="A2013" s="2"/>
      <c r="B2013" s="2"/>
      <c r="C2013" s="2"/>
      <c r="D2013" s="2"/>
      <c r="E2013" s="55"/>
      <c r="F2013" s="56"/>
      <c r="G2013" s="56"/>
      <c r="H2013" s="56"/>
      <c r="I2013" s="56"/>
      <c r="J2013" s="56"/>
      <c r="K2013" s="57"/>
      <c r="L2013" s="58"/>
      <c r="M2013" s="59"/>
      <c r="N2013" s="69"/>
      <c r="O2013" s="70"/>
      <c r="P2013" s="69"/>
      <c r="Q2013" s="71"/>
      <c r="R2013" s="71"/>
      <c r="S2013" s="70"/>
      <c r="T2013" s="69"/>
      <c r="U2013" s="70"/>
      <c r="V2013" s="55"/>
      <c r="W2013" s="56"/>
      <c r="X2013" s="57"/>
    </row>
    <row r="2014" spans="1:24" ht="18.75" customHeight="1">
      <c r="A2014" s="2"/>
      <c r="B2014" s="2"/>
      <c r="C2014" s="2"/>
      <c r="D2014" s="2"/>
      <c r="E2014" s="55"/>
      <c r="F2014" s="56"/>
      <c r="G2014" s="56"/>
      <c r="H2014" s="56"/>
      <c r="I2014" s="56"/>
      <c r="J2014" s="56"/>
      <c r="K2014" s="57"/>
      <c r="L2014" s="58"/>
      <c r="M2014" s="59"/>
      <c r="N2014" s="69"/>
      <c r="O2014" s="70"/>
      <c r="P2014" s="69"/>
      <c r="Q2014" s="71"/>
      <c r="R2014" s="71"/>
      <c r="S2014" s="70"/>
      <c r="T2014" s="69"/>
      <c r="U2014" s="70"/>
      <c r="V2014" s="55"/>
      <c r="W2014" s="56"/>
      <c r="X2014" s="57"/>
    </row>
    <row r="2015" spans="1:24" ht="18.75" customHeight="1">
      <c r="A2015" s="2"/>
      <c r="B2015" s="2"/>
      <c r="C2015" s="2"/>
      <c r="D2015" s="2"/>
      <c r="E2015" s="55"/>
      <c r="F2015" s="56"/>
      <c r="G2015" s="56"/>
      <c r="H2015" s="56"/>
      <c r="I2015" s="56"/>
      <c r="J2015" s="56"/>
      <c r="K2015" s="57"/>
      <c r="L2015" s="58"/>
      <c r="M2015" s="59"/>
      <c r="N2015" s="69"/>
      <c r="O2015" s="70"/>
      <c r="P2015" s="69"/>
      <c r="Q2015" s="71"/>
      <c r="R2015" s="71"/>
      <c r="S2015" s="70"/>
      <c r="T2015" s="69"/>
      <c r="U2015" s="70"/>
      <c r="V2015" s="55"/>
      <c r="W2015" s="56"/>
      <c r="X2015" s="57"/>
    </row>
    <row r="2016" spans="1:24" ht="18.75" customHeight="1">
      <c r="A2016" s="2"/>
      <c r="B2016" s="2"/>
      <c r="C2016" s="2"/>
      <c r="D2016" s="2"/>
      <c r="E2016" s="55"/>
      <c r="F2016" s="56"/>
      <c r="G2016" s="56"/>
      <c r="H2016" s="56"/>
      <c r="I2016" s="56"/>
      <c r="J2016" s="56"/>
      <c r="K2016" s="57"/>
      <c r="L2016" s="58"/>
      <c r="M2016" s="59"/>
      <c r="N2016" s="69"/>
      <c r="O2016" s="70"/>
      <c r="P2016" s="69"/>
      <c r="Q2016" s="71"/>
      <c r="R2016" s="71"/>
      <c r="S2016" s="70"/>
      <c r="T2016" s="69"/>
      <c r="U2016" s="70"/>
      <c r="V2016" s="55"/>
      <c r="W2016" s="56"/>
      <c r="X2016" s="57"/>
    </row>
    <row r="2017" spans="1:24" ht="18.75" customHeight="1">
      <c r="A2017" s="2"/>
      <c r="B2017" s="2"/>
      <c r="C2017" s="2"/>
      <c r="D2017" s="2"/>
      <c r="E2017" s="55"/>
      <c r="F2017" s="56"/>
      <c r="G2017" s="56"/>
      <c r="H2017" s="56"/>
      <c r="I2017" s="56"/>
      <c r="J2017" s="56"/>
      <c r="K2017" s="57"/>
      <c r="L2017" s="58"/>
      <c r="M2017" s="59"/>
      <c r="N2017" s="69"/>
      <c r="O2017" s="70"/>
      <c r="P2017" s="69"/>
      <c r="Q2017" s="71"/>
      <c r="R2017" s="71"/>
      <c r="S2017" s="70"/>
      <c r="T2017" s="69"/>
      <c r="U2017" s="70"/>
      <c r="V2017" s="55"/>
      <c r="W2017" s="56"/>
      <c r="X2017" s="57"/>
    </row>
    <row r="2018" spans="1:24" ht="18.75" customHeight="1">
      <c r="A2018" s="2"/>
      <c r="B2018" s="2"/>
      <c r="C2018" s="2"/>
      <c r="D2018" s="2"/>
      <c r="E2018" s="55"/>
      <c r="F2018" s="56"/>
      <c r="G2018" s="56"/>
      <c r="H2018" s="56"/>
      <c r="I2018" s="56"/>
      <c r="J2018" s="56"/>
      <c r="K2018" s="57"/>
      <c r="L2018" s="58"/>
      <c r="M2018" s="59"/>
      <c r="N2018" s="69"/>
      <c r="O2018" s="70"/>
      <c r="P2018" s="69"/>
      <c r="Q2018" s="71"/>
      <c r="R2018" s="71"/>
      <c r="S2018" s="70"/>
      <c r="T2018" s="69"/>
      <c r="U2018" s="70"/>
      <c r="V2018" s="55"/>
      <c r="W2018" s="56"/>
      <c r="X2018" s="57"/>
    </row>
    <row r="2019" spans="1:24" ht="18.75" customHeight="1">
      <c r="A2019" s="2"/>
      <c r="B2019" s="2"/>
      <c r="C2019" s="2"/>
      <c r="D2019" s="2"/>
      <c r="E2019" s="55"/>
      <c r="F2019" s="56"/>
      <c r="G2019" s="56"/>
      <c r="H2019" s="56"/>
      <c r="I2019" s="56"/>
      <c r="J2019" s="56"/>
      <c r="K2019" s="57"/>
      <c r="L2019" s="58"/>
      <c r="M2019" s="59"/>
      <c r="N2019" s="69"/>
      <c r="O2019" s="70"/>
      <c r="P2019" s="69"/>
      <c r="Q2019" s="71"/>
      <c r="R2019" s="71"/>
      <c r="S2019" s="70"/>
      <c r="T2019" s="69"/>
      <c r="U2019" s="70"/>
      <c r="V2019" s="55"/>
      <c r="W2019" s="56"/>
      <c r="X2019" s="57"/>
    </row>
    <row r="2020" spans="1:24" ht="37.65" customHeight="1">
      <c r="A2020" s="2"/>
      <c r="B2020" s="2"/>
      <c r="C2020" s="2"/>
      <c r="D2020" s="2"/>
      <c r="E2020" s="55" t="s">
        <v>3410</v>
      </c>
      <c r="F2020" s="56"/>
      <c r="G2020" s="56"/>
      <c r="H2020" s="56"/>
      <c r="I2020" s="56"/>
      <c r="J2020" s="56"/>
      <c r="K2020" s="56"/>
      <c r="L2020" s="56"/>
      <c r="M2020" s="57"/>
      <c r="N2020" s="58" t="s">
        <v>3599</v>
      </c>
      <c r="O2020" s="60"/>
      <c r="P2020" s="60"/>
      <c r="Q2020" s="60"/>
      <c r="R2020" s="60"/>
      <c r="S2020" s="59"/>
      <c r="T2020" s="72" t="str">
        <f>IF(COUNT(T2006,N2006)=2,IF(N2006=0,"-",ROUND(T2006/N2006,2)),"-")</f>
        <v>-</v>
      </c>
      <c r="U2020" s="73"/>
      <c r="V2020" s="55"/>
      <c r="W2020" s="56"/>
      <c r="X2020" s="57"/>
    </row>
    <row r="2021" spans="1:24" ht="49.5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</row>
    <row r="2022" spans="1:24" ht="12" customHeight="1">
      <c r="A2022" s="2"/>
      <c r="B2022" s="2"/>
      <c r="C2022" s="75" t="s">
        <v>42</v>
      </c>
      <c r="D2022" s="75"/>
      <c r="E2022" s="75"/>
      <c r="F2022" s="75"/>
      <c r="G2022" s="75"/>
      <c r="H2022" s="2"/>
      <c r="I2022" s="75" t="s">
        <v>43</v>
      </c>
      <c r="J2022" s="75"/>
      <c r="K2022" s="2"/>
      <c r="L2022" s="2"/>
      <c r="M2022" s="75" t="s">
        <v>44</v>
      </c>
      <c r="N2022" s="75"/>
      <c r="O2022" s="2"/>
      <c r="P2022" s="2"/>
      <c r="Q2022" s="10" t="s">
        <v>43</v>
      </c>
      <c r="R2022" s="2"/>
      <c r="S2022" s="2"/>
      <c r="T2022" s="2"/>
      <c r="U2022" s="2"/>
      <c r="V2022" s="2"/>
      <c r="W2022" s="2"/>
      <c r="X2022" s="2"/>
    </row>
    <row r="2023" spans="1:24" ht="6.45" customHeight="1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</row>
    <row r="2024" spans="1:24" ht="20.85" customHeight="1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</row>
    <row r="2025" spans="1:24" ht="18" customHeight="1">
      <c r="A2025" s="74" t="s">
        <v>0</v>
      </c>
      <c r="B2025" s="74"/>
      <c r="C2025" s="74"/>
      <c r="D2025" s="74"/>
      <c r="E2025" s="74"/>
      <c r="F2025" s="74"/>
      <c r="G2025" s="74"/>
      <c r="H2025" s="74"/>
      <c r="I2025" s="74"/>
      <c r="J2025" s="74"/>
      <c r="K2025" s="74"/>
      <c r="L2025" s="74"/>
      <c r="M2025" s="74"/>
      <c r="N2025" s="74"/>
      <c r="O2025" s="74"/>
      <c r="P2025" s="74"/>
      <c r="Q2025" s="74"/>
      <c r="R2025" s="74"/>
      <c r="S2025" s="74"/>
      <c r="T2025" s="74"/>
      <c r="U2025" s="74"/>
      <c r="V2025" s="74"/>
      <c r="W2025" s="74"/>
      <c r="X2025" s="74"/>
    </row>
    <row r="2026" spans="1:24" ht="6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</row>
    <row r="2027" spans="1:24" ht="18" customHeight="1">
      <c r="A2027" s="74" t="s">
        <v>3387</v>
      </c>
      <c r="B2027" s="74"/>
      <c r="C2027" s="74"/>
      <c r="D2027" s="74"/>
      <c r="E2027" s="74"/>
      <c r="F2027" s="74"/>
      <c r="G2027" s="74"/>
      <c r="H2027" s="74"/>
      <c r="I2027" s="74"/>
      <c r="J2027" s="74"/>
      <c r="K2027" s="74"/>
      <c r="L2027" s="74"/>
      <c r="M2027" s="74"/>
      <c r="N2027" s="74"/>
      <c r="O2027" s="74"/>
      <c r="P2027" s="74"/>
      <c r="Q2027" s="74"/>
      <c r="R2027" s="74"/>
      <c r="S2027" s="74"/>
      <c r="T2027" s="74"/>
      <c r="U2027" s="74"/>
      <c r="V2027" s="74"/>
      <c r="W2027" s="74"/>
      <c r="X2027" s="74"/>
    </row>
    <row r="2028" spans="1:24" ht="4.05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</row>
    <row r="2029" spans="1:24" ht="12" customHeight="1">
      <c r="A2029" s="2"/>
      <c r="B2029" s="2"/>
      <c r="C2029" s="2"/>
      <c r="D2029" s="2"/>
      <c r="E2029" s="2"/>
      <c r="F2029" s="75" t="s">
        <v>3388</v>
      </c>
      <c r="G2029" s="75"/>
      <c r="H2029" s="75"/>
      <c r="I2029" s="75"/>
      <c r="J2029" s="75"/>
      <c r="K2029" s="75"/>
      <c r="L2029" s="75"/>
      <c r="M2029" s="75"/>
      <c r="N2029" s="75"/>
      <c r="O2029" s="75"/>
      <c r="P2029" s="75"/>
      <c r="Q2029" s="75"/>
      <c r="R2029" s="75"/>
      <c r="S2029" s="2"/>
      <c r="T2029" s="2"/>
      <c r="U2029" s="2"/>
      <c r="V2029" s="2"/>
      <c r="W2029" s="2"/>
      <c r="X2029" s="2"/>
    </row>
    <row r="2030" spans="1:24" ht="1.05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</row>
    <row r="2031" spans="1:24" ht="2.7" customHeight="1">
      <c r="A2031" s="2"/>
      <c r="B2031" s="2"/>
      <c r="C2031" s="2"/>
      <c r="D2031" s="2"/>
      <c r="E2031" s="2"/>
      <c r="F2031" s="75" t="s">
        <v>3389</v>
      </c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</row>
    <row r="2032" spans="1:24" ht="9.15" customHeight="1">
      <c r="A2032" s="2"/>
      <c r="B2032" s="2"/>
      <c r="C2032" s="2"/>
      <c r="D2032" s="2"/>
      <c r="E2032" s="2"/>
      <c r="F2032" s="75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76" t="s">
        <v>2</v>
      </c>
      <c r="V2032" s="76"/>
      <c r="W2032" s="76"/>
      <c r="X2032" s="76"/>
    </row>
    <row r="2033" spans="1:24" ht="2.7" customHeight="1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76"/>
      <c r="V2033" s="76"/>
      <c r="W2033" s="76"/>
      <c r="X2033" s="76"/>
    </row>
    <row r="2034" spans="1:24" ht="0.45" customHeight="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</row>
    <row r="2035" spans="1:24" ht="2.1" customHeight="1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75" t="s">
        <v>3720</v>
      </c>
      <c r="V2035" s="75"/>
      <c r="W2035" s="75"/>
      <c r="X2035" s="2"/>
    </row>
    <row r="2036" spans="1:24" ht="9.75" customHeight="1">
      <c r="A2036" s="2"/>
      <c r="B2036" s="75" t="s">
        <v>3391</v>
      </c>
      <c r="C2036" s="75"/>
      <c r="D2036" s="2"/>
      <c r="E2036" s="2"/>
      <c r="F2036" s="75" t="s">
        <v>3392</v>
      </c>
      <c r="G2036" s="75"/>
      <c r="H2036" s="75"/>
      <c r="I2036" s="75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75"/>
      <c r="V2036" s="75"/>
      <c r="W2036" s="75"/>
      <c r="X2036" s="2"/>
    </row>
    <row r="2037" spans="1:24" ht="2.1" customHeight="1">
      <c r="A2037" s="2"/>
      <c r="B2037" s="75"/>
      <c r="C2037" s="75"/>
      <c r="D2037" s="2"/>
      <c r="E2037" s="2"/>
      <c r="F2037" s="75"/>
      <c r="G2037" s="75"/>
      <c r="H2037" s="75"/>
      <c r="I2037" s="75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</row>
    <row r="2038" spans="1:24" ht="1.8" customHeight="1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</row>
    <row r="2039" spans="1:24" ht="36.75" customHeight="1">
      <c r="A2039" s="49" t="s">
        <v>308</v>
      </c>
      <c r="B2039" s="50"/>
      <c r="C2039" s="50"/>
      <c r="D2039" s="51"/>
      <c r="E2039" s="49" t="s">
        <v>3721</v>
      </c>
      <c r="F2039" s="50"/>
      <c r="G2039" s="50"/>
      <c r="H2039" s="50"/>
      <c r="I2039" s="50"/>
      <c r="J2039" s="50"/>
      <c r="K2039" s="50"/>
      <c r="L2039" s="50"/>
      <c r="M2039" s="51"/>
      <c r="N2039" s="52" t="s">
        <v>3585</v>
      </c>
      <c r="O2039" s="53"/>
      <c r="P2039" s="53"/>
      <c r="Q2039" s="53"/>
      <c r="R2039" s="53"/>
      <c r="S2039" s="54"/>
      <c r="T2039" s="49" t="s">
        <v>3722</v>
      </c>
      <c r="U2039" s="50"/>
      <c r="V2039" s="50"/>
      <c r="W2039" s="50"/>
      <c r="X2039" s="51"/>
    </row>
    <row r="2040" spans="1:24" ht="18.75" customHeight="1">
      <c r="A2040" s="2"/>
      <c r="B2040" s="2"/>
      <c r="C2040" s="2"/>
      <c r="D2040" s="2"/>
      <c r="E2040" s="55" t="s">
        <v>3396</v>
      </c>
      <c r="F2040" s="56"/>
      <c r="G2040" s="56"/>
      <c r="H2040" s="56"/>
      <c r="I2040" s="56"/>
      <c r="J2040" s="56"/>
      <c r="K2040" s="57"/>
      <c r="L2040" s="58" t="s">
        <v>3397</v>
      </c>
      <c r="M2040" s="59"/>
      <c r="N2040" s="58" t="s">
        <v>3398</v>
      </c>
      <c r="O2040" s="59"/>
      <c r="P2040" s="58" t="s">
        <v>3399</v>
      </c>
      <c r="Q2040" s="60"/>
      <c r="R2040" s="60"/>
      <c r="S2040" s="59"/>
      <c r="T2040" s="58" t="s">
        <v>3400</v>
      </c>
      <c r="U2040" s="59"/>
      <c r="V2040" s="58" t="s">
        <v>53</v>
      </c>
      <c r="W2040" s="60"/>
      <c r="X2040" s="59"/>
    </row>
    <row r="2041" spans="1:24" ht="37.65" customHeight="1">
      <c r="A2041" s="2"/>
      <c r="B2041" s="2"/>
      <c r="C2041" s="2"/>
      <c r="D2041" s="2"/>
      <c r="E2041" s="55" t="s">
        <v>3587</v>
      </c>
      <c r="F2041" s="56"/>
      <c r="G2041" s="56"/>
      <c r="H2041" s="56"/>
      <c r="I2041" s="56"/>
      <c r="J2041" s="56"/>
      <c r="K2041" s="57"/>
      <c r="L2041" s="58" t="s">
        <v>58</v>
      </c>
      <c r="M2041" s="59"/>
      <c r="N2041" s="61">
        <v>13</v>
      </c>
      <c r="O2041" s="62"/>
      <c r="P2041" s="63"/>
      <c r="Q2041" s="64"/>
      <c r="R2041" s="64"/>
      <c r="S2041" s="65"/>
      <c r="T2041" s="63" t="str">
        <f t="shared" ref="T2041:T2047" si="28">IF(COUNT(N2041,P2041)=2,ROUND(N2041*P2041,2),"-
-")</f>
        <v>-
-</v>
      </c>
      <c r="U2041" s="65"/>
      <c r="V2041" s="55" t="s">
        <v>3588</v>
      </c>
      <c r="W2041" s="56"/>
      <c r="X2041" s="57"/>
    </row>
    <row r="2042" spans="1:24" ht="37.65" customHeight="1">
      <c r="A2042" s="2"/>
      <c r="B2042" s="2"/>
      <c r="C2042" s="2"/>
      <c r="D2042" s="2"/>
      <c r="E2042" s="55" t="s">
        <v>3662</v>
      </c>
      <c r="F2042" s="56"/>
      <c r="G2042" s="56"/>
      <c r="H2042" s="56"/>
      <c r="I2042" s="56"/>
      <c r="J2042" s="56"/>
      <c r="K2042" s="57"/>
      <c r="L2042" s="58" t="s">
        <v>58</v>
      </c>
      <c r="M2042" s="59"/>
      <c r="N2042" s="61">
        <v>1</v>
      </c>
      <c r="O2042" s="62"/>
      <c r="P2042" s="63"/>
      <c r="Q2042" s="64"/>
      <c r="R2042" s="64"/>
      <c r="S2042" s="65"/>
      <c r="T2042" s="63" t="str">
        <f t="shared" si="28"/>
        <v>-
-</v>
      </c>
      <c r="U2042" s="65"/>
      <c r="V2042" s="55" t="s">
        <v>3663</v>
      </c>
      <c r="W2042" s="56"/>
      <c r="X2042" s="57"/>
    </row>
    <row r="2043" spans="1:24" ht="37.65" customHeight="1">
      <c r="A2043" s="2"/>
      <c r="B2043" s="2"/>
      <c r="C2043" s="2"/>
      <c r="D2043" s="2"/>
      <c r="E2043" s="55" t="s">
        <v>3589</v>
      </c>
      <c r="F2043" s="56"/>
      <c r="G2043" s="56"/>
      <c r="H2043" s="56"/>
      <c r="I2043" s="56"/>
      <c r="J2043" s="56"/>
      <c r="K2043" s="57"/>
      <c r="L2043" s="58" t="s">
        <v>58</v>
      </c>
      <c r="M2043" s="59"/>
      <c r="N2043" s="61">
        <v>28</v>
      </c>
      <c r="O2043" s="62"/>
      <c r="P2043" s="63"/>
      <c r="Q2043" s="64"/>
      <c r="R2043" s="64"/>
      <c r="S2043" s="65"/>
      <c r="T2043" s="63" t="str">
        <f t="shared" si="28"/>
        <v>-
-</v>
      </c>
      <c r="U2043" s="65"/>
      <c r="V2043" s="55" t="s">
        <v>3590</v>
      </c>
      <c r="W2043" s="56"/>
      <c r="X2043" s="57"/>
    </row>
    <row r="2044" spans="1:24" ht="37.65" customHeight="1">
      <c r="A2044" s="2"/>
      <c r="B2044" s="2"/>
      <c r="C2044" s="2"/>
      <c r="D2044" s="2"/>
      <c r="E2044" s="55" t="s">
        <v>3591</v>
      </c>
      <c r="F2044" s="56"/>
      <c r="G2044" s="56"/>
      <c r="H2044" s="56"/>
      <c r="I2044" s="56"/>
      <c r="J2044" s="56"/>
      <c r="K2044" s="57"/>
      <c r="L2044" s="58" t="s">
        <v>65</v>
      </c>
      <c r="M2044" s="59"/>
      <c r="N2044" s="61">
        <v>1</v>
      </c>
      <c r="O2044" s="62"/>
      <c r="P2044" s="63"/>
      <c r="Q2044" s="64"/>
      <c r="R2044" s="64"/>
      <c r="S2044" s="65"/>
      <c r="T2044" s="63" t="str">
        <f t="shared" si="28"/>
        <v>-
-</v>
      </c>
      <c r="U2044" s="65"/>
      <c r="V2044" s="55" t="s">
        <v>3592</v>
      </c>
      <c r="W2044" s="56"/>
      <c r="X2044" s="57"/>
    </row>
    <row r="2045" spans="1:24" ht="37.65" customHeight="1">
      <c r="A2045" s="2"/>
      <c r="B2045" s="2"/>
      <c r="C2045" s="2"/>
      <c r="D2045" s="2"/>
      <c r="E2045" s="55" t="s">
        <v>3593</v>
      </c>
      <c r="F2045" s="56"/>
      <c r="G2045" s="56"/>
      <c r="H2045" s="56"/>
      <c r="I2045" s="56"/>
      <c r="J2045" s="56"/>
      <c r="K2045" s="57"/>
      <c r="L2045" s="58" t="s">
        <v>65</v>
      </c>
      <c r="M2045" s="59"/>
      <c r="N2045" s="61">
        <v>1</v>
      </c>
      <c r="O2045" s="62"/>
      <c r="P2045" s="63"/>
      <c r="Q2045" s="64"/>
      <c r="R2045" s="64"/>
      <c r="S2045" s="65"/>
      <c r="T2045" s="63" t="str">
        <f t="shared" si="28"/>
        <v>-
-</v>
      </c>
      <c r="U2045" s="65"/>
      <c r="V2045" s="55" t="s">
        <v>3594</v>
      </c>
      <c r="W2045" s="56"/>
      <c r="X2045" s="57"/>
    </row>
    <row r="2046" spans="1:24" ht="37.65" customHeight="1">
      <c r="A2046" s="2"/>
      <c r="B2046" s="2"/>
      <c r="C2046" s="2"/>
      <c r="D2046" s="2"/>
      <c r="E2046" s="55" t="s">
        <v>3595</v>
      </c>
      <c r="F2046" s="56"/>
      <c r="G2046" s="56"/>
      <c r="H2046" s="56"/>
      <c r="I2046" s="56"/>
      <c r="J2046" s="56"/>
      <c r="K2046" s="57"/>
      <c r="L2046" s="58" t="s">
        <v>65</v>
      </c>
      <c r="M2046" s="59"/>
      <c r="N2046" s="61">
        <v>1</v>
      </c>
      <c r="O2046" s="62"/>
      <c r="P2046" s="63"/>
      <c r="Q2046" s="64"/>
      <c r="R2046" s="64"/>
      <c r="S2046" s="65"/>
      <c r="T2046" s="63" t="str">
        <f t="shared" si="28"/>
        <v>-
-</v>
      </c>
      <c r="U2046" s="65"/>
      <c r="V2046" s="55" t="s">
        <v>3596</v>
      </c>
      <c r="W2046" s="56"/>
      <c r="X2046" s="57"/>
    </row>
    <row r="2047" spans="1:24" ht="37.65" customHeight="1">
      <c r="A2047" s="2"/>
      <c r="B2047" s="2"/>
      <c r="C2047" s="2"/>
      <c r="D2047" s="2"/>
      <c r="E2047" s="55" t="s">
        <v>3696</v>
      </c>
      <c r="F2047" s="56"/>
      <c r="G2047" s="56"/>
      <c r="H2047" s="56"/>
      <c r="I2047" s="56"/>
      <c r="J2047" s="56"/>
      <c r="K2047" s="57"/>
      <c r="L2047" s="58" t="s">
        <v>65</v>
      </c>
      <c r="M2047" s="59"/>
      <c r="N2047" s="61">
        <v>1</v>
      </c>
      <c r="O2047" s="62"/>
      <c r="P2047" s="63"/>
      <c r="Q2047" s="64"/>
      <c r="R2047" s="64"/>
      <c r="S2047" s="65"/>
      <c r="T2047" s="63" t="str">
        <f t="shared" si="28"/>
        <v>-
-</v>
      </c>
      <c r="U2047" s="65"/>
      <c r="V2047" s="55" t="s">
        <v>3697</v>
      </c>
      <c r="W2047" s="56"/>
      <c r="X2047" s="57"/>
    </row>
    <row r="2048" spans="1:24" ht="18.75" customHeight="1">
      <c r="A2048" s="2"/>
      <c r="B2048" s="2"/>
      <c r="C2048" s="2"/>
      <c r="D2048" s="2"/>
      <c r="E2048" s="55" t="s">
        <v>3405</v>
      </c>
      <c r="F2048" s="56"/>
      <c r="G2048" s="56"/>
      <c r="H2048" s="56"/>
      <c r="I2048" s="56"/>
      <c r="J2048" s="56"/>
      <c r="K2048" s="57"/>
      <c r="L2048" s="58" t="s">
        <v>65</v>
      </c>
      <c r="M2048" s="59"/>
      <c r="N2048" s="61">
        <v>1</v>
      </c>
      <c r="O2048" s="62"/>
      <c r="P2048" s="63"/>
      <c r="Q2048" s="64"/>
      <c r="R2048" s="64"/>
      <c r="S2048" s="65"/>
      <c r="T2048" s="63" t="str">
        <f>IF(COUNT(N2048,P2048)=2,ROUND(N2048*P2048,2),"-")</f>
        <v>-</v>
      </c>
      <c r="U2048" s="65"/>
      <c r="V2048" s="55" t="s">
        <v>3406</v>
      </c>
      <c r="W2048" s="56"/>
      <c r="X2048" s="57"/>
    </row>
    <row r="2049" spans="1:24" ht="18.75" customHeight="1">
      <c r="A2049" s="2"/>
      <c r="B2049" s="2"/>
      <c r="C2049" s="2"/>
      <c r="D2049" s="2"/>
      <c r="E2049" s="55" t="s">
        <v>3407</v>
      </c>
      <c r="F2049" s="56"/>
      <c r="G2049" s="56"/>
      <c r="H2049" s="56"/>
      <c r="I2049" s="56"/>
      <c r="J2049" s="56"/>
      <c r="K2049" s="57"/>
      <c r="L2049" s="58" t="s">
        <v>65</v>
      </c>
      <c r="M2049" s="59"/>
      <c r="N2049" s="61">
        <v>1</v>
      </c>
      <c r="O2049" s="62"/>
      <c r="P2049" s="63" t="str">
        <f>IF(COUNT(T2041,T2042,T2043,T2044,T2045,T2046,T2047,T2048)=8,ROUND(SUM(T2041,T2042,T2043,T2044,T2045,T2046,T2047,T2048)*0.02,2),"")</f>
        <v/>
      </c>
      <c r="Q2049" s="64"/>
      <c r="R2049" s="64"/>
      <c r="S2049" s="65"/>
      <c r="T2049" s="63" t="str">
        <f>IF(COUNT(N2049,P2049)=2,ROUND(N2049*P2049,2),"-")</f>
        <v>-</v>
      </c>
      <c r="U2049" s="65"/>
      <c r="V2049" s="55" t="s">
        <v>3408</v>
      </c>
      <c r="W2049" s="56"/>
      <c r="X2049" s="57"/>
    </row>
    <row r="2050" spans="1:24" ht="18.899999999999999" customHeight="1">
      <c r="A2050" s="2"/>
      <c r="B2050" s="2"/>
      <c r="C2050" s="2"/>
      <c r="D2050" s="2"/>
      <c r="E2050" s="55" t="s">
        <v>3409</v>
      </c>
      <c r="F2050" s="56"/>
      <c r="G2050" s="56"/>
      <c r="H2050" s="56"/>
      <c r="I2050" s="56"/>
      <c r="J2050" s="56"/>
      <c r="K2050" s="57"/>
      <c r="L2050" s="58" t="s">
        <v>207</v>
      </c>
      <c r="M2050" s="59"/>
      <c r="N2050" s="61">
        <v>1</v>
      </c>
      <c r="O2050" s="62"/>
      <c r="P2050" s="66"/>
      <c r="Q2050" s="67"/>
      <c r="R2050" s="67"/>
      <c r="S2050" s="68"/>
      <c r="T2050" s="63" t="str">
        <f>IF(COUNT(T2041,T2042,T2043,T2044,T2045,T2046,T2047,T2048,T2049)=9,SUM(T2041,T2042,T2043,T2044,T2045,T2046,T2047,T2048,T2049),"-")</f>
        <v>-</v>
      </c>
      <c r="U2050" s="65"/>
      <c r="V2050" s="55"/>
      <c r="W2050" s="56"/>
      <c r="X2050" s="57"/>
    </row>
    <row r="2051" spans="1:24" ht="18.75" customHeight="1">
      <c r="A2051" s="2"/>
      <c r="B2051" s="2"/>
      <c r="C2051" s="2"/>
      <c r="D2051" s="2"/>
      <c r="E2051" s="55"/>
      <c r="F2051" s="56"/>
      <c r="G2051" s="56"/>
      <c r="H2051" s="56"/>
      <c r="I2051" s="56"/>
      <c r="J2051" s="56"/>
      <c r="K2051" s="57"/>
      <c r="L2051" s="58"/>
      <c r="M2051" s="59"/>
      <c r="N2051" s="69"/>
      <c r="O2051" s="70"/>
      <c r="P2051" s="69"/>
      <c r="Q2051" s="71"/>
      <c r="R2051" s="71"/>
      <c r="S2051" s="70"/>
      <c r="T2051" s="69"/>
      <c r="U2051" s="70"/>
      <c r="V2051" s="55"/>
      <c r="W2051" s="56"/>
      <c r="X2051" s="57"/>
    </row>
    <row r="2052" spans="1:24" ht="18.75" customHeight="1">
      <c r="A2052" s="2"/>
      <c r="B2052" s="2"/>
      <c r="C2052" s="2"/>
      <c r="D2052" s="2"/>
      <c r="E2052" s="55"/>
      <c r="F2052" s="56"/>
      <c r="G2052" s="56"/>
      <c r="H2052" s="56"/>
      <c r="I2052" s="56"/>
      <c r="J2052" s="56"/>
      <c r="K2052" s="57"/>
      <c r="L2052" s="58"/>
      <c r="M2052" s="59"/>
      <c r="N2052" s="69"/>
      <c r="O2052" s="70"/>
      <c r="P2052" s="69"/>
      <c r="Q2052" s="71"/>
      <c r="R2052" s="71"/>
      <c r="S2052" s="70"/>
      <c r="T2052" s="69"/>
      <c r="U2052" s="70"/>
      <c r="V2052" s="55"/>
      <c r="W2052" s="56"/>
      <c r="X2052" s="57"/>
    </row>
    <row r="2053" spans="1:24" ht="18.75" customHeight="1">
      <c r="A2053" s="2"/>
      <c r="B2053" s="2"/>
      <c r="C2053" s="2"/>
      <c r="D2053" s="2"/>
      <c r="E2053" s="55"/>
      <c r="F2053" s="56"/>
      <c r="G2053" s="56"/>
      <c r="H2053" s="56"/>
      <c r="I2053" s="56"/>
      <c r="J2053" s="56"/>
      <c r="K2053" s="57"/>
      <c r="L2053" s="58"/>
      <c r="M2053" s="59"/>
      <c r="N2053" s="69"/>
      <c r="O2053" s="70"/>
      <c r="P2053" s="69"/>
      <c r="Q2053" s="71"/>
      <c r="R2053" s="71"/>
      <c r="S2053" s="70"/>
      <c r="T2053" s="69"/>
      <c r="U2053" s="70"/>
      <c r="V2053" s="55"/>
      <c r="W2053" s="56"/>
      <c r="X2053" s="57"/>
    </row>
    <row r="2054" spans="1:24" ht="18.75" customHeight="1">
      <c r="A2054" s="2"/>
      <c r="B2054" s="2"/>
      <c r="C2054" s="2"/>
      <c r="D2054" s="2"/>
      <c r="E2054" s="55"/>
      <c r="F2054" s="56"/>
      <c r="G2054" s="56"/>
      <c r="H2054" s="56"/>
      <c r="I2054" s="56"/>
      <c r="J2054" s="56"/>
      <c r="K2054" s="57"/>
      <c r="L2054" s="58"/>
      <c r="M2054" s="59"/>
      <c r="N2054" s="69"/>
      <c r="O2054" s="70"/>
      <c r="P2054" s="69"/>
      <c r="Q2054" s="71"/>
      <c r="R2054" s="71"/>
      <c r="S2054" s="70"/>
      <c r="T2054" s="69"/>
      <c r="U2054" s="70"/>
      <c r="V2054" s="55"/>
      <c r="W2054" s="56"/>
      <c r="X2054" s="57"/>
    </row>
    <row r="2055" spans="1:24" ht="18.75" customHeight="1">
      <c r="A2055" s="2"/>
      <c r="B2055" s="2"/>
      <c r="C2055" s="2"/>
      <c r="D2055" s="2"/>
      <c r="E2055" s="55"/>
      <c r="F2055" s="56"/>
      <c r="G2055" s="56"/>
      <c r="H2055" s="56"/>
      <c r="I2055" s="56"/>
      <c r="J2055" s="56"/>
      <c r="K2055" s="57"/>
      <c r="L2055" s="58"/>
      <c r="M2055" s="59"/>
      <c r="N2055" s="69"/>
      <c r="O2055" s="70"/>
      <c r="P2055" s="69"/>
      <c r="Q2055" s="71"/>
      <c r="R2055" s="71"/>
      <c r="S2055" s="70"/>
      <c r="T2055" s="69"/>
      <c r="U2055" s="70"/>
      <c r="V2055" s="55"/>
      <c r="W2055" s="56"/>
      <c r="X2055" s="57"/>
    </row>
    <row r="2056" spans="1:24" ht="18.75" customHeight="1">
      <c r="A2056" s="2"/>
      <c r="B2056" s="2"/>
      <c r="C2056" s="2"/>
      <c r="D2056" s="2"/>
      <c r="E2056" s="55"/>
      <c r="F2056" s="56"/>
      <c r="G2056" s="56"/>
      <c r="H2056" s="56"/>
      <c r="I2056" s="56"/>
      <c r="J2056" s="56"/>
      <c r="K2056" s="57"/>
      <c r="L2056" s="58"/>
      <c r="M2056" s="59"/>
      <c r="N2056" s="69"/>
      <c r="O2056" s="70"/>
      <c r="P2056" s="69"/>
      <c r="Q2056" s="71"/>
      <c r="R2056" s="71"/>
      <c r="S2056" s="70"/>
      <c r="T2056" s="69"/>
      <c r="U2056" s="70"/>
      <c r="V2056" s="55"/>
      <c r="W2056" s="56"/>
      <c r="X2056" s="57"/>
    </row>
    <row r="2057" spans="1:24" ht="18.75" customHeight="1">
      <c r="A2057" s="2"/>
      <c r="B2057" s="2"/>
      <c r="C2057" s="2"/>
      <c r="D2057" s="2"/>
      <c r="E2057" s="55"/>
      <c r="F2057" s="56"/>
      <c r="G2057" s="56"/>
      <c r="H2057" s="56"/>
      <c r="I2057" s="56"/>
      <c r="J2057" s="56"/>
      <c r="K2057" s="57"/>
      <c r="L2057" s="58"/>
      <c r="M2057" s="59"/>
      <c r="N2057" s="69"/>
      <c r="O2057" s="70"/>
      <c r="P2057" s="69"/>
      <c r="Q2057" s="71"/>
      <c r="R2057" s="71"/>
      <c r="S2057" s="70"/>
      <c r="T2057" s="69"/>
      <c r="U2057" s="70"/>
      <c r="V2057" s="55"/>
      <c r="W2057" s="56"/>
      <c r="X2057" s="57"/>
    </row>
    <row r="2058" spans="1:24" ht="18.75" customHeight="1">
      <c r="A2058" s="2"/>
      <c r="B2058" s="2"/>
      <c r="C2058" s="2"/>
      <c r="D2058" s="2"/>
      <c r="E2058" s="55"/>
      <c r="F2058" s="56"/>
      <c r="G2058" s="56"/>
      <c r="H2058" s="56"/>
      <c r="I2058" s="56"/>
      <c r="J2058" s="56"/>
      <c r="K2058" s="57"/>
      <c r="L2058" s="58"/>
      <c r="M2058" s="59"/>
      <c r="N2058" s="69"/>
      <c r="O2058" s="70"/>
      <c r="P2058" s="69"/>
      <c r="Q2058" s="71"/>
      <c r="R2058" s="71"/>
      <c r="S2058" s="70"/>
      <c r="T2058" s="69"/>
      <c r="U2058" s="70"/>
      <c r="V2058" s="55"/>
      <c r="W2058" s="56"/>
      <c r="X2058" s="57"/>
    </row>
    <row r="2059" spans="1:24" ht="18.75" customHeight="1">
      <c r="A2059" s="2"/>
      <c r="B2059" s="2"/>
      <c r="C2059" s="2"/>
      <c r="D2059" s="2"/>
      <c r="E2059" s="55"/>
      <c r="F2059" s="56"/>
      <c r="G2059" s="56"/>
      <c r="H2059" s="56"/>
      <c r="I2059" s="56"/>
      <c r="J2059" s="56"/>
      <c r="K2059" s="57"/>
      <c r="L2059" s="58"/>
      <c r="M2059" s="59"/>
      <c r="N2059" s="69"/>
      <c r="O2059" s="70"/>
      <c r="P2059" s="69"/>
      <c r="Q2059" s="71"/>
      <c r="R2059" s="71"/>
      <c r="S2059" s="70"/>
      <c r="T2059" s="69"/>
      <c r="U2059" s="70"/>
      <c r="V2059" s="55"/>
      <c r="W2059" s="56"/>
      <c r="X2059" s="57"/>
    </row>
    <row r="2060" spans="1:24" ht="18.75" customHeight="1">
      <c r="A2060" s="2"/>
      <c r="B2060" s="2"/>
      <c r="C2060" s="2"/>
      <c r="D2060" s="2"/>
      <c r="E2060" s="55"/>
      <c r="F2060" s="56"/>
      <c r="G2060" s="56"/>
      <c r="H2060" s="56"/>
      <c r="I2060" s="56"/>
      <c r="J2060" s="56"/>
      <c r="K2060" s="57"/>
      <c r="L2060" s="58"/>
      <c r="M2060" s="59"/>
      <c r="N2060" s="69"/>
      <c r="O2060" s="70"/>
      <c r="P2060" s="69"/>
      <c r="Q2060" s="71"/>
      <c r="R2060" s="71"/>
      <c r="S2060" s="70"/>
      <c r="T2060" s="69"/>
      <c r="U2060" s="70"/>
      <c r="V2060" s="55"/>
      <c r="W2060" s="56"/>
      <c r="X2060" s="57"/>
    </row>
    <row r="2061" spans="1:24" ht="18.75" customHeight="1">
      <c r="A2061" s="2"/>
      <c r="B2061" s="2"/>
      <c r="C2061" s="2"/>
      <c r="D2061" s="2"/>
      <c r="E2061" s="55"/>
      <c r="F2061" s="56"/>
      <c r="G2061" s="56"/>
      <c r="H2061" s="56"/>
      <c r="I2061" s="56"/>
      <c r="J2061" s="56"/>
      <c r="K2061" s="57"/>
      <c r="L2061" s="58"/>
      <c r="M2061" s="59"/>
      <c r="N2061" s="69"/>
      <c r="O2061" s="70"/>
      <c r="P2061" s="69"/>
      <c r="Q2061" s="71"/>
      <c r="R2061" s="71"/>
      <c r="S2061" s="70"/>
      <c r="T2061" s="69"/>
      <c r="U2061" s="70"/>
      <c r="V2061" s="55"/>
      <c r="W2061" s="56"/>
      <c r="X2061" s="57"/>
    </row>
    <row r="2062" spans="1:24" ht="37.65" customHeight="1">
      <c r="A2062" s="2"/>
      <c r="B2062" s="2"/>
      <c r="C2062" s="2"/>
      <c r="D2062" s="2"/>
      <c r="E2062" s="55" t="s">
        <v>3410</v>
      </c>
      <c r="F2062" s="56"/>
      <c r="G2062" s="56"/>
      <c r="H2062" s="56"/>
      <c r="I2062" s="56"/>
      <c r="J2062" s="56"/>
      <c r="K2062" s="56"/>
      <c r="L2062" s="56"/>
      <c r="M2062" s="57"/>
      <c r="N2062" s="58" t="s">
        <v>3599</v>
      </c>
      <c r="O2062" s="60"/>
      <c r="P2062" s="60"/>
      <c r="Q2062" s="60"/>
      <c r="R2062" s="60"/>
      <c r="S2062" s="59"/>
      <c r="T2062" s="72" t="str">
        <f>IF(COUNT(T2050,N2050)=2,IF(N2050=0,"-",ROUND(T2050/N2050,2)),"-")</f>
        <v>-</v>
      </c>
      <c r="U2062" s="73"/>
      <c r="V2062" s="55"/>
      <c r="W2062" s="56"/>
      <c r="X2062" s="57"/>
    </row>
    <row r="2063" spans="1:24" ht="49.5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</row>
    <row r="2064" spans="1:24" ht="12" customHeight="1">
      <c r="A2064" s="2"/>
      <c r="B2064" s="2"/>
      <c r="C2064" s="75" t="s">
        <v>42</v>
      </c>
      <c r="D2064" s="75"/>
      <c r="E2064" s="75"/>
      <c r="F2064" s="75"/>
      <c r="G2064" s="75"/>
      <c r="H2064" s="2"/>
      <c r="I2064" s="75" t="s">
        <v>43</v>
      </c>
      <c r="J2064" s="75"/>
      <c r="K2064" s="2"/>
      <c r="L2064" s="2"/>
      <c r="M2064" s="75" t="s">
        <v>44</v>
      </c>
      <c r="N2064" s="75"/>
      <c r="O2064" s="2"/>
      <c r="P2064" s="2"/>
      <c r="Q2064" s="10" t="s">
        <v>43</v>
      </c>
      <c r="R2064" s="2"/>
      <c r="S2064" s="2"/>
      <c r="T2064" s="2"/>
      <c r="U2064" s="2"/>
      <c r="V2064" s="2"/>
      <c r="W2064" s="2"/>
      <c r="X2064" s="2"/>
    </row>
    <row r="2065" spans="1:24" ht="6.45" customHeight="1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</row>
    <row r="2066" spans="1:24" ht="20.85" customHeight="1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</row>
    <row r="2067" spans="1:24" ht="18" customHeight="1">
      <c r="A2067" s="74" t="s">
        <v>0</v>
      </c>
      <c r="B2067" s="74"/>
      <c r="C2067" s="74"/>
      <c r="D2067" s="74"/>
      <c r="E2067" s="74"/>
      <c r="F2067" s="74"/>
      <c r="G2067" s="74"/>
      <c r="H2067" s="74"/>
      <c r="I2067" s="74"/>
      <c r="J2067" s="74"/>
      <c r="K2067" s="74"/>
      <c r="L2067" s="74"/>
      <c r="M2067" s="74"/>
      <c r="N2067" s="74"/>
      <c r="O2067" s="74"/>
      <c r="P2067" s="74"/>
      <c r="Q2067" s="74"/>
      <c r="R2067" s="74"/>
      <c r="S2067" s="74"/>
      <c r="T2067" s="74"/>
      <c r="U2067" s="74"/>
      <c r="V2067" s="74"/>
      <c r="W2067" s="74"/>
      <c r="X2067" s="74"/>
    </row>
    <row r="2068" spans="1:24" ht="6" customHeight="1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</row>
    <row r="2069" spans="1:24" ht="18" customHeight="1">
      <c r="A2069" s="74" t="s">
        <v>3387</v>
      </c>
      <c r="B2069" s="74"/>
      <c r="C2069" s="74"/>
      <c r="D2069" s="74"/>
      <c r="E2069" s="74"/>
      <c r="F2069" s="74"/>
      <c r="G2069" s="74"/>
      <c r="H2069" s="74"/>
      <c r="I2069" s="74"/>
      <c r="J2069" s="74"/>
      <c r="K2069" s="74"/>
      <c r="L2069" s="74"/>
      <c r="M2069" s="74"/>
      <c r="N2069" s="74"/>
      <c r="O2069" s="74"/>
      <c r="P2069" s="74"/>
      <c r="Q2069" s="74"/>
      <c r="R2069" s="74"/>
      <c r="S2069" s="74"/>
      <c r="T2069" s="74"/>
      <c r="U2069" s="74"/>
      <c r="V2069" s="74"/>
      <c r="W2069" s="74"/>
      <c r="X2069" s="74"/>
    </row>
    <row r="2070" spans="1:24" ht="4.05" customHeight="1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</row>
    <row r="2071" spans="1:24" ht="12" customHeight="1">
      <c r="A2071" s="2"/>
      <c r="B2071" s="2"/>
      <c r="C2071" s="2"/>
      <c r="D2071" s="2"/>
      <c r="E2071" s="2"/>
      <c r="F2071" s="75" t="s">
        <v>3388</v>
      </c>
      <c r="G2071" s="75"/>
      <c r="H2071" s="75"/>
      <c r="I2071" s="75"/>
      <c r="J2071" s="75"/>
      <c r="K2071" s="75"/>
      <c r="L2071" s="75"/>
      <c r="M2071" s="75"/>
      <c r="N2071" s="75"/>
      <c r="O2071" s="75"/>
      <c r="P2071" s="75"/>
      <c r="Q2071" s="75"/>
      <c r="R2071" s="75"/>
      <c r="S2071" s="2"/>
      <c r="T2071" s="2"/>
      <c r="U2071" s="2"/>
      <c r="V2071" s="2"/>
      <c r="W2071" s="2"/>
      <c r="X2071" s="2"/>
    </row>
    <row r="2072" spans="1:24" ht="1.05" customHeight="1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ht="2.7" customHeight="1">
      <c r="A2073" s="2"/>
      <c r="B2073" s="2"/>
      <c r="C2073" s="2"/>
      <c r="D2073" s="2"/>
      <c r="E2073" s="2"/>
      <c r="F2073" s="75" t="s">
        <v>3389</v>
      </c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ht="9.15" customHeight="1">
      <c r="A2074" s="2"/>
      <c r="B2074" s="2"/>
      <c r="C2074" s="2"/>
      <c r="D2074" s="2"/>
      <c r="E2074" s="2"/>
      <c r="F2074" s="75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76" t="s">
        <v>2</v>
      </c>
      <c r="V2074" s="76"/>
      <c r="W2074" s="76"/>
      <c r="X2074" s="76"/>
    </row>
    <row r="2075" spans="1:24" ht="2.7" customHeight="1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76"/>
      <c r="V2075" s="76"/>
      <c r="W2075" s="76"/>
      <c r="X2075" s="76"/>
    </row>
    <row r="2076" spans="1:24" ht="0.45" customHeight="1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ht="2.1" customHeight="1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75" t="s">
        <v>3723</v>
      </c>
      <c r="V2077" s="75"/>
      <c r="W2077" s="75"/>
      <c r="X2077" s="2"/>
    </row>
    <row r="2078" spans="1:24" ht="9.75" customHeight="1">
      <c r="A2078" s="2"/>
      <c r="B2078" s="75" t="s">
        <v>3391</v>
      </c>
      <c r="C2078" s="75"/>
      <c r="D2078" s="2"/>
      <c r="E2078" s="2"/>
      <c r="F2078" s="75" t="s">
        <v>3392</v>
      </c>
      <c r="G2078" s="75"/>
      <c r="H2078" s="75"/>
      <c r="I2078" s="75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75"/>
      <c r="V2078" s="75"/>
      <c r="W2078" s="75"/>
      <c r="X2078" s="2"/>
    </row>
    <row r="2079" spans="1:24" ht="2.1" customHeight="1">
      <c r="A2079" s="2"/>
      <c r="B2079" s="75"/>
      <c r="C2079" s="75"/>
      <c r="D2079" s="2"/>
      <c r="E2079" s="2"/>
      <c r="F2079" s="75"/>
      <c r="G2079" s="75"/>
      <c r="H2079" s="75"/>
      <c r="I2079" s="75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ht="1.8" customHeight="1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ht="36.75" customHeight="1">
      <c r="A2081" s="49" t="s">
        <v>311</v>
      </c>
      <c r="B2081" s="50"/>
      <c r="C2081" s="50"/>
      <c r="D2081" s="51"/>
      <c r="E2081" s="49" t="s">
        <v>3724</v>
      </c>
      <c r="F2081" s="50"/>
      <c r="G2081" s="50"/>
      <c r="H2081" s="50"/>
      <c r="I2081" s="50"/>
      <c r="J2081" s="50"/>
      <c r="K2081" s="50"/>
      <c r="L2081" s="50"/>
      <c r="M2081" s="51"/>
      <c r="N2081" s="52" t="s">
        <v>3585</v>
      </c>
      <c r="O2081" s="53"/>
      <c r="P2081" s="53"/>
      <c r="Q2081" s="53"/>
      <c r="R2081" s="53"/>
      <c r="S2081" s="54"/>
      <c r="T2081" s="49" t="s">
        <v>3725</v>
      </c>
      <c r="U2081" s="50"/>
      <c r="V2081" s="50"/>
      <c r="W2081" s="50"/>
      <c r="X2081" s="51"/>
    </row>
    <row r="2082" spans="1:24" ht="18.75" customHeight="1">
      <c r="A2082" s="2"/>
      <c r="B2082" s="2"/>
      <c r="C2082" s="2"/>
      <c r="D2082" s="2"/>
      <c r="E2082" s="55" t="s">
        <v>3396</v>
      </c>
      <c r="F2082" s="56"/>
      <c r="G2082" s="56"/>
      <c r="H2082" s="56"/>
      <c r="I2082" s="56"/>
      <c r="J2082" s="56"/>
      <c r="K2082" s="57"/>
      <c r="L2082" s="58" t="s">
        <v>3397</v>
      </c>
      <c r="M2082" s="59"/>
      <c r="N2082" s="58" t="s">
        <v>3398</v>
      </c>
      <c r="O2082" s="59"/>
      <c r="P2082" s="58" t="s">
        <v>3399</v>
      </c>
      <c r="Q2082" s="60"/>
      <c r="R2082" s="60"/>
      <c r="S2082" s="59"/>
      <c r="T2082" s="58" t="s">
        <v>3400</v>
      </c>
      <c r="U2082" s="59"/>
      <c r="V2082" s="58" t="s">
        <v>53</v>
      </c>
      <c r="W2082" s="60"/>
      <c r="X2082" s="59"/>
    </row>
    <row r="2083" spans="1:24" ht="37.65" customHeight="1">
      <c r="A2083" s="2"/>
      <c r="B2083" s="2"/>
      <c r="C2083" s="2"/>
      <c r="D2083" s="2"/>
      <c r="E2083" s="55" t="s">
        <v>3587</v>
      </c>
      <c r="F2083" s="56"/>
      <c r="G2083" s="56"/>
      <c r="H2083" s="56"/>
      <c r="I2083" s="56"/>
      <c r="J2083" s="56"/>
      <c r="K2083" s="57"/>
      <c r="L2083" s="58" t="s">
        <v>58</v>
      </c>
      <c r="M2083" s="59"/>
      <c r="N2083" s="61">
        <v>10</v>
      </c>
      <c r="O2083" s="62"/>
      <c r="P2083" s="63"/>
      <c r="Q2083" s="64"/>
      <c r="R2083" s="64"/>
      <c r="S2083" s="65"/>
      <c r="T2083" s="63" t="str">
        <f t="shared" ref="T2083:T2088" si="29">IF(COUNT(N2083,P2083)=2,ROUND(N2083*P2083,2),"-
-")</f>
        <v>-
-</v>
      </c>
      <c r="U2083" s="65"/>
      <c r="V2083" s="55" t="s">
        <v>3588</v>
      </c>
      <c r="W2083" s="56"/>
      <c r="X2083" s="57"/>
    </row>
    <row r="2084" spans="1:24" ht="37.65" customHeight="1">
      <c r="A2084" s="2"/>
      <c r="B2084" s="2"/>
      <c r="C2084" s="2"/>
      <c r="D2084" s="2"/>
      <c r="E2084" s="55" t="s">
        <v>3589</v>
      </c>
      <c r="F2084" s="56"/>
      <c r="G2084" s="56"/>
      <c r="H2084" s="56"/>
      <c r="I2084" s="56"/>
      <c r="J2084" s="56"/>
      <c r="K2084" s="57"/>
      <c r="L2084" s="58" t="s">
        <v>58</v>
      </c>
      <c r="M2084" s="59"/>
      <c r="N2084" s="61">
        <v>20</v>
      </c>
      <c r="O2084" s="62"/>
      <c r="P2084" s="63"/>
      <c r="Q2084" s="64"/>
      <c r="R2084" s="64"/>
      <c r="S2084" s="65"/>
      <c r="T2084" s="63" t="str">
        <f t="shared" si="29"/>
        <v>-
-</v>
      </c>
      <c r="U2084" s="65"/>
      <c r="V2084" s="55" t="s">
        <v>3590</v>
      </c>
      <c r="W2084" s="56"/>
      <c r="X2084" s="57"/>
    </row>
    <row r="2085" spans="1:24" ht="37.65" customHeight="1">
      <c r="A2085" s="2"/>
      <c r="B2085" s="2"/>
      <c r="C2085" s="2"/>
      <c r="D2085" s="2"/>
      <c r="E2085" s="55" t="s">
        <v>3591</v>
      </c>
      <c r="F2085" s="56"/>
      <c r="G2085" s="56"/>
      <c r="H2085" s="56"/>
      <c r="I2085" s="56"/>
      <c r="J2085" s="56"/>
      <c r="K2085" s="57"/>
      <c r="L2085" s="58" t="s">
        <v>65</v>
      </c>
      <c r="M2085" s="59"/>
      <c r="N2085" s="61">
        <v>1</v>
      </c>
      <c r="O2085" s="62"/>
      <c r="P2085" s="63"/>
      <c r="Q2085" s="64"/>
      <c r="R2085" s="64"/>
      <c r="S2085" s="65"/>
      <c r="T2085" s="63" t="str">
        <f t="shared" si="29"/>
        <v>-
-</v>
      </c>
      <c r="U2085" s="65"/>
      <c r="V2085" s="55" t="s">
        <v>3592</v>
      </c>
      <c r="W2085" s="56"/>
      <c r="X2085" s="57"/>
    </row>
    <row r="2086" spans="1:24" ht="37.65" customHeight="1">
      <c r="A2086" s="2"/>
      <c r="B2086" s="2"/>
      <c r="C2086" s="2"/>
      <c r="D2086" s="2"/>
      <c r="E2086" s="55" t="s">
        <v>3593</v>
      </c>
      <c r="F2086" s="56"/>
      <c r="G2086" s="56"/>
      <c r="H2086" s="56"/>
      <c r="I2086" s="56"/>
      <c r="J2086" s="56"/>
      <c r="K2086" s="57"/>
      <c r="L2086" s="58" t="s">
        <v>65</v>
      </c>
      <c r="M2086" s="59"/>
      <c r="N2086" s="61">
        <v>1</v>
      </c>
      <c r="O2086" s="62"/>
      <c r="P2086" s="63"/>
      <c r="Q2086" s="64"/>
      <c r="R2086" s="64"/>
      <c r="S2086" s="65"/>
      <c r="T2086" s="63" t="str">
        <f t="shared" si="29"/>
        <v>-
-</v>
      </c>
      <c r="U2086" s="65"/>
      <c r="V2086" s="55" t="s">
        <v>3594</v>
      </c>
      <c r="W2086" s="56"/>
      <c r="X2086" s="57"/>
    </row>
    <row r="2087" spans="1:24" ht="37.65" customHeight="1">
      <c r="A2087" s="2"/>
      <c r="B2087" s="2"/>
      <c r="C2087" s="2"/>
      <c r="D2087" s="2"/>
      <c r="E2087" s="55" t="s">
        <v>3595</v>
      </c>
      <c r="F2087" s="56"/>
      <c r="G2087" s="56"/>
      <c r="H2087" s="56"/>
      <c r="I2087" s="56"/>
      <c r="J2087" s="56"/>
      <c r="K2087" s="57"/>
      <c r="L2087" s="58" t="s">
        <v>65</v>
      </c>
      <c r="M2087" s="59"/>
      <c r="N2087" s="61">
        <v>1</v>
      </c>
      <c r="O2087" s="62"/>
      <c r="P2087" s="63"/>
      <c r="Q2087" s="64"/>
      <c r="R2087" s="64"/>
      <c r="S2087" s="65"/>
      <c r="T2087" s="63" t="str">
        <f t="shared" si="29"/>
        <v>-
-</v>
      </c>
      <c r="U2087" s="65"/>
      <c r="V2087" s="55" t="s">
        <v>3596</v>
      </c>
      <c r="W2087" s="56"/>
      <c r="X2087" s="57"/>
    </row>
    <row r="2088" spans="1:24" ht="37.65" customHeight="1">
      <c r="A2088" s="2"/>
      <c r="B2088" s="2"/>
      <c r="C2088" s="2"/>
      <c r="D2088" s="2"/>
      <c r="E2088" s="55" t="s">
        <v>3625</v>
      </c>
      <c r="F2088" s="56"/>
      <c r="G2088" s="56"/>
      <c r="H2088" s="56"/>
      <c r="I2088" s="56"/>
      <c r="J2088" s="56"/>
      <c r="K2088" s="57"/>
      <c r="L2088" s="58" t="s">
        <v>65</v>
      </c>
      <c r="M2088" s="59"/>
      <c r="N2088" s="61">
        <v>1</v>
      </c>
      <c r="O2088" s="62"/>
      <c r="P2088" s="63"/>
      <c r="Q2088" s="64"/>
      <c r="R2088" s="64"/>
      <c r="S2088" s="65"/>
      <c r="T2088" s="63" t="str">
        <f t="shared" si="29"/>
        <v>-
-</v>
      </c>
      <c r="U2088" s="65"/>
      <c r="V2088" s="55" t="s">
        <v>3626</v>
      </c>
      <c r="W2088" s="56"/>
      <c r="X2088" s="57"/>
    </row>
    <row r="2089" spans="1:24" ht="18.75" customHeight="1">
      <c r="A2089" s="2"/>
      <c r="B2089" s="2"/>
      <c r="C2089" s="2"/>
      <c r="D2089" s="2"/>
      <c r="E2089" s="55" t="s">
        <v>3405</v>
      </c>
      <c r="F2089" s="56"/>
      <c r="G2089" s="56"/>
      <c r="H2089" s="56"/>
      <c r="I2089" s="56"/>
      <c r="J2089" s="56"/>
      <c r="K2089" s="57"/>
      <c r="L2089" s="58" t="s">
        <v>65</v>
      </c>
      <c r="M2089" s="59"/>
      <c r="N2089" s="61">
        <v>1</v>
      </c>
      <c r="O2089" s="62"/>
      <c r="P2089" s="63"/>
      <c r="Q2089" s="64"/>
      <c r="R2089" s="64"/>
      <c r="S2089" s="65"/>
      <c r="T2089" s="63" t="str">
        <f>IF(COUNT(N2089,P2089)=2,ROUND(N2089*P2089,2),"-")</f>
        <v>-</v>
      </c>
      <c r="U2089" s="65"/>
      <c r="V2089" s="55" t="s">
        <v>3406</v>
      </c>
      <c r="W2089" s="56"/>
      <c r="X2089" s="57"/>
    </row>
    <row r="2090" spans="1:24" ht="18.75" customHeight="1">
      <c r="A2090" s="2"/>
      <c r="B2090" s="2"/>
      <c r="C2090" s="2"/>
      <c r="D2090" s="2"/>
      <c r="E2090" s="55" t="s">
        <v>3407</v>
      </c>
      <c r="F2090" s="56"/>
      <c r="G2090" s="56"/>
      <c r="H2090" s="56"/>
      <c r="I2090" s="56"/>
      <c r="J2090" s="56"/>
      <c r="K2090" s="57"/>
      <c r="L2090" s="58" t="s">
        <v>65</v>
      </c>
      <c r="M2090" s="59"/>
      <c r="N2090" s="61">
        <v>1</v>
      </c>
      <c r="O2090" s="62"/>
      <c r="P2090" s="63" t="str">
        <f>IF(COUNT(T2083,T2084,T2085,T2086,T2087,T2088,T2089)=7,ROUND(SUM(T2083,T2084,T2085,T2086,T2087,T2088,T2089)*0.02,2),"")</f>
        <v/>
      </c>
      <c r="Q2090" s="64"/>
      <c r="R2090" s="64"/>
      <c r="S2090" s="65"/>
      <c r="T2090" s="63" t="str">
        <f>IF(COUNT(N2090,P2090)=2,ROUND(N2090*P2090,2),"-")</f>
        <v>-</v>
      </c>
      <c r="U2090" s="65"/>
      <c r="V2090" s="55" t="s">
        <v>3408</v>
      </c>
      <c r="W2090" s="56"/>
      <c r="X2090" s="57"/>
    </row>
    <row r="2091" spans="1:24" ht="18.899999999999999" customHeight="1">
      <c r="A2091" s="2"/>
      <c r="B2091" s="2"/>
      <c r="C2091" s="2"/>
      <c r="D2091" s="2"/>
      <c r="E2091" s="55" t="s">
        <v>3409</v>
      </c>
      <c r="F2091" s="56"/>
      <c r="G2091" s="56"/>
      <c r="H2091" s="56"/>
      <c r="I2091" s="56"/>
      <c r="J2091" s="56"/>
      <c r="K2091" s="57"/>
      <c r="L2091" s="58" t="s">
        <v>207</v>
      </c>
      <c r="M2091" s="59"/>
      <c r="N2091" s="61">
        <v>1</v>
      </c>
      <c r="O2091" s="62"/>
      <c r="P2091" s="66"/>
      <c r="Q2091" s="67"/>
      <c r="R2091" s="67"/>
      <c r="S2091" s="68"/>
      <c r="T2091" s="63" t="str">
        <f>IF(COUNT(T2083,T2084,T2085,T2086,T2087,T2088,T2089,T2090)=8,SUM(T2083,T2084,T2085,T2086,T2087,T2088,T2089,T2090),"-")</f>
        <v>-</v>
      </c>
      <c r="U2091" s="65"/>
      <c r="V2091" s="55"/>
      <c r="W2091" s="56"/>
      <c r="X2091" s="57"/>
    </row>
    <row r="2092" spans="1:24" ht="18.75" customHeight="1">
      <c r="A2092" s="2"/>
      <c r="B2092" s="2"/>
      <c r="C2092" s="2"/>
      <c r="D2092" s="2"/>
      <c r="E2092" s="55"/>
      <c r="F2092" s="56"/>
      <c r="G2092" s="56"/>
      <c r="H2092" s="56"/>
      <c r="I2092" s="56"/>
      <c r="J2092" s="56"/>
      <c r="K2092" s="57"/>
      <c r="L2092" s="58"/>
      <c r="M2092" s="59"/>
      <c r="N2092" s="69"/>
      <c r="O2092" s="70"/>
      <c r="P2092" s="69"/>
      <c r="Q2092" s="71"/>
      <c r="R2092" s="71"/>
      <c r="S2092" s="70"/>
      <c r="T2092" s="69"/>
      <c r="U2092" s="70"/>
      <c r="V2092" s="55"/>
      <c r="W2092" s="56"/>
      <c r="X2092" s="57"/>
    </row>
    <row r="2093" spans="1:24" ht="18.75" customHeight="1">
      <c r="A2093" s="2"/>
      <c r="B2093" s="2"/>
      <c r="C2093" s="2"/>
      <c r="D2093" s="2"/>
      <c r="E2093" s="55"/>
      <c r="F2093" s="56"/>
      <c r="G2093" s="56"/>
      <c r="H2093" s="56"/>
      <c r="I2093" s="56"/>
      <c r="J2093" s="56"/>
      <c r="K2093" s="57"/>
      <c r="L2093" s="58"/>
      <c r="M2093" s="59"/>
      <c r="N2093" s="69"/>
      <c r="O2093" s="70"/>
      <c r="P2093" s="69"/>
      <c r="Q2093" s="71"/>
      <c r="R2093" s="71"/>
      <c r="S2093" s="70"/>
      <c r="T2093" s="69"/>
      <c r="U2093" s="70"/>
      <c r="V2093" s="55"/>
      <c r="W2093" s="56"/>
      <c r="X2093" s="57"/>
    </row>
    <row r="2094" spans="1:24" ht="18.75" customHeight="1">
      <c r="A2094" s="2"/>
      <c r="B2094" s="2"/>
      <c r="C2094" s="2"/>
      <c r="D2094" s="2"/>
      <c r="E2094" s="55"/>
      <c r="F2094" s="56"/>
      <c r="G2094" s="56"/>
      <c r="H2094" s="56"/>
      <c r="I2094" s="56"/>
      <c r="J2094" s="56"/>
      <c r="K2094" s="57"/>
      <c r="L2094" s="58"/>
      <c r="M2094" s="59"/>
      <c r="N2094" s="69"/>
      <c r="O2094" s="70"/>
      <c r="P2094" s="69"/>
      <c r="Q2094" s="71"/>
      <c r="R2094" s="71"/>
      <c r="S2094" s="70"/>
      <c r="T2094" s="69"/>
      <c r="U2094" s="70"/>
      <c r="V2094" s="55"/>
      <c r="W2094" s="56"/>
      <c r="X2094" s="57"/>
    </row>
    <row r="2095" spans="1:24" ht="18.75" customHeight="1">
      <c r="A2095" s="2"/>
      <c r="B2095" s="2"/>
      <c r="C2095" s="2"/>
      <c r="D2095" s="2"/>
      <c r="E2095" s="55"/>
      <c r="F2095" s="56"/>
      <c r="G2095" s="56"/>
      <c r="H2095" s="56"/>
      <c r="I2095" s="56"/>
      <c r="J2095" s="56"/>
      <c r="K2095" s="57"/>
      <c r="L2095" s="58"/>
      <c r="M2095" s="59"/>
      <c r="N2095" s="69"/>
      <c r="O2095" s="70"/>
      <c r="P2095" s="69"/>
      <c r="Q2095" s="71"/>
      <c r="R2095" s="71"/>
      <c r="S2095" s="70"/>
      <c r="T2095" s="69"/>
      <c r="U2095" s="70"/>
      <c r="V2095" s="55"/>
      <c r="W2095" s="56"/>
      <c r="X2095" s="57"/>
    </row>
    <row r="2096" spans="1:24" ht="18.75" customHeight="1">
      <c r="A2096" s="2"/>
      <c r="B2096" s="2"/>
      <c r="C2096" s="2"/>
      <c r="D2096" s="2"/>
      <c r="E2096" s="55"/>
      <c r="F2096" s="56"/>
      <c r="G2096" s="56"/>
      <c r="H2096" s="56"/>
      <c r="I2096" s="56"/>
      <c r="J2096" s="56"/>
      <c r="K2096" s="57"/>
      <c r="L2096" s="58"/>
      <c r="M2096" s="59"/>
      <c r="N2096" s="69"/>
      <c r="O2096" s="70"/>
      <c r="P2096" s="69"/>
      <c r="Q2096" s="71"/>
      <c r="R2096" s="71"/>
      <c r="S2096" s="70"/>
      <c r="T2096" s="69"/>
      <c r="U2096" s="70"/>
      <c r="V2096" s="55"/>
      <c r="W2096" s="56"/>
      <c r="X2096" s="57"/>
    </row>
    <row r="2097" spans="1:24" ht="18.75" customHeight="1">
      <c r="A2097" s="2"/>
      <c r="B2097" s="2"/>
      <c r="C2097" s="2"/>
      <c r="D2097" s="2"/>
      <c r="E2097" s="55"/>
      <c r="F2097" s="56"/>
      <c r="G2097" s="56"/>
      <c r="H2097" s="56"/>
      <c r="I2097" s="56"/>
      <c r="J2097" s="56"/>
      <c r="K2097" s="57"/>
      <c r="L2097" s="58"/>
      <c r="M2097" s="59"/>
      <c r="N2097" s="69"/>
      <c r="O2097" s="70"/>
      <c r="P2097" s="69"/>
      <c r="Q2097" s="71"/>
      <c r="R2097" s="71"/>
      <c r="S2097" s="70"/>
      <c r="T2097" s="69"/>
      <c r="U2097" s="70"/>
      <c r="V2097" s="55"/>
      <c r="W2097" s="56"/>
      <c r="X2097" s="57"/>
    </row>
    <row r="2098" spans="1:24" ht="18.75" customHeight="1">
      <c r="A2098" s="2"/>
      <c r="B2098" s="2"/>
      <c r="C2098" s="2"/>
      <c r="D2098" s="2"/>
      <c r="E2098" s="55"/>
      <c r="F2098" s="56"/>
      <c r="G2098" s="56"/>
      <c r="H2098" s="56"/>
      <c r="I2098" s="56"/>
      <c r="J2098" s="56"/>
      <c r="K2098" s="57"/>
      <c r="L2098" s="58"/>
      <c r="M2098" s="59"/>
      <c r="N2098" s="69"/>
      <c r="O2098" s="70"/>
      <c r="P2098" s="69"/>
      <c r="Q2098" s="71"/>
      <c r="R2098" s="71"/>
      <c r="S2098" s="70"/>
      <c r="T2098" s="69"/>
      <c r="U2098" s="70"/>
      <c r="V2098" s="55"/>
      <c r="W2098" s="56"/>
      <c r="X2098" s="57"/>
    </row>
    <row r="2099" spans="1:24" ht="18.75" customHeight="1">
      <c r="A2099" s="2"/>
      <c r="B2099" s="2"/>
      <c r="C2099" s="2"/>
      <c r="D2099" s="2"/>
      <c r="E2099" s="55"/>
      <c r="F2099" s="56"/>
      <c r="G2099" s="56"/>
      <c r="H2099" s="56"/>
      <c r="I2099" s="56"/>
      <c r="J2099" s="56"/>
      <c r="K2099" s="57"/>
      <c r="L2099" s="58"/>
      <c r="M2099" s="59"/>
      <c r="N2099" s="69"/>
      <c r="O2099" s="70"/>
      <c r="P2099" s="69"/>
      <c r="Q2099" s="71"/>
      <c r="R2099" s="71"/>
      <c r="S2099" s="70"/>
      <c r="T2099" s="69"/>
      <c r="U2099" s="70"/>
      <c r="V2099" s="55"/>
      <c r="W2099" s="56"/>
      <c r="X2099" s="57"/>
    </row>
    <row r="2100" spans="1:24" ht="18.75" customHeight="1">
      <c r="A2100" s="2"/>
      <c r="B2100" s="2"/>
      <c r="C2100" s="2"/>
      <c r="D2100" s="2"/>
      <c r="E2100" s="55"/>
      <c r="F2100" s="56"/>
      <c r="G2100" s="56"/>
      <c r="H2100" s="56"/>
      <c r="I2100" s="56"/>
      <c r="J2100" s="56"/>
      <c r="K2100" s="57"/>
      <c r="L2100" s="58"/>
      <c r="M2100" s="59"/>
      <c r="N2100" s="69"/>
      <c r="O2100" s="70"/>
      <c r="P2100" s="69"/>
      <c r="Q2100" s="71"/>
      <c r="R2100" s="71"/>
      <c r="S2100" s="70"/>
      <c r="T2100" s="69"/>
      <c r="U2100" s="70"/>
      <c r="V2100" s="55"/>
      <c r="W2100" s="56"/>
      <c r="X2100" s="57"/>
    </row>
    <row r="2101" spans="1:24" ht="18.75" customHeight="1">
      <c r="A2101" s="2"/>
      <c r="B2101" s="2"/>
      <c r="C2101" s="2"/>
      <c r="D2101" s="2"/>
      <c r="E2101" s="55"/>
      <c r="F2101" s="56"/>
      <c r="G2101" s="56"/>
      <c r="H2101" s="56"/>
      <c r="I2101" s="56"/>
      <c r="J2101" s="56"/>
      <c r="K2101" s="57"/>
      <c r="L2101" s="58"/>
      <c r="M2101" s="59"/>
      <c r="N2101" s="69"/>
      <c r="O2101" s="70"/>
      <c r="P2101" s="69"/>
      <c r="Q2101" s="71"/>
      <c r="R2101" s="71"/>
      <c r="S2101" s="70"/>
      <c r="T2101" s="69"/>
      <c r="U2101" s="70"/>
      <c r="V2101" s="55"/>
      <c r="W2101" s="56"/>
      <c r="X2101" s="57"/>
    </row>
    <row r="2102" spans="1:24" ht="18.75" customHeight="1">
      <c r="A2102" s="2"/>
      <c r="B2102" s="2"/>
      <c r="C2102" s="2"/>
      <c r="D2102" s="2"/>
      <c r="E2102" s="55"/>
      <c r="F2102" s="56"/>
      <c r="G2102" s="56"/>
      <c r="H2102" s="56"/>
      <c r="I2102" s="56"/>
      <c r="J2102" s="56"/>
      <c r="K2102" s="57"/>
      <c r="L2102" s="58"/>
      <c r="M2102" s="59"/>
      <c r="N2102" s="69"/>
      <c r="O2102" s="70"/>
      <c r="P2102" s="69"/>
      <c r="Q2102" s="71"/>
      <c r="R2102" s="71"/>
      <c r="S2102" s="70"/>
      <c r="T2102" s="69"/>
      <c r="U2102" s="70"/>
      <c r="V2102" s="55"/>
      <c r="W2102" s="56"/>
      <c r="X2102" s="57"/>
    </row>
    <row r="2103" spans="1:24" ht="18.75" customHeight="1">
      <c r="A2103" s="2"/>
      <c r="B2103" s="2"/>
      <c r="C2103" s="2"/>
      <c r="D2103" s="2"/>
      <c r="E2103" s="55"/>
      <c r="F2103" s="56"/>
      <c r="G2103" s="56"/>
      <c r="H2103" s="56"/>
      <c r="I2103" s="56"/>
      <c r="J2103" s="56"/>
      <c r="K2103" s="57"/>
      <c r="L2103" s="58"/>
      <c r="M2103" s="59"/>
      <c r="N2103" s="69"/>
      <c r="O2103" s="70"/>
      <c r="P2103" s="69"/>
      <c r="Q2103" s="71"/>
      <c r="R2103" s="71"/>
      <c r="S2103" s="70"/>
      <c r="T2103" s="69"/>
      <c r="U2103" s="70"/>
      <c r="V2103" s="55"/>
      <c r="W2103" s="56"/>
      <c r="X2103" s="57"/>
    </row>
    <row r="2104" spans="1:24" ht="18.75" customHeight="1">
      <c r="A2104" s="2"/>
      <c r="B2104" s="2"/>
      <c r="C2104" s="2"/>
      <c r="D2104" s="2"/>
      <c r="E2104" s="55"/>
      <c r="F2104" s="56"/>
      <c r="G2104" s="56"/>
      <c r="H2104" s="56"/>
      <c r="I2104" s="56"/>
      <c r="J2104" s="56"/>
      <c r="K2104" s="57"/>
      <c r="L2104" s="58"/>
      <c r="M2104" s="59"/>
      <c r="N2104" s="69"/>
      <c r="O2104" s="70"/>
      <c r="P2104" s="69"/>
      <c r="Q2104" s="71"/>
      <c r="R2104" s="71"/>
      <c r="S2104" s="70"/>
      <c r="T2104" s="69"/>
      <c r="U2104" s="70"/>
      <c r="V2104" s="55"/>
      <c r="W2104" s="56"/>
      <c r="X2104" s="57"/>
    </row>
    <row r="2105" spans="1:24" ht="37.65" customHeight="1">
      <c r="A2105" s="2"/>
      <c r="B2105" s="2"/>
      <c r="C2105" s="2"/>
      <c r="D2105" s="2"/>
      <c r="E2105" s="55" t="s">
        <v>3410</v>
      </c>
      <c r="F2105" s="56"/>
      <c r="G2105" s="56"/>
      <c r="H2105" s="56"/>
      <c r="I2105" s="56"/>
      <c r="J2105" s="56"/>
      <c r="K2105" s="56"/>
      <c r="L2105" s="56"/>
      <c r="M2105" s="57"/>
      <c r="N2105" s="58" t="s">
        <v>3599</v>
      </c>
      <c r="O2105" s="60"/>
      <c r="P2105" s="60"/>
      <c r="Q2105" s="60"/>
      <c r="R2105" s="60"/>
      <c r="S2105" s="59"/>
      <c r="T2105" s="72" t="str">
        <f>IF(COUNT(T2091,N2091)=2,IF(N2091=0,"-",ROUND(T2091/N2091,2)),"-")</f>
        <v>-</v>
      </c>
      <c r="U2105" s="73"/>
      <c r="V2105" s="55"/>
      <c r="W2105" s="56"/>
      <c r="X2105" s="57"/>
    </row>
    <row r="2106" spans="1:24" ht="49.5" customHeight="1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ht="12" customHeight="1">
      <c r="A2107" s="2"/>
      <c r="B2107" s="2"/>
      <c r="C2107" s="75" t="s">
        <v>42</v>
      </c>
      <c r="D2107" s="75"/>
      <c r="E2107" s="75"/>
      <c r="F2107" s="75"/>
      <c r="G2107" s="75"/>
      <c r="H2107" s="2"/>
      <c r="I2107" s="75" t="s">
        <v>43</v>
      </c>
      <c r="J2107" s="75"/>
      <c r="K2107" s="2"/>
      <c r="L2107" s="2"/>
      <c r="M2107" s="75" t="s">
        <v>44</v>
      </c>
      <c r="N2107" s="75"/>
      <c r="O2107" s="2"/>
      <c r="P2107" s="2"/>
      <c r="Q2107" s="10" t="s">
        <v>43</v>
      </c>
      <c r="R2107" s="2"/>
      <c r="S2107" s="2"/>
      <c r="T2107" s="2"/>
      <c r="U2107" s="2"/>
      <c r="V2107" s="2"/>
      <c r="W2107" s="2"/>
      <c r="X2107" s="2"/>
    </row>
    <row r="2108" spans="1:24" ht="6.45" customHeight="1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ht="20.85" customHeight="1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ht="18" customHeight="1">
      <c r="A2110" s="74" t="s">
        <v>0</v>
      </c>
      <c r="B2110" s="74"/>
      <c r="C2110" s="74"/>
      <c r="D2110" s="74"/>
      <c r="E2110" s="74"/>
      <c r="F2110" s="74"/>
      <c r="G2110" s="74"/>
      <c r="H2110" s="74"/>
      <c r="I2110" s="74"/>
      <c r="J2110" s="74"/>
      <c r="K2110" s="74"/>
      <c r="L2110" s="74"/>
      <c r="M2110" s="74"/>
      <c r="N2110" s="74"/>
      <c r="O2110" s="74"/>
      <c r="P2110" s="74"/>
      <c r="Q2110" s="74"/>
      <c r="R2110" s="74"/>
      <c r="S2110" s="74"/>
      <c r="T2110" s="74"/>
      <c r="U2110" s="74"/>
      <c r="V2110" s="74"/>
      <c r="W2110" s="74"/>
      <c r="X2110" s="74"/>
    </row>
    <row r="2111" spans="1:24" ht="6" customHeight="1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ht="18" customHeight="1">
      <c r="A2112" s="74" t="s">
        <v>3387</v>
      </c>
      <c r="B2112" s="74"/>
      <c r="C2112" s="74"/>
      <c r="D2112" s="74"/>
      <c r="E2112" s="74"/>
      <c r="F2112" s="74"/>
      <c r="G2112" s="74"/>
      <c r="H2112" s="74"/>
      <c r="I2112" s="74"/>
      <c r="J2112" s="74"/>
      <c r="K2112" s="74"/>
      <c r="L2112" s="74"/>
      <c r="M2112" s="74"/>
      <c r="N2112" s="74"/>
      <c r="O2112" s="74"/>
      <c r="P2112" s="74"/>
      <c r="Q2112" s="74"/>
      <c r="R2112" s="74"/>
      <c r="S2112" s="74"/>
      <c r="T2112" s="74"/>
      <c r="U2112" s="74"/>
      <c r="V2112" s="74"/>
      <c r="W2112" s="74"/>
      <c r="X2112" s="74"/>
    </row>
    <row r="2113" spans="1:24" ht="4.05" customHeight="1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ht="12" customHeight="1">
      <c r="A2114" s="2"/>
      <c r="B2114" s="2"/>
      <c r="C2114" s="2"/>
      <c r="D2114" s="2"/>
      <c r="E2114" s="2"/>
      <c r="F2114" s="75" t="s">
        <v>3388</v>
      </c>
      <c r="G2114" s="75"/>
      <c r="H2114" s="75"/>
      <c r="I2114" s="75"/>
      <c r="J2114" s="75"/>
      <c r="K2114" s="75"/>
      <c r="L2114" s="75"/>
      <c r="M2114" s="75"/>
      <c r="N2114" s="75"/>
      <c r="O2114" s="75"/>
      <c r="P2114" s="75"/>
      <c r="Q2114" s="75"/>
      <c r="R2114" s="75"/>
      <c r="S2114" s="2"/>
      <c r="T2114" s="2"/>
      <c r="U2114" s="2"/>
      <c r="V2114" s="2"/>
      <c r="W2114" s="2"/>
      <c r="X2114" s="2"/>
    </row>
    <row r="2115" spans="1:24" ht="1.05" customHeight="1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ht="2.7" customHeight="1">
      <c r="A2116" s="2"/>
      <c r="B2116" s="2"/>
      <c r="C2116" s="2"/>
      <c r="D2116" s="2"/>
      <c r="E2116" s="2"/>
      <c r="F2116" s="75" t="s">
        <v>3389</v>
      </c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ht="9.15" customHeight="1">
      <c r="A2117" s="2"/>
      <c r="B2117" s="2"/>
      <c r="C2117" s="2"/>
      <c r="D2117" s="2"/>
      <c r="E2117" s="2"/>
      <c r="F2117" s="75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76" t="s">
        <v>2</v>
      </c>
      <c r="V2117" s="76"/>
      <c r="W2117" s="76"/>
      <c r="X2117" s="76"/>
    </row>
    <row r="2118" spans="1:24" ht="2.7" customHeight="1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76"/>
      <c r="V2118" s="76"/>
      <c r="W2118" s="76"/>
      <c r="X2118" s="76"/>
    </row>
    <row r="2119" spans="1:24" ht="0.45" customHeight="1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ht="2.1" customHeight="1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75" t="s">
        <v>3726</v>
      </c>
      <c r="V2120" s="75"/>
      <c r="W2120" s="75"/>
      <c r="X2120" s="2"/>
    </row>
    <row r="2121" spans="1:24" ht="9.75" customHeight="1">
      <c r="A2121" s="2"/>
      <c r="B2121" s="75" t="s">
        <v>3391</v>
      </c>
      <c r="C2121" s="75"/>
      <c r="D2121" s="2"/>
      <c r="E2121" s="2"/>
      <c r="F2121" s="75" t="s">
        <v>3392</v>
      </c>
      <c r="G2121" s="75"/>
      <c r="H2121" s="75"/>
      <c r="I2121" s="75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75"/>
      <c r="V2121" s="75"/>
      <c r="W2121" s="75"/>
      <c r="X2121" s="2"/>
    </row>
    <row r="2122" spans="1:24" ht="2.1" customHeight="1">
      <c r="A2122" s="2"/>
      <c r="B2122" s="75"/>
      <c r="C2122" s="75"/>
      <c r="D2122" s="2"/>
      <c r="E2122" s="2"/>
      <c r="F2122" s="75"/>
      <c r="G2122" s="75"/>
      <c r="H2122" s="75"/>
      <c r="I2122" s="75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ht="1.8" customHeight="1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ht="36.75" customHeight="1">
      <c r="A2124" s="49" t="s">
        <v>314</v>
      </c>
      <c r="B2124" s="50"/>
      <c r="C2124" s="50"/>
      <c r="D2124" s="51"/>
      <c r="E2124" s="49" t="s">
        <v>3727</v>
      </c>
      <c r="F2124" s="50"/>
      <c r="G2124" s="50"/>
      <c r="H2124" s="50"/>
      <c r="I2124" s="50"/>
      <c r="J2124" s="50"/>
      <c r="K2124" s="50"/>
      <c r="L2124" s="50"/>
      <c r="M2124" s="51"/>
      <c r="N2124" s="52" t="s">
        <v>3585</v>
      </c>
      <c r="O2124" s="53"/>
      <c r="P2124" s="53"/>
      <c r="Q2124" s="53"/>
      <c r="R2124" s="53"/>
      <c r="S2124" s="54"/>
      <c r="T2124" s="49" t="s">
        <v>3728</v>
      </c>
      <c r="U2124" s="50"/>
      <c r="V2124" s="50"/>
      <c r="W2124" s="50"/>
      <c r="X2124" s="51"/>
    </row>
    <row r="2125" spans="1:24" ht="18.75" customHeight="1">
      <c r="A2125" s="2"/>
      <c r="B2125" s="2"/>
      <c r="C2125" s="2"/>
      <c r="D2125" s="2"/>
      <c r="E2125" s="55" t="s">
        <v>3396</v>
      </c>
      <c r="F2125" s="56"/>
      <c r="G2125" s="56"/>
      <c r="H2125" s="56"/>
      <c r="I2125" s="56"/>
      <c r="J2125" s="56"/>
      <c r="K2125" s="57"/>
      <c r="L2125" s="58" t="s">
        <v>3397</v>
      </c>
      <c r="M2125" s="59"/>
      <c r="N2125" s="58" t="s">
        <v>3398</v>
      </c>
      <c r="O2125" s="59"/>
      <c r="P2125" s="58" t="s">
        <v>3399</v>
      </c>
      <c r="Q2125" s="60"/>
      <c r="R2125" s="60"/>
      <c r="S2125" s="59"/>
      <c r="T2125" s="58" t="s">
        <v>3400</v>
      </c>
      <c r="U2125" s="59"/>
      <c r="V2125" s="58" t="s">
        <v>53</v>
      </c>
      <c r="W2125" s="60"/>
      <c r="X2125" s="59"/>
    </row>
    <row r="2126" spans="1:24" ht="37.65" customHeight="1">
      <c r="A2126" s="2"/>
      <c r="B2126" s="2"/>
      <c r="C2126" s="2"/>
      <c r="D2126" s="2"/>
      <c r="E2126" s="55" t="s">
        <v>3587</v>
      </c>
      <c r="F2126" s="56"/>
      <c r="G2126" s="56"/>
      <c r="H2126" s="56"/>
      <c r="I2126" s="56"/>
      <c r="J2126" s="56"/>
      <c r="K2126" s="57"/>
      <c r="L2126" s="58" t="s">
        <v>58</v>
      </c>
      <c r="M2126" s="59"/>
      <c r="N2126" s="61">
        <v>10</v>
      </c>
      <c r="O2126" s="62"/>
      <c r="P2126" s="63"/>
      <c r="Q2126" s="64"/>
      <c r="R2126" s="64"/>
      <c r="S2126" s="65"/>
      <c r="T2126" s="63" t="str">
        <f t="shared" ref="T2126:T2131" si="30">IF(COUNT(N2126,P2126)=2,ROUND(N2126*P2126,2),"-
-")</f>
        <v>-
-</v>
      </c>
      <c r="U2126" s="65"/>
      <c r="V2126" s="55" t="s">
        <v>3588</v>
      </c>
      <c r="W2126" s="56"/>
      <c r="X2126" s="57"/>
    </row>
    <row r="2127" spans="1:24" ht="37.65" customHeight="1">
      <c r="A2127" s="2"/>
      <c r="B2127" s="2"/>
      <c r="C2127" s="2"/>
      <c r="D2127" s="2"/>
      <c r="E2127" s="55" t="s">
        <v>3589</v>
      </c>
      <c r="F2127" s="56"/>
      <c r="G2127" s="56"/>
      <c r="H2127" s="56"/>
      <c r="I2127" s="56"/>
      <c r="J2127" s="56"/>
      <c r="K2127" s="57"/>
      <c r="L2127" s="58" t="s">
        <v>58</v>
      </c>
      <c r="M2127" s="59"/>
      <c r="N2127" s="61">
        <v>20</v>
      </c>
      <c r="O2127" s="62"/>
      <c r="P2127" s="63"/>
      <c r="Q2127" s="64"/>
      <c r="R2127" s="64"/>
      <c r="S2127" s="65"/>
      <c r="T2127" s="63" t="str">
        <f t="shared" si="30"/>
        <v>-
-</v>
      </c>
      <c r="U2127" s="65"/>
      <c r="V2127" s="55" t="s">
        <v>3590</v>
      </c>
      <c r="W2127" s="56"/>
      <c r="X2127" s="57"/>
    </row>
    <row r="2128" spans="1:24" ht="37.65" customHeight="1">
      <c r="A2128" s="2"/>
      <c r="B2128" s="2"/>
      <c r="C2128" s="2"/>
      <c r="D2128" s="2"/>
      <c r="E2128" s="55" t="s">
        <v>3591</v>
      </c>
      <c r="F2128" s="56"/>
      <c r="G2128" s="56"/>
      <c r="H2128" s="56"/>
      <c r="I2128" s="56"/>
      <c r="J2128" s="56"/>
      <c r="K2128" s="57"/>
      <c r="L2128" s="58" t="s">
        <v>65</v>
      </c>
      <c r="M2128" s="59"/>
      <c r="N2128" s="61">
        <v>1</v>
      </c>
      <c r="O2128" s="62"/>
      <c r="P2128" s="63"/>
      <c r="Q2128" s="64"/>
      <c r="R2128" s="64"/>
      <c r="S2128" s="65"/>
      <c r="T2128" s="63" t="str">
        <f t="shared" si="30"/>
        <v>-
-</v>
      </c>
      <c r="U2128" s="65"/>
      <c r="V2128" s="55" t="s">
        <v>3592</v>
      </c>
      <c r="W2128" s="56"/>
      <c r="X2128" s="57"/>
    </row>
    <row r="2129" spans="1:24" ht="37.65" customHeight="1">
      <c r="A2129" s="2"/>
      <c r="B2129" s="2"/>
      <c r="C2129" s="2"/>
      <c r="D2129" s="2"/>
      <c r="E2129" s="55" t="s">
        <v>3593</v>
      </c>
      <c r="F2129" s="56"/>
      <c r="G2129" s="56"/>
      <c r="H2129" s="56"/>
      <c r="I2129" s="56"/>
      <c r="J2129" s="56"/>
      <c r="K2129" s="57"/>
      <c r="L2129" s="58" t="s">
        <v>65</v>
      </c>
      <c r="M2129" s="59"/>
      <c r="N2129" s="61">
        <v>1</v>
      </c>
      <c r="O2129" s="62"/>
      <c r="P2129" s="63"/>
      <c r="Q2129" s="64"/>
      <c r="R2129" s="64"/>
      <c r="S2129" s="65"/>
      <c r="T2129" s="63" t="str">
        <f t="shared" si="30"/>
        <v>-
-</v>
      </c>
      <c r="U2129" s="65"/>
      <c r="V2129" s="55" t="s">
        <v>3594</v>
      </c>
      <c r="W2129" s="56"/>
      <c r="X2129" s="57"/>
    </row>
    <row r="2130" spans="1:24" ht="37.65" customHeight="1">
      <c r="A2130" s="2"/>
      <c r="B2130" s="2"/>
      <c r="C2130" s="2"/>
      <c r="D2130" s="2"/>
      <c r="E2130" s="55" t="s">
        <v>3595</v>
      </c>
      <c r="F2130" s="56"/>
      <c r="G2130" s="56"/>
      <c r="H2130" s="56"/>
      <c r="I2130" s="56"/>
      <c r="J2130" s="56"/>
      <c r="K2130" s="57"/>
      <c r="L2130" s="58" t="s">
        <v>65</v>
      </c>
      <c r="M2130" s="59"/>
      <c r="N2130" s="61">
        <v>1</v>
      </c>
      <c r="O2130" s="62"/>
      <c r="P2130" s="63"/>
      <c r="Q2130" s="64"/>
      <c r="R2130" s="64"/>
      <c r="S2130" s="65"/>
      <c r="T2130" s="63" t="str">
        <f t="shared" si="30"/>
        <v>-
-</v>
      </c>
      <c r="U2130" s="65"/>
      <c r="V2130" s="55" t="s">
        <v>3596</v>
      </c>
      <c r="W2130" s="56"/>
      <c r="X2130" s="57"/>
    </row>
    <row r="2131" spans="1:24" ht="37.65" customHeight="1">
      <c r="A2131" s="2"/>
      <c r="B2131" s="2"/>
      <c r="C2131" s="2"/>
      <c r="D2131" s="2"/>
      <c r="E2131" s="55" t="s">
        <v>3625</v>
      </c>
      <c r="F2131" s="56"/>
      <c r="G2131" s="56"/>
      <c r="H2131" s="56"/>
      <c r="I2131" s="56"/>
      <c r="J2131" s="56"/>
      <c r="K2131" s="57"/>
      <c r="L2131" s="58" t="s">
        <v>65</v>
      </c>
      <c r="M2131" s="59"/>
      <c r="N2131" s="61">
        <v>1</v>
      </c>
      <c r="O2131" s="62"/>
      <c r="P2131" s="63"/>
      <c r="Q2131" s="64"/>
      <c r="R2131" s="64"/>
      <c r="S2131" s="65"/>
      <c r="T2131" s="63" t="str">
        <f t="shared" si="30"/>
        <v>-
-</v>
      </c>
      <c r="U2131" s="65"/>
      <c r="V2131" s="55" t="s">
        <v>3626</v>
      </c>
      <c r="W2131" s="56"/>
      <c r="X2131" s="57"/>
    </row>
    <row r="2132" spans="1:24" ht="18.75" customHeight="1">
      <c r="A2132" s="2"/>
      <c r="B2132" s="2"/>
      <c r="C2132" s="2"/>
      <c r="D2132" s="2"/>
      <c r="E2132" s="55" t="s">
        <v>3405</v>
      </c>
      <c r="F2132" s="56"/>
      <c r="G2132" s="56"/>
      <c r="H2132" s="56"/>
      <c r="I2132" s="56"/>
      <c r="J2132" s="56"/>
      <c r="K2132" s="57"/>
      <c r="L2132" s="58" t="s">
        <v>65</v>
      </c>
      <c r="M2132" s="59"/>
      <c r="N2132" s="61">
        <v>1</v>
      </c>
      <c r="O2132" s="62"/>
      <c r="P2132" s="63"/>
      <c r="Q2132" s="64"/>
      <c r="R2132" s="64"/>
      <c r="S2132" s="65"/>
      <c r="T2132" s="63" t="str">
        <f>IF(COUNT(N2132,P2132)=2,ROUND(N2132*P2132,2),"-")</f>
        <v>-</v>
      </c>
      <c r="U2132" s="65"/>
      <c r="V2132" s="55" t="s">
        <v>3406</v>
      </c>
      <c r="W2132" s="56"/>
      <c r="X2132" s="57"/>
    </row>
    <row r="2133" spans="1:24" ht="18.75" customHeight="1">
      <c r="A2133" s="2"/>
      <c r="B2133" s="2"/>
      <c r="C2133" s="2"/>
      <c r="D2133" s="2"/>
      <c r="E2133" s="55" t="s">
        <v>3407</v>
      </c>
      <c r="F2133" s="56"/>
      <c r="G2133" s="56"/>
      <c r="H2133" s="56"/>
      <c r="I2133" s="56"/>
      <c r="J2133" s="56"/>
      <c r="K2133" s="57"/>
      <c r="L2133" s="58" t="s">
        <v>65</v>
      </c>
      <c r="M2133" s="59"/>
      <c r="N2133" s="61">
        <v>1</v>
      </c>
      <c r="O2133" s="62"/>
      <c r="P2133" s="63" t="str">
        <f>IF(COUNT(T2126,T2127,T2128,T2129,T2130,T2131,T2132)=7,ROUND(SUM(T2126,T2127,T2128,T2129,T2130,T2131,T2132)*0.02,2),"")</f>
        <v/>
      </c>
      <c r="Q2133" s="64"/>
      <c r="R2133" s="64"/>
      <c r="S2133" s="65"/>
      <c r="T2133" s="63" t="str">
        <f>IF(COUNT(N2133,P2133)=2,ROUND(N2133*P2133,2),"-")</f>
        <v>-</v>
      </c>
      <c r="U2133" s="65"/>
      <c r="V2133" s="55" t="s">
        <v>3408</v>
      </c>
      <c r="W2133" s="56"/>
      <c r="X2133" s="57"/>
    </row>
    <row r="2134" spans="1:24" ht="18.899999999999999" customHeight="1">
      <c r="A2134" s="2"/>
      <c r="B2134" s="2"/>
      <c r="C2134" s="2"/>
      <c r="D2134" s="2"/>
      <c r="E2134" s="55" t="s">
        <v>3409</v>
      </c>
      <c r="F2134" s="56"/>
      <c r="G2134" s="56"/>
      <c r="H2134" s="56"/>
      <c r="I2134" s="56"/>
      <c r="J2134" s="56"/>
      <c r="K2134" s="57"/>
      <c r="L2134" s="58" t="s">
        <v>207</v>
      </c>
      <c r="M2134" s="59"/>
      <c r="N2134" s="61">
        <v>1</v>
      </c>
      <c r="O2134" s="62"/>
      <c r="P2134" s="66"/>
      <c r="Q2134" s="67"/>
      <c r="R2134" s="67"/>
      <c r="S2134" s="68"/>
      <c r="T2134" s="63" t="str">
        <f>IF(COUNT(T2126,T2127,T2128,T2129,T2130,T2131,T2132,T2133)=8,SUM(T2126,T2127,T2128,T2129,T2130,T2131,T2132,T2133),"-")</f>
        <v>-</v>
      </c>
      <c r="U2134" s="65"/>
      <c r="V2134" s="55"/>
      <c r="W2134" s="56"/>
      <c r="X2134" s="57"/>
    </row>
    <row r="2135" spans="1:24" ht="18.75" customHeight="1">
      <c r="A2135" s="2"/>
      <c r="B2135" s="2"/>
      <c r="C2135" s="2"/>
      <c r="D2135" s="2"/>
      <c r="E2135" s="55"/>
      <c r="F2135" s="56"/>
      <c r="G2135" s="56"/>
      <c r="H2135" s="56"/>
      <c r="I2135" s="56"/>
      <c r="J2135" s="56"/>
      <c r="K2135" s="57"/>
      <c r="L2135" s="58"/>
      <c r="M2135" s="59"/>
      <c r="N2135" s="69"/>
      <c r="O2135" s="70"/>
      <c r="P2135" s="69"/>
      <c r="Q2135" s="71"/>
      <c r="R2135" s="71"/>
      <c r="S2135" s="70"/>
      <c r="T2135" s="69"/>
      <c r="U2135" s="70"/>
      <c r="V2135" s="55"/>
      <c r="W2135" s="56"/>
      <c r="X2135" s="57"/>
    </row>
    <row r="2136" spans="1:24" ht="18.75" customHeight="1">
      <c r="A2136" s="2"/>
      <c r="B2136" s="2"/>
      <c r="C2136" s="2"/>
      <c r="D2136" s="2"/>
      <c r="E2136" s="55"/>
      <c r="F2136" s="56"/>
      <c r="G2136" s="56"/>
      <c r="H2136" s="56"/>
      <c r="I2136" s="56"/>
      <c r="J2136" s="56"/>
      <c r="K2136" s="57"/>
      <c r="L2136" s="58"/>
      <c r="M2136" s="59"/>
      <c r="N2136" s="69"/>
      <c r="O2136" s="70"/>
      <c r="P2136" s="69"/>
      <c r="Q2136" s="71"/>
      <c r="R2136" s="71"/>
      <c r="S2136" s="70"/>
      <c r="T2136" s="69"/>
      <c r="U2136" s="70"/>
      <c r="V2136" s="55"/>
      <c r="W2136" s="56"/>
      <c r="X2136" s="57"/>
    </row>
    <row r="2137" spans="1:24" ht="18.75" customHeight="1">
      <c r="A2137" s="2"/>
      <c r="B2137" s="2"/>
      <c r="C2137" s="2"/>
      <c r="D2137" s="2"/>
      <c r="E2137" s="55"/>
      <c r="F2137" s="56"/>
      <c r="G2137" s="56"/>
      <c r="H2137" s="56"/>
      <c r="I2137" s="56"/>
      <c r="J2137" s="56"/>
      <c r="K2137" s="57"/>
      <c r="L2137" s="58"/>
      <c r="M2137" s="59"/>
      <c r="N2137" s="69"/>
      <c r="O2137" s="70"/>
      <c r="P2137" s="69"/>
      <c r="Q2137" s="71"/>
      <c r="R2137" s="71"/>
      <c r="S2137" s="70"/>
      <c r="T2137" s="69"/>
      <c r="U2137" s="70"/>
      <c r="V2137" s="55"/>
      <c r="W2137" s="56"/>
      <c r="X2137" s="57"/>
    </row>
    <row r="2138" spans="1:24" ht="18.75" customHeight="1">
      <c r="A2138" s="2"/>
      <c r="B2138" s="2"/>
      <c r="C2138" s="2"/>
      <c r="D2138" s="2"/>
      <c r="E2138" s="55"/>
      <c r="F2138" s="56"/>
      <c r="G2138" s="56"/>
      <c r="H2138" s="56"/>
      <c r="I2138" s="56"/>
      <c r="J2138" s="56"/>
      <c r="K2138" s="57"/>
      <c r="L2138" s="58"/>
      <c r="M2138" s="59"/>
      <c r="N2138" s="69"/>
      <c r="O2138" s="70"/>
      <c r="P2138" s="69"/>
      <c r="Q2138" s="71"/>
      <c r="R2138" s="71"/>
      <c r="S2138" s="70"/>
      <c r="T2138" s="69"/>
      <c r="U2138" s="70"/>
      <c r="V2138" s="55"/>
      <c r="W2138" s="56"/>
      <c r="X2138" s="57"/>
    </row>
    <row r="2139" spans="1:24" ht="18.75" customHeight="1">
      <c r="A2139" s="2"/>
      <c r="B2139" s="2"/>
      <c r="C2139" s="2"/>
      <c r="D2139" s="2"/>
      <c r="E2139" s="55"/>
      <c r="F2139" s="56"/>
      <c r="G2139" s="56"/>
      <c r="H2139" s="56"/>
      <c r="I2139" s="56"/>
      <c r="J2139" s="56"/>
      <c r="K2139" s="57"/>
      <c r="L2139" s="58"/>
      <c r="M2139" s="59"/>
      <c r="N2139" s="69"/>
      <c r="O2139" s="70"/>
      <c r="P2139" s="69"/>
      <c r="Q2139" s="71"/>
      <c r="R2139" s="71"/>
      <c r="S2139" s="70"/>
      <c r="T2139" s="69"/>
      <c r="U2139" s="70"/>
      <c r="V2139" s="55"/>
      <c r="W2139" s="56"/>
      <c r="X2139" s="57"/>
    </row>
    <row r="2140" spans="1:24" ht="18.75" customHeight="1">
      <c r="A2140" s="2"/>
      <c r="B2140" s="2"/>
      <c r="C2140" s="2"/>
      <c r="D2140" s="2"/>
      <c r="E2140" s="55"/>
      <c r="F2140" s="56"/>
      <c r="G2140" s="56"/>
      <c r="H2140" s="56"/>
      <c r="I2140" s="56"/>
      <c r="J2140" s="56"/>
      <c r="K2140" s="57"/>
      <c r="L2140" s="58"/>
      <c r="M2140" s="59"/>
      <c r="N2140" s="69"/>
      <c r="O2140" s="70"/>
      <c r="P2140" s="69"/>
      <c r="Q2140" s="71"/>
      <c r="R2140" s="71"/>
      <c r="S2140" s="70"/>
      <c r="T2140" s="69"/>
      <c r="U2140" s="70"/>
      <c r="V2140" s="55"/>
      <c r="W2140" s="56"/>
      <c r="X2140" s="57"/>
    </row>
    <row r="2141" spans="1:24" ht="18.75" customHeight="1">
      <c r="A2141" s="2"/>
      <c r="B2141" s="2"/>
      <c r="C2141" s="2"/>
      <c r="D2141" s="2"/>
      <c r="E2141" s="55"/>
      <c r="F2141" s="56"/>
      <c r="G2141" s="56"/>
      <c r="H2141" s="56"/>
      <c r="I2141" s="56"/>
      <c r="J2141" s="56"/>
      <c r="K2141" s="57"/>
      <c r="L2141" s="58"/>
      <c r="M2141" s="59"/>
      <c r="N2141" s="69"/>
      <c r="O2141" s="70"/>
      <c r="P2141" s="69"/>
      <c r="Q2141" s="71"/>
      <c r="R2141" s="71"/>
      <c r="S2141" s="70"/>
      <c r="T2141" s="69"/>
      <c r="U2141" s="70"/>
      <c r="V2141" s="55"/>
      <c r="W2141" s="56"/>
      <c r="X2141" s="57"/>
    </row>
    <row r="2142" spans="1:24" ht="18.75" customHeight="1">
      <c r="A2142" s="2"/>
      <c r="B2142" s="2"/>
      <c r="C2142" s="2"/>
      <c r="D2142" s="2"/>
      <c r="E2142" s="55"/>
      <c r="F2142" s="56"/>
      <c r="G2142" s="56"/>
      <c r="H2142" s="56"/>
      <c r="I2142" s="56"/>
      <c r="J2142" s="56"/>
      <c r="K2142" s="57"/>
      <c r="L2142" s="58"/>
      <c r="M2142" s="59"/>
      <c r="N2142" s="69"/>
      <c r="O2142" s="70"/>
      <c r="P2142" s="69"/>
      <c r="Q2142" s="71"/>
      <c r="R2142" s="71"/>
      <c r="S2142" s="70"/>
      <c r="T2142" s="69"/>
      <c r="U2142" s="70"/>
      <c r="V2142" s="55"/>
      <c r="W2142" s="56"/>
      <c r="X2142" s="57"/>
    </row>
    <row r="2143" spans="1:24" ht="18.75" customHeight="1">
      <c r="A2143" s="2"/>
      <c r="B2143" s="2"/>
      <c r="C2143" s="2"/>
      <c r="D2143" s="2"/>
      <c r="E2143" s="55"/>
      <c r="F2143" s="56"/>
      <c r="G2143" s="56"/>
      <c r="H2143" s="56"/>
      <c r="I2143" s="56"/>
      <c r="J2143" s="56"/>
      <c r="K2143" s="57"/>
      <c r="L2143" s="58"/>
      <c r="M2143" s="59"/>
      <c r="N2143" s="69"/>
      <c r="O2143" s="70"/>
      <c r="P2143" s="69"/>
      <c r="Q2143" s="71"/>
      <c r="R2143" s="71"/>
      <c r="S2143" s="70"/>
      <c r="T2143" s="69"/>
      <c r="U2143" s="70"/>
      <c r="V2143" s="55"/>
      <c r="W2143" s="56"/>
      <c r="X2143" s="57"/>
    </row>
    <row r="2144" spans="1:24" ht="18.75" customHeight="1">
      <c r="A2144" s="2"/>
      <c r="B2144" s="2"/>
      <c r="C2144" s="2"/>
      <c r="D2144" s="2"/>
      <c r="E2144" s="55"/>
      <c r="F2144" s="56"/>
      <c r="G2144" s="56"/>
      <c r="H2144" s="56"/>
      <c r="I2144" s="56"/>
      <c r="J2144" s="56"/>
      <c r="K2144" s="57"/>
      <c r="L2144" s="58"/>
      <c r="M2144" s="59"/>
      <c r="N2144" s="69"/>
      <c r="O2144" s="70"/>
      <c r="P2144" s="69"/>
      <c r="Q2144" s="71"/>
      <c r="R2144" s="71"/>
      <c r="S2144" s="70"/>
      <c r="T2144" s="69"/>
      <c r="U2144" s="70"/>
      <c r="V2144" s="55"/>
      <c r="W2144" s="56"/>
      <c r="X2144" s="57"/>
    </row>
    <row r="2145" spans="1:24" ht="18.75" customHeight="1">
      <c r="A2145" s="2"/>
      <c r="B2145" s="2"/>
      <c r="C2145" s="2"/>
      <c r="D2145" s="2"/>
      <c r="E2145" s="55"/>
      <c r="F2145" s="56"/>
      <c r="G2145" s="56"/>
      <c r="H2145" s="56"/>
      <c r="I2145" s="56"/>
      <c r="J2145" s="56"/>
      <c r="K2145" s="57"/>
      <c r="L2145" s="58"/>
      <c r="M2145" s="59"/>
      <c r="N2145" s="69"/>
      <c r="O2145" s="70"/>
      <c r="P2145" s="69"/>
      <c r="Q2145" s="71"/>
      <c r="R2145" s="71"/>
      <c r="S2145" s="70"/>
      <c r="T2145" s="69"/>
      <c r="U2145" s="70"/>
      <c r="V2145" s="55"/>
      <c r="W2145" s="56"/>
      <c r="X2145" s="57"/>
    </row>
    <row r="2146" spans="1:24" ht="18.75" customHeight="1">
      <c r="A2146" s="2"/>
      <c r="B2146" s="2"/>
      <c r="C2146" s="2"/>
      <c r="D2146" s="2"/>
      <c r="E2146" s="55"/>
      <c r="F2146" s="56"/>
      <c r="G2146" s="56"/>
      <c r="H2146" s="56"/>
      <c r="I2146" s="56"/>
      <c r="J2146" s="56"/>
      <c r="K2146" s="57"/>
      <c r="L2146" s="58"/>
      <c r="M2146" s="59"/>
      <c r="N2146" s="69"/>
      <c r="O2146" s="70"/>
      <c r="P2146" s="69"/>
      <c r="Q2146" s="71"/>
      <c r="R2146" s="71"/>
      <c r="S2146" s="70"/>
      <c r="T2146" s="69"/>
      <c r="U2146" s="70"/>
      <c r="V2146" s="55"/>
      <c r="W2146" s="56"/>
      <c r="X2146" s="57"/>
    </row>
    <row r="2147" spans="1:24" ht="18.75" customHeight="1">
      <c r="A2147" s="2"/>
      <c r="B2147" s="2"/>
      <c r="C2147" s="2"/>
      <c r="D2147" s="2"/>
      <c r="E2147" s="55"/>
      <c r="F2147" s="56"/>
      <c r="G2147" s="56"/>
      <c r="H2147" s="56"/>
      <c r="I2147" s="56"/>
      <c r="J2147" s="56"/>
      <c r="K2147" s="57"/>
      <c r="L2147" s="58"/>
      <c r="M2147" s="59"/>
      <c r="N2147" s="69"/>
      <c r="O2147" s="70"/>
      <c r="P2147" s="69"/>
      <c r="Q2147" s="71"/>
      <c r="R2147" s="71"/>
      <c r="S2147" s="70"/>
      <c r="T2147" s="69"/>
      <c r="U2147" s="70"/>
      <c r="V2147" s="55"/>
      <c r="W2147" s="56"/>
      <c r="X2147" s="57"/>
    </row>
    <row r="2148" spans="1:24" ht="37.65" customHeight="1">
      <c r="A2148" s="2"/>
      <c r="B2148" s="2"/>
      <c r="C2148" s="2"/>
      <c r="D2148" s="2"/>
      <c r="E2148" s="55" t="s">
        <v>3410</v>
      </c>
      <c r="F2148" s="56"/>
      <c r="G2148" s="56"/>
      <c r="H2148" s="56"/>
      <c r="I2148" s="56"/>
      <c r="J2148" s="56"/>
      <c r="K2148" s="56"/>
      <c r="L2148" s="56"/>
      <c r="M2148" s="57"/>
      <c r="N2148" s="58" t="s">
        <v>3599</v>
      </c>
      <c r="O2148" s="60"/>
      <c r="P2148" s="60"/>
      <c r="Q2148" s="60"/>
      <c r="R2148" s="60"/>
      <c r="S2148" s="59"/>
      <c r="T2148" s="72" t="str">
        <f>IF(COUNT(T2134,N2134)=2,IF(N2134=0,"-",ROUND(T2134/N2134,2)),"-")</f>
        <v>-</v>
      </c>
      <c r="U2148" s="73"/>
      <c r="V2148" s="55"/>
      <c r="W2148" s="56"/>
      <c r="X2148" s="57"/>
    </row>
    <row r="2149" spans="1:24" ht="49.5" customHeight="1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ht="12" customHeight="1">
      <c r="A2150" s="2"/>
      <c r="B2150" s="2"/>
      <c r="C2150" s="75" t="s">
        <v>42</v>
      </c>
      <c r="D2150" s="75"/>
      <c r="E2150" s="75"/>
      <c r="F2150" s="75"/>
      <c r="G2150" s="75"/>
      <c r="H2150" s="2"/>
      <c r="I2150" s="75" t="s">
        <v>43</v>
      </c>
      <c r="J2150" s="75"/>
      <c r="K2150" s="2"/>
      <c r="L2150" s="2"/>
      <c r="M2150" s="75" t="s">
        <v>44</v>
      </c>
      <c r="N2150" s="75"/>
      <c r="O2150" s="2"/>
      <c r="P2150" s="2"/>
      <c r="Q2150" s="10" t="s">
        <v>43</v>
      </c>
      <c r="R2150" s="2"/>
      <c r="S2150" s="2"/>
      <c r="T2150" s="2"/>
      <c r="U2150" s="2"/>
      <c r="V2150" s="2"/>
      <c r="W2150" s="2"/>
      <c r="X2150" s="2"/>
    </row>
    <row r="2151" spans="1:24" ht="6.45" customHeight="1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ht="20.85" customHeight="1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ht="18" customHeight="1">
      <c r="A2153" s="74" t="s">
        <v>0</v>
      </c>
      <c r="B2153" s="74"/>
      <c r="C2153" s="74"/>
      <c r="D2153" s="74"/>
      <c r="E2153" s="74"/>
      <c r="F2153" s="74"/>
      <c r="G2153" s="74"/>
      <c r="H2153" s="74"/>
      <c r="I2153" s="74"/>
      <c r="J2153" s="74"/>
      <c r="K2153" s="74"/>
      <c r="L2153" s="74"/>
      <c r="M2153" s="74"/>
      <c r="N2153" s="74"/>
      <c r="O2153" s="74"/>
      <c r="P2153" s="74"/>
      <c r="Q2153" s="74"/>
      <c r="R2153" s="74"/>
      <c r="S2153" s="74"/>
      <c r="T2153" s="74"/>
      <c r="U2153" s="74"/>
      <c r="V2153" s="74"/>
      <c r="W2153" s="74"/>
      <c r="X2153" s="74"/>
    </row>
    <row r="2154" spans="1:24" ht="6" customHeight="1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ht="18" customHeight="1">
      <c r="A2155" s="74" t="s">
        <v>3387</v>
      </c>
      <c r="B2155" s="74"/>
      <c r="C2155" s="74"/>
      <c r="D2155" s="74"/>
      <c r="E2155" s="74"/>
      <c r="F2155" s="74"/>
      <c r="G2155" s="74"/>
      <c r="H2155" s="74"/>
      <c r="I2155" s="74"/>
      <c r="J2155" s="74"/>
      <c r="K2155" s="74"/>
      <c r="L2155" s="74"/>
      <c r="M2155" s="74"/>
      <c r="N2155" s="74"/>
      <c r="O2155" s="74"/>
      <c r="P2155" s="74"/>
      <c r="Q2155" s="74"/>
      <c r="R2155" s="74"/>
      <c r="S2155" s="74"/>
      <c r="T2155" s="74"/>
      <c r="U2155" s="74"/>
      <c r="V2155" s="74"/>
      <c r="W2155" s="74"/>
      <c r="X2155" s="74"/>
    </row>
    <row r="2156" spans="1:24" ht="4.05" customHeight="1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ht="12" customHeight="1">
      <c r="A2157" s="2"/>
      <c r="B2157" s="2"/>
      <c r="C2157" s="2"/>
      <c r="D2157" s="2"/>
      <c r="E2157" s="2"/>
      <c r="F2157" s="75" t="s">
        <v>3388</v>
      </c>
      <c r="G2157" s="75"/>
      <c r="H2157" s="75"/>
      <c r="I2157" s="75"/>
      <c r="J2157" s="75"/>
      <c r="K2157" s="75"/>
      <c r="L2157" s="75"/>
      <c r="M2157" s="75"/>
      <c r="N2157" s="75"/>
      <c r="O2157" s="75"/>
      <c r="P2157" s="75"/>
      <c r="Q2157" s="75"/>
      <c r="R2157" s="75"/>
      <c r="S2157" s="2"/>
      <c r="T2157" s="2"/>
      <c r="U2157" s="2"/>
      <c r="V2157" s="2"/>
      <c r="W2157" s="2"/>
      <c r="X2157" s="2"/>
    </row>
    <row r="2158" spans="1:24" ht="1.05" customHeight="1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ht="2.7" customHeight="1">
      <c r="A2159" s="2"/>
      <c r="B2159" s="2"/>
      <c r="C2159" s="2"/>
      <c r="D2159" s="2"/>
      <c r="E2159" s="2"/>
      <c r="F2159" s="75" t="s">
        <v>3389</v>
      </c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ht="9.15" customHeight="1">
      <c r="A2160" s="2"/>
      <c r="B2160" s="2"/>
      <c r="C2160" s="2"/>
      <c r="D2160" s="2"/>
      <c r="E2160" s="2"/>
      <c r="F2160" s="75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76" t="s">
        <v>2</v>
      </c>
      <c r="V2160" s="76"/>
      <c r="W2160" s="76"/>
      <c r="X2160" s="76"/>
    </row>
    <row r="2161" spans="1:24" ht="2.7" customHeight="1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76"/>
      <c r="V2161" s="76"/>
      <c r="W2161" s="76"/>
      <c r="X2161" s="76"/>
    </row>
    <row r="2162" spans="1:24" ht="0.45" customHeight="1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ht="2.1" customHeight="1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75" t="s">
        <v>3729</v>
      </c>
      <c r="V2163" s="75"/>
      <c r="W2163" s="75"/>
      <c r="X2163" s="2"/>
    </row>
    <row r="2164" spans="1:24" ht="9.75" customHeight="1">
      <c r="A2164" s="2"/>
      <c r="B2164" s="75" t="s">
        <v>3391</v>
      </c>
      <c r="C2164" s="75"/>
      <c r="D2164" s="2"/>
      <c r="E2164" s="2"/>
      <c r="F2164" s="75" t="s">
        <v>3392</v>
      </c>
      <c r="G2164" s="75"/>
      <c r="H2164" s="75"/>
      <c r="I2164" s="75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75"/>
      <c r="V2164" s="75"/>
      <c r="W2164" s="75"/>
      <c r="X2164" s="2"/>
    </row>
    <row r="2165" spans="1:24" ht="2.1" customHeight="1">
      <c r="A2165" s="2"/>
      <c r="B2165" s="75"/>
      <c r="C2165" s="75"/>
      <c r="D2165" s="2"/>
      <c r="E2165" s="2"/>
      <c r="F2165" s="75"/>
      <c r="G2165" s="75"/>
      <c r="H2165" s="75"/>
      <c r="I2165" s="75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ht="1.8" customHeight="1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ht="36.75" customHeight="1">
      <c r="A2167" s="49" t="s">
        <v>317</v>
      </c>
      <c r="B2167" s="50"/>
      <c r="C2167" s="50"/>
      <c r="D2167" s="51"/>
      <c r="E2167" s="49" t="s">
        <v>3730</v>
      </c>
      <c r="F2167" s="50"/>
      <c r="G2167" s="50"/>
      <c r="H2167" s="50"/>
      <c r="I2167" s="50"/>
      <c r="J2167" s="50"/>
      <c r="K2167" s="50"/>
      <c r="L2167" s="50"/>
      <c r="M2167" s="51"/>
      <c r="N2167" s="52" t="s">
        <v>3585</v>
      </c>
      <c r="O2167" s="53"/>
      <c r="P2167" s="53"/>
      <c r="Q2167" s="53"/>
      <c r="R2167" s="53"/>
      <c r="S2167" s="54"/>
      <c r="T2167" s="49" t="s">
        <v>3731</v>
      </c>
      <c r="U2167" s="50"/>
      <c r="V2167" s="50"/>
      <c r="W2167" s="50"/>
      <c r="X2167" s="51"/>
    </row>
    <row r="2168" spans="1:24" ht="18.75" customHeight="1">
      <c r="A2168" s="2"/>
      <c r="B2168" s="2"/>
      <c r="C2168" s="2"/>
      <c r="D2168" s="2"/>
      <c r="E2168" s="55" t="s">
        <v>3396</v>
      </c>
      <c r="F2168" s="56"/>
      <c r="G2168" s="56"/>
      <c r="H2168" s="56"/>
      <c r="I2168" s="56"/>
      <c r="J2168" s="56"/>
      <c r="K2168" s="57"/>
      <c r="L2168" s="58" t="s">
        <v>3397</v>
      </c>
      <c r="M2168" s="59"/>
      <c r="N2168" s="58" t="s">
        <v>3398</v>
      </c>
      <c r="O2168" s="59"/>
      <c r="P2168" s="58" t="s">
        <v>3399</v>
      </c>
      <c r="Q2168" s="60"/>
      <c r="R2168" s="60"/>
      <c r="S2168" s="59"/>
      <c r="T2168" s="58" t="s">
        <v>3400</v>
      </c>
      <c r="U2168" s="59"/>
      <c r="V2168" s="58" t="s">
        <v>53</v>
      </c>
      <c r="W2168" s="60"/>
      <c r="X2168" s="59"/>
    </row>
    <row r="2169" spans="1:24" ht="37.65" customHeight="1">
      <c r="A2169" s="2"/>
      <c r="B2169" s="2"/>
      <c r="C2169" s="2"/>
      <c r="D2169" s="2"/>
      <c r="E2169" s="55" t="s">
        <v>3587</v>
      </c>
      <c r="F2169" s="56"/>
      <c r="G2169" s="56"/>
      <c r="H2169" s="56"/>
      <c r="I2169" s="56"/>
      <c r="J2169" s="56"/>
      <c r="K2169" s="57"/>
      <c r="L2169" s="58" t="s">
        <v>58</v>
      </c>
      <c r="M2169" s="59"/>
      <c r="N2169" s="61">
        <v>8</v>
      </c>
      <c r="O2169" s="62"/>
      <c r="P2169" s="63"/>
      <c r="Q2169" s="64"/>
      <c r="R2169" s="64"/>
      <c r="S2169" s="65"/>
      <c r="T2169" s="63" t="str">
        <f t="shared" ref="T2169:T2174" si="31">IF(COUNT(N2169,P2169)=2,ROUND(N2169*P2169,2),"-
-")</f>
        <v>-
-</v>
      </c>
      <c r="U2169" s="65"/>
      <c r="V2169" s="55" t="s">
        <v>3588</v>
      </c>
      <c r="W2169" s="56"/>
      <c r="X2169" s="57"/>
    </row>
    <row r="2170" spans="1:24" ht="37.65" customHeight="1">
      <c r="A2170" s="2"/>
      <c r="B2170" s="2"/>
      <c r="C2170" s="2"/>
      <c r="D2170" s="2"/>
      <c r="E2170" s="55" t="s">
        <v>3589</v>
      </c>
      <c r="F2170" s="56"/>
      <c r="G2170" s="56"/>
      <c r="H2170" s="56"/>
      <c r="I2170" s="56"/>
      <c r="J2170" s="56"/>
      <c r="K2170" s="57"/>
      <c r="L2170" s="58" t="s">
        <v>58</v>
      </c>
      <c r="M2170" s="59"/>
      <c r="N2170" s="61">
        <v>16</v>
      </c>
      <c r="O2170" s="62"/>
      <c r="P2170" s="63"/>
      <c r="Q2170" s="64"/>
      <c r="R2170" s="64"/>
      <c r="S2170" s="65"/>
      <c r="T2170" s="63" t="str">
        <f t="shared" si="31"/>
        <v>-
-</v>
      </c>
      <c r="U2170" s="65"/>
      <c r="V2170" s="55" t="s">
        <v>3590</v>
      </c>
      <c r="W2170" s="56"/>
      <c r="X2170" s="57"/>
    </row>
    <row r="2171" spans="1:24" ht="37.65" customHeight="1">
      <c r="A2171" s="2"/>
      <c r="B2171" s="2"/>
      <c r="C2171" s="2"/>
      <c r="D2171" s="2"/>
      <c r="E2171" s="55" t="s">
        <v>3591</v>
      </c>
      <c r="F2171" s="56"/>
      <c r="G2171" s="56"/>
      <c r="H2171" s="56"/>
      <c r="I2171" s="56"/>
      <c r="J2171" s="56"/>
      <c r="K2171" s="57"/>
      <c r="L2171" s="58" t="s">
        <v>65</v>
      </c>
      <c r="M2171" s="59"/>
      <c r="N2171" s="61">
        <v>1</v>
      </c>
      <c r="O2171" s="62"/>
      <c r="P2171" s="63"/>
      <c r="Q2171" s="64"/>
      <c r="R2171" s="64"/>
      <c r="S2171" s="65"/>
      <c r="T2171" s="63" t="str">
        <f t="shared" si="31"/>
        <v>-
-</v>
      </c>
      <c r="U2171" s="65"/>
      <c r="V2171" s="55" t="s">
        <v>3592</v>
      </c>
      <c r="W2171" s="56"/>
      <c r="X2171" s="57"/>
    </row>
    <row r="2172" spans="1:24" ht="37.65" customHeight="1">
      <c r="A2172" s="2"/>
      <c r="B2172" s="2"/>
      <c r="C2172" s="2"/>
      <c r="D2172" s="2"/>
      <c r="E2172" s="55" t="s">
        <v>3593</v>
      </c>
      <c r="F2172" s="56"/>
      <c r="G2172" s="56"/>
      <c r="H2172" s="56"/>
      <c r="I2172" s="56"/>
      <c r="J2172" s="56"/>
      <c r="K2172" s="57"/>
      <c r="L2172" s="58" t="s">
        <v>65</v>
      </c>
      <c r="M2172" s="59"/>
      <c r="N2172" s="61">
        <v>1</v>
      </c>
      <c r="O2172" s="62"/>
      <c r="P2172" s="63"/>
      <c r="Q2172" s="64"/>
      <c r="R2172" s="64"/>
      <c r="S2172" s="65"/>
      <c r="T2172" s="63" t="str">
        <f t="shared" si="31"/>
        <v>-
-</v>
      </c>
      <c r="U2172" s="65"/>
      <c r="V2172" s="55" t="s">
        <v>3594</v>
      </c>
      <c r="W2172" s="56"/>
      <c r="X2172" s="57"/>
    </row>
    <row r="2173" spans="1:24" ht="37.65" customHeight="1">
      <c r="A2173" s="2"/>
      <c r="B2173" s="2"/>
      <c r="C2173" s="2"/>
      <c r="D2173" s="2"/>
      <c r="E2173" s="55" t="s">
        <v>3595</v>
      </c>
      <c r="F2173" s="56"/>
      <c r="G2173" s="56"/>
      <c r="H2173" s="56"/>
      <c r="I2173" s="56"/>
      <c r="J2173" s="56"/>
      <c r="K2173" s="57"/>
      <c r="L2173" s="58" t="s">
        <v>65</v>
      </c>
      <c r="M2173" s="59"/>
      <c r="N2173" s="61">
        <v>1</v>
      </c>
      <c r="O2173" s="62"/>
      <c r="P2173" s="63"/>
      <c r="Q2173" s="64"/>
      <c r="R2173" s="64"/>
      <c r="S2173" s="65"/>
      <c r="T2173" s="63" t="str">
        <f t="shared" si="31"/>
        <v>-
-</v>
      </c>
      <c r="U2173" s="65"/>
      <c r="V2173" s="55" t="s">
        <v>3596</v>
      </c>
      <c r="W2173" s="56"/>
      <c r="X2173" s="57"/>
    </row>
    <row r="2174" spans="1:24" ht="37.65" customHeight="1">
      <c r="A2174" s="2"/>
      <c r="B2174" s="2"/>
      <c r="C2174" s="2"/>
      <c r="D2174" s="2"/>
      <c r="E2174" s="55" t="s">
        <v>3625</v>
      </c>
      <c r="F2174" s="56"/>
      <c r="G2174" s="56"/>
      <c r="H2174" s="56"/>
      <c r="I2174" s="56"/>
      <c r="J2174" s="56"/>
      <c r="K2174" s="57"/>
      <c r="L2174" s="58" t="s">
        <v>65</v>
      </c>
      <c r="M2174" s="59"/>
      <c r="N2174" s="61">
        <v>1</v>
      </c>
      <c r="O2174" s="62"/>
      <c r="P2174" s="63"/>
      <c r="Q2174" s="64"/>
      <c r="R2174" s="64"/>
      <c r="S2174" s="65"/>
      <c r="T2174" s="63" t="str">
        <f t="shared" si="31"/>
        <v>-
-</v>
      </c>
      <c r="U2174" s="65"/>
      <c r="V2174" s="55" t="s">
        <v>3626</v>
      </c>
      <c r="W2174" s="56"/>
      <c r="X2174" s="57"/>
    </row>
    <row r="2175" spans="1:24" ht="18.75" customHeight="1">
      <c r="A2175" s="2"/>
      <c r="B2175" s="2"/>
      <c r="C2175" s="2"/>
      <c r="D2175" s="2"/>
      <c r="E2175" s="55" t="s">
        <v>3405</v>
      </c>
      <c r="F2175" s="56"/>
      <c r="G2175" s="56"/>
      <c r="H2175" s="56"/>
      <c r="I2175" s="56"/>
      <c r="J2175" s="56"/>
      <c r="K2175" s="57"/>
      <c r="L2175" s="58" t="s">
        <v>65</v>
      </c>
      <c r="M2175" s="59"/>
      <c r="N2175" s="61">
        <v>1</v>
      </c>
      <c r="O2175" s="62"/>
      <c r="P2175" s="63"/>
      <c r="Q2175" s="64"/>
      <c r="R2175" s="64"/>
      <c r="S2175" s="65"/>
      <c r="T2175" s="63" t="str">
        <f>IF(COUNT(N2175,P2175)=2,ROUND(N2175*P2175,2),"-")</f>
        <v>-</v>
      </c>
      <c r="U2175" s="65"/>
      <c r="V2175" s="55" t="s">
        <v>3406</v>
      </c>
      <c r="W2175" s="56"/>
      <c r="X2175" s="57"/>
    </row>
    <row r="2176" spans="1:24" ht="18.75" customHeight="1">
      <c r="A2176" s="2"/>
      <c r="B2176" s="2"/>
      <c r="C2176" s="2"/>
      <c r="D2176" s="2"/>
      <c r="E2176" s="55" t="s">
        <v>3407</v>
      </c>
      <c r="F2176" s="56"/>
      <c r="G2176" s="56"/>
      <c r="H2176" s="56"/>
      <c r="I2176" s="56"/>
      <c r="J2176" s="56"/>
      <c r="K2176" s="57"/>
      <c r="L2176" s="58" t="s">
        <v>65</v>
      </c>
      <c r="M2176" s="59"/>
      <c r="N2176" s="61">
        <v>1</v>
      </c>
      <c r="O2176" s="62"/>
      <c r="P2176" s="63" t="str">
        <f>IF(COUNT(T2169,T2170,T2171,T2172,T2173,T2174,T2175)=7,ROUND(SUM(T2169,T2170,T2171,T2172,T2173,T2174,T2175)*0.02,2),"")</f>
        <v/>
      </c>
      <c r="Q2176" s="64"/>
      <c r="R2176" s="64"/>
      <c r="S2176" s="65"/>
      <c r="T2176" s="63" t="str">
        <f>IF(COUNT(N2176,P2176)=2,ROUND(N2176*P2176,2),"-")</f>
        <v>-</v>
      </c>
      <c r="U2176" s="65"/>
      <c r="V2176" s="55" t="s">
        <v>3408</v>
      </c>
      <c r="W2176" s="56"/>
      <c r="X2176" s="57"/>
    </row>
    <row r="2177" spans="1:24" ht="18.899999999999999" customHeight="1">
      <c r="A2177" s="2"/>
      <c r="B2177" s="2"/>
      <c r="C2177" s="2"/>
      <c r="D2177" s="2"/>
      <c r="E2177" s="55" t="s">
        <v>3409</v>
      </c>
      <c r="F2177" s="56"/>
      <c r="G2177" s="56"/>
      <c r="H2177" s="56"/>
      <c r="I2177" s="56"/>
      <c r="J2177" s="56"/>
      <c r="K2177" s="57"/>
      <c r="L2177" s="58" t="s">
        <v>207</v>
      </c>
      <c r="M2177" s="59"/>
      <c r="N2177" s="61">
        <v>1</v>
      </c>
      <c r="O2177" s="62"/>
      <c r="P2177" s="66"/>
      <c r="Q2177" s="67"/>
      <c r="R2177" s="67"/>
      <c r="S2177" s="68"/>
      <c r="T2177" s="63" t="str">
        <f>IF(COUNT(T2169,T2170,T2171,T2172,T2173,T2174,T2175,T2176)=8,SUM(T2169,T2170,T2171,T2172,T2173,T2174,T2175,T2176),"-")</f>
        <v>-</v>
      </c>
      <c r="U2177" s="65"/>
      <c r="V2177" s="55"/>
      <c r="W2177" s="56"/>
      <c r="X2177" s="57"/>
    </row>
    <row r="2178" spans="1:24" ht="18.75" customHeight="1">
      <c r="A2178" s="2"/>
      <c r="B2178" s="2"/>
      <c r="C2178" s="2"/>
      <c r="D2178" s="2"/>
      <c r="E2178" s="55"/>
      <c r="F2178" s="56"/>
      <c r="G2178" s="56"/>
      <c r="H2178" s="56"/>
      <c r="I2178" s="56"/>
      <c r="J2178" s="56"/>
      <c r="K2178" s="57"/>
      <c r="L2178" s="58"/>
      <c r="M2178" s="59"/>
      <c r="N2178" s="69"/>
      <c r="O2178" s="70"/>
      <c r="P2178" s="69"/>
      <c r="Q2178" s="71"/>
      <c r="R2178" s="71"/>
      <c r="S2178" s="70"/>
      <c r="T2178" s="69"/>
      <c r="U2178" s="70"/>
      <c r="V2178" s="55"/>
      <c r="W2178" s="56"/>
      <c r="X2178" s="57"/>
    </row>
    <row r="2179" spans="1:24" ht="18.75" customHeight="1">
      <c r="A2179" s="2"/>
      <c r="B2179" s="2"/>
      <c r="C2179" s="2"/>
      <c r="D2179" s="2"/>
      <c r="E2179" s="55"/>
      <c r="F2179" s="56"/>
      <c r="G2179" s="56"/>
      <c r="H2179" s="56"/>
      <c r="I2179" s="56"/>
      <c r="J2179" s="56"/>
      <c r="K2179" s="57"/>
      <c r="L2179" s="58"/>
      <c r="M2179" s="59"/>
      <c r="N2179" s="69"/>
      <c r="O2179" s="70"/>
      <c r="P2179" s="69"/>
      <c r="Q2179" s="71"/>
      <c r="R2179" s="71"/>
      <c r="S2179" s="70"/>
      <c r="T2179" s="69"/>
      <c r="U2179" s="70"/>
      <c r="V2179" s="55"/>
      <c r="W2179" s="56"/>
      <c r="X2179" s="57"/>
    </row>
    <row r="2180" spans="1:24" ht="18.75" customHeight="1">
      <c r="A2180" s="2"/>
      <c r="B2180" s="2"/>
      <c r="C2180" s="2"/>
      <c r="D2180" s="2"/>
      <c r="E2180" s="55"/>
      <c r="F2180" s="56"/>
      <c r="G2180" s="56"/>
      <c r="H2180" s="56"/>
      <c r="I2180" s="56"/>
      <c r="J2180" s="56"/>
      <c r="K2180" s="57"/>
      <c r="L2180" s="58"/>
      <c r="M2180" s="59"/>
      <c r="N2180" s="69"/>
      <c r="O2180" s="70"/>
      <c r="P2180" s="69"/>
      <c r="Q2180" s="71"/>
      <c r="R2180" s="71"/>
      <c r="S2180" s="70"/>
      <c r="T2180" s="69"/>
      <c r="U2180" s="70"/>
      <c r="V2180" s="55"/>
      <c r="W2180" s="56"/>
      <c r="X2180" s="57"/>
    </row>
    <row r="2181" spans="1:24" ht="18.75" customHeight="1">
      <c r="A2181" s="2"/>
      <c r="B2181" s="2"/>
      <c r="C2181" s="2"/>
      <c r="D2181" s="2"/>
      <c r="E2181" s="55"/>
      <c r="F2181" s="56"/>
      <c r="G2181" s="56"/>
      <c r="H2181" s="56"/>
      <c r="I2181" s="56"/>
      <c r="J2181" s="56"/>
      <c r="K2181" s="57"/>
      <c r="L2181" s="58"/>
      <c r="M2181" s="59"/>
      <c r="N2181" s="69"/>
      <c r="O2181" s="70"/>
      <c r="P2181" s="69"/>
      <c r="Q2181" s="71"/>
      <c r="R2181" s="71"/>
      <c r="S2181" s="70"/>
      <c r="T2181" s="69"/>
      <c r="U2181" s="70"/>
      <c r="V2181" s="55"/>
      <c r="W2181" s="56"/>
      <c r="X2181" s="57"/>
    </row>
    <row r="2182" spans="1:24" ht="18.75" customHeight="1">
      <c r="A2182" s="2"/>
      <c r="B2182" s="2"/>
      <c r="C2182" s="2"/>
      <c r="D2182" s="2"/>
      <c r="E2182" s="55"/>
      <c r="F2182" s="56"/>
      <c r="G2182" s="56"/>
      <c r="H2182" s="56"/>
      <c r="I2182" s="56"/>
      <c r="J2182" s="56"/>
      <c r="K2182" s="57"/>
      <c r="L2182" s="58"/>
      <c r="M2182" s="59"/>
      <c r="N2182" s="69"/>
      <c r="O2182" s="70"/>
      <c r="P2182" s="69"/>
      <c r="Q2182" s="71"/>
      <c r="R2182" s="71"/>
      <c r="S2182" s="70"/>
      <c r="T2182" s="69"/>
      <c r="U2182" s="70"/>
      <c r="V2182" s="55"/>
      <c r="W2182" s="56"/>
      <c r="X2182" s="57"/>
    </row>
    <row r="2183" spans="1:24" ht="18.75" customHeight="1">
      <c r="A2183" s="2"/>
      <c r="B2183" s="2"/>
      <c r="C2183" s="2"/>
      <c r="D2183" s="2"/>
      <c r="E2183" s="55"/>
      <c r="F2183" s="56"/>
      <c r="G2183" s="56"/>
      <c r="H2183" s="56"/>
      <c r="I2183" s="56"/>
      <c r="J2183" s="56"/>
      <c r="K2183" s="57"/>
      <c r="L2183" s="58"/>
      <c r="M2183" s="59"/>
      <c r="N2183" s="69"/>
      <c r="O2183" s="70"/>
      <c r="P2183" s="69"/>
      <c r="Q2183" s="71"/>
      <c r="R2183" s="71"/>
      <c r="S2183" s="70"/>
      <c r="T2183" s="69"/>
      <c r="U2183" s="70"/>
      <c r="V2183" s="55"/>
      <c r="W2183" s="56"/>
      <c r="X2183" s="57"/>
    </row>
    <row r="2184" spans="1:24" ht="18.75" customHeight="1">
      <c r="A2184" s="2"/>
      <c r="B2184" s="2"/>
      <c r="C2184" s="2"/>
      <c r="D2184" s="2"/>
      <c r="E2184" s="55"/>
      <c r="F2184" s="56"/>
      <c r="G2184" s="56"/>
      <c r="H2184" s="56"/>
      <c r="I2184" s="56"/>
      <c r="J2184" s="56"/>
      <c r="K2184" s="57"/>
      <c r="L2184" s="58"/>
      <c r="M2184" s="59"/>
      <c r="N2184" s="69"/>
      <c r="O2184" s="70"/>
      <c r="P2184" s="69"/>
      <c r="Q2184" s="71"/>
      <c r="R2184" s="71"/>
      <c r="S2184" s="70"/>
      <c r="T2184" s="69"/>
      <c r="U2184" s="70"/>
      <c r="V2184" s="55"/>
      <c r="W2184" s="56"/>
      <c r="X2184" s="57"/>
    </row>
    <row r="2185" spans="1:24" ht="18.75" customHeight="1">
      <c r="A2185" s="2"/>
      <c r="B2185" s="2"/>
      <c r="C2185" s="2"/>
      <c r="D2185" s="2"/>
      <c r="E2185" s="55"/>
      <c r="F2185" s="56"/>
      <c r="G2185" s="56"/>
      <c r="H2185" s="56"/>
      <c r="I2185" s="56"/>
      <c r="J2185" s="56"/>
      <c r="K2185" s="57"/>
      <c r="L2185" s="58"/>
      <c r="M2185" s="59"/>
      <c r="N2185" s="69"/>
      <c r="O2185" s="70"/>
      <c r="P2185" s="69"/>
      <c r="Q2185" s="71"/>
      <c r="R2185" s="71"/>
      <c r="S2185" s="70"/>
      <c r="T2185" s="69"/>
      <c r="U2185" s="70"/>
      <c r="V2185" s="55"/>
      <c r="W2185" s="56"/>
      <c r="X2185" s="57"/>
    </row>
    <row r="2186" spans="1:24" ht="18.75" customHeight="1">
      <c r="A2186" s="2"/>
      <c r="B2186" s="2"/>
      <c r="C2186" s="2"/>
      <c r="D2186" s="2"/>
      <c r="E2186" s="55"/>
      <c r="F2186" s="56"/>
      <c r="G2186" s="56"/>
      <c r="H2186" s="56"/>
      <c r="I2186" s="56"/>
      <c r="J2186" s="56"/>
      <c r="K2186" s="57"/>
      <c r="L2186" s="58"/>
      <c r="M2186" s="59"/>
      <c r="N2186" s="69"/>
      <c r="O2186" s="70"/>
      <c r="P2186" s="69"/>
      <c r="Q2186" s="71"/>
      <c r="R2186" s="71"/>
      <c r="S2186" s="70"/>
      <c r="T2186" s="69"/>
      <c r="U2186" s="70"/>
      <c r="V2186" s="55"/>
      <c r="W2186" s="56"/>
      <c r="X2186" s="57"/>
    </row>
    <row r="2187" spans="1:24" ht="18.75" customHeight="1">
      <c r="A2187" s="2"/>
      <c r="B2187" s="2"/>
      <c r="C2187" s="2"/>
      <c r="D2187" s="2"/>
      <c r="E2187" s="55"/>
      <c r="F2187" s="56"/>
      <c r="G2187" s="56"/>
      <c r="H2187" s="56"/>
      <c r="I2187" s="56"/>
      <c r="J2187" s="56"/>
      <c r="K2187" s="57"/>
      <c r="L2187" s="58"/>
      <c r="M2187" s="59"/>
      <c r="N2187" s="69"/>
      <c r="O2187" s="70"/>
      <c r="P2187" s="69"/>
      <c r="Q2187" s="71"/>
      <c r="R2187" s="71"/>
      <c r="S2187" s="70"/>
      <c r="T2187" s="69"/>
      <c r="U2187" s="70"/>
      <c r="V2187" s="55"/>
      <c r="W2187" s="56"/>
      <c r="X2187" s="57"/>
    </row>
    <row r="2188" spans="1:24" ht="18.75" customHeight="1">
      <c r="A2188" s="2"/>
      <c r="B2188" s="2"/>
      <c r="C2188" s="2"/>
      <c r="D2188" s="2"/>
      <c r="E2188" s="55"/>
      <c r="F2188" s="56"/>
      <c r="G2188" s="56"/>
      <c r="H2188" s="56"/>
      <c r="I2188" s="56"/>
      <c r="J2188" s="56"/>
      <c r="K2188" s="57"/>
      <c r="L2188" s="58"/>
      <c r="M2188" s="59"/>
      <c r="N2188" s="69"/>
      <c r="O2188" s="70"/>
      <c r="P2188" s="69"/>
      <c r="Q2188" s="71"/>
      <c r="R2188" s="71"/>
      <c r="S2188" s="70"/>
      <c r="T2188" s="69"/>
      <c r="U2188" s="70"/>
      <c r="V2188" s="55"/>
      <c r="W2188" s="56"/>
      <c r="X2188" s="57"/>
    </row>
    <row r="2189" spans="1:24" ht="18.75" customHeight="1">
      <c r="A2189" s="2"/>
      <c r="B2189" s="2"/>
      <c r="C2189" s="2"/>
      <c r="D2189" s="2"/>
      <c r="E2189" s="55"/>
      <c r="F2189" s="56"/>
      <c r="G2189" s="56"/>
      <c r="H2189" s="56"/>
      <c r="I2189" s="56"/>
      <c r="J2189" s="56"/>
      <c r="K2189" s="57"/>
      <c r="L2189" s="58"/>
      <c r="M2189" s="59"/>
      <c r="N2189" s="69"/>
      <c r="O2189" s="70"/>
      <c r="P2189" s="69"/>
      <c r="Q2189" s="71"/>
      <c r="R2189" s="71"/>
      <c r="S2189" s="70"/>
      <c r="T2189" s="69"/>
      <c r="U2189" s="70"/>
      <c r="V2189" s="55"/>
      <c r="W2189" s="56"/>
      <c r="X2189" s="57"/>
    </row>
    <row r="2190" spans="1:24" ht="18.75" customHeight="1">
      <c r="A2190" s="2"/>
      <c r="B2190" s="2"/>
      <c r="C2190" s="2"/>
      <c r="D2190" s="2"/>
      <c r="E2190" s="55"/>
      <c r="F2190" s="56"/>
      <c r="G2190" s="56"/>
      <c r="H2190" s="56"/>
      <c r="I2190" s="56"/>
      <c r="J2190" s="56"/>
      <c r="K2190" s="57"/>
      <c r="L2190" s="58"/>
      <c r="M2190" s="59"/>
      <c r="N2190" s="69"/>
      <c r="O2190" s="70"/>
      <c r="P2190" s="69"/>
      <c r="Q2190" s="71"/>
      <c r="R2190" s="71"/>
      <c r="S2190" s="70"/>
      <c r="T2190" s="69"/>
      <c r="U2190" s="70"/>
      <c r="V2190" s="55"/>
      <c r="W2190" s="56"/>
      <c r="X2190" s="57"/>
    </row>
    <row r="2191" spans="1:24" ht="37.65" customHeight="1">
      <c r="A2191" s="2"/>
      <c r="B2191" s="2"/>
      <c r="C2191" s="2"/>
      <c r="D2191" s="2"/>
      <c r="E2191" s="55" t="s">
        <v>3410</v>
      </c>
      <c r="F2191" s="56"/>
      <c r="G2191" s="56"/>
      <c r="H2191" s="56"/>
      <c r="I2191" s="56"/>
      <c r="J2191" s="56"/>
      <c r="K2191" s="56"/>
      <c r="L2191" s="56"/>
      <c r="M2191" s="57"/>
      <c r="N2191" s="58" t="s">
        <v>3599</v>
      </c>
      <c r="O2191" s="60"/>
      <c r="P2191" s="60"/>
      <c r="Q2191" s="60"/>
      <c r="R2191" s="60"/>
      <c r="S2191" s="59"/>
      <c r="T2191" s="72" t="str">
        <f>IF(COUNT(T2177,N2177)=2,IF(N2177=0,"-",ROUND(T2177/N2177,2)),"-")</f>
        <v>-</v>
      </c>
      <c r="U2191" s="73"/>
      <c r="V2191" s="55"/>
      <c r="W2191" s="56"/>
      <c r="X2191" s="57"/>
    </row>
    <row r="2192" spans="1:24" ht="49.5" customHeight="1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ht="12" customHeight="1">
      <c r="A2193" s="2"/>
      <c r="B2193" s="2"/>
      <c r="C2193" s="75" t="s">
        <v>42</v>
      </c>
      <c r="D2193" s="75"/>
      <c r="E2193" s="75"/>
      <c r="F2193" s="75"/>
      <c r="G2193" s="75"/>
      <c r="H2193" s="2"/>
      <c r="I2193" s="75" t="s">
        <v>43</v>
      </c>
      <c r="J2193" s="75"/>
      <c r="K2193" s="2"/>
      <c r="L2193" s="2"/>
      <c r="M2193" s="75" t="s">
        <v>44</v>
      </c>
      <c r="N2193" s="75"/>
      <c r="O2193" s="2"/>
      <c r="P2193" s="2"/>
      <c r="Q2193" s="10" t="s">
        <v>43</v>
      </c>
      <c r="R2193" s="2"/>
      <c r="S2193" s="2"/>
      <c r="T2193" s="2"/>
      <c r="U2193" s="2"/>
      <c r="V2193" s="2"/>
      <c r="W2193" s="2"/>
      <c r="X2193" s="2"/>
    </row>
    <row r="2194" spans="1:24" ht="6.45" customHeight="1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ht="20.85" customHeight="1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ht="18" customHeight="1">
      <c r="A2196" s="74" t="s">
        <v>0</v>
      </c>
      <c r="B2196" s="74"/>
      <c r="C2196" s="74"/>
      <c r="D2196" s="74"/>
      <c r="E2196" s="74"/>
      <c r="F2196" s="74"/>
      <c r="G2196" s="74"/>
      <c r="H2196" s="74"/>
      <c r="I2196" s="74"/>
      <c r="J2196" s="74"/>
      <c r="K2196" s="74"/>
      <c r="L2196" s="74"/>
      <c r="M2196" s="74"/>
      <c r="N2196" s="74"/>
      <c r="O2196" s="74"/>
      <c r="P2196" s="74"/>
      <c r="Q2196" s="74"/>
      <c r="R2196" s="74"/>
      <c r="S2196" s="74"/>
      <c r="T2196" s="74"/>
      <c r="U2196" s="74"/>
      <c r="V2196" s="74"/>
      <c r="W2196" s="74"/>
      <c r="X2196" s="74"/>
    </row>
    <row r="2197" spans="1:24" ht="6" customHeight="1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ht="18" customHeight="1">
      <c r="A2198" s="74" t="s">
        <v>3387</v>
      </c>
      <c r="B2198" s="74"/>
      <c r="C2198" s="74"/>
      <c r="D2198" s="74"/>
      <c r="E2198" s="74"/>
      <c r="F2198" s="74"/>
      <c r="G2198" s="74"/>
      <c r="H2198" s="74"/>
      <c r="I2198" s="74"/>
      <c r="J2198" s="74"/>
      <c r="K2198" s="74"/>
      <c r="L2198" s="74"/>
      <c r="M2198" s="74"/>
      <c r="N2198" s="74"/>
      <c r="O2198" s="74"/>
      <c r="P2198" s="74"/>
      <c r="Q2198" s="74"/>
      <c r="R2198" s="74"/>
      <c r="S2198" s="74"/>
      <c r="T2198" s="74"/>
      <c r="U2198" s="74"/>
      <c r="V2198" s="74"/>
      <c r="W2198" s="74"/>
      <c r="X2198" s="74"/>
    </row>
    <row r="2199" spans="1:24" ht="4.05" customHeight="1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ht="12" customHeight="1">
      <c r="A2200" s="2"/>
      <c r="B2200" s="2"/>
      <c r="C2200" s="2"/>
      <c r="D2200" s="2"/>
      <c r="E2200" s="2"/>
      <c r="F2200" s="75" t="s">
        <v>3388</v>
      </c>
      <c r="G2200" s="75"/>
      <c r="H2200" s="75"/>
      <c r="I2200" s="75"/>
      <c r="J2200" s="75"/>
      <c r="K2200" s="75"/>
      <c r="L2200" s="75"/>
      <c r="M2200" s="75"/>
      <c r="N2200" s="75"/>
      <c r="O2200" s="75"/>
      <c r="P2200" s="75"/>
      <c r="Q2200" s="75"/>
      <c r="R2200" s="75"/>
      <c r="S2200" s="2"/>
      <c r="T2200" s="2"/>
      <c r="U2200" s="2"/>
      <c r="V2200" s="2"/>
      <c r="W2200" s="2"/>
      <c r="X2200" s="2"/>
    </row>
    <row r="2201" spans="1:24" ht="1.05" customHeight="1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ht="2.7" customHeight="1">
      <c r="A2202" s="2"/>
      <c r="B2202" s="2"/>
      <c r="C2202" s="2"/>
      <c r="D2202" s="2"/>
      <c r="E2202" s="2"/>
      <c r="F2202" s="75" t="s">
        <v>3389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ht="9.15" customHeight="1">
      <c r="A2203" s="2"/>
      <c r="B2203" s="2"/>
      <c r="C2203" s="2"/>
      <c r="D2203" s="2"/>
      <c r="E2203" s="2"/>
      <c r="F2203" s="75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76" t="s">
        <v>2</v>
      </c>
      <c r="V2203" s="76"/>
      <c r="W2203" s="76"/>
      <c r="X2203" s="76"/>
    </row>
    <row r="2204" spans="1:24" ht="2.7" customHeight="1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76"/>
      <c r="V2204" s="76"/>
      <c r="W2204" s="76"/>
      <c r="X2204" s="76"/>
    </row>
    <row r="2205" spans="1:24" ht="0.45" customHeight="1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ht="2.1" customHeight="1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75" t="s">
        <v>3732</v>
      </c>
      <c r="V2206" s="75"/>
      <c r="W2206" s="75"/>
      <c r="X2206" s="2"/>
    </row>
    <row r="2207" spans="1:24" ht="9.75" customHeight="1">
      <c r="A2207" s="2"/>
      <c r="B2207" s="75" t="s">
        <v>3391</v>
      </c>
      <c r="C2207" s="75"/>
      <c r="D2207" s="2"/>
      <c r="E2207" s="2"/>
      <c r="F2207" s="75" t="s">
        <v>3392</v>
      </c>
      <c r="G2207" s="75"/>
      <c r="H2207" s="75"/>
      <c r="I2207" s="75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75"/>
      <c r="V2207" s="75"/>
      <c r="W2207" s="75"/>
      <c r="X2207" s="2"/>
    </row>
    <row r="2208" spans="1:24" ht="2.1" customHeight="1">
      <c r="A2208" s="2"/>
      <c r="B2208" s="75"/>
      <c r="C2208" s="75"/>
      <c r="D2208" s="2"/>
      <c r="E2208" s="2"/>
      <c r="F2208" s="75"/>
      <c r="G2208" s="75"/>
      <c r="H2208" s="75"/>
      <c r="I2208" s="75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ht="1.8" customHeight="1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ht="36.75" customHeight="1">
      <c r="A2210" s="49" t="s">
        <v>320</v>
      </c>
      <c r="B2210" s="50"/>
      <c r="C2210" s="50"/>
      <c r="D2210" s="51"/>
      <c r="E2210" s="49" t="s">
        <v>3733</v>
      </c>
      <c r="F2210" s="50"/>
      <c r="G2210" s="50"/>
      <c r="H2210" s="50"/>
      <c r="I2210" s="50"/>
      <c r="J2210" s="50"/>
      <c r="K2210" s="50"/>
      <c r="L2210" s="50"/>
      <c r="M2210" s="51"/>
      <c r="N2210" s="52" t="s">
        <v>3585</v>
      </c>
      <c r="O2210" s="53"/>
      <c r="P2210" s="53"/>
      <c r="Q2210" s="53"/>
      <c r="R2210" s="53"/>
      <c r="S2210" s="54"/>
      <c r="T2210" s="49" t="s">
        <v>3734</v>
      </c>
      <c r="U2210" s="50"/>
      <c r="V2210" s="50"/>
      <c r="W2210" s="50"/>
      <c r="X2210" s="51"/>
    </row>
    <row r="2211" spans="1:24" ht="18.75" customHeight="1">
      <c r="A2211" s="2"/>
      <c r="B2211" s="2"/>
      <c r="C2211" s="2"/>
      <c r="D2211" s="2"/>
      <c r="E2211" s="55" t="s">
        <v>3396</v>
      </c>
      <c r="F2211" s="56"/>
      <c r="G2211" s="56"/>
      <c r="H2211" s="56"/>
      <c r="I2211" s="56"/>
      <c r="J2211" s="56"/>
      <c r="K2211" s="57"/>
      <c r="L2211" s="58" t="s">
        <v>3397</v>
      </c>
      <c r="M2211" s="59"/>
      <c r="N2211" s="58" t="s">
        <v>3398</v>
      </c>
      <c r="O2211" s="59"/>
      <c r="P2211" s="58" t="s">
        <v>3399</v>
      </c>
      <c r="Q2211" s="60"/>
      <c r="R2211" s="60"/>
      <c r="S2211" s="59"/>
      <c r="T2211" s="58" t="s">
        <v>3400</v>
      </c>
      <c r="U2211" s="59"/>
      <c r="V2211" s="58" t="s">
        <v>53</v>
      </c>
      <c r="W2211" s="60"/>
      <c r="X2211" s="59"/>
    </row>
    <row r="2212" spans="1:24" ht="37.65" customHeight="1">
      <c r="A2212" s="2"/>
      <c r="B2212" s="2"/>
      <c r="C2212" s="2"/>
      <c r="D2212" s="2"/>
      <c r="E2212" s="55" t="s">
        <v>3587</v>
      </c>
      <c r="F2212" s="56"/>
      <c r="G2212" s="56"/>
      <c r="H2212" s="56"/>
      <c r="I2212" s="56"/>
      <c r="J2212" s="56"/>
      <c r="K2212" s="57"/>
      <c r="L2212" s="58" t="s">
        <v>58</v>
      </c>
      <c r="M2212" s="59"/>
      <c r="N2212" s="61">
        <v>8</v>
      </c>
      <c r="O2212" s="62"/>
      <c r="P2212" s="63"/>
      <c r="Q2212" s="64"/>
      <c r="R2212" s="64"/>
      <c r="S2212" s="65"/>
      <c r="T2212" s="63" t="str">
        <f t="shared" ref="T2212:T2217" si="32">IF(COUNT(N2212,P2212)=2,ROUND(N2212*P2212,2),"-
-")</f>
        <v>-
-</v>
      </c>
      <c r="U2212" s="65"/>
      <c r="V2212" s="55" t="s">
        <v>3588</v>
      </c>
      <c r="W2212" s="56"/>
      <c r="X2212" s="57"/>
    </row>
    <row r="2213" spans="1:24" ht="37.65" customHeight="1">
      <c r="A2213" s="2"/>
      <c r="B2213" s="2"/>
      <c r="C2213" s="2"/>
      <c r="D2213" s="2"/>
      <c r="E2213" s="55" t="s">
        <v>3589</v>
      </c>
      <c r="F2213" s="56"/>
      <c r="G2213" s="56"/>
      <c r="H2213" s="56"/>
      <c r="I2213" s="56"/>
      <c r="J2213" s="56"/>
      <c r="K2213" s="57"/>
      <c r="L2213" s="58" t="s">
        <v>58</v>
      </c>
      <c r="M2213" s="59"/>
      <c r="N2213" s="61">
        <v>16</v>
      </c>
      <c r="O2213" s="62"/>
      <c r="P2213" s="63"/>
      <c r="Q2213" s="64"/>
      <c r="R2213" s="64"/>
      <c r="S2213" s="65"/>
      <c r="T2213" s="63" t="str">
        <f t="shared" si="32"/>
        <v>-
-</v>
      </c>
      <c r="U2213" s="65"/>
      <c r="V2213" s="55" t="s">
        <v>3590</v>
      </c>
      <c r="W2213" s="56"/>
      <c r="X2213" s="57"/>
    </row>
    <row r="2214" spans="1:24" ht="37.65" customHeight="1">
      <c r="A2214" s="2"/>
      <c r="B2214" s="2"/>
      <c r="C2214" s="2"/>
      <c r="D2214" s="2"/>
      <c r="E2214" s="55" t="s">
        <v>3591</v>
      </c>
      <c r="F2214" s="56"/>
      <c r="G2214" s="56"/>
      <c r="H2214" s="56"/>
      <c r="I2214" s="56"/>
      <c r="J2214" s="56"/>
      <c r="K2214" s="57"/>
      <c r="L2214" s="58" t="s">
        <v>65</v>
      </c>
      <c r="M2214" s="59"/>
      <c r="N2214" s="61">
        <v>1</v>
      </c>
      <c r="O2214" s="62"/>
      <c r="P2214" s="63"/>
      <c r="Q2214" s="64"/>
      <c r="R2214" s="64"/>
      <c r="S2214" s="65"/>
      <c r="T2214" s="63" t="str">
        <f t="shared" si="32"/>
        <v>-
-</v>
      </c>
      <c r="U2214" s="65"/>
      <c r="V2214" s="55" t="s">
        <v>3592</v>
      </c>
      <c r="W2214" s="56"/>
      <c r="X2214" s="57"/>
    </row>
    <row r="2215" spans="1:24" ht="37.65" customHeight="1">
      <c r="A2215" s="2"/>
      <c r="B2215" s="2"/>
      <c r="C2215" s="2"/>
      <c r="D2215" s="2"/>
      <c r="E2215" s="55" t="s">
        <v>3593</v>
      </c>
      <c r="F2215" s="56"/>
      <c r="G2215" s="56"/>
      <c r="H2215" s="56"/>
      <c r="I2215" s="56"/>
      <c r="J2215" s="56"/>
      <c r="K2215" s="57"/>
      <c r="L2215" s="58" t="s">
        <v>65</v>
      </c>
      <c r="M2215" s="59"/>
      <c r="N2215" s="61">
        <v>1</v>
      </c>
      <c r="O2215" s="62"/>
      <c r="P2215" s="63"/>
      <c r="Q2215" s="64"/>
      <c r="R2215" s="64"/>
      <c r="S2215" s="65"/>
      <c r="T2215" s="63" t="str">
        <f t="shared" si="32"/>
        <v>-
-</v>
      </c>
      <c r="U2215" s="65"/>
      <c r="V2215" s="55" t="s">
        <v>3594</v>
      </c>
      <c r="W2215" s="56"/>
      <c r="X2215" s="57"/>
    </row>
    <row r="2216" spans="1:24" ht="37.65" customHeight="1">
      <c r="A2216" s="2"/>
      <c r="B2216" s="2"/>
      <c r="C2216" s="2"/>
      <c r="D2216" s="2"/>
      <c r="E2216" s="55" t="s">
        <v>3595</v>
      </c>
      <c r="F2216" s="56"/>
      <c r="G2216" s="56"/>
      <c r="H2216" s="56"/>
      <c r="I2216" s="56"/>
      <c r="J2216" s="56"/>
      <c r="K2216" s="57"/>
      <c r="L2216" s="58" t="s">
        <v>65</v>
      </c>
      <c r="M2216" s="59"/>
      <c r="N2216" s="61">
        <v>1</v>
      </c>
      <c r="O2216" s="62"/>
      <c r="P2216" s="63"/>
      <c r="Q2216" s="64"/>
      <c r="R2216" s="64"/>
      <c r="S2216" s="65"/>
      <c r="T2216" s="63" t="str">
        <f t="shared" si="32"/>
        <v>-
-</v>
      </c>
      <c r="U2216" s="65"/>
      <c r="V2216" s="55" t="s">
        <v>3596</v>
      </c>
      <c r="W2216" s="56"/>
      <c r="X2216" s="57"/>
    </row>
    <row r="2217" spans="1:24" ht="37.65" customHeight="1">
      <c r="A2217" s="2"/>
      <c r="B2217" s="2"/>
      <c r="C2217" s="2"/>
      <c r="D2217" s="2"/>
      <c r="E2217" s="55" t="s">
        <v>3625</v>
      </c>
      <c r="F2217" s="56"/>
      <c r="G2217" s="56"/>
      <c r="H2217" s="56"/>
      <c r="I2217" s="56"/>
      <c r="J2217" s="56"/>
      <c r="K2217" s="57"/>
      <c r="L2217" s="58" t="s">
        <v>65</v>
      </c>
      <c r="M2217" s="59"/>
      <c r="N2217" s="61">
        <v>1</v>
      </c>
      <c r="O2217" s="62"/>
      <c r="P2217" s="63"/>
      <c r="Q2217" s="64"/>
      <c r="R2217" s="64"/>
      <c r="S2217" s="65"/>
      <c r="T2217" s="63" t="str">
        <f t="shared" si="32"/>
        <v>-
-</v>
      </c>
      <c r="U2217" s="65"/>
      <c r="V2217" s="55" t="s">
        <v>3626</v>
      </c>
      <c r="W2217" s="56"/>
      <c r="X2217" s="57"/>
    </row>
    <row r="2218" spans="1:24" ht="18.75" customHeight="1">
      <c r="A2218" s="2"/>
      <c r="B2218" s="2"/>
      <c r="C2218" s="2"/>
      <c r="D2218" s="2"/>
      <c r="E2218" s="55" t="s">
        <v>3405</v>
      </c>
      <c r="F2218" s="56"/>
      <c r="G2218" s="56"/>
      <c r="H2218" s="56"/>
      <c r="I2218" s="56"/>
      <c r="J2218" s="56"/>
      <c r="K2218" s="57"/>
      <c r="L2218" s="58" t="s">
        <v>65</v>
      </c>
      <c r="M2218" s="59"/>
      <c r="N2218" s="61">
        <v>1</v>
      </c>
      <c r="O2218" s="62"/>
      <c r="P2218" s="63"/>
      <c r="Q2218" s="64"/>
      <c r="R2218" s="64"/>
      <c r="S2218" s="65"/>
      <c r="T2218" s="63" t="str">
        <f>IF(COUNT(N2218,P2218)=2,ROUND(N2218*P2218,2),"-")</f>
        <v>-</v>
      </c>
      <c r="U2218" s="65"/>
      <c r="V2218" s="55" t="s">
        <v>3406</v>
      </c>
      <c r="W2218" s="56"/>
      <c r="X2218" s="57"/>
    </row>
    <row r="2219" spans="1:24" ht="18.75" customHeight="1">
      <c r="A2219" s="2"/>
      <c r="B2219" s="2"/>
      <c r="C2219" s="2"/>
      <c r="D2219" s="2"/>
      <c r="E2219" s="55" t="s">
        <v>3407</v>
      </c>
      <c r="F2219" s="56"/>
      <c r="G2219" s="56"/>
      <c r="H2219" s="56"/>
      <c r="I2219" s="56"/>
      <c r="J2219" s="56"/>
      <c r="K2219" s="57"/>
      <c r="L2219" s="58" t="s">
        <v>65</v>
      </c>
      <c r="M2219" s="59"/>
      <c r="N2219" s="61">
        <v>1</v>
      </c>
      <c r="O2219" s="62"/>
      <c r="P2219" s="63" t="str">
        <f>IF(COUNT(T2212,T2213,T2214,T2215,T2216,T2217,T2218)=7,ROUND(SUM(T2212,T2213,T2214,T2215,T2216,T2217,T2218)*0.02,2),"")</f>
        <v/>
      </c>
      <c r="Q2219" s="64"/>
      <c r="R2219" s="64"/>
      <c r="S2219" s="65"/>
      <c r="T2219" s="63" t="str">
        <f>IF(COUNT(N2219,P2219)=2,ROUND(N2219*P2219,2),"-")</f>
        <v>-</v>
      </c>
      <c r="U2219" s="65"/>
      <c r="V2219" s="55" t="s">
        <v>3408</v>
      </c>
      <c r="W2219" s="56"/>
      <c r="X2219" s="57"/>
    </row>
    <row r="2220" spans="1:24" ht="18.899999999999999" customHeight="1">
      <c r="A2220" s="2"/>
      <c r="B2220" s="2"/>
      <c r="C2220" s="2"/>
      <c r="D2220" s="2"/>
      <c r="E2220" s="55" t="s">
        <v>3409</v>
      </c>
      <c r="F2220" s="56"/>
      <c r="G2220" s="56"/>
      <c r="H2220" s="56"/>
      <c r="I2220" s="56"/>
      <c r="J2220" s="56"/>
      <c r="K2220" s="57"/>
      <c r="L2220" s="58" t="s">
        <v>207</v>
      </c>
      <c r="M2220" s="59"/>
      <c r="N2220" s="61">
        <v>1</v>
      </c>
      <c r="O2220" s="62"/>
      <c r="P2220" s="66"/>
      <c r="Q2220" s="67"/>
      <c r="R2220" s="67"/>
      <c r="S2220" s="68"/>
      <c r="T2220" s="63" t="str">
        <f>IF(COUNT(T2212,T2213,T2214,T2215,T2216,T2217,T2218,T2219)=8,SUM(T2212,T2213,T2214,T2215,T2216,T2217,T2218,T2219),"-")</f>
        <v>-</v>
      </c>
      <c r="U2220" s="65"/>
      <c r="V2220" s="55"/>
      <c r="W2220" s="56"/>
      <c r="X2220" s="57"/>
    </row>
    <row r="2221" spans="1:24" ht="18.75" customHeight="1">
      <c r="A2221" s="2"/>
      <c r="B2221" s="2"/>
      <c r="C2221" s="2"/>
      <c r="D2221" s="2"/>
      <c r="E2221" s="55"/>
      <c r="F2221" s="56"/>
      <c r="G2221" s="56"/>
      <c r="H2221" s="56"/>
      <c r="I2221" s="56"/>
      <c r="J2221" s="56"/>
      <c r="K2221" s="57"/>
      <c r="L2221" s="58"/>
      <c r="M2221" s="59"/>
      <c r="N2221" s="69"/>
      <c r="O2221" s="70"/>
      <c r="P2221" s="69"/>
      <c r="Q2221" s="71"/>
      <c r="R2221" s="71"/>
      <c r="S2221" s="70"/>
      <c r="T2221" s="69"/>
      <c r="U2221" s="70"/>
      <c r="V2221" s="55"/>
      <c r="W2221" s="56"/>
      <c r="X2221" s="57"/>
    </row>
    <row r="2222" spans="1:24" ht="18.75" customHeight="1">
      <c r="A2222" s="2"/>
      <c r="B2222" s="2"/>
      <c r="C2222" s="2"/>
      <c r="D2222" s="2"/>
      <c r="E2222" s="55"/>
      <c r="F2222" s="56"/>
      <c r="G2222" s="56"/>
      <c r="H2222" s="56"/>
      <c r="I2222" s="56"/>
      <c r="J2222" s="56"/>
      <c r="K2222" s="57"/>
      <c r="L2222" s="58"/>
      <c r="M2222" s="59"/>
      <c r="N2222" s="69"/>
      <c r="O2222" s="70"/>
      <c r="P2222" s="69"/>
      <c r="Q2222" s="71"/>
      <c r="R2222" s="71"/>
      <c r="S2222" s="70"/>
      <c r="T2222" s="69"/>
      <c r="U2222" s="70"/>
      <c r="V2222" s="55"/>
      <c r="W2222" s="56"/>
      <c r="X2222" s="57"/>
    </row>
    <row r="2223" spans="1:24" ht="18.75" customHeight="1">
      <c r="A2223" s="2"/>
      <c r="B2223" s="2"/>
      <c r="C2223" s="2"/>
      <c r="D2223" s="2"/>
      <c r="E2223" s="55"/>
      <c r="F2223" s="56"/>
      <c r="G2223" s="56"/>
      <c r="H2223" s="56"/>
      <c r="I2223" s="56"/>
      <c r="J2223" s="56"/>
      <c r="K2223" s="57"/>
      <c r="L2223" s="58"/>
      <c r="M2223" s="59"/>
      <c r="N2223" s="69"/>
      <c r="O2223" s="70"/>
      <c r="P2223" s="69"/>
      <c r="Q2223" s="71"/>
      <c r="R2223" s="71"/>
      <c r="S2223" s="70"/>
      <c r="T2223" s="69"/>
      <c r="U2223" s="70"/>
      <c r="V2223" s="55"/>
      <c r="W2223" s="56"/>
      <c r="X2223" s="57"/>
    </row>
    <row r="2224" spans="1:24" ht="18.75" customHeight="1">
      <c r="A2224" s="2"/>
      <c r="B2224" s="2"/>
      <c r="C2224" s="2"/>
      <c r="D2224" s="2"/>
      <c r="E2224" s="55"/>
      <c r="F2224" s="56"/>
      <c r="G2224" s="56"/>
      <c r="H2224" s="56"/>
      <c r="I2224" s="56"/>
      <c r="J2224" s="56"/>
      <c r="K2224" s="57"/>
      <c r="L2224" s="58"/>
      <c r="M2224" s="59"/>
      <c r="N2224" s="69"/>
      <c r="O2224" s="70"/>
      <c r="P2224" s="69"/>
      <c r="Q2224" s="71"/>
      <c r="R2224" s="71"/>
      <c r="S2224" s="70"/>
      <c r="T2224" s="69"/>
      <c r="U2224" s="70"/>
      <c r="V2224" s="55"/>
      <c r="W2224" s="56"/>
      <c r="X2224" s="57"/>
    </row>
    <row r="2225" spans="1:24" ht="18.75" customHeight="1">
      <c r="A2225" s="2"/>
      <c r="B2225" s="2"/>
      <c r="C2225" s="2"/>
      <c r="D2225" s="2"/>
      <c r="E2225" s="55"/>
      <c r="F2225" s="56"/>
      <c r="G2225" s="56"/>
      <c r="H2225" s="56"/>
      <c r="I2225" s="56"/>
      <c r="J2225" s="56"/>
      <c r="K2225" s="57"/>
      <c r="L2225" s="58"/>
      <c r="M2225" s="59"/>
      <c r="N2225" s="69"/>
      <c r="O2225" s="70"/>
      <c r="P2225" s="69"/>
      <c r="Q2225" s="71"/>
      <c r="R2225" s="71"/>
      <c r="S2225" s="70"/>
      <c r="T2225" s="69"/>
      <c r="U2225" s="70"/>
      <c r="V2225" s="55"/>
      <c r="W2225" s="56"/>
      <c r="X2225" s="57"/>
    </row>
    <row r="2226" spans="1:24" ht="18.75" customHeight="1">
      <c r="A2226" s="2"/>
      <c r="B2226" s="2"/>
      <c r="C2226" s="2"/>
      <c r="D2226" s="2"/>
      <c r="E2226" s="55"/>
      <c r="F2226" s="56"/>
      <c r="G2226" s="56"/>
      <c r="H2226" s="56"/>
      <c r="I2226" s="56"/>
      <c r="J2226" s="56"/>
      <c r="K2226" s="57"/>
      <c r="L2226" s="58"/>
      <c r="M2226" s="59"/>
      <c r="N2226" s="69"/>
      <c r="O2226" s="70"/>
      <c r="P2226" s="69"/>
      <c r="Q2226" s="71"/>
      <c r="R2226" s="71"/>
      <c r="S2226" s="70"/>
      <c r="T2226" s="69"/>
      <c r="U2226" s="70"/>
      <c r="V2226" s="55"/>
      <c r="W2226" s="56"/>
      <c r="X2226" s="57"/>
    </row>
    <row r="2227" spans="1:24" ht="18.75" customHeight="1">
      <c r="A2227" s="2"/>
      <c r="B2227" s="2"/>
      <c r="C2227" s="2"/>
      <c r="D2227" s="2"/>
      <c r="E2227" s="55"/>
      <c r="F2227" s="56"/>
      <c r="G2227" s="56"/>
      <c r="H2227" s="56"/>
      <c r="I2227" s="56"/>
      <c r="J2227" s="56"/>
      <c r="K2227" s="57"/>
      <c r="L2227" s="58"/>
      <c r="M2227" s="59"/>
      <c r="N2227" s="69"/>
      <c r="O2227" s="70"/>
      <c r="P2227" s="69"/>
      <c r="Q2227" s="71"/>
      <c r="R2227" s="71"/>
      <c r="S2227" s="70"/>
      <c r="T2227" s="69"/>
      <c r="U2227" s="70"/>
      <c r="V2227" s="55"/>
      <c r="W2227" s="56"/>
      <c r="X2227" s="57"/>
    </row>
    <row r="2228" spans="1:24" ht="18.75" customHeight="1">
      <c r="A2228" s="2"/>
      <c r="B2228" s="2"/>
      <c r="C2228" s="2"/>
      <c r="D2228" s="2"/>
      <c r="E2228" s="55"/>
      <c r="F2228" s="56"/>
      <c r="G2228" s="56"/>
      <c r="H2228" s="56"/>
      <c r="I2228" s="56"/>
      <c r="J2228" s="56"/>
      <c r="K2228" s="57"/>
      <c r="L2228" s="58"/>
      <c r="M2228" s="59"/>
      <c r="N2228" s="69"/>
      <c r="O2228" s="70"/>
      <c r="P2228" s="69"/>
      <c r="Q2228" s="71"/>
      <c r="R2228" s="71"/>
      <c r="S2228" s="70"/>
      <c r="T2228" s="69"/>
      <c r="U2228" s="70"/>
      <c r="V2228" s="55"/>
      <c r="W2228" s="56"/>
      <c r="X2228" s="57"/>
    </row>
    <row r="2229" spans="1:24" ht="18.75" customHeight="1">
      <c r="A2229" s="2"/>
      <c r="B2229" s="2"/>
      <c r="C2229" s="2"/>
      <c r="D2229" s="2"/>
      <c r="E2229" s="55"/>
      <c r="F2229" s="56"/>
      <c r="G2229" s="56"/>
      <c r="H2229" s="56"/>
      <c r="I2229" s="56"/>
      <c r="J2229" s="56"/>
      <c r="K2229" s="57"/>
      <c r="L2229" s="58"/>
      <c r="M2229" s="59"/>
      <c r="N2229" s="69"/>
      <c r="O2229" s="70"/>
      <c r="P2229" s="69"/>
      <c r="Q2229" s="71"/>
      <c r="R2229" s="71"/>
      <c r="S2229" s="70"/>
      <c r="T2229" s="69"/>
      <c r="U2229" s="70"/>
      <c r="V2229" s="55"/>
      <c r="W2229" s="56"/>
      <c r="X2229" s="57"/>
    </row>
    <row r="2230" spans="1:24" ht="18.75" customHeight="1">
      <c r="A2230" s="2"/>
      <c r="B2230" s="2"/>
      <c r="C2230" s="2"/>
      <c r="D2230" s="2"/>
      <c r="E2230" s="55"/>
      <c r="F2230" s="56"/>
      <c r="G2230" s="56"/>
      <c r="H2230" s="56"/>
      <c r="I2230" s="56"/>
      <c r="J2230" s="56"/>
      <c r="K2230" s="57"/>
      <c r="L2230" s="58"/>
      <c r="M2230" s="59"/>
      <c r="N2230" s="69"/>
      <c r="O2230" s="70"/>
      <c r="P2230" s="69"/>
      <c r="Q2230" s="71"/>
      <c r="R2230" s="71"/>
      <c r="S2230" s="70"/>
      <c r="T2230" s="69"/>
      <c r="U2230" s="70"/>
      <c r="V2230" s="55"/>
      <c r="W2230" s="56"/>
      <c r="X2230" s="57"/>
    </row>
    <row r="2231" spans="1:24" ht="18.75" customHeight="1">
      <c r="A2231" s="2"/>
      <c r="B2231" s="2"/>
      <c r="C2231" s="2"/>
      <c r="D2231" s="2"/>
      <c r="E2231" s="55"/>
      <c r="F2231" s="56"/>
      <c r="G2231" s="56"/>
      <c r="H2231" s="56"/>
      <c r="I2231" s="56"/>
      <c r="J2231" s="56"/>
      <c r="K2231" s="57"/>
      <c r="L2231" s="58"/>
      <c r="M2231" s="59"/>
      <c r="N2231" s="69"/>
      <c r="O2231" s="70"/>
      <c r="P2231" s="69"/>
      <c r="Q2231" s="71"/>
      <c r="R2231" s="71"/>
      <c r="S2231" s="70"/>
      <c r="T2231" s="69"/>
      <c r="U2231" s="70"/>
      <c r="V2231" s="55"/>
      <c r="W2231" s="56"/>
      <c r="X2231" s="57"/>
    </row>
    <row r="2232" spans="1:24" ht="18.75" customHeight="1">
      <c r="A2232" s="2"/>
      <c r="B2232" s="2"/>
      <c r="C2232" s="2"/>
      <c r="D2232" s="2"/>
      <c r="E2232" s="55"/>
      <c r="F2232" s="56"/>
      <c r="G2232" s="56"/>
      <c r="H2232" s="56"/>
      <c r="I2232" s="56"/>
      <c r="J2232" s="56"/>
      <c r="K2232" s="57"/>
      <c r="L2232" s="58"/>
      <c r="M2232" s="59"/>
      <c r="N2232" s="69"/>
      <c r="O2232" s="70"/>
      <c r="P2232" s="69"/>
      <c r="Q2232" s="71"/>
      <c r="R2232" s="71"/>
      <c r="S2232" s="70"/>
      <c r="T2232" s="69"/>
      <c r="U2232" s="70"/>
      <c r="V2232" s="55"/>
      <c r="W2232" s="56"/>
      <c r="X2232" s="57"/>
    </row>
    <row r="2233" spans="1:24" ht="18.75" customHeight="1">
      <c r="A2233" s="2"/>
      <c r="B2233" s="2"/>
      <c r="C2233" s="2"/>
      <c r="D2233" s="2"/>
      <c r="E2233" s="55"/>
      <c r="F2233" s="56"/>
      <c r="G2233" s="56"/>
      <c r="H2233" s="56"/>
      <c r="I2233" s="56"/>
      <c r="J2233" s="56"/>
      <c r="K2233" s="57"/>
      <c r="L2233" s="58"/>
      <c r="M2233" s="59"/>
      <c r="N2233" s="69"/>
      <c r="O2233" s="70"/>
      <c r="P2233" s="69"/>
      <c r="Q2233" s="71"/>
      <c r="R2233" s="71"/>
      <c r="S2233" s="70"/>
      <c r="T2233" s="69"/>
      <c r="U2233" s="70"/>
      <c r="V2233" s="55"/>
      <c r="W2233" s="56"/>
      <c r="X2233" s="57"/>
    </row>
    <row r="2234" spans="1:24" ht="37.65" customHeight="1">
      <c r="A2234" s="2"/>
      <c r="B2234" s="2"/>
      <c r="C2234" s="2"/>
      <c r="D2234" s="2"/>
      <c r="E2234" s="55" t="s">
        <v>3410</v>
      </c>
      <c r="F2234" s="56"/>
      <c r="G2234" s="56"/>
      <c r="H2234" s="56"/>
      <c r="I2234" s="56"/>
      <c r="J2234" s="56"/>
      <c r="K2234" s="56"/>
      <c r="L2234" s="56"/>
      <c r="M2234" s="57"/>
      <c r="N2234" s="58" t="s">
        <v>3599</v>
      </c>
      <c r="O2234" s="60"/>
      <c r="P2234" s="60"/>
      <c r="Q2234" s="60"/>
      <c r="R2234" s="60"/>
      <c r="S2234" s="59"/>
      <c r="T2234" s="72" t="str">
        <f>IF(COUNT(T2220,N2220)=2,IF(N2220=0,"-",ROUND(T2220/N2220,2)),"-")</f>
        <v>-</v>
      </c>
      <c r="U2234" s="73"/>
      <c r="V2234" s="55"/>
      <c r="W2234" s="56"/>
      <c r="X2234" s="57"/>
    </row>
    <row r="2235" spans="1:24" ht="49.5" customHeight="1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ht="12" customHeight="1">
      <c r="A2236" s="2"/>
      <c r="B2236" s="2"/>
      <c r="C2236" s="75" t="s">
        <v>42</v>
      </c>
      <c r="D2236" s="75"/>
      <c r="E2236" s="75"/>
      <c r="F2236" s="75"/>
      <c r="G2236" s="75"/>
      <c r="H2236" s="2"/>
      <c r="I2236" s="75" t="s">
        <v>43</v>
      </c>
      <c r="J2236" s="75"/>
      <c r="K2236" s="2"/>
      <c r="L2236" s="2"/>
      <c r="M2236" s="75" t="s">
        <v>44</v>
      </c>
      <c r="N2236" s="75"/>
      <c r="O2236" s="2"/>
      <c r="P2236" s="2"/>
      <c r="Q2236" s="10" t="s">
        <v>43</v>
      </c>
      <c r="R2236" s="2"/>
      <c r="S2236" s="2"/>
      <c r="T2236" s="2"/>
      <c r="U2236" s="2"/>
      <c r="V2236" s="2"/>
      <c r="W2236" s="2"/>
      <c r="X2236" s="2"/>
    </row>
    <row r="2237" spans="1:24" ht="6.45" customHeight="1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ht="20.85" customHeight="1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ht="18" customHeight="1">
      <c r="A2239" s="74" t="s">
        <v>0</v>
      </c>
      <c r="B2239" s="74"/>
      <c r="C2239" s="74"/>
      <c r="D2239" s="74"/>
      <c r="E2239" s="74"/>
      <c r="F2239" s="74"/>
      <c r="G2239" s="74"/>
      <c r="H2239" s="74"/>
      <c r="I2239" s="74"/>
      <c r="J2239" s="74"/>
      <c r="K2239" s="74"/>
      <c r="L2239" s="74"/>
      <c r="M2239" s="74"/>
      <c r="N2239" s="74"/>
      <c r="O2239" s="74"/>
      <c r="P2239" s="74"/>
      <c r="Q2239" s="74"/>
      <c r="R2239" s="74"/>
      <c r="S2239" s="74"/>
      <c r="T2239" s="74"/>
      <c r="U2239" s="74"/>
      <c r="V2239" s="74"/>
      <c r="W2239" s="74"/>
      <c r="X2239" s="74"/>
    </row>
    <row r="2240" spans="1:24" ht="6" customHeight="1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ht="18" customHeight="1">
      <c r="A2241" s="74" t="s">
        <v>3387</v>
      </c>
      <c r="B2241" s="74"/>
      <c r="C2241" s="74"/>
      <c r="D2241" s="74"/>
      <c r="E2241" s="74"/>
      <c r="F2241" s="74"/>
      <c r="G2241" s="74"/>
      <c r="H2241" s="74"/>
      <c r="I2241" s="74"/>
      <c r="J2241" s="74"/>
      <c r="K2241" s="74"/>
      <c r="L2241" s="74"/>
      <c r="M2241" s="74"/>
      <c r="N2241" s="74"/>
      <c r="O2241" s="74"/>
      <c r="P2241" s="74"/>
      <c r="Q2241" s="74"/>
      <c r="R2241" s="74"/>
      <c r="S2241" s="74"/>
      <c r="T2241" s="74"/>
      <c r="U2241" s="74"/>
      <c r="V2241" s="74"/>
      <c r="W2241" s="74"/>
      <c r="X2241" s="74"/>
    </row>
    <row r="2242" spans="1:24" ht="4.05" customHeight="1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ht="12" customHeight="1">
      <c r="A2243" s="2"/>
      <c r="B2243" s="2"/>
      <c r="C2243" s="2"/>
      <c r="D2243" s="2"/>
      <c r="E2243" s="2"/>
      <c r="F2243" s="75" t="s">
        <v>3388</v>
      </c>
      <c r="G2243" s="75"/>
      <c r="H2243" s="75"/>
      <c r="I2243" s="75"/>
      <c r="J2243" s="75"/>
      <c r="K2243" s="75"/>
      <c r="L2243" s="75"/>
      <c r="M2243" s="75"/>
      <c r="N2243" s="75"/>
      <c r="O2243" s="75"/>
      <c r="P2243" s="75"/>
      <c r="Q2243" s="75"/>
      <c r="R2243" s="75"/>
      <c r="S2243" s="2"/>
      <c r="T2243" s="2"/>
      <c r="U2243" s="2"/>
      <c r="V2243" s="2"/>
      <c r="W2243" s="2"/>
      <c r="X2243" s="2"/>
    </row>
    <row r="2244" spans="1:24" ht="1.05" customHeight="1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ht="2.7" customHeight="1">
      <c r="A2245" s="2"/>
      <c r="B2245" s="2"/>
      <c r="C2245" s="2"/>
      <c r="D2245" s="2"/>
      <c r="E2245" s="2"/>
      <c r="F2245" s="75" t="s">
        <v>3389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ht="9.15" customHeight="1">
      <c r="A2246" s="2"/>
      <c r="B2246" s="2"/>
      <c r="C2246" s="2"/>
      <c r="D2246" s="2"/>
      <c r="E2246" s="2"/>
      <c r="F2246" s="75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76" t="s">
        <v>2</v>
      </c>
      <c r="V2246" s="76"/>
      <c r="W2246" s="76"/>
      <c r="X2246" s="76"/>
    </row>
    <row r="2247" spans="1:24" ht="2.7" customHeight="1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76"/>
      <c r="V2247" s="76"/>
      <c r="W2247" s="76"/>
      <c r="X2247" s="76"/>
    </row>
    <row r="2248" spans="1:24" ht="0.45" customHeight="1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ht="2.1" customHeight="1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75" t="s">
        <v>3735</v>
      </c>
      <c r="V2249" s="75"/>
      <c r="W2249" s="75"/>
      <c r="X2249" s="2"/>
    </row>
    <row r="2250" spans="1:24" ht="9.75" customHeight="1">
      <c r="A2250" s="2"/>
      <c r="B2250" s="75" t="s">
        <v>3391</v>
      </c>
      <c r="C2250" s="75"/>
      <c r="D2250" s="2"/>
      <c r="E2250" s="2"/>
      <c r="F2250" s="75" t="s">
        <v>3392</v>
      </c>
      <c r="G2250" s="75"/>
      <c r="H2250" s="75"/>
      <c r="I2250" s="75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75"/>
      <c r="V2250" s="75"/>
      <c r="W2250" s="75"/>
      <c r="X2250" s="2"/>
    </row>
    <row r="2251" spans="1:24" ht="2.1" customHeight="1">
      <c r="A2251" s="2"/>
      <c r="B2251" s="75"/>
      <c r="C2251" s="75"/>
      <c r="D2251" s="2"/>
      <c r="E2251" s="2"/>
      <c r="F2251" s="75"/>
      <c r="G2251" s="75"/>
      <c r="H2251" s="75"/>
      <c r="I2251" s="75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ht="1.8" customHeight="1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ht="36.75" customHeight="1">
      <c r="A2253" s="49" t="s">
        <v>323</v>
      </c>
      <c r="B2253" s="50"/>
      <c r="C2253" s="50"/>
      <c r="D2253" s="51"/>
      <c r="E2253" s="49" t="s">
        <v>3736</v>
      </c>
      <c r="F2253" s="50"/>
      <c r="G2253" s="50"/>
      <c r="H2253" s="50"/>
      <c r="I2253" s="50"/>
      <c r="J2253" s="50"/>
      <c r="K2253" s="50"/>
      <c r="L2253" s="50"/>
      <c r="M2253" s="51"/>
      <c r="N2253" s="52" t="s">
        <v>3585</v>
      </c>
      <c r="O2253" s="53"/>
      <c r="P2253" s="53"/>
      <c r="Q2253" s="53"/>
      <c r="R2253" s="53"/>
      <c r="S2253" s="54"/>
      <c r="T2253" s="49" t="s">
        <v>3737</v>
      </c>
      <c r="U2253" s="50"/>
      <c r="V2253" s="50"/>
      <c r="W2253" s="50"/>
      <c r="X2253" s="51"/>
    </row>
    <row r="2254" spans="1:24" ht="18.75" customHeight="1">
      <c r="A2254" s="2"/>
      <c r="B2254" s="2"/>
      <c r="C2254" s="2"/>
      <c r="D2254" s="2"/>
      <c r="E2254" s="55" t="s">
        <v>3396</v>
      </c>
      <c r="F2254" s="56"/>
      <c r="G2254" s="56"/>
      <c r="H2254" s="56"/>
      <c r="I2254" s="56"/>
      <c r="J2254" s="56"/>
      <c r="K2254" s="57"/>
      <c r="L2254" s="58" t="s">
        <v>3397</v>
      </c>
      <c r="M2254" s="59"/>
      <c r="N2254" s="58" t="s">
        <v>3398</v>
      </c>
      <c r="O2254" s="59"/>
      <c r="P2254" s="58" t="s">
        <v>3399</v>
      </c>
      <c r="Q2254" s="60"/>
      <c r="R2254" s="60"/>
      <c r="S2254" s="59"/>
      <c r="T2254" s="58" t="s">
        <v>3400</v>
      </c>
      <c r="U2254" s="59"/>
      <c r="V2254" s="58" t="s">
        <v>53</v>
      </c>
      <c r="W2254" s="60"/>
      <c r="X2254" s="59"/>
    </row>
    <row r="2255" spans="1:24" ht="37.65" customHeight="1">
      <c r="A2255" s="2"/>
      <c r="B2255" s="2"/>
      <c r="C2255" s="2"/>
      <c r="D2255" s="2"/>
      <c r="E2255" s="55" t="s">
        <v>3587</v>
      </c>
      <c r="F2255" s="56"/>
      <c r="G2255" s="56"/>
      <c r="H2255" s="56"/>
      <c r="I2255" s="56"/>
      <c r="J2255" s="56"/>
      <c r="K2255" s="57"/>
      <c r="L2255" s="58" t="s">
        <v>58</v>
      </c>
      <c r="M2255" s="59"/>
      <c r="N2255" s="61">
        <v>12</v>
      </c>
      <c r="O2255" s="62"/>
      <c r="P2255" s="63"/>
      <c r="Q2255" s="64"/>
      <c r="R2255" s="64"/>
      <c r="S2255" s="65"/>
      <c r="T2255" s="63" t="str">
        <f t="shared" ref="T2255:T2260" si="33">IF(COUNT(N2255,P2255)=2,ROUND(N2255*P2255,2),"-
-")</f>
        <v>-
-</v>
      </c>
      <c r="U2255" s="65"/>
      <c r="V2255" s="55" t="s">
        <v>3588</v>
      </c>
      <c r="W2255" s="56"/>
      <c r="X2255" s="57"/>
    </row>
    <row r="2256" spans="1:24" ht="37.65" customHeight="1">
      <c r="A2256" s="2"/>
      <c r="B2256" s="2"/>
      <c r="C2256" s="2"/>
      <c r="D2256" s="2"/>
      <c r="E2256" s="55" t="s">
        <v>3589</v>
      </c>
      <c r="F2256" s="56"/>
      <c r="G2256" s="56"/>
      <c r="H2256" s="56"/>
      <c r="I2256" s="56"/>
      <c r="J2256" s="56"/>
      <c r="K2256" s="57"/>
      <c r="L2256" s="58" t="s">
        <v>58</v>
      </c>
      <c r="M2256" s="59"/>
      <c r="N2256" s="61">
        <v>24</v>
      </c>
      <c r="O2256" s="62"/>
      <c r="P2256" s="63"/>
      <c r="Q2256" s="64"/>
      <c r="R2256" s="64"/>
      <c r="S2256" s="65"/>
      <c r="T2256" s="63" t="str">
        <f t="shared" si="33"/>
        <v>-
-</v>
      </c>
      <c r="U2256" s="65"/>
      <c r="V2256" s="55" t="s">
        <v>3590</v>
      </c>
      <c r="W2256" s="56"/>
      <c r="X2256" s="57"/>
    </row>
    <row r="2257" spans="1:24" ht="37.65" customHeight="1">
      <c r="A2257" s="2"/>
      <c r="B2257" s="2"/>
      <c r="C2257" s="2"/>
      <c r="D2257" s="2"/>
      <c r="E2257" s="55" t="s">
        <v>3591</v>
      </c>
      <c r="F2257" s="56"/>
      <c r="G2257" s="56"/>
      <c r="H2257" s="56"/>
      <c r="I2257" s="56"/>
      <c r="J2257" s="56"/>
      <c r="K2257" s="57"/>
      <c r="L2257" s="58" t="s">
        <v>65</v>
      </c>
      <c r="M2257" s="59"/>
      <c r="N2257" s="61">
        <v>1</v>
      </c>
      <c r="O2257" s="62"/>
      <c r="P2257" s="63"/>
      <c r="Q2257" s="64"/>
      <c r="R2257" s="64"/>
      <c r="S2257" s="65"/>
      <c r="T2257" s="63" t="str">
        <f t="shared" si="33"/>
        <v>-
-</v>
      </c>
      <c r="U2257" s="65"/>
      <c r="V2257" s="55" t="s">
        <v>3592</v>
      </c>
      <c r="W2257" s="56"/>
      <c r="X2257" s="57"/>
    </row>
    <row r="2258" spans="1:24" ht="37.65" customHeight="1">
      <c r="A2258" s="2"/>
      <c r="B2258" s="2"/>
      <c r="C2258" s="2"/>
      <c r="D2258" s="2"/>
      <c r="E2258" s="55" t="s">
        <v>3593</v>
      </c>
      <c r="F2258" s="56"/>
      <c r="G2258" s="56"/>
      <c r="H2258" s="56"/>
      <c r="I2258" s="56"/>
      <c r="J2258" s="56"/>
      <c r="K2258" s="57"/>
      <c r="L2258" s="58" t="s">
        <v>65</v>
      </c>
      <c r="M2258" s="59"/>
      <c r="N2258" s="61">
        <v>1</v>
      </c>
      <c r="O2258" s="62"/>
      <c r="P2258" s="63"/>
      <c r="Q2258" s="64"/>
      <c r="R2258" s="64"/>
      <c r="S2258" s="65"/>
      <c r="T2258" s="63" t="str">
        <f t="shared" si="33"/>
        <v>-
-</v>
      </c>
      <c r="U2258" s="65"/>
      <c r="V2258" s="55" t="s">
        <v>3594</v>
      </c>
      <c r="W2258" s="56"/>
      <c r="X2258" s="57"/>
    </row>
    <row r="2259" spans="1:24" ht="37.65" customHeight="1">
      <c r="A2259" s="2"/>
      <c r="B2259" s="2"/>
      <c r="C2259" s="2"/>
      <c r="D2259" s="2"/>
      <c r="E2259" s="55" t="s">
        <v>3595</v>
      </c>
      <c r="F2259" s="56"/>
      <c r="G2259" s="56"/>
      <c r="H2259" s="56"/>
      <c r="I2259" s="56"/>
      <c r="J2259" s="56"/>
      <c r="K2259" s="57"/>
      <c r="L2259" s="58" t="s">
        <v>65</v>
      </c>
      <c r="M2259" s="59"/>
      <c r="N2259" s="61">
        <v>1</v>
      </c>
      <c r="O2259" s="62"/>
      <c r="P2259" s="63"/>
      <c r="Q2259" s="64"/>
      <c r="R2259" s="64"/>
      <c r="S2259" s="65"/>
      <c r="T2259" s="63" t="str">
        <f t="shared" si="33"/>
        <v>-
-</v>
      </c>
      <c r="U2259" s="65"/>
      <c r="V2259" s="55" t="s">
        <v>3596</v>
      </c>
      <c r="W2259" s="56"/>
      <c r="X2259" s="57"/>
    </row>
    <row r="2260" spans="1:24" ht="37.65" customHeight="1">
      <c r="A2260" s="2"/>
      <c r="B2260" s="2"/>
      <c r="C2260" s="2"/>
      <c r="D2260" s="2"/>
      <c r="E2260" s="55" t="s">
        <v>3616</v>
      </c>
      <c r="F2260" s="56"/>
      <c r="G2260" s="56"/>
      <c r="H2260" s="56"/>
      <c r="I2260" s="56"/>
      <c r="J2260" s="56"/>
      <c r="K2260" s="57"/>
      <c r="L2260" s="58" t="s">
        <v>65</v>
      </c>
      <c r="M2260" s="59"/>
      <c r="N2260" s="61">
        <v>1</v>
      </c>
      <c r="O2260" s="62"/>
      <c r="P2260" s="63"/>
      <c r="Q2260" s="64"/>
      <c r="R2260" s="64"/>
      <c r="S2260" s="65"/>
      <c r="T2260" s="63" t="str">
        <f t="shared" si="33"/>
        <v>-
-</v>
      </c>
      <c r="U2260" s="65"/>
      <c r="V2260" s="55" t="s">
        <v>3617</v>
      </c>
      <c r="W2260" s="56"/>
      <c r="X2260" s="57"/>
    </row>
    <row r="2261" spans="1:24" ht="18.75" customHeight="1">
      <c r="A2261" s="2"/>
      <c r="B2261" s="2"/>
      <c r="C2261" s="2"/>
      <c r="D2261" s="2"/>
      <c r="E2261" s="55" t="s">
        <v>3405</v>
      </c>
      <c r="F2261" s="56"/>
      <c r="G2261" s="56"/>
      <c r="H2261" s="56"/>
      <c r="I2261" s="56"/>
      <c r="J2261" s="56"/>
      <c r="K2261" s="57"/>
      <c r="L2261" s="58" t="s">
        <v>65</v>
      </c>
      <c r="M2261" s="59"/>
      <c r="N2261" s="61">
        <v>1</v>
      </c>
      <c r="O2261" s="62"/>
      <c r="P2261" s="63"/>
      <c r="Q2261" s="64"/>
      <c r="R2261" s="64"/>
      <c r="S2261" s="65"/>
      <c r="T2261" s="63" t="str">
        <f>IF(COUNT(N2261,P2261)=2,ROUND(N2261*P2261,2),"-")</f>
        <v>-</v>
      </c>
      <c r="U2261" s="65"/>
      <c r="V2261" s="55" t="s">
        <v>3406</v>
      </c>
      <c r="W2261" s="56"/>
      <c r="X2261" s="57"/>
    </row>
    <row r="2262" spans="1:24" ht="18.75" customHeight="1">
      <c r="A2262" s="2"/>
      <c r="B2262" s="2"/>
      <c r="C2262" s="2"/>
      <c r="D2262" s="2"/>
      <c r="E2262" s="55" t="s">
        <v>3407</v>
      </c>
      <c r="F2262" s="56"/>
      <c r="G2262" s="56"/>
      <c r="H2262" s="56"/>
      <c r="I2262" s="56"/>
      <c r="J2262" s="56"/>
      <c r="K2262" s="57"/>
      <c r="L2262" s="58" t="s">
        <v>65</v>
      </c>
      <c r="M2262" s="59"/>
      <c r="N2262" s="61">
        <v>1</v>
      </c>
      <c r="O2262" s="62"/>
      <c r="P2262" s="63" t="str">
        <f>IF(COUNT(T2255,T2256,T2257,T2258,T2259,T2260,T2261)=7,ROUND(SUM(T2255,T2256,T2257,T2258,T2259,T2260,T2261)*0.02,2),"")</f>
        <v/>
      </c>
      <c r="Q2262" s="64"/>
      <c r="R2262" s="64"/>
      <c r="S2262" s="65"/>
      <c r="T2262" s="63" t="str">
        <f>IF(COUNT(N2262,P2262)=2,ROUND(N2262*P2262,2),"-")</f>
        <v>-</v>
      </c>
      <c r="U2262" s="65"/>
      <c r="V2262" s="55" t="s">
        <v>3408</v>
      </c>
      <c r="W2262" s="56"/>
      <c r="X2262" s="57"/>
    </row>
    <row r="2263" spans="1:24" ht="18.899999999999999" customHeight="1">
      <c r="A2263" s="2"/>
      <c r="B2263" s="2"/>
      <c r="C2263" s="2"/>
      <c r="D2263" s="2"/>
      <c r="E2263" s="55" t="s">
        <v>3409</v>
      </c>
      <c r="F2263" s="56"/>
      <c r="G2263" s="56"/>
      <c r="H2263" s="56"/>
      <c r="I2263" s="56"/>
      <c r="J2263" s="56"/>
      <c r="K2263" s="57"/>
      <c r="L2263" s="58" t="s">
        <v>207</v>
      </c>
      <c r="M2263" s="59"/>
      <c r="N2263" s="61">
        <v>1</v>
      </c>
      <c r="O2263" s="62"/>
      <c r="P2263" s="66"/>
      <c r="Q2263" s="67"/>
      <c r="R2263" s="67"/>
      <c r="S2263" s="68"/>
      <c r="T2263" s="63" t="str">
        <f>IF(COUNT(T2255,T2256,T2257,T2258,T2259,T2260,T2261,T2262)=8,SUM(T2255,T2256,T2257,T2258,T2259,T2260,T2261,T2262),"-")</f>
        <v>-</v>
      </c>
      <c r="U2263" s="65"/>
      <c r="V2263" s="55"/>
      <c r="W2263" s="56"/>
      <c r="X2263" s="57"/>
    </row>
    <row r="2264" spans="1:24" ht="18.75" customHeight="1">
      <c r="A2264" s="2"/>
      <c r="B2264" s="2"/>
      <c r="C2264" s="2"/>
      <c r="D2264" s="2"/>
      <c r="E2264" s="55"/>
      <c r="F2264" s="56"/>
      <c r="G2264" s="56"/>
      <c r="H2264" s="56"/>
      <c r="I2264" s="56"/>
      <c r="J2264" s="56"/>
      <c r="K2264" s="57"/>
      <c r="L2264" s="58"/>
      <c r="M2264" s="59"/>
      <c r="N2264" s="69"/>
      <c r="O2264" s="70"/>
      <c r="P2264" s="69"/>
      <c r="Q2264" s="71"/>
      <c r="R2264" s="71"/>
      <c r="S2264" s="70"/>
      <c r="T2264" s="69"/>
      <c r="U2264" s="70"/>
      <c r="V2264" s="55"/>
      <c r="W2264" s="56"/>
      <c r="X2264" s="57"/>
    </row>
    <row r="2265" spans="1:24" ht="18.75" customHeight="1">
      <c r="A2265" s="2"/>
      <c r="B2265" s="2"/>
      <c r="C2265" s="2"/>
      <c r="D2265" s="2"/>
      <c r="E2265" s="55"/>
      <c r="F2265" s="56"/>
      <c r="G2265" s="56"/>
      <c r="H2265" s="56"/>
      <c r="I2265" s="56"/>
      <c r="J2265" s="56"/>
      <c r="K2265" s="57"/>
      <c r="L2265" s="58"/>
      <c r="M2265" s="59"/>
      <c r="N2265" s="69"/>
      <c r="O2265" s="70"/>
      <c r="P2265" s="69"/>
      <c r="Q2265" s="71"/>
      <c r="R2265" s="71"/>
      <c r="S2265" s="70"/>
      <c r="T2265" s="69"/>
      <c r="U2265" s="70"/>
      <c r="V2265" s="55"/>
      <c r="W2265" s="56"/>
      <c r="X2265" s="57"/>
    </row>
    <row r="2266" spans="1:24" ht="18.75" customHeight="1">
      <c r="A2266" s="2"/>
      <c r="B2266" s="2"/>
      <c r="C2266" s="2"/>
      <c r="D2266" s="2"/>
      <c r="E2266" s="55"/>
      <c r="F2266" s="56"/>
      <c r="G2266" s="56"/>
      <c r="H2266" s="56"/>
      <c r="I2266" s="56"/>
      <c r="J2266" s="56"/>
      <c r="K2266" s="57"/>
      <c r="L2266" s="58"/>
      <c r="M2266" s="59"/>
      <c r="N2266" s="69"/>
      <c r="O2266" s="70"/>
      <c r="P2266" s="69"/>
      <c r="Q2266" s="71"/>
      <c r="R2266" s="71"/>
      <c r="S2266" s="70"/>
      <c r="T2266" s="69"/>
      <c r="U2266" s="70"/>
      <c r="V2266" s="55"/>
      <c r="W2266" s="56"/>
      <c r="X2266" s="57"/>
    </row>
    <row r="2267" spans="1:24" ht="18.75" customHeight="1">
      <c r="A2267" s="2"/>
      <c r="B2267" s="2"/>
      <c r="C2267" s="2"/>
      <c r="D2267" s="2"/>
      <c r="E2267" s="55"/>
      <c r="F2267" s="56"/>
      <c r="G2267" s="56"/>
      <c r="H2267" s="56"/>
      <c r="I2267" s="56"/>
      <c r="J2267" s="56"/>
      <c r="K2267" s="57"/>
      <c r="L2267" s="58"/>
      <c r="M2267" s="59"/>
      <c r="N2267" s="69"/>
      <c r="O2267" s="70"/>
      <c r="P2267" s="69"/>
      <c r="Q2267" s="71"/>
      <c r="R2267" s="71"/>
      <c r="S2267" s="70"/>
      <c r="T2267" s="69"/>
      <c r="U2267" s="70"/>
      <c r="V2267" s="55"/>
      <c r="W2267" s="56"/>
      <c r="X2267" s="57"/>
    </row>
    <row r="2268" spans="1:24" ht="18.75" customHeight="1">
      <c r="A2268" s="2"/>
      <c r="B2268" s="2"/>
      <c r="C2268" s="2"/>
      <c r="D2268" s="2"/>
      <c r="E2268" s="55"/>
      <c r="F2268" s="56"/>
      <c r="G2268" s="56"/>
      <c r="H2268" s="56"/>
      <c r="I2268" s="56"/>
      <c r="J2268" s="56"/>
      <c r="K2268" s="57"/>
      <c r="L2268" s="58"/>
      <c r="M2268" s="59"/>
      <c r="N2268" s="69"/>
      <c r="O2268" s="70"/>
      <c r="P2268" s="69"/>
      <c r="Q2268" s="71"/>
      <c r="R2268" s="71"/>
      <c r="S2268" s="70"/>
      <c r="T2268" s="69"/>
      <c r="U2268" s="70"/>
      <c r="V2268" s="55"/>
      <c r="W2268" s="56"/>
      <c r="X2268" s="57"/>
    </row>
    <row r="2269" spans="1:24" ht="18.75" customHeight="1">
      <c r="A2269" s="2"/>
      <c r="B2269" s="2"/>
      <c r="C2269" s="2"/>
      <c r="D2269" s="2"/>
      <c r="E2269" s="55"/>
      <c r="F2269" s="56"/>
      <c r="G2269" s="56"/>
      <c r="H2269" s="56"/>
      <c r="I2269" s="56"/>
      <c r="J2269" s="56"/>
      <c r="K2269" s="57"/>
      <c r="L2269" s="58"/>
      <c r="M2269" s="59"/>
      <c r="N2269" s="69"/>
      <c r="O2269" s="70"/>
      <c r="P2269" s="69"/>
      <c r="Q2269" s="71"/>
      <c r="R2269" s="71"/>
      <c r="S2269" s="70"/>
      <c r="T2269" s="69"/>
      <c r="U2269" s="70"/>
      <c r="V2269" s="55"/>
      <c r="W2269" s="56"/>
      <c r="X2269" s="57"/>
    </row>
    <row r="2270" spans="1:24" ht="18.75" customHeight="1">
      <c r="A2270" s="2"/>
      <c r="B2270" s="2"/>
      <c r="C2270" s="2"/>
      <c r="D2270" s="2"/>
      <c r="E2270" s="55"/>
      <c r="F2270" s="56"/>
      <c r="G2270" s="56"/>
      <c r="H2270" s="56"/>
      <c r="I2270" s="56"/>
      <c r="J2270" s="56"/>
      <c r="K2270" s="57"/>
      <c r="L2270" s="58"/>
      <c r="M2270" s="59"/>
      <c r="N2270" s="69"/>
      <c r="O2270" s="70"/>
      <c r="P2270" s="69"/>
      <c r="Q2270" s="71"/>
      <c r="R2270" s="71"/>
      <c r="S2270" s="70"/>
      <c r="T2270" s="69"/>
      <c r="U2270" s="70"/>
      <c r="V2270" s="55"/>
      <c r="W2270" s="56"/>
      <c r="X2270" s="57"/>
    </row>
    <row r="2271" spans="1:24" ht="18.75" customHeight="1">
      <c r="A2271" s="2"/>
      <c r="B2271" s="2"/>
      <c r="C2271" s="2"/>
      <c r="D2271" s="2"/>
      <c r="E2271" s="55"/>
      <c r="F2271" s="56"/>
      <c r="G2271" s="56"/>
      <c r="H2271" s="56"/>
      <c r="I2271" s="56"/>
      <c r="J2271" s="56"/>
      <c r="K2271" s="57"/>
      <c r="L2271" s="58"/>
      <c r="M2271" s="59"/>
      <c r="N2271" s="69"/>
      <c r="O2271" s="70"/>
      <c r="P2271" s="69"/>
      <c r="Q2271" s="71"/>
      <c r="R2271" s="71"/>
      <c r="S2271" s="70"/>
      <c r="T2271" s="69"/>
      <c r="U2271" s="70"/>
      <c r="V2271" s="55"/>
      <c r="W2271" s="56"/>
      <c r="X2271" s="57"/>
    </row>
    <row r="2272" spans="1:24" ht="18.75" customHeight="1">
      <c r="A2272" s="2"/>
      <c r="B2272" s="2"/>
      <c r="C2272" s="2"/>
      <c r="D2272" s="2"/>
      <c r="E2272" s="55"/>
      <c r="F2272" s="56"/>
      <c r="G2272" s="56"/>
      <c r="H2272" s="56"/>
      <c r="I2272" s="56"/>
      <c r="J2272" s="56"/>
      <c r="K2272" s="57"/>
      <c r="L2272" s="58"/>
      <c r="M2272" s="59"/>
      <c r="N2272" s="69"/>
      <c r="O2272" s="70"/>
      <c r="P2272" s="69"/>
      <c r="Q2272" s="71"/>
      <c r="R2272" s="71"/>
      <c r="S2272" s="70"/>
      <c r="T2272" s="69"/>
      <c r="U2272" s="70"/>
      <c r="V2272" s="55"/>
      <c r="W2272" s="56"/>
      <c r="X2272" s="57"/>
    </row>
    <row r="2273" spans="1:24" ht="18.75" customHeight="1">
      <c r="A2273" s="2"/>
      <c r="B2273" s="2"/>
      <c r="C2273" s="2"/>
      <c r="D2273" s="2"/>
      <c r="E2273" s="55"/>
      <c r="F2273" s="56"/>
      <c r="G2273" s="56"/>
      <c r="H2273" s="56"/>
      <c r="I2273" s="56"/>
      <c r="J2273" s="56"/>
      <c r="K2273" s="57"/>
      <c r="L2273" s="58"/>
      <c r="M2273" s="59"/>
      <c r="N2273" s="69"/>
      <c r="O2273" s="70"/>
      <c r="P2273" s="69"/>
      <c r="Q2273" s="71"/>
      <c r="R2273" s="71"/>
      <c r="S2273" s="70"/>
      <c r="T2273" s="69"/>
      <c r="U2273" s="70"/>
      <c r="V2273" s="55"/>
      <c r="W2273" s="56"/>
      <c r="X2273" s="57"/>
    </row>
    <row r="2274" spans="1:24" ht="18.75" customHeight="1">
      <c r="A2274" s="2"/>
      <c r="B2274" s="2"/>
      <c r="C2274" s="2"/>
      <c r="D2274" s="2"/>
      <c r="E2274" s="55"/>
      <c r="F2274" s="56"/>
      <c r="G2274" s="56"/>
      <c r="H2274" s="56"/>
      <c r="I2274" s="56"/>
      <c r="J2274" s="56"/>
      <c r="K2274" s="57"/>
      <c r="L2274" s="58"/>
      <c r="M2274" s="59"/>
      <c r="N2274" s="69"/>
      <c r="O2274" s="70"/>
      <c r="P2274" s="69"/>
      <c r="Q2274" s="71"/>
      <c r="R2274" s="71"/>
      <c r="S2274" s="70"/>
      <c r="T2274" s="69"/>
      <c r="U2274" s="70"/>
      <c r="V2274" s="55"/>
      <c r="W2274" s="56"/>
      <c r="X2274" s="57"/>
    </row>
    <row r="2275" spans="1:24" ht="18.75" customHeight="1">
      <c r="A2275" s="2"/>
      <c r="B2275" s="2"/>
      <c r="C2275" s="2"/>
      <c r="D2275" s="2"/>
      <c r="E2275" s="55"/>
      <c r="F2275" s="56"/>
      <c r="G2275" s="56"/>
      <c r="H2275" s="56"/>
      <c r="I2275" s="56"/>
      <c r="J2275" s="56"/>
      <c r="K2275" s="57"/>
      <c r="L2275" s="58"/>
      <c r="M2275" s="59"/>
      <c r="N2275" s="69"/>
      <c r="O2275" s="70"/>
      <c r="P2275" s="69"/>
      <c r="Q2275" s="71"/>
      <c r="R2275" s="71"/>
      <c r="S2275" s="70"/>
      <c r="T2275" s="69"/>
      <c r="U2275" s="70"/>
      <c r="V2275" s="55"/>
      <c r="W2275" s="56"/>
      <c r="X2275" s="57"/>
    </row>
    <row r="2276" spans="1:24" ht="18.75" customHeight="1">
      <c r="A2276" s="2"/>
      <c r="B2276" s="2"/>
      <c r="C2276" s="2"/>
      <c r="D2276" s="2"/>
      <c r="E2276" s="55"/>
      <c r="F2276" s="56"/>
      <c r="G2276" s="56"/>
      <c r="H2276" s="56"/>
      <c r="I2276" s="56"/>
      <c r="J2276" s="56"/>
      <c r="K2276" s="57"/>
      <c r="L2276" s="58"/>
      <c r="M2276" s="59"/>
      <c r="N2276" s="69"/>
      <c r="O2276" s="70"/>
      <c r="P2276" s="69"/>
      <c r="Q2276" s="71"/>
      <c r="R2276" s="71"/>
      <c r="S2276" s="70"/>
      <c r="T2276" s="69"/>
      <c r="U2276" s="70"/>
      <c r="V2276" s="55"/>
      <c r="W2276" s="56"/>
      <c r="X2276" s="57"/>
    </row>
    <row r="2277" spans="1:24" ht="37.65" customHeight="1">
      <c r="A2277" s="2"/>
      <c r="B2277" s="2"/>
      <c r="C2277" s="2"/>
      <c r="D2277" s="2"/>
      <c r="E2277" s="55" t="s">
        <v>3410</v>
      </c>
      <c r="F2277" s="56"/>
      <c r="G2277" s="56"/>
      <c r="H2277" s="56"/>
      <c r="I2277" s="56"/>
      <c r="J2277" s="56"/>
      <c r="K2277" s="56"/>
      <c r="L2277" s="56"/>
      <c r="M2277" s="57"/>
      <c r="N2277" s="58" t="s">
        <v>3599</v>
      </c>
      <c r="O2277" s="60"/>
      <c r="P2277" s="60"/>
      <c r="Q2277" s="60"/>
      <c r="R2277" s="60"/>
      <c r="S2277" s="59"/>
      <c r="T2277" s="72" t="str">
        <f>IF(COUNT(T2263,N2263)=2,IF(N2263=0,"-",ROUND(T2263/N2263,2)),"-")</f>
        <v>-</v>
      </c>
      <c r="U2277" s="73"/>
      <c r="V2277" s="55"/>
      <c r="W2277" s="56"/>
      <c r="X2277" s="57"/>
    </row>
    <row r="2278" spans="1:24" ht="49.5" customHeight="1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ht="12" customHeight="1">
      <c r="A2279" s="2"/>
      <c r="B2279" s="2"/>
      <c r="C2279" s="75" t="s">
        <v>42</v>
      </c>
      <c r="D2279" s="75"/>
      <c r="E2279" s="75"/>
      <c r="F2279" s="75"/>
      <c r="G2279" s="75"/>
      <c r="H2279" s="2"/>
      <c r="I2279" s="75" t="s">
        <v>43</v>
      </c>
      <c r="J2279" s="75"/>
      <c r="K2279" s="2"/>
      <c r="L2279" s="2"/>
      <c r="M2279" s="75" t="s">
        <v>44</v>
      </c>
      <c r="N2279" s="75"/>
      <c r="O2279" s="2"/>
      <c r="P2279" s="2"/>
      <c r="Q2279" s="10" t="s">
        <v>43</v>
      </c>
      <c r="R2279" s="2"/>
      <c r="S2279" s="2"/>
      <c r="T2279" s="2"/>
      <c r="U2279" s="2"/>
      <c r="V2279" s="2"/>
      <c r="W2279" s="2"/>
      <c r="X2279" s="2"/>
    </row>
    <row r="2280" spans="1:24" ht="6.45" customHeight="1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ht="20.85" customHeight="1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ht="18" customHeight="1">
      <c r="A2282" s="74" t="s">
        <v>0</v>
      </c>
      <c r="B2282" s="74"/>
      <c r="C2282" s="74"/>
      <c r="D2282" s="74"/>
      <c r="E2282" s="74"/>
      <c r="F2282" s="74"/>
      <c r="G2282" s="74"/>
      <c r="H2282" s="74"/>
      <c r="I2282" s="74"/>
      <c r="J2282" s="74"/>
      <c r="K2282" s="74"/>
      <c r="L2282" s="74"/>
      <c r="M2282" s="74"/>
      <c r="N2282" s="74"/>
      <c r="O2282" s="74"/>
      <c r="P2282" s="74"/>
      <c r="Q2282" s="74"/>
      <c r="R2282" s="74"/>
      <c r="S2282" s="74"/>
      <c r="T2282" s="74"/>
      <c r="U2282" s="74"/>
      <c r="V2282" s="74"/>
      <c r="W2282" s="74"/>
      <c r="X2282" s="74"/>
    </row>
    <row r="2283" spans="1:24" ht="6" customHeight="1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ht="18" customHeight="1">
      <c r="A2284" s="74" t="s">
        <v>3387</v>
      </c>
      <c r="B2284" s="74"/>
      <c r="C2284" s="74"/>
      <c r="D2284" s="74"/>
      <c r="E2284" s="74"/>
      <c r="F2284" s="74"/>
      <c r="G2284" s="74"/>
      <c r="H2284" s="74"/>
      <c r="I2284" s="74"/>
      <c r="J2284" s="74"/>
      <c r="K2284" s="74"/>
      <c r="L2284" s="74"/>
      <c r="M2284" s="74"/>
      <c r="N2284" s="74"/>
      <c r="O2284" s="74"/>
      <c r="P2284" s="74"/>
      <c r="Q2284" s="74"/>
      <c r="R2284" s="74"/>
      <c r="S2284" s="74"/>
      <c r="T2284" s="74"/>
      <c r="U2284" s="74"/>
      <c r="V2284" s="74"/>
      <c r="W2284" s="74"/>
      <c r="X2284" s="74"/>
    </row>
    <row r="2285" spans="1:24" ht="4.05" customHeight="1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ht="12" customHeight="1">
      <c r="A2286" s="2"/>
      <c r="B2286" s="2"/>
      <c r="C2286" s="2"/>
      <c r="D2286" s="2"/>
      <c r="E2286" s="2"/>
      <c r="F2286" s="75" t="s">
        <v>3388</v>
      </c>
      <c r="G2286" s="75"/>
      <c r="H2286" s="75"/>
      <c r="I2286" s="75"/>
      <c r="J2286" s="75"/>
      <c r="K2286" s="75"/>
      <c r="L2286" s="75"/>
      <c r="M2286" s="75"/>
      <c r="N2286" s="75"/>
      <c r="O2286" s="75"/>
      <c r="P2286" s="75"/>
      <c r="Q2286" s="75"/>
      <c r="R2286" s="75"/>
      <c r="S2286" s="2"/>
      <c r="T2286" s="2"/>
      <c r="U2286" s="2"/>
      <c r="V2286" s="2"/>
      <c r="W2286" s="2"/>
      <c r="X2286" s="2"/>
    </row>
    <row r="2287" spans="1:24" ht="1.05" customHeight="1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ht="2.7" customHeight="1">
      <c r="A2288" s="2"/>
      <c r="B2288" s="2"/>
      <c r="C2288" s="2"/>
      <c r="D2288" s="2"/>
      <c r="E2288" s="2"/>
      <c r="F2288" s="75" t="s">
        <v>3389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ht="9.15" customHeight="1">
      <c r="A2289" s="2"/>
      <c r="B2289" s="2"/>
      <c r="C2289" s="2"/>
      <c r="D2289" s="2"/>
      <c r="E2289" s="2"/>
      <c r="F2289" s="75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76" t="s">
        <v>2</v>
      </c>
      <c r="V2289" s="76"/>
      <c r="W2289" s="76"/>
      <c r="X2289" s="76"/>
    </row>
    <row r="2290" spans="1:24" ht="2.7" customHeight="1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76"/>
      <c r="V2290" s="76"/>
      <c r="W2290" s="76"/>
      <c r="X2290" s="76"/>
    </row>
    <row r="2291" spans="1:24" ht="0.45" customHeight="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ht="2.1" customHeight="1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75" t="s">
        <v>3738</v>
      </c>
      <c r="V2292" s="75"/>
      <c r="W2292" s="75"/>
      <c r="X2292" s="2"/>
    </row>
    <row r="2293" spans="1:24" ht="9.75" customHeight="1">
      <c r="A2293" s="2"/>
      <c r="B2293" s="75" t="s">
        <v>3391</v>
      </c>
      <c r="C2293" s="75"/>
      <c r="D2293" s="2"/>
      <c r="E2293" s="2"/>
      <c r="F2293" s="75" t="s">
        <v>3392</v>
      </c>
      <c r="G2293" s="75"/>
      <c r="H2293" s="75"/>
      <c r="I2293" s="75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75"/>
      <c r="V2293" s="75"/>
      <c r="W2293" s="75"/>
      <c r="X2293" s="2"/>
    </row>
    <row r="2294" spans="1:24" ht="2.1" customHeight="1">
      <c r="A2294" s="2"/>
      <c r="B2294" s="75"/>
      <c r="C2294" s="75"/>
      <c r="D2294" s="2"/>
      <c r="E2294" s="2"/>
      <c r="F2294" s="75"/>
      <c r="G2294" s="75"/>
      <c r="H2294" s="75"/>
      <c r="I2294" s="75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ht="1.8" customHeight="1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ht="36.75" customHeight="1">
      <c r="A2296" s="49" t="s">
        <v>326</v>
      </c>
      <c r="B2296" s="50"/>
      <c r="C2296" s="50"/>
      <c r="D2296" s="51"/>
      <c r="E2296" s="49" t="s">
        <v>3739</v>
      </c>
      <c r="F2296" s="50"/>
      <c r="G2296" s="50"/>
      <c r="H2296" s="50"/>
      <c r="I2296" s="50"/>
      <c r="J2296" s="50"/>
      <c r="K2296" s="50"/>
      <c r="L2296" s="50"/>
      <c r="M2296" s="51"/>
      <c r="N2296" s="52" t="s">
        <v>3585</v>
      </c>
      <c r="O2296" s="53"/>
      <c r="P2296" s="53"/>
      <c r="Q2296" s="53"/>
      <c r="R2296" s="53"/>
      <c r="S2296" s="54"/>
      <c r="T2296" s="49" t="s">
        <v>3740</v>
      </c>
      <c r="U2296" s="50"/>
      <c r="V2296" s="50"/>
      <c r="W2296" s="50"/>
      <c r="X2296" s="51"/>
    </row>
    <row r="2297" spans="1:24" ht="18.75" customHeight="1">
      <c r="A2297" s="2"/>
      <c r="B2297" s="2"/>
      <c r="C2297" s="2"/>
      <c r="D2297" s="2"/>
      <c r="E2297" s="55" t="s">
        <v>3396</v>
      </c>
      <c r="F2297" s="56"/>
      <c r="G2297" s="56"/>
      <c r="H2297" s="56"/>
      <c r="I2297" s="56"/>
      <c r="J2297" s="56"/>
      <c r="K2297" s="57"/>
      <c r="L2297" s="58" t="s">
        <v>3397</v>
      </c>
      <c r="M2297" s="59"/>
      <c r="N2297" s="58" t="s">
        <v>3398</v>
      </c>
      <c r="O2297" s="59"/>
      <c r="P2297" s="58" t="s">
        <v>3399</v>
      </c>
      <c r="Q2297" s="60"/>
      <c r="R2297" s="60"/>
      <c r="S2297" s="59"/>
      <c r="T2297" s="58" t="s">
        <v>3400</v>
      </c>
      <c r="U2297" s="59"/>
      <c r="V2297" s="58" t="s">
        <v>53</v>
      </c>
      <c r="W2297" s="60"/>
      <c r="X2297" s="59"/>
    </row>
    <row r="2298" spans="1:24" ht="37.65" customHeight="1">
      <c r="A2298" s="2"/>
      <c r="B2298" s="2"/>
      <c r="C2298" s="2"/>
      <c r="D2298" s="2"/>
      <c r="E2298" s="55" t="s">
        <v>3587</v>
      </c>
      <c r="F2298" s="56"/>
      <c r="G2298" s="56"/>
      <c r="H2298" s="56"/>
      <c r="I2298" s="56"/>
      <c r="J2298" s="56"/>
      <c r="K2298" s="57"/>
      <c r="L2298" s="58" t="s">
        <v>58</v>
      </c>
      <c r="M2298" s="59"/>
      <c r="N2298" s="61">
        <v>4</v>
      </c>
      <c r="O2298" s="62"/>
      <c r="P2298" s="63"/>
      <c r="Q2298" s="64"/>
      <c r="R2298" s="64"/>
      <c r="S2298" s="65"/>
      <c r="T2298" s="63" t="str">
        <f t="shared" ref="T2298:T2303" si="34">IF(COUNT(N2298,P2298)=2,ROUND(N2298*P2298,2),"-
-")</f>
        <v>-
-</v>
      </c>
      <c r="U2298" s="65"/>
      <c r="V2298" s="55" t="s">
        <v>3588</v>
      </c>
      <c r="W2298" s="56"/>
      <c r="X2298" s="57"/>
    </row>
    <row r="2299" spans="1:24" ht="37.65" customHeight="1">
      <c r="A2299" s="2"/>
      <c r="B2299" s="2"/>
      <c r="C2299" s="2"/>
      <c r="D2299" s="2"/>
      <c r="E2299" s="55" t="s">
        <v>3589</v>
      </c>
      <c r="F2299" s="56"/>
      <c r="G2299" s="56"/>
      <c r="H2299" s="56"/>
      <c r="I2299" s="56"/>
      <c r="J2299" s="56"/>
      <c r="K2299" s="57"/>
      <c r="L2299" s="58" t="s">
        <v>58</v>
      </c>
      <c r="M2299" s="59"/>
      <c r="N2299" s="61">
        <v>8</v>
      </c>
      <c r="O2299" s="62"/>
      <c r="P2299" s="63"/>
      <c r="Q2299" s="64"/>
      <c r="R2299" s="64"/>
      <c r="S2299" s="65"/>
      <c r="T2299" s="63" t="str">
        <f t="shared" si="34"/>
        <v>-
-</v>
      </c>
      <c r="U2299" s="65"/>
      <c r="V2299" s="55" t="s">
        <v>3590</v>
      </c>
      <c r="W2299" s="56"/>
      <c r="X2299" s="57"/>
    </row>
    <row r="2300" spans="1:24" ht="37.65" customHeight="1">
      <c r="A2300" s="2"/>
      <c r="B2300" s="2"/>
      <c r="C2300" s="2"/>
      <c r="D2300" s="2"/>
      <c r="E2300" s="55" t="s">
        <v>3591</v>
      </c>
      <c r="F2300" s="56"/>
      <c r="G2300" s="56"/>
      <c r="H2300" s="56"/>
      <c r="I2300" s="56"/>
      <c r="J2300" s="56"/>
      <c r="K2300" s="57"/>
      <c r="L2300" s="58" t="s">
        <v>65</v>
      </c>
      <c r="M2300" s="59"/>
      <c r="N2300" s="61">
        <v>1</v>
      </c>
      <c r="O2300" s="62"/>
      <c r="P2300" s="63"/>
      <c r="Q2300" s="64"/>
      <c r="R2300" s="64"/>
      <c r="S2300" s="65"/>
      <c r="T2300" s="63" t="str">
        <f t="shared" si="34"/>
        <v>-
-</v>
      </c>
      <c r="U2300" s="65"/>
      <c r="V2300" s="55" t="s">
        <v>3592</v>
      </c>
      <c r="W2300" s="56"/>
      <c r="X2300" s="57"/>
    </row>
    <row r="2301" spans="1:24" ht="37.65" customHeight="1">
      <c r="A2301" s="2"/>
      <c r="B2301" s="2"/>
      <c r="C2301" s="2"/>
      <c r="D2301" s="2"/>
      <c r="E2301" s="55" t="s">
        <v>3593</v>
      </c>
      <c r="F2301" s="56"/>
      <c r="G2301" s="56"/>
      <c r="H2301" s="56"/>
      <c r="I2301" s="56"/>
      <c r="J2301" s="56"/>
      <c r="K2301" s="57"/>
      <c r="L2301" s="58" t="s">
        <v>65</v>
      </c>
      <c r="M2301" s="59"/>
      <c r="N2301" s="61">
        <v>1</v>
      </c>
      <c r="O2301" s="62"/>
      <c r="P2301" s="63"/>
      <c r="Q2301" s="64"/>
      <c r="R2301" s="64"/>
      <c r="S2301" s="65"/>
      <c r="T2301" s="63" t="str">
        <f t="shared" si="34"/>
        <v>-
-</v>
      </c>
      <c r="U2301" s="65"/>
      <c r="V2301" s="55" t="s">
        <v>3594</v>
      </c>
      <c r="W2301" s="56"/>
      <c r="X2301" s="57"/>
    </row>
    <row r="2302" spans="1:24" ht="37.65" customHeight="1">
      <c r="A2302" s="2"/>
      <c r="B2302" s="2"/>
      <c r="C2302" s="2"/>
      <c r="D2302" s="2"/>
      <c r="E2302" s="55" t="s">
        <v>3595</v>
      </c>
      <c r="F2302" s="56"/>
      <c r="G2302" s="56"/>
      <c r="H2302" s="56"/>
      <c r="I2302" s="56"/>
      <c r="J2302" s="56"/>
      <c r="K2302" s="57"/>
      <c r="L2302" s="58" t="s">
        <v>65</v>
      </c>
      <c r="M2302" s="59"/>
      <c r="N2302" s="61">
        <v>1</v>
      </c>
      <c r="O2302" s="62"/>
      <c r="P2302" s="63"/>
      <c r="Q2302" s="64"/>
      <c r="R2302" s="64"/>
      <c r="S2302" s="65"/>
      <c r="T2302" s="63" t="str">
        <f t="shared" si="34"/>
        <v>-
-</v>
      </c>
      <c r="U2302" s="65"/>
      <c r="V2302" s="55" t="s">
        <v>3596</v>
      </c>
      <c r="W2302" s="56"/>
      <c r="X2302" s="57"/>
    </row>
    <row r="2303" spans="1:24" ht="37.65" customHeight="1">
      <c r="A2303" s="2"/>
      <c r="B2303" s="2"/>
      <c r="C2303" s="2"/>
      <c r="D2303" s="2"/>
      <c r="E2303" s="55" t="s">
        <v>3696</v>
      </c>
      <c r="F2303" s="56"/>
      <c r="G2303" s="56"/>
      <c r="H2303" s="56"/>
      <c r="I2303" s="56"/>
      <c r="J2303" s="56"/>
      <c r="K2303" s="57"/>
      <c r="L2303" s="58" t="s">
        <v>65</v>
      </c>
      <c r="M2303" s="59"/>
      <c r="N2303" s="61">
        <v>1</v>
      </c>
      <c r="O2303" s="62"/>
      <c r="P2303" s="63"/>
      <c r="Q2303" s="64"/>
      <c r="R2303" s="64"/>
      <c r="S2303" s="65"/>
      <c r="T2303" s="63" t="str">
        <f t="shared" si="34"/>
        <v>-
-</v>
      </c>
      <c r="U2303" s="65"/>
      <c r="V2303" s="55" t="s">
        <v>3697</v>
      </c>
      <c r="W2303" s="56"/>
      <c r="X2303" s="57"/>
    </row>
    <row r="2304" spans="1:24" ht="18.75" customHeight="1">
      <c r="A2304" s="2"/>
      <c r="B2304" s="2"/>
      <c r="C2304" s="2"/>
      <c r="D2304" s="2"/>
      <c r="E2304" s="55" t="s">
        <v>3405</v>
      </c>
      <c r="F2304" s="56"/>
      <c r="G2304" s="56"/>
      <c r="H2304" s="56"/>
      <c r="I2304" s="56"/>
      <c r="J2304" s="56"/>
      <c r="K2304" s="57"/>
      <c r="L2304" s="58" t="s">
        <v>65</v>
      </c>
      <c r="M2304" s="59"/>
      <c r="N2304" s="61">
        <v>1</v>
      </c>
      <c r="O2304" s="62"/>
      <c r="P2304" s="63"/>
      <c r="Q2304" s="64"/>
      <c r="R2304" s="64"/>
      <c r="S2304" s="65"/>
      <c r="T2304" s="63" t="str">
        <f>IF(COUNT(N2304,P2304)=2,ROUND(N2304*P2304,2),"-")</f>
        <v>-</v>
      </c>
      <c r="U2304" s="65"/>
      <c r="V2304" s="55" t="s">
        <v>3406</v>
      </c>
      <c r="W2304" s="56"/>
      <c r="X2304" s="57"/>
    </row>
    <row r="2305" spans="1:24" ht="18.75" customHeight="1">
      <c r="A2305" s="2"/>
      <c r="B2305" s="2"/>
      <c r="C2305" s="2"/>
      <c r="D2305" s="2"/>
      <c r="E2305" s="55" t="s">
        <v>3407</v>
      </c>
      <c r="F2305" s="56"/>
      <c r="G2305" s="56"/>
      <c r="H2305" s="56"/>
      <c r="I2305" s="56"/>
      <c r="J2305" s="56"/>
      <c r="K2305" s="57"/>
      <c r="L2305" s="58" t="s">
        <v>65</v>
      </c>
      <c r="M2305" s="59"/>
      <c r="N2305" s="61">
        <v>1</v>
      </c>
      <c r="O2305" s="62"/>
      <c r="P2305" s="63" t="str">
        <f>IF(COUNT(T2298,T2299,T2300,T2301,T2302,T2303,T2304)=7,ROUND(SUM(T2298,T2299,T2300,T2301,T2302,T2303,T2304)*0.02,2),"")</f>
        <v/>
      </c>
      <c r="Q2305" s="64"/>
      <c r="R2305" s="64"/>
      <c r="S2305" s="65"/>
      <c r="T2305" s="63" t="str">
        <f>IF(COUNT(N2305,P2305)=2,ROUND(N2305*P2305,2),"-")</f>
        <v>-</v>
      </c>
      <c r="U2305" s="65"/>
      <c r="V2305" s="55" t="s">
        <v>3408</v>
      </c>
      <c r="W2305" s="56"/>
      <c r="X2305" s="57"/>
    </row>
    <row r="2306" spans="1:24" ht="18.899999999999999" customHeight="1">
      <c r="A2306" s="2"/>
      <c r="B2306" s="2"/>
      <c r="C2306" s="2"/>
      <c r="D2306" s="2"/>
      <c r="E2306" s="55" t="s">
        <v>3409</v>
      </c>
      <c r="F2306" s="56"/>
      <c r="G2306" s="56"/>
      <c r="H2306" s="56"/>
      <c r="I2306" s="56"/>
      <c r="J2306" s="56"/>
      <c r="K2306" s="57"/>
      <c r="L2306" s="58" t="s">
        <v>207</v>
      </c>
      <c r="M2306" s="59"/>
      <c r="N2306" s="61">
        <v>1</v>
      </c>
      <c r="O2306" s="62"/>
      <c r="P2306" s="66"/>
      <c r="Q2306" s="67"/>
      <c r="R2306" s="67"/>
      <c r="S2306" s="68"/>
      <c r="T2306" s="63" t="str">
        <f>IF(COUNT(T2298,T2299,T2300,T2301,T2302,T2303,T2304,T2305)=8,SUM(T2298,T2299,T2300,T2301,T2302,T2303,T2304,T2305),"-")</f>
        <v>-</v>
      </c>
      <c r="U2306" s="65"/>
      <c r="V2306" s="55"/>
      <c r="W2306" s="56"/>
      <c r="X2306" s="57"/>
    </row>
    <row r="2307" spans="1:24" ht="18.75" customHeight="1">
      <c r="A2307" s="2"/>
      <c r="B2307" s="2"/>
      <c r="C2307" s="2"/>
      <c r="D2307" s="2"/>
      <c r="E2307" s="55"/>
      <c r="F2307" s="56"/>
      <c r="G2307" s="56"/>
      <c r="H2307" s="56"/>
      <c r="I2307" s="56"/>
      <c r="J2307" s="56"/>
      <c r="K2307" s="57"/>
      <c r="L2307" s="58"/>
      <c r="M2307" s="59"/>
      <c r="N2307" s="69"/>
      <c r="O2307" s="70"/>
      <c r="P2307" s="69"/>
      <c r="Q2307" s="71"/>
      <c r="R2307" s="71"/>
      <c r="S2307" s="70"/>
      <c r="T2307" s="69"/>
      <c r="U2307" s="70"/>
      <c r="V2307" s="55"/>
      <c r="W2307" s="56"/>
      <c r="X2307" s="57"/>
    </row>
    <row r="2308" spans="1:24" ht="18.75" customHeight="1">
      <c r="A2308" s="2"/>
      <c r="B2308" s="2"/>
      <c r="C2308" s="2"/>
      <c r="D2308" s="2"/>
      <c r="E2308" s="55"/>
      <c r="F2308" s="56"/>
      <c r="G2308" s="56"/>
      <c r="H2308" s="56"/>
      <c r="I2308" s="56"/>
      <c r="J2308" s="56"/>
      <c r="K2308" s="57"/>
      <c r="L2308" s="58"/>
      <c r="M2308" s="59"/>
      <c r="N2308" s="69"/>
      <c r="O2308" s="70"/>
      <c r="P2308" s="69"/>
      <c r="Q2308" s="71"/>
      <c r="R2308" s="71"/>
      <c r="S2308" s="70"/>
      <c r="T2308" s="69"/>
      <c r="U2308" s="70"/>
      <c r="V2308" s="55"/>
      <c r="W2308" s="56"/>
      <c r="X2308" s="57"/>
    </row>
    <row r="2309" spans="1:24" ht="18.75" customHeight="1">
      <c r="A2309" s="2"/>
      <c r="B2309" s="2"/>
      <c r="C2309" s="2"/>
      <c r="D2309" s="2"/>
      <c r="E2309" s="55"/>
      <c r="F2309" s="56"/>
      <c r="G2309" s="56"/>
      <c r="H2309" s="56"/>
      <c r="I2309" s="56"/>
      <c r="J2309" s="56"/>
      <c r="K2309" s="57"/>
      <c r="L2309" s="58"/>
      <c r="M2309" s="59"/>
      <c r="N2309" s="69"/>
      <c r="O2309" s="70"/>
      <c r="P2309" s="69"/>
      <c r="Q2309" s="71"/>
      <c r="R2309" s="71"/>
      <c r="S2309" s="70"/>
      <c r="T2309" s="69"/>
      <c r="U2309" s="70"/>
      <c r="V2309" s="55"/>
      <c r="W2309" s="56"/>
      <c r="X2309" s="57"/>
    </row>
    <row r="2310" spans="1:24" ht="18.75" customHeight="1">
      <c r="A2310" s="2"/>
      <c r="B2310" s="2"/>
      <c r="C2310" s="2"/>
      <c r="D2310" s="2"/>
      <c r="E2310" s="55"/>
      <c r="F2310" s="56"/>
      <c r="G2310" s="56"/>
      <c r="H2310" s="56"/>
      <c r="I2310" s="56"/>
      <c r="J2310" s="56"/>
      <c r="K2310" s="57"/>
      <c r="L2310" s="58"/>
      <c r="M2310" s="59"/>
      <c r="N2310" s="69"/>
      <c r="O2310" s="70"/>
      <c r="P2310" s="69"/>
      <c r="Q2310" s="71"/>
      <c r="R2310" s="71"/>
      <c r="S2310" s="70"/>
      <c r="T2310" s="69"/>
      <c r="U2310" s="70"/>
      <c r="V2310" s="55"/>
      <c r="W2310" s="56"/>
      <c r="X2310" s="57"/>
    </row>
    <row r="2311" spans="1:24" ht="18.75" customHeight="1">
      <c r="A2311" s="2"/>
      <c r="B2311" s="2"/>
      <c r="C2311" s="2"/>
      <c r="D2311" s="2"/>
      <c r="E2311" s="55"/>
      <c r="F2311" s="56"/>
      <c r="G2311" s="56"/>
      <c r="H2311" s="56"/>
      <c r="I2311" s="56"/>
      <c r="J2311" s="56"/>
      <c r="K2311" s="57"/>
      <c r="L2311" s="58"/>
      <c r="M2311" s="59"/>
      <c r="N2311" s="69"/>
      <c r="O2311" s="70"/>
      <c r="P2311" s="69"/>
      <c r="Q2311" s="71"/>
      <c r="R2311" s="71"/>
      <c r="S2311" s="70"/>
      <c r="T2311" s="69"/>
      <c r="U2311" s="70"/>
      <c r="V2311" s="55"/>
      <c r="W2311" s="56"/>
      <c r="X2311" s="57"/>
    </row>
    <row r="2312" spans="1:24" ht="18.75" customHeight="1">
      <c r="A2312" s="2"/>
      <c r="B2312" s="2"/>
      <c r="C2312" s="2"/>
      <c r="D2312" s="2"/>
      <c r="E2312" s="55"/>
      <c r="F2312" s="56"/>
      <c r="G2312" s="56"/>
      <c r="H2312" s="56"/>
      <c r="I2312" s="56"/>
      <c r="J2312" s="56"/>
      <c r="K2312" s="57"/>
      <c r="L2312" s="58"/>
      <c r="M2312" s="59"/>
      <c r="N2312" s="69"/>
      <c r="O2312" s="70"/>
      <c r="P2312" s="69"/>
      <c r="Q2312" s="71"/>
      <c r="R2312" s="71"/>
      <c r="S2312" s="70"/>
      <c r="T2312" s="69"/>
      <c r="U2312" s="70"/>
      <c r="V2312" s="55"/>
      <c r="W2312" s="56"/>
      <c r="X2312" s="57"/>
    </row>
    <row r="2313" spans="1:24" ht="18.75" customHeight="1">
      <c r="A2313" s="2"/>
      <c r="B2313" s="2"/>
      <c r="C2313" s="2"/>
      <c r="D2313" s="2"/>
      <c r="E2313" s="55"/>
      <c r="F2313" s="56"/>
      <c r="G2313" s="56"/>
      <c r="H2313" s="56"/>
      <c r="I2313" s="56"/>
      <c r="J2313" s="56"/>
      <c r="K2313" s="57"/>
      <c r="L2313" s="58"/>
      <c r="M2313" s="59"/>
      <c r="N2313" s="69"/>
      <c r="O2313" s="70"/>
      <c r="P2313" s="69"/>
      <c r="Q2313" s="71"/>
      <c r="R2313" s="71"/>
      <c r="S2313" s="70"/>
      <c r="T2313" s="69"/>
      <c r="U2313" s="70"/>
      <c r="V2313" s="55"/>
      <c r="W2313" s="56"/>
      <c r="X2313" s="57"/>
    </row>
    <row r="2314" spans="1:24" ht="18.75" customHeight="1">
      <c r="A2314" s="2"/>
      <c r="B2314" s="2"/>
      <c r="C2314" s="2"/>
      <c r="D2314" s="2"/>
      <c r="E2314" s="55"/>
      <c r="F2314" s="56"/>
      <c r="G2314" s="56"/>
      <c r="H2314" s="56"/>
      <c r="I2314" s="56"/>
      <c r="J2314" s="56"/>
      <c r="K2314" s="57"/>
      <c r="L2314" s="58"/>
      <c r="M2314" s="59"/>
      <c r="N2314" s="69"/>
      <c r="O2314" s="70"/>
      <c r="P2314" s="69"/>
      <c r="Q2314" s="71"/>
      <c r="R2314" s="71"/>
      <c r="S2314" s="70"/>
      <c r="T2314" s="69"/>
      <c r="U2314" s="70"/>
      <c r="V2314" s="55"/>
      <c r="W2314" s="56"/>
      <c r="X2314" s="57"/>
    </row>
    <row r="2315" spans="1:24" ht="18.75" customHeight="1">
      <c r="A2315" s="2"/>
      <c r="B2315" s="2"/>
      <c r="C2315" s="2"/>
      <c r="D2315" s="2"/>
      <c r="E2315" s="55"/>
      <c r="F2315" s="56"/>
      <c r="G2315" s="56"/>
      <c r="H2315" s="56"/>
      <c r="I2315" s="56"/>
      <c r="J2315" s="56"/>
      <c r="K2315" s="57"/>
      <c r="L2315" s="58"/>
      <c r="M2315" s="59"/>
      <c r="N2315" s="69"/>
      <c r="O2315" s="70"/>
      <c r="P2315" s="69"/>
      <c r="Q2315" s="71"/>
      <c r="R2315" s="71"/>
      <c r="S2315" s="70"/>
      <c r="T2315" s="69"/>
      <c r="U2315" s="70"/>
      <c r="V2315" s="55"/>
      <c r="W2315" s="56"/>
      <c r="X2315" s="57"/>
    </row>
    <row r="2316" spans="1:24" ht="18.75" customHeight="1">
      <c r="A2316" s="2"/>
      <c r="B2316" s="2"/>
      <c r="C2316" s="2"/>
      <c r="D2316" s="2"/>
      <c r="E2316" s="55"/>
      <c r="F2316" s="56"/>
      <c r="G2316" s="56"/>
      <c r="H2316" s="56"/>
      <c r="I2316" s="56"/>
      <c r="J2316" s="56"/>
      <c r="K2316" s="57"/>
      <c r="L2316" s="58"/>
      <c r="M2316" s="59"/>
      <c r="N2316" s="69"/>
      <c r="O2316" s="70"/>
      <c r="P2316" s="69"/>
      <c r="Q2316" s="71"/>
      <c r="R2316" s="71"/>
      <c r="S2316" s="70"/>
      <c r="T2316" s="69"/>
      <c r="U2316" s="70"/>
      <c r="V2316" s="55"/>
      <c r="W2316" s="56"/>
      <c r="X2316" s="57"/>
    </row>
    <row r="2317" spans="1:24" ht="18.75" customHeight="1">
      <c r="A2317" s="2"/>
      <c r="B2317" s="2"/>
      <c r="C2317" s="2"/>
      <c r="D2317" s="2"/>
      <c r="E2317" s="55"/>
      <c r="F2317" s="56"/>
      <c r="G2317" s="56"/>
      <c r="H2317" s="56"/>
      <c r="I2317" s="56"/>
      <c r="J2317" s="56"/>
      <c r="K2317" s="57"/>
      <c r="L2317" s="58"/>
      <c r="M2317" s="59"/>
      <c r="N2317" s="69"/>
      <c r="O2317" s="70"/>
      <c r="P2317" s="69"/>
      <c r="Q2317" s="71"/>
      <c r="R2317" s="71"/>
      <c r="S2317" s="70"/>
      <c r="T2317" s="69"/>
      <c r="U2317" s="70"/>
      <c r="V2317" s="55"/>
      <c r="W2317" s="56"/>
      <c r="X2317" s="57"/>
    </row>
    <row r="2318" spans="1:24" ht="18.75" customHeight="1">
      <c r="A2318" s="2"/>
      <c r="B2318" s="2"/>
      <c r="C2318" s="2"/>
      <c r="D2318" s="2"/>
      <c r="E2318" s="55"/>
      <c r="F2318" s="56"/>
      <c r="G2318" s="56"/>
      <c r="H2318" s="56"/>
      <c r="I2318" s="56"/>
      <c r="J2318" s="56"/>
      <c r="K2318" s="57"/>
      <c r="L2318" s="58"/>
      <c r="M2318" s="59"/>
      <c r="N2318" s="69"/>
      <c r="O2318" s="70"/>
      <c r="P2318" s="69"/>
      <c r="Q2318" s="71"/>
      <c r="R2318" s="71"/>
      <c r="S2318" s="70"/>
      <c r="T2318" s="69"/>
      <c r="U2318" s="70"/>
      <c r="V2318" s="55"/>
      <c r="W2318" s="56"/>
      <c r="X2318" s="57"/>
    </row>
    <row r="2319" spans="1:24" ht="18.75" customHeight="1">
      <c r="A2319" s="2"/>
      <c r="B2319" s="2"/>
      <c r="C2319" s="2"/>
      <c r="D2319" s="2"/>
      <c r="E2319" s="55"/>
      <c r="F2319" s="56"/>
      <c r="G2319" s="56"/>
      <c r="H2319" s="56"/>
      <c r="I2319" s="56"/>
      <c r="J2319" s="56"/>
      <c r="K2319" s="57"/>
      <c r="L2319" s="58"/>
      <c r="M2319" s="59"/>
      <c r="N2319" s="69"/>
      <c r="O2319" s="70"/>
      <c r="P2319" s="69"/>
      <c r="Q2319" s="71"/>
      <c r="R2319" s="71"/>
      <c r="S2319" s="70"/>
      <c r="T2319" s="69"/>
      <c r="U2319" s="70"/>
      <c r="V2319" s="55"/>
      <c r="W2319" s="56"/>
      <c r="X2319" s="57"/>
    </row>
    <row r="2320" spans="1:24" ht="37.65" customHeight="1">
      <c r="A2320" s="2"/>
      <c r="B2320" s="2"/>
      <c r="C2320" s="2"/>
      <c r="D2320" s="2"/>
      <c r="E2320" s="55" t="s">
        <v>3410</v>
      </c>
      <c r="F2320" s="56"/>
      <c r="G2320" s="56"/>
      <c r="H2320" s="56"/>
      <c r="I2320" s="56"/>
      <c r="J2320" s="56"/>
      <c r="K2320" s="56"/>
      <c r="L2320" s="56"/>
      <c r="M2320" s="57"/>
      <c r="N2320" s="58" t="s">
        <v>3599</v>
      </c>
      <c r="O2320" s="60"/>
      <c r="P2320" s="60"/>
      <c r="Q2320" s="60"/>
      <c r="R2320" s="60"/>
      <c r="S2320" s="59"/>
      <c r="T2320" s="72" t="str">
        <f>IF(COUNT(T2306,N2306)=2,IF(N2306=0,"-",ROUND(T2306/N2306,2)),"-")</f>
        <v>-</v>
      </c>
      <c r="U2320" s="73"/>
      <c r="V2320" s="55"/>
      <c r="W2320" s="56"/>
      <c r="X2320" s="57"/>
    </row>
    <row r="2321" spans="1:24" ht="49.5" customHeight="1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ht="12" customHeight="1">
      <c r="A2322" s="2"/>
      <c r="B2322" s="2"/>
      <c r="C2322" s="75" t="s">
        <v>42</v>
      </c>
      <c r="D2322" s="75"/>
      <c r="E2322" s="75"/>
      <c r="F2322" s="75"/>
      <c r="G2322" s="75"/>
      <c r="H2322" s="2"/>
      <c r="I2322" s="75" t="s">
        <v>43</v>
      </c>
      <c r="J2322" s="75"/>
      <c r="K2322" s="2"/>
      <c r="L2322" s="2"/>
      <c r="M2322" s="75" t="s">
        <v>44</v>
      </c>
      <c r="N2322" s="75"/>
      <c r="O2322" s="2"/>
      <c r="P2322" s="2"/>
      <c r="Q2322" s="10" t="s">
        <v>43</v>
      </c>
      <c r="R2322" s="2"/>
      <c r="S2322" s="2"/>
      <c r="T2322" s="2"/>
      <c r="U2322" s="2"/>
      <c r="V2322" s="2"/>
      <c r="W2322" s="2"/>
      <c r="X2322" s="2"/>
    </row>
    <row r="2323" spans="1:24" ht="6.45" customHeight="1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ht="20.85" customHeight="1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ht="18" customHeight="1">
      <c r="A2325" s="74" t="s">
        <v>0</v>
      </c>
      <c r="B2325" s="74"/>
      <c r="C2325" s="74"/>
      <c r="D2325" s="74"/>
      <c r="E2325" s="74"/>
      <c r="F2325" s="74"/>
      <c r="G2325" s="74"/>
      <c r="H2325" s="74"/>
      <c r="I2325" s="74"/>
      <c r="J2325" s="74"/>
      <c r="K2325" s="74"/>
      <c r="L2325" s="74"/>
      <c r="M2325" s="74"/>
      <c r="N2325" s="74"/>
      <c r="O2325" s="74"/>
      <c r="P2325" s="74"/>
      <c r="Q2325" s="74"/>
      <c r="R2325" s="74"/>
      <c r="S2325" s="74"/>
      <c r="T2325" s="74"/>
      <c r="U2325" s="74"/>
      <c r="V2325" s="74"/>
      <c r="W2325" s="74"/>
      <c r="X2325" s="74"/>
    </row>
    <row r="2326" spans="1:24" ht="6" customHeight="1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ht="18" customHeight="1">
      <c r="A2327" s="74" t="s">
        <v>3387</v>
      </c>
      <c r="B2327" s="74"/>
      <c r="C2327" s="74"/>
      <c r="D2327" s="74"/>
      <c r="E2327" s="74"/>
      <c r="F2327" s="74"/>
      <c r="G2327" s="74"/>
      <c r="H2327" s="74"/>
      <c r="I2327" s="74"/>
      <c r="J2327" s="74"/>
      <c r="K2327" s="74"/>
      <c r="L2327" s="74"/>
      <c r="M2327" s="74"/>
      <c r="N2327" s="74"/>
      <c r="O2327" s="74"/>
      <c r="P2327" s="74"/>
      <c r="Q2327" s="74"/>
      <c r="R2327" s="74"/>
      <c r="S2327" s="74"/>
      <c r="T2327" s="74"/>
      <c r="U2327" s="74"/>
      <c r="V2327" s="74"/>
      <c r="W2327" s="74"/>
      <c r="X2327" s="74"/>
    </row>
    <row r="2328" spans="1:24" ht="4.05" customHeight="1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ht="12" customHeight="1">
      <c r="A2329" s="2"/>
      <c r="B2329" s="2"/>
      <c r="C2329" s="2"/>
      <c r="D2329" s="2"/>
      <c r="E2329" s="2"/>
      <c r="F2329" s="75" t="s">
        <v>3388</v>
      </c>
      <c r="G2329" s="75"/>
      <c r="H2329" s="75"/>
      <c r="I2329" s="75"/>
      <c r="J2329" s="75"/>
      <c r="K2329" s="75"/>
      <c r="L2329" s="75"/>
      <c r="M2329" s="75"/>
      <c r="N2329" s="75"/>
      <c r="O2329" s="75"/>
      <c r="P2329" s="75"/>
      <c r="Q2329" s="75"/>
      <c r="R2329" s="75"/>
      <c r="S2329" s="2"/>
      <c r="T2329" s="2"/>
      <c r="U2329" s="2"/>
      <c r="V2329" s="2"/>
      <c r="W2329" s="2"/>
      <c r="X2329" s="2"/>
    </row>
    <row r="2330" spans="1:24" ht="1.05" customHeight="1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ht="2.7" customHeight="1">
      <c r="A2331" s="2"/>
      <c r="B2331" s="2"/>
      <c r="C2331" s="2"/>
      <c r="D2331" s="2"/>
      <c r="E2331" s="2"/>
      <c r="F2331" s="75" t="s">
        <v>3389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ht="9.15" customHeight="1">
      <c r="A2332" s="2"/>
      <c r="B2332" s="2"/>
      <c r="C2332" s="2"/>
      <c r="D2332" s="2"/>
      <c r="E2332" s="2"/>
      <c r="F2332" s="75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76" t="s">
        <v>2</v>
      </c>
      <c r="V2332" s="76"/>
      <c r="W2332" s="76"/>
      <c r="X2332" s="76"/>
    </row>
    <row r="2333" spans="1:24" ht="2.7" customHeight="1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76"/>
      <c r="V2333" s="76"/>
      <c r="W2333" s="76"/>
      <c r="X2333" s="76"/>
    </row>
    <row r="2334" spans="1:24" ht="0.45" customHeight="1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ht="2.1" customHeight="1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75" t="s">
        <v>3741</v>
      </c>
      <c r="V2335" s="75"/>
      <c r="W2335" s="75"/>
      <c r="X2335" s="2"/>
    </row>
    <row r="2336" spans="1:24" ht="9.75" customHeight="1">
      <c r="A2336" s="2"/>
      <c r="B2336" s="75" t="s">
        <v>3391</v>
      </c>
      <c r="C2336" s="75"/>
      <c r="D2336" s="2"/>
      <c r="E2336" s="2"/>
      <c r="F2336" s="75" t="s">
        <v>3392</v>
      </c>
      <c r="G2336" s="75"/>
      <c r="H2336" s="75"/>
      <c r="I2336" s="75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75"/>
      <c r="V2336" s="75"/>
      <c r="W2336" s="75"/>
      <c r="X2336" s="2"/>
    </row>
    <row r="2337" spans="1:24" ht="2.1" customHeight="1">
      <c r="A2337" s="2"/>
      <c r="B2337" s="75"/>
      <c r="C2337" s="75"/>
      <c r="D2337" s="2"/>
      <c r="E2337" s="2"/>
      <c r="F2337" s="75"/>
      <c r="G2337" s="75"/>
      <c r="H2337" s="75"/>
      <c r="I2337" s="75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ht="1.8" customHeight="1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ht="36.75" customHeight="1">
      <c r="A2339" s="49" t="s">
        <v>329</v>
      </c>
      <c r="B2339" s="50"/>
      <c r="C2339" s="50"/>
      <c r="D2339" s="51"/>
      <c r="E2339" s="49" t="s">
        <v>3742</v>
      </c>
      <c r="F2339" s="50"/>
      <c r="G2339" s="50"/>
      <c r="H2339" s="50"/>
      <c r="I2339" s="50"/>
      <c r="J2339" s="50"/>
      <c r="K2339" s="50"/>
      <c r="L2339" s="50"/>
      <c r="M2339" s="51"/>
      <c r="N2339" s="52" t="s">
        <v>3585</v>
      </c>
      <c r="O2339" s="53"/>
      <c r="P2339" s="53"/>
      <c r="Q2339" s="53"/>
      <c r="R2339" s="53"/>
      <c r="S2339" s="54"/>
      <c r="T2339" s="49" t="s">
        <v>3743</v>
      </c>
      <c r="U2339" s="50"/>
      <c r="V2339" s="50"/>
      <c r="W2339" s="50"/>
      <c r="X2339" s="51"/>
    </row>
    <row r="2340" spans="1:24" ht="18.75" customHeight="1">
      <c r="A2340" s="2"/>
      <c r="B2340" s="2"/>
      <c r="C2340" s="2"/>
      <c r="D2340" s="2"/>
      <c r="E2340" s="55" t="s">
        <v>3396</v>
      </c>
      <c r="F2340" s="56"/>
      <c r="G2340" s="56"/>
      <c r="H2340" s="56"/>
      <c r="I2340" s="56"/>
      <c r="J2340" s="56"/>
      <c r="K2340" s="57"/>
      <c r="L2340" s="58" t="s">
        <v>3397</v>
      </c>
      <c r="M2340" s="59"/>
      <c r="N2340" s="58" t="s">
        <v>3398</v>
      </c>
      <c r="O2340" s="59"/>
      <c r="P2340" s="58" t="s">
        <v>3399</v>
      </c>
      <c r="Q2340" s="60"/>
      <c r="R2340" s="60"/>
      <c r="S2340" s="59"/>
      <c r="T2340" s="58" t="s">
        <v>3400</v>
      </c>
      <c r="U2340" s="59"/>
      <c r="V2340" s="58" t="s">
        <v>53</v>
      </c>
      <c r="W2340" s="60"/>
      <c r="X2340" s="59"/>
    </row>
    <row r="2341" spans="1:24" ht="37.65" customHeight="1">
      <c r="A2341" s="2"/>
      <c r="B2341" s="2"/>
      <c r="C2341" s="2"/>
      <c r="D2341" s="2"/>
      <c r="E2341" s="55" t="s">
        <v>3587</v>
      </c>
      <c r="F2341" s="56"/>
      <c r="G2341" s="56"/>
      <c r="H2341" s="56"/>
      <c r="I2341" s="56"/>
      <c r="J2341" s="56"/>
      <c r="K2341" s="57"/>
      <c r="L2341" s="58" t="s">
        <v>58</v>
      </c>
      <c r="M2341" s="59"/>
      <c r="N2341" s="61">
        <v>20</v>
      </c>
      <c r="O2341" s="62"/>
      <c r="P2341" s="63"/>
      <c r="Q2341" s="64"/>
      <c r="R2341" s="64"/>
      <c r="S2341" s="65"/>
      <c r="T2341" s="63" t="str">
        <f t="shared" ref="T2341:T2346" si="35">IF(COUNT(N2341,P2341)=2,ROUND(N2341*P2341,2),"-
-")</f>
        <v>-
-</v>
      </c>
      <c r="U2341" s="65"/>
      <c r="V2341" s="55" t="s">
        <v>3588</v>
      </c>
      <c r="W2341" s="56"/>
      <c r="X2341" s="57"/>
    </row>
    <row r="2342" spans="1:24" ht="37.65" customHeight="1">
      <c r="A2342" s="2"/>
      <c r="B2342" s="2"/>
      <c r="C2342" s="2"/>
      <c r="D2342" s="2"/>
      <c r="E2342" s="55" t="s">
        <v>3589</v>
      </c>
      <c r="F2342" s="56"/>
      <c r="G2342" s="56"/>
      <c r="H2342" s="56"/>
      <c r="I2342" s="56"/>
      <c r="J2342" s="56"/>
      <c r="K2342" s="57"/>
      <c r="L2342" s="58" t="s">
        <v>58</v>
      </c>
      <c r="M2342" s="59"/>
      <c r="N2342" s="61">
        <v>40</v>
      </c>
      <c r="O2342" s="62"/>
      <c r="P2342" s="63"/>
      <c r="Q2342" s="64"/>
      <c r="R2342" s="64"/>
      <c r="S2342" s="65"/>
      <c r="T2342" s="63" t="str">
        <f t="shared" si="35"/>
        <v>-
-</v>
      </c>
      <c r="U2342" s="65"/>
      <c r="V2342" s="55" t="s">
        <v>3590</v>
      </c>
      <c r="W2342" s="56"/>
      <c r="X2342" s="57"/>
    </row>
    <row r="2343" spans="1:24" ht="37.65" customHeight="1">
      <c r="A2343" s="2"/>
      <c r="B2343" s="2"/>
      <c r="C2343" s="2"/>
      <c r="D2343" s="2"/>
      <c r="E2343" s="55" t="s">
        <v>3591</v>
      </c>
      <c r="F2343" s="56"/>
      <c r="G2343" s="56"/>
      <c r="H2343" s="56"/>
      <c r="I2343" s="56"/>
      <c r="J2343" s="56"/>
      <c r="K2343" s="57"/>
      <c r="L2343" s="58" t="s">
        <v>65</v>
      </c>
      <c r="M2343" s="59"/>
      <c r="N2343" s="61">
        <v>1</v>
      </c>
      <c r="O2343" s="62"/>
      <c r="P2343" s="63"/>
      <c r="Q2343" s="64"/>
      <c r="R2343" s="64"/>
      <c r="S2343" s="65"/>
      <c r="T2343" s="63" t="str">
        <f t="shared" si="35"/>
        <v>-
-</v>
      </c>
      <c r="U2343" s="65"/>
      <c r="V2343" s="55" t="s">
        <v>3592</v>
      </c>
      <c r="W2343" s="56"/>
      <c r="X2343" s="57"/>
    </row>
    <row r="2344" spans="1:24" ht="37.65" customHeight="1">
      <c r="A2344" s="2"/>
      <c r="B2344" s="2"/>
      <c r="C2344" s="2"/>
      <c r="D2344" s="2"/>
      <c r="E2344" s="55" t="s">
        <v>3593</v>
      </c>
      <c r="F2344" s="56"/>
      <c r="G2344" s="56"/>
      <c r="H2344" s="56"/>
      <c r="I2344" s="56"/>
      <c r="J2344" s="56"/>
      <c r="K2344" s="57"/>
      <c r="L2344" s="58" t="s">
        <v>65</v>
      </c>
      <c r="M2344" s="59"/>
      <c r="N2344" s="61">
        <v>1</v>
      </c>
      <c r="O2344" s="62"/>
      <c r="P2344" s="63"/>
      <c r="Q2344" s="64"/>
      <c r="R2344" s="64"/>
      <c r="S2344" s="65"/>
      <c r="T2344" s="63" t="str">
        <f t="shared" si="35"/>
        <v>-
-</v>
      </c>
      <c r="U2344" s="65"/>
      <c r="V2344" s="55" t="s">
        <v>3594</v>
      </c>
      <c r="W2344" s="56"/>
      <c r="X2344" s="57"/>
    </row>
    <row r="2345" spans="1:24" ht="37.65" customHeight="1">
      <c r="A2345" s="2"/>
      <c r="B2345" s="2"/>
      <c r="C2345" s="2"/>
      <c r="D2345" s="2"/>
      <c r="E2345" s="55" t="s">
        <v>3595</v>
      </c>
      <c r="F2345" s="56"/>
      <c r="G2345" s="56"/>
      <c r="H2345" s="56"/>
      <c r="I2345" s="56"/>
      <c r="J2345" s="56"/>
      <c r="K2345" s="57"/>
      <c r="L2345" s="58" t="s">
        <v>65</v>
      </c>
      <c r="M2345" s="59"/>
      <c r="N2345" s="61">
        <v>1</v>
      </c>
      <c r="O2345" s="62"/>
      <c r="P2345" s="63"/>
      <c r="Q2345" s="64"/>
      <c r="R2345" s="64"/>
      <c r="S2345" s="65"/>
      <c r="T2345" s="63" t="str">
        <f t="shared" si="35"/>
        <v>-
-</v>
      </c>
      <c r="U2345" s="65"/>
      <c r="V2345" s="55" t="s">
        <v>3596</v>
      </c>
      <c r="W2345" s="56"/>
      <c r="X2345" s="57"/>
    </row>
    <row r="2346" spans="1:24" ht="37.65" customHeight="1">
      <c r="A2346" s="2"/>
      <c r="B2346" s="2"/>
      <c r="C2346" s="2"/>
      <c r="D2346" s="2"/>
      <c r="E2346" s="55" t="s">
        <v>3744</v>
      </c>
      <c r="F2346" s="56"/>
      <c r="G2346" s="56"/>
      <c r="H2346" s="56"/>
      <c r="I2346" s="56"/>
      <c r="J2346" s="56"/>
      <c r="K2346" s="57"/>
      <c r="L2346" s="58" t="s">
        <v>65</v>
      </c>
      <c r="M2346" s="59"/>
      <c r="N2346" s="61">
        <v>1</v>
      </c>
      <c r="O2346" s="62"/>
      <c r="P2346" s="63"/>
      <c r="Q2346" s="64"/>
      <c r="R2346" s="64"/>
      <c r="S2346" s="65"/>
      <c r="T2346" s="63" t="str">
        <f t="shared" si="35"/>
        <v>-
-</v>
      </c>
      <c r="U2346" s="65"/>
      <c r="V2346" s="55" t="s">
        <v>3745</v>
      </c>
      <c r="W2346" s="56"/>
      <c r="X2346" s="57"/>
    </row>
    <row r="2347" spans="1:24" ht="18.75" customHeight="1">
      <c r="A2347" s="2"/>
      <c r="B2347" s="2"/>
      <c r="C2347" s="2"/>
      <c r="D2347" s="2"/>
      <c r="E2347" s="55" t="s">
        <v>3405</v>
      </c>
      <c r="F2347" s="56"/>
      <c r="G2347" s="56"/>
      <c r="H2347" s="56"/>
      <c r="I2347" s="56"/>
      <c r="J2347" s="56"/>
      <c r="K2347" s="57"/>
      <c r="L2347" s="58" t="s">
        <v>65</v>
      </c>
      <c r="M2347" s="59"/>
      <c r="N2347" s="61">
        <v>1</v>
      </c>
      <c r="O2347" s="62"/>
      <c r="P2347" s="63"/>
      <c r="Q2347" s="64"/>
      <c r="R2347" s="64"/>
      <c r="S2347" s="65"/>
      <c r="T2347" s="63" t="str">
        <f>IF(COUNT(N2347,P2347)=2,ROUND(N2347*P2347,2),"-")</f>
        <v>-</v>
      </c>
      <c r="U2347" s="65"/>
      <c r="V2347" s="55" t="s">
        <v>3406</v>
      </c>
      <c r="W2347" s="56"/>
      <c r="X2347" s="57"/>
    </row>
    <row r="2348" spans="1:24" ht="18.75" customHeight="1">
      <c r="A2348" s="2"/>
      <c r="B2348" s="2"/>
      <c r="C2348" s="2"/>
      <c r="D2348" s="2"/>
      <c r="E2348" s="55" t="s">
        <v>3407</v>
      </c>
      <c r="F2348" s="56"/>
      <c r="G2348" s="56"/>
      <c r="H2348" s="56"/>
      <c r="I2348" s="56"/>
      <c r="J2348" s="56"/>
      <c r="K2348" s="57"/>
      <c r="L2348" s="58" t="s">
        <v>65</v>
      </c>
      <c r="M2348" s="59"/>
      <c r="N2348" s="61">
        <v>1</v>
      </c>
      <c r="O2348" s="62"/>
      <c r="P2348" s="63" t="str">
        <f>IF(COUNT(T2341,T2342,T2343,T2344,T2345,T2346,T2347)=7,ROUND(SUM(T2341,T2342,T2343,T2344,T2345,T2346,T2347)*0.02,2),"")</f>
        <v/>
      </c>
      <c r="Q2348" s="64"/>
      <c r="R2348" s="64"/>
      <c r="S2348" s="65"/>
      <c r="T2348" s="63" t="str">
        <f>IF(COUNT(N2348,P2348)=2,ROUND(N2348*P2348,2),"-")</f>
        <v>-</v>
      </c>
      <c r="U2348" s="65"/>
      <c r="V2348" s="55" t="s">
        <v>3408</v>
      </c>
      <c r="W2348" s="56"/>
      <c r="X2348" s="57"/>
    </row>
    <row r="2349" spans="1:24" ht="18.899999999999999" customHeight="1">
      <c r="A2349" s="2"/>
      <c r="B2349" s="2"/>
      <c r="C2349" s="2"/>
      <c r="D2349" s="2"/>
      <c r="E2349" s="55" t="s">
        <v>3409</v>
      </c>
      <c r="F2349" s="56"/>
      <c r="G2349" s="56"/>
      <c r="H2349" s="56"/>
      <c r="I2349" s="56"/>
      <c r="J2349" s="56"/>
      <c r="K2349" s="57"/>
      <c r="L2349" s="58" t="s">
        <v>207</v>
      </c>
      <c r="M2349" s="59"/>
      <c r="N2349" s="61">
        <v>1</v>
      </c>
      <c r="O2349" s="62"/>
      <c r="P2349" s="66"/>
      <c r="Q2349" s="67"/>
      <c r="R2349" s="67"/>
      <c r="S2349" s="68"/>
      <c r="T2349" s="63" t="str">
        <f>IF(COUNT(T2341,T2342,T2343,T2344,T2345,T2346,T2347,T2348)=8,SUM(T2341,T2342,T2343,T2344,T2345,T2346,T2347,T2348),"-")</f>
        <v>-</v>
      </c>
      <c r="U2349" s="65"/>
      <c r="V2349" s="55"/>
      <c r="W2349" s="56"/>
      <c r="X2349" s="57"/>
    </row>
    <row r="2350" spans="1:24" ht="18.75" customHeight="1">
      <c r="A2350" s="2"/>
      <c r="B2350" s="2"/>
      <c r="C2350" s="2"/>
      <c r="D2350" s="2"/>
      <c r="E2350" s="55"/>
      <c r="F2350" s="56"/>
      <c r="G2350" s="56"/>
      <c r="H2350" s="56"/>
      <c r="I2350" s="56"/>
      <c r="J2350" s="56"/>
      <c r="K2350" s="57"/>
      <c r="L2350" s="58"/>
      <c r="M2350" s="59"/>
      <c r="N2350" s="69"/>
      <c r="O2350" s="70"/>
      <c r="P2350" s="69"/>
      <c r="Q2350" s="71"/>
      <c r="R2350" s="71"/>
      <c r="S2350" s="70"/>
      <c r="T2350" s="69"/>
      <c r="U2350" s="70"/>
      <c r="V2350" s="55"/>
      <c r="W2350" s="56"/>
      <c r="X2350" s="57"/>
    </row>
    <row r="2351" spans="1:24" ht="18.75" customHeight="1">
      <c r="A2351" s="2"/>
      <c r="B2351" s="2"/>
      <c r="C2351" s="2"/>
      <c r="D2351" s="2"/>
      <c r="E2351" s="55"/>
      <c r="F2351" s="56"/>
      <c r="G2351" s="56"/>
      <c r="H2351" s="56"/>
      <c r="I2351" s="56"/>
      <c r="J2351" s="56"/>
      <c r="K2351" s="57"/>
      <c r="L2351" s="58"/>
      <c r="M2351" s="59"/>
      <c r="N2351" s="69"/>
      <c r="O2351" s="70"/>
      <c r="P2351" s="69"/>
      <c r="Q2351" s="71"/>
      <c r="R2351" s="71"/>
      <c r="S2351" s="70"/>
      <c r="T2351" s="69"/>
      <c r="U2351" s="70"/>
      <c r="V2351" s="55"/>
      <c r="W2351" s="56"/>
      <c r="X2351" s="57"/>
    </row>
    <row r="2352" spans="1:24" ht="18.75" customHeight="1">
      <c r="A2352" s="2"/>
      <c r="B2352" s="2"/>
      <c r="C2352" s="2"/>
      <c r="D2352" s="2"/>
      <c r="E2352" s="55"/>
      <c r="F2352" s="56"/>
      <c r="G2352" s="56"/>
      <c r="H2352" s="56"/>
      <c r="I2352" s="56"/>
      <c r="J2352" s="56"/>
      <c r="K2352" s="57"/>
      <c r="L2352" s="58"/>
      <c r="M2352" s="59"/>
      <c r="N2352" s="69"/>
      <c r="O2352" s="70"/>
      <c r="P2352" s="69"/>
      <c r="Q2352" s="71"/>
      <c r="R2352" s="71"/>
      <c r="S2352" s="70"/>
      <c r="T2352" s="69"/>
      <c r="U2352" s="70"/>
      <c r="V2352" s="55"/>
      <c r="W2352" s="56"/>
      <c r="X2352" s="57"/>
    </row>
    <row r="2353" spans="1:24" ht="18.75" customHeight="1">
      <c r="A2353" s="2"/>
      <c r="B2353" s="2"/>
      <c r="C2353" s="2"/>
      <c r="D2353" s="2"/>
      <c r="E2353" s="55"/>
      <c r="F2353" s="56"/>
      <c r="G2353" s="56"/>
      <c r="H2353" s="56"/>
      <c r="I2353" s="56"/>
      <c r="J2353" s="56"/>
      <c r="K2353" s="57"/>
      <c r="L2353" s="58"/>
      <c r="M2353" s="59"/>
      <c r="N2353" s="69"/>
      <c r="O2353" s="70"/>
      <c r="P2353" s="69"/>
      <c r="Q2353" s="71"/>
      <c r="R2353" s="71"/>
      <c r="S2353" s="70"/>
      <c r="T2353" s="69"/>
      <c r="U2353" s="70"/>
      <c r="V2353" s="55"/>
      <c r="W2353" s="56"/>
      <c r="X2353" s="57"/>
    </row>
    <row r="2354" spans="1:24" ht="18.75" customHeight="1">
      <c r="A2354" s="2"/>
      <c r="B2354" s="2"/>
      <c r="C2354" s="2"/>
      <c r="D2354" s="2"/>
      <c r="E2354" s="55"/>
      <c r="F2354" s="56"/>
      <c r="G2354" s="56"/>
      <c r="H2354" s="56"/>
      <c r="I2354" s="56"/>
      <c r="J2354" s="56"/>
      <c r="K2354" s="57"/>
      <c r="L2354" s="58"/>
      <c r="M2354" s="59"/>
      <c r="N2354" s="69"/>
      <c r="O2354" s="70"/>
      <c r="P2354" s="69"/>
      <c r="Q2354" s="71"/>
      <c r="R2354" s="71"/>
      <c r="S2354" s="70"/>
      <c r="T2354" s="69"/>
      <c r="U2354" s="70"/>
      <c r="V2354" s="55"/>
      <c r="W2354" s="56"/>
      <c r="X2354" s="57"/>
    </row>
    <row r="2355" spans="1:24" ht="18.75" customHeight="1">
      <c r="A2355" s="2"/>
      <c r="B2355" s="2"/>
      <c r="C2355" s="2"/>
      <c r="D2355" s="2"/>
      <c r="E2355" s="55"/>
      <c r="F2355" s="56"/>
      <c r="G2355" s="56"/>
      <c r="H2355" s="56"/>
      <c r="I2355" s="56"/>
      <c r="J2355" s="56"/>
      <c r="K2355" s="57"/>
      <c r="L2355" s="58"/>
      <c r="M2355" s="59"/>
      <c r="N2355" s="69"/>
      <c r="O2355" s="70"/>
      <c r="P2355" s="69"/>
      <c r="Q2355" s="71"/>
      <c r="R2355" s="71"/>
      <c r="S2355" s="70"/>
      <c r="T2355" s="69"/>
      <c r="U2355" s="70"/>
      <c r="V2355" s="55"/>
      <c r="W2355" s="56"/>
      <c r="X2355" s="57"/>
    </row>
    <row r="2356" spans="1:24" ht="18.75" customHeight="1">
      <c r="A2356" s="2"/>
      <c r="B2356" s="2"/>
      <c r="C2356" s="2"/>
      <c r="D2356" s="2"/>
      <c r="E2356" s="55"/>
      <c r="F2356" s="56"/>
      <c r="G2356" s="56"/>
      <c r="H2356" s="56"/>
      <c r="I2356" s="56"/>
      <c r="J2356" s="56"/>
      <c r="K2356" s="57"/>
      <c r="L2356" s="58"/>
      <c r="M2356" s="59"/>
      <c r="N2356" s="69"/>
      <c r="O2356" s="70"/>
      <c r="P2356" s="69"/>
      <c r="Q2356" s="71"/>
      <c r="R2356" s="71"/>
      <c r="S2356" s="70"/>
      <c r="T2356" s="69"/>
      <c r="U2356" s="70"/>
      <c r="V2356" s="55"/>
      <c r="W2356" s="56"/>
      <c r="X2356" s="57"/>
    </row>
    <row r="2357" spans="1:24" ht="18.75" customHeight="1">
      <c r="A2357" s="2"/>
      <c r="B2357" s="2"/>
      <c r="C2357" s="2"/>
      <c r="D2357" s="2"/>
      <c r="E2357" s="55"/>
      <c r="F2357" s="56"/>
      <c r="G2357" s="56"/>
      <c r="H2357" s="56"/>
      <c r="I2357" s="56"/>
      <c r="J2357" s="56"/>
      <c r="K2357" s="57"/>
      <c r="L2357" s="58"/>
      <c r="M2357" s="59"/>
      <c r="N2357" s="69"/>
      <c r="O2357" s="70"/>
      <c r="P2357" s="69"/>
      <c r="Q2357" s="71"/>
      <c r="R2357" s="71"/>
      <c r="S2357" s="70"/>
      <c r="T2357" s="69"/>
      <c r="U2357" s="70"/>
      <c r="V2357" s="55"/>
      <c r="W2357" s="56"/>
      <c r="X2357" s="57"/>
    </row>
    <row r="2358" spans="1:24" ht="18.75" customHeight="1">
      <c r="A2358" s="2"/>
      <c r="B2358" s="2"/>
      <c r="C2358" s="2"/>
      <c r="D2358" s="2"/>
      <c r="E2358" s="55"/>
      <c r="F2358" s="56"/>
      <c r="G2358" s="56"/>
      <c r="H2358" s="56"/>
      <c r="I2358" s="56"/>
      <c r="J2358" s="56"/>
      <c r="K2358" s="57"/>
      <c r="L2358" s="58"/>
      <c r="M2358" s="59"/>
      <c r="N2358" s="69"/>
      <c r="O2358" s="70"/>
      <c r="P2358" s="69"/>
      <c r="Q2358" s="71"/>
      <c r="R2358" s="71"/>
      <c r="S2358" s="70"/>
      <c r="T2358" s="69"/>
      <c r="U2358" s="70"/>
      <c r="V2358" s="55"/>
      <c r="W2358" s="56"/>
      <c r="X2358" s="57"/>
    </row>
    <row r="2359" spans="1:24" ht="18.75" customHeight="1">
      <c r="A2359" s="2"/>
      <c r="B2359" s="2"/>
      <c r="C2359" s="2"/>
      <c r="D2359" s="2"/>
      <c r="E2359" s="55"/>
      <c r="F2359" s="56"/>
      <c r="G2359" s="56"/>
      <c r="H2359" s="56"/>
      <c r="I2359" s="56"/>
      <c r="J2359" s="56"/>
      <c r="K2359" s="57"/>
      <c r="L2359" s="58"/>
      <c r="M2359" s="59"/>
      <c r="N2359" s="69"/>
      <c r="O2359" s="70"/>
      <c r="P2359" s="69"/>
      <c r="Q2359" s="71"/>
      <c r="R2359" s="71"/>
      <c r="S2359" s="70"/>
      <c r="T2359" s="69"/>
      <c r="U2359" s="70"/>
      <c r="V2359" s="55"/>
      <c r="W2359" s="56"/>
      <c r="X2359" s="57"/>
    </row>
    <row r="2360" spans="1:24" ht="18.75" customHeight="1">
      <c r="A2360" s="2"/>
      <c r="B2360" s="2"/>
      <c r="C2360" s="2"/>
      <c r="D2360" s="2"/>
      <c r="E2360" s="55"/>
      <c r="F2360" s="56"/>
      <c r="G2360" s="56"/>
      <c r="H2360" s="56"/>
      <c r="I2360" s="56"/>
      <c r="J2360" s="56"/>
      <c r="K2360" s="57"/>
      <c r="L2360" s="58"/>
      <c r="M2360" s="59"/>
      <c r="N2360" s="69"/>
      <c r="O2360" s="70"/>
      <c r="P2360" s="69"/>
      <c r="Q2360" s="71"/>
      <c r="R2360" s="71"/>
      <c r="S2360" s="70"/>
      <c r="T2360" s="69"/>
      <c r="U2360" s="70"/>
      <c r="V2360" s="55"/>
      <c r="W2360" s="56"/>
      <c r="X2360" s="57"/>
    </row>
    <row r="2361" spans="1:24" ht="18.75" customHeight="1">
      <c r="A2361" s="2"/>
      <c r="B2361" s="2"/>
      <c r="C2361" s="2"/>
      <c r="D2361" s="2"/>
      <c r="E2361" s="55"/>
      <c r="F2361" s="56"/>
      <c r="G2361" s="56"/>
      <c r="H2361" s="56"/>
      <c r="I2361" s="56"/>
      <c r="J2361" s="56"/>
      <c r="K2361" s="57"/>
      <c r="L2361" s="58"/>
      <c r="M2361" s="59"/>
      <c r="N2361" s="69"/>
      <c r="O2361" s="70"/>
      <c r="P2361" s="69"/>
      <c r="Q2361" s="71"/>
      <c r="R2361" s="71"/>
      <c r="S2361" s="70"/>
      <c r="T2361" s="69"/>
      <c r="U2361" s="70"/>
      <c r="V2361" s="55"/>
      <c r="W2361" s="56"/>
      <c r="X2361" s="57"/>
    </row>
    <row r="2362" spans="1:24" ht="18.75" customHeight="1">
      <c r="A2362" s="2"/>
      <c r="B2362" s="2"/>
      <c r="C2362" s="2"/>
      <c r="D2362" s="2"/>
      <c r="E2362" s="55"/>
      <c r="F2362" s="56"/>
      <c r="G2362" s="56"/>
      <c r="H2362" s="56"/>
      <c r="I2362" s="56"/>
      <c r="J2362" s="56"/>
      <c r="K2362" s="57"/>
      <c r="L2362" s="58"/>
      <c r="M2362" s="59"/>
      <c r="N2362" s="69"/>
      <c r="O2362" s="70"/>
      <c r="P2362" s="69"/>
      <c r="Q2362" s="71"/>
      <c r="R2362" s="71"/>
      <c r="S2362" s="70"/>
      <c r="T2362" s="69"/>
      <c r="U2362" s="70"/>
      <c r="V2362" s="55"/>
      <c r="W2362" s="56"/>
      <c r="X2362" s="57"/>
    </row>
    <row r="2363" spans="1:24" ht="37.65" customHeight="1">
      <c r="A2363" s="2"/>
      <c r="B2363" s="2"/>
      <c r="C2363" s="2"/>
      <c r="D2363" s="2"/>
      <c r="E2363" s="55" t="s">
        <v>3410</v>
      </c>
      <c r="F2363" s="56"/>
      <c r="G2363" s="56"/>
      <c r="H2363" s="56"/>
      <c r="I2363" s="56"/>
      <c r="J2363" s="56"/>
      <c r="K2363" s="56"/>
      <c r="L2363" s="56"/>
      <c r="M2363" s="57"/>
      <c r="N2363" s="58" t="s">
        <v>3599</v>
      </c>
      <c r="O2363" s="60"/>
      <c r="P2363" s="60"/>
      <c r="Q2363" s="60"/>
      <c r="R2363" s="60"/>
      <c r="S2363" s="59"/>
      <c r="T2363" s="72" t="str">
        <f>IF(COUNT(T2349,N2349)=2,IF(N2349=0,"-",ROUND(T2349/N2349,2)),"-")</f>
        <v>-</v>
      </c>
      <c r="U2363" s="73"/>
      <c r="V2363" s="55"/>
      <c r="W2363" s="56"/>
      <c r="X2363" s="57"/>
    </row>
    <row r="2364" spans="1:24" ht="49.5" customHeight="1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ht="12" customHeight="1">
      <c r="A2365" s="2"/>
      <c r="B2365" s="2"/>
      <c r="C2365" s="75" t="s">
        <v>42</v>
      </c>
      <c r="D2365" s="75"/>
      <c r="E2365" s="75"/>
      <c r="F2365" s="75"/>
      <c r="G2365" s="75"/>
      <c r="H2365" s="2"/>
      <c r="I2365" s="75" t="s">
        <v>43</v>
      </c>
      <c r="J2365" s="75"/>
      <c r="K2365" s="2"/>
      <c r="L2365" s="2"/>
      <c r="M2365" s="75" t="s">
        <v>44</v>
      </c>
      <c r="N2365" s="75"/>
      <c r="O2365" s="2"/>
      <c r="P2365" s="2"/>
      <c r="Q2365" s="10" t="s">
        <v>43</v>
      </c>
      <c r="R2365" s="2"/>
      <c r="S2365" s="2"/>
      <c r="T2365" s="2"/>
      <c r="U2365" s="2"/>
      <c r="V2365" s="2"/>
      <c r="W2365" s="2"/>
      <c r="X2365" s="2"/>
    </row>
    <row r="2366" spans="1:24" ht="6.45" customHeight="1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ht="20.85" customHeight="1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ht="18" customHeight="1">
      <c r="A2368" s="74" t="s">
        <v>0</v>
      </c>
      <c r="B2368" s="74"/>
      <c r="C2368" s="74"/>
      <c r="D2368" s="74"/>
      <c r="E2368" s="74"/>
      <c r="F2368" s="74"/>
      <c r="G2368" s="74"/>
      <c r="H2368" s="74"/>
      <c r="I2368" s="74"/>
      <c r="J2368" s="74"/>
      <c r="K2368" s="74"/>
      <c r="L2368" s="74"/>
      <c r="M2368" s="74"/>
      <c r="N2368" s="74"/>
      <c r="O2368" s="74"/>
      <c r="P2368" s="74"/>
      <c r="Q2368" s="74"/>
      <c r="R2368" s="74"/>
      <c r="S2368" s="74"/>
      <c r="T2368" s="74"/>
      <c r="U2368" s="74"/>
      <c r="V2368" s="74"/>
      <c r="W2368" s="74"/>
      <c r="X2368" s="74"/>
    </row>
    <row r="2369" spans="1:24" ht="6" customHeight="1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ht="18" customHeight="1">
      <c r="A2370" s="74" t="s">
        <v>3387</v>
      </c>
      <c r="B2370" s="74"/>
      <c r="C2370" s="74"/>
      <c r="D2370" s="74"/>
      <c r="E2370" s="74"/>
      <c r="F2370" s="74"/>
      <c r="G2370" s="74"/>
      <c r="H2370" s="74"/>
      <c r="I2370" s="74"/>
      <c r="J2370" s="74"/>
      <c r="K2370" s="74"/>
      <c r="L2370" s="74"/>
      <c r="M2370" s="74"/>
      <c r="N2370" s="74"/>
      <c r="O2370" s="74"/>
      <c r="P2370" s="74"/>
      <c r="Q2370" s="74"/>
      <c r="R2370" s="74"/>
      <c r="S2370" s="74"/>
      <c r="T2370" s="74"/>
      <c r="U2370" s="74"/>
      <c r="V2370" s="74"/>
      <c r="W2370" s="74"/>
      <c r="X2370" s="74"/>
    </row>
    <row r="2371" spans="1:24" ht="4.05" customHeight="1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ht="12" customHeight="1">
      <c r="A2372" s="2"/>
      <c r="B2372" s="2"/>
      <c r="C2372" s="2"/>
      <c r="D2372" s="2"/>
      <c r="E2372" s="2"/>
      <c r="F2372" s="75" t="s">
        <v>3388</v>
      </c>
      <c r="G2372" s="75"/>
      <c r="H2372" s="75"/>
      <c r="I2372" s="75"/>
      <c r="J2372" s="75"/>
      <c r="K2372" s="75"/>
      <c r="L2372" s="75"/>
      <c r="M2372" s="75"/>
      <c r="N2372" s="75"/>
      <c r="O2372" s="75"/>
      <c r="P2372" s="75"/>
      <c r="Q2372" s="75"/>
      <c r="R2372" s="75"/>
      <c r="S2372" s="2"/>
      <c r="T2372" s="2"/>
      <c r="U2372" s="2"/>
      <c r="V2372" s="2"/>
      <c r="W2372" s="2"/>
      <c r="X2372" s="2"/>
    </row>
    <row r="2373" spans="1:24" ht="1.05" customHeight="1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ht="2.7" customHeight="1">
      <c r="A2374" s="2"/>
      <c r="B2374" s="2"/>
      <c r="C2374" s="2"/>
      <c r="D2374" s="2"/>
      <c r="E2374" s="2"/>
      <c r="F2374" s="75" t="s">
        <v>3389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ht="9.15" customHeight="1">
      <c r="A2375" s="2"/>
      <c r="B2375" s="2"/>
      <c r="C2375" s="2"/>
      <c r="D2375" s="2"/>
      <c r="E2375" s="2"/>
      <c r="F2375" s="75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76" t="s">
        <v>2</v>
      </c>
      <c r="V2375" s="76"/>
      <c r="W2375" s="76"/>
      <c r="X2375" s="76"/>
    </row>
    <row r="2376" spans="1:24" ht="2.7" customHeight="1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76"/>
      <c r="V2376" s="76"/>
      <c r="W2376" s="76"/>
      <c r="X2376" s="76"/>
    </row>
    <row r="2377" spans="1:24" ht="0.45" customHeight="1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ht="2.1" customHeight="1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75" t="s">
        <v>3746</v>
      </c>
      <c r="V2378" s="75"/>
      <c r="W2378" s="75"/>
      <c r="X2378" s="2"/>
    </row>
    <row r="2379" spans="1:24" ht="9.75" customHeight="1">
      <c r="A2379" s="2"/>
      <c r="B2379" s="75" t="s">
        <v>3391</v>
      </c>
      <c r="C2379" s="75"/>
      <c r="D2379" s="2"/>
      <c r="E2379" s="2"/>
      <c r="F2379" s="75" t="s">
        <v>3392</v>
      </c>
      <c r="G2379" s="75"/>
      <c r="H2379" s="75"/>
      <c r="I2379" s="75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75"/>
      <c r="V2379" s="75"/>
      <c r="W2379" s="75"/>
      <c r="X2379" s="2"/>
    </row>
    <row r="2380" spans="1:24" ht="2.1" customHeight="1">
      <c r="A2380" s="2"/>
      <c r="B2380" s="75"/>
      <c r="C2380" s="75"/>
      <c r="D2380" s="2"/>
      <c r="E2380" s="2"/>
      <c r="F2380" s="75"/>
      <c r="G2380" s="75"/>
      <c r="H2380" s="75"/>
      <c r="I2380" s="75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ht="1.8" customHeight="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ht="36.75" customHeight="1">
      <c r="A2382" s="49" t="s">
        <v>332</v>
      </c>
      <c r="B2382" s="50"/>
      <c r="C2382" s="50"/>
      <c r="D2382" s="51"/>
      <c r="E2382" s="49" t="s">
        <v>3747</v>
      </c>
      <c r="F2382" s="50"/>
      <c r="G2382" s="50"/>
      <c r="H2382" s="50"/>
      <c r="I2382" s="50"/>
      <c r="J2382" s="50"/>
      <c r="K2382" s="50"/>
      <c r="L2382" s="50"/>
      <c r="M2382" s="51"/>
      <c r="N2382" s="52" t="s">
        <v>3585</v>
      </c>
      <c r="O2382" s="53"/>
      <c r="P2382" s="53"/>
      <c r="Q2382" s="53"/>
      <c r="R2382" s="53"/>
      <c r="S2382" s="54"/>
      <c r="T2382" s="49" t="s">
        <v>3748</v>
      </c>
      <c r="U2382" s="50"/>
      <c r="V2382" s="50"/>
      <c r="W2382" s="50"/>
      <c r="X2382" s="51"/>
    </row>
    <row r="2383" spans="1:24" ht="18.75" customHeight="1">
      <c r="A2383" s="2"/>
      <c r="B2383" s="2"/>
      <c r="C2383" s="2"/>
      <c r="D2383" s="2"/>
      <c r="E2383" s="55" t="s">
        <v>3396</v>
      </c>
      <c r="F2383" s="56"/>
      <c r="G2383" s="56"/>
      <c r="H2383" s="56"/>
      <c r="I2383" s="56"/>
      <c r="J2383" s="56"/>
      <c r="K2383" s="57"/>
      <c r="L2383" s="58" t="s">
        <v>3397</v>
      </c>
      <c r="M2383" s="59"/>
      <c r="N2383" s="58" t="s">
        <v>3398</v>
      </c>
      <c r="O2383" s="59"/>
      <c r="P2383" s="58" t="s">
        <v>3399</v>
      </c>
      <c r="Q2383" s="60"/>
      <c r="R2383" s="60"/>
      <c r="S2383" s="59"/>
      <c r="T2383" s="58" t="s">
        <v>3400</v>
      </c>
      <c r="U2383" s="59"/>
      <c r="V2383" s="58" t="s">
        <v>53</v>
      </c>
      <c r="W2383" s="60"/>
      <c r="X2383" s="59"/>
    </row>
    <row r="2384" spans="1:24" ht="37.65" customHeight="1">
      <c r="A2384" s="2"/>
      <c r="B2384" s="2"/>
      <c r="C2384" s="2"/>
      <c r="D2384" s="2"/>
      <c r="E2384" s="55" t="s">
        <v>3587</v>
      </c>
      <c r="F2384" s="56"/>
      <c r="G2384" s="56"/>
      <c r="H2384" s="56"/>
      <c r="I2384" s="56"/>
      <c r="J2384" s="56"/>
      <c r="K2384" s="57"/>
      <c r="L2384" s="58" t="s">
        <v>58</v>
      </c>
      <c r="M2384" s="59"/>
      <c r="N2384" s="61">
        <v>20</v>
      </c>
      <c r="O2384" s="62"/>
      <c r="P2384" s="63"/>
      <c r="Q2384" s="64"/>
      <c r="R2384" s="64"/>
      <c r="S2384" s="65"/>
      <c r="T2384" s="63" t="str">
        <f t="shared" ref="T2384:T2389" si="36">IF(COUNT(N2384,P2384)=2,ROUND(N2384*P2384,2),"-
-")</f>
        <v>-
-</v>
      </c>
      <c r="U2384" s="65"/>
      <c r="V2384" s="55" t="s">
        <v>3588</v>
      </c>
      <c r="W2384" s="56"/>
      <c r="X2384" s="57"/>
    </row>
    <row r="2385" spans="1:24" ht="37.65" customHeight="1">
      <c r="A2385" s="2"/>
      <c r="B2385" s="2"/>
      <c r="C2385" s="2"/>
      <c r="D2385" s="2"/>
      <c r="E2385" s="55" t="s">
        <v>3589</v>
      </c>
      <c r="F2385" s="56"/>
      <c r="G2385" s="56"/>
      <c r="H2385" s="56"/>
      <c r="I2385" s="56"/>
      <c r="J2385" s="56"/>
      <c r="K2385" s="57"/>
      <c r="L2385" s="58" t="s">
        <v>58</v>
      </c>
      <c r="M2385" s="59"/>
      <c r="N2385" s="61">
        <v>40</v>
      </c>
      <c r="O2385" s="62"/>
      <c r="P2385" s="63"/>
      <c r="Q2385" s="64"/>
      <c r="R2385" s="64"/>
      <c r="S2385" s="65"/>
      <c r="T2385" s="63" t="str">
        <f t="shared" si="36"/>
        <v>-
-</v>
      </c>
      <c r="U2385" s="65"/>
      <c r="V2385" s="55" t="s">
        <v>3590</v>
      </c>
      <c r="W2385" s="56"/>
      <c r="X2385" s="57"/>
    </row>
    <row r="2386" spans="1:24" ht="37.65" customHeight="1">
      <c r="A2386" s="2"/>
      <c r="B2386" s="2"/>
      <c r="C2386" s="2"/>
      <c r="D2386" s="2"/>
      <c r="E2386" s="55" t="s">
        <v>3591</v>
      </c>
      <c r="F2386" s="56"/>
      <c r="G2386" s="56"/>
      <c r="H2386" s="56"/>
      <c r="I2386" s="56"/>
      <c r="J2386" s="56"/>
      <c r="K2386" s="57"/>
      <c r="L2386" s="58" t="s">
        <v>65</v>
      </c>
      <c r="M2386" s="59"/>
      <c r="N2386" s="61">
        <v>1</v>
      </c>
      <c r="O2386" s="62"/>
      <c r="P2386" s="63"/>
      <c r="Q2386" s="64"/>
      <c r="R2386" s="64"/>
      <c r="S2386" s="65"/>
      <c r="T2386" s="63" t="str">
        <f t="shared" si="36"/>
        <v>-
-</v>
      </c>
      <c r="U2386" s="65"/>
      <c r="V2386" s="55" t="s">
        <v>3592</v>
      </c>
      <c r="W2386" s="56"/>
      <c r="X2386" s="57"/>
    </row>
    <row r="2387" spans="1:24" ht="37.65" customHeight="1">
      <c r="A2387" s="2"/>
      <c r="B2387" s="2"/>
      <c r="C2387" s="2"/>
      <c r="D2387" s="2"/>
      <c r="E2387" s="55" t="s">
        <v>3593</v>
      </c>
      <c r="F2387" s="56"/>
      <c r="G2387" s="56"/>
      <c r="H2387" s="56"/>
      <c r="I2387" s="56"/>
      <c r="J2387" s="56"/>
      <c r="K2387" s="57"/>
      <c r="L2387" s="58" t="s">
        <v>65</v>
      </c>
      <c r="M2387" s="59"/>
      <c r="N2387" s="61">
        <v>1</v>
      </c>
      <c r="O2387" s="62"/>
      <c r="P2387" s="63"/>
      <c r="Q2387" s="64"/>
      <c r="R2387" s="64"/>
      <c r="S2387" s="65"/>
      <c r="T2387" s="63" t="str">
        <f t="shared" si="36"/>
        <v>-
-</v>
      </c>
      <c r="U2387" s="65"/>
      <c r="V2387" s="55" t="s">
        <v>3594</v>
      </c>
      <c r="W2387" s="56"/>
      <c r="X2387" s="57"/>
    </row>
    <row r="2388" spans="1:24" ht="37.65" customHeight="1">
      <c r="A2388" s="2"/>
      <c r="B2388" s="2"/>
      <c r="C2388" s="2"/>
      <c r="D2388" s="2"/>
      <c r="E2388" s="55" t="s">
        <v>3595</v>
      </c>
      <c r="F2388" s="56"/>
      <c r="G2388" s="56"/>
      <c r="H2388" s="56"/>
      <c r="I2388" s="56"/>
      <c r="J2388" s="56"/>
      <c r="K2388" s="57"/>
      <c r="L2388" s="58" t="s">
        <v>65</v>
      </c>
      <c r="M2388" s="59"/>
      <c r="N2388" s="61">
        <v>1</v>
      </c>
      <c r="O2388" s="62"/>
      <c r="P2388" s="63"/>
      <c r="Q2388" s="64"/>
      <c r="R2388" s="64"/>
      <c r="S2388" s="65"/>
      <c r="T2388" s="63" t="str">
        <f t="shared" si="36"/>
        <v>-
-</v>
      </c>
      <c r="U2388" s="65"/>
      <c r="V2388" s="55" t="s">
        <v>3596</v>
      </c>
      <c r="W2388" s="56"/>
      <c r="X2388" s="57"/>
    </row>
    <row r="2389" spans="1:24" ht="37.65" customHeight="1">
      <c r="A2389" s="2"/>
      <c r="B2389" s="2"/>
      <c r="C2389" s="2"/>
      <c r="D2389" s="2"/>
      <c r="E2389" s="55" t="s">
        <v>3744</v>
      </c>
      <c r="F2389" s="56"/>
      <c r="G2389" s="56"/>
      <c r="H2389" s="56"/>
      <c r="I2389" s="56"/>
      <c r="J2389" s="56"/>
      <c r="K2389" s="57"/>
      <c r="L2389" s="58" t="s">
        <v>65</v>
      </c>
      <c r="M2389" s="59"/>
      <c r="N2389" s="61">
        <v>1</v>
      </c>
      <c r="O2389" s="62"/>
      <c r="P2389" s="63"/>
      <c r="Q2389" s="64"/>
      <c r="R2389" s="64"/>
      <c r="S2389" s="65"/>
      <c r="T2389" s="63" t="str">
        <f t="shared" si="36"/>
        <v>-
-</v>
      </c>
      <c r="U2389" s="65"/>
      <c r="V2389" s="55" t="s">
        <v>3745</v>
      </c>
      <c r="W2389" s="56"/>
      <c r="X2389" s="57"/>
    </row>
    <row r="2390" spans="1:24" ht="18.75" customHeight="1">
      <c r="A2390" s="2"/>
      <c r="B2390" s="2"/>
      <c r="C2390" s="2"/>
      <c r="D2390" s="2"/>
      <c r="E2390" s="55" t="s">
        <v>3405</v>
      </c>
      <c r="F2390" s="56"/>
      <c r="G2390" s="56"/>
      <c r="H2390" s="56"/>
      <c r="I2390" s="56"/>
      <c r="J2390" s="56"/>
      <c r="K2390" s="57"/>
      <c r="L2390" s="58" t="s">
        <v>65</v>
      </c>
      <c r="M2390" s="59"/>
      <c r="N2390" s="61">
        <v>1</v>
      </c>
      <c r="O2390" s="62"/>
      <c r="P2390" s="63"/>
      <c r="Q2390" s="64"/>
      <c r="R2390" s="64"/>
      <c r="S2390" s="65"/>
      <c r="T2390" s="63" t="str">
        <f>IF(COUNT(N2390,P2390)=2,ROUND(N2390*P2390,2),"-")</f>
        <v>-</v>
      </c>
      <c r="U2390" s="65"/>
      <c r="V2390" s="55" t="s">
        <v>3406</v>
      </c>
      <c r="W2390" s="56"/>
      <c r="X2390" s="57"/>
    </row>
    <row r="2391" spans="1:24" ht="18.75" customHeight="1">
      <c r="A2391" s="2"/>
      <c r="B2391" s="2"/>
      <c r="C2391" s="2"/>
      <c r="D2391" s="2"/>
      <c r="E2391" s="55" t="s">
        <v>3407</v>
      </c>
      <c r="F2391" s="56"/>
      <c r="G2391" s="56"/>
      <c r="H2391" s="56"/>
      <c r="I2391" s="56"/>
      <c r="J2391" s="56"/>
      <c r="K2391" s="57"/>
      <c r="L2391" s="58" t="s">
        <v>65</v>
      </c>
      <c r="M2391" s="59"/>
      <c r="N2391" s="61">
        <v>1</v>
      </c>
      <c r="O2391" s="62"/>
      <c r="P2391" s="63" t="str">
        <f>IF(COUNT(T2384,T2385,T2386,T2387,T2388,T2389,T2390)=7,ROUND(SUM(T2384,T2385,T2386,T2387,T2388,T2389,T2390)*0.02,2),"")</f>
        <v/>
      </c>
      <c r="Q2391" s="64"/>
      <c r="R2391" s="64"/>
      <c r="S2391" s="65"/>
      <c r="T2391" s="63" t="str">
        <f>IF(COUNT(N2391,P2391)=2,ROUND(N2391*P2391,2),"-")</f>
        <v>-</v>
      </c>
      <c r="U2391" s="65"/>
      <c r="V2391" s="55" t="s">
        <v>3408</v>
      </c>
      <c r="W2391" s="56"/>
      <c r="X2391" s="57"/>
    </row>
    <row r="2392" spans="1:24" ht="18.899999999999999" customHeight="1">
      <c r="A2392" s="2"/>
      <c r="B2392" s="2"/>
      <c r="C2392" s="2"/>
      <c r="D2392" s="2"/>
      <c r="E2392" s="55" t="s">
        <v>3409</v>
      </c>
      <c r="F2392" s="56"/>
      <c r="G2392" s="56"/>
      <c r="H2392" s="56"/>
      <c r="I2392" s="56"/>
      <c r="J2392" s="56"/>
      <c r="K2392" s="57"/>
      <c r="L2392" s="58" t="s">
        <v>207</v>
      </c>
      <c r="M2392" s="59"/>
      <c r="N2392" s="61">
        <v>1</v>
      </c>
      <c r="O2392" s="62"/>
      <c r="P2392" s="66"/>
      <c r="Q2392" s="67"/>
      <c r="R2392" s="67"/>
      <c r="S2392" s="68"/>
      <c r="T2392" s="63" t="str">
        <f>IF(COUNT(T2384,T2385,T2386,T2387,T2388,T2389,T2390,T2391)=8,SUM(T2384,T2385,T2386,T2387,T2388,T2389,T2390,T2391),"-")</f>
        <v>-</v>
      </c>
      <c r="U2392" s="65"/>
      <c r="V2392" s="55"/>
      <c r="W2392" s="56"/>
      <c r="X2392" s="57"/>
    </row>
    <row r="2393" spans="1:24" ht="18.75" customHeight="1">
      <c r="A2393" s="2"/>
      <c r="B2393" s="2"/>
      <c r="C2393" s="2"/>
      <c r="D2393" s="2"/>
      <c r="E2393" s="55"/>
      <c r="F2393" s="56"/>
      <c r="G2393" s="56"/>
      <c r="H2393" s="56"/>
      <c r="I2393" s="56"/>
      <c r="J2393" s="56"/>
      <c r="K2393" s="57"/>
      <c r="L2393" s="58"/>
      <c r="M2393" s="59"/>
      <c r="N2393" s="69"/>
      <c r="O2393" s="70"/>
      <c r="P2393" s="69"/>
      <c r="Q2393" s="71"/>
      <c r="R2393" s="71"/>
      <c r="S2393" s="70"/>
      <c r="T2393" s="69"/>
      <c r="U2393" s="70"/>
      <c r="V2393" s="55"/>
      <c r="W2393" s="56"/>
      <c r="X2393" s="57"/>
    </row>
    <row r="2394" spans="1:24" ht="18.75" customHeight="1">
      <c r="A2394" s="2"/>
      <c r="B2394" s="2"/>
      <c r="C2394" s="2"/>
      <c r="D2394" s="2"/>
      <c r="E2394" s="55"/>
      <c r="F2394" s="56"/>
      <c r="G2394" s="56"/>
      <c r="H2394" s="56"/>
      <c r="I2394" s="56"/>
      <c r="J2394" s="56"/>
      <c r="K2394" s="57"/>
      <c r="L2394" s="58"/>
      <c r="M2394" s="59"/>
      <c r="N2394" s="69"/>
      <c r="O2394" s="70"/>
      <c r="P2394" s="69"/>
      <c r="Q2394" s="71"/>
      <c r="R2394" s="71"/>
      <c r="S2394" s="70"/>
      <c r="T2394" s="69"/>
      <c r="U2394" s="70"/>
      <c r="V2394" s="55"/>
      <c r="W2394" s="56"/>
      <c r="X2394" s="57"/>
    </row>
    <row r="2395" spans="1:24" ht="18.75" customHeight="1">
      <c r="A2395" s="2"/>
      <c r="B2395" s="2"/>
      <c r="C2395" s="2"/>
      <c r="D2395" s="2"/>
      <c r="E2395" s="55"/>
      <c r="F2395" s="56"/>
      <c r="G2395" s="56"/>
      <c r="H2395" s="56"/>
      <c r="I2395" s="56"/>
      <c r="J2395" s="56"/>
      <c r="K2395" s="57"/>
      <c r="L2395" s="58"/>
      <c r="M2395" s="59"/>
      <c r="N2395" s="69"/>
      <c r="O2395" s="70"/>
      <c r="P2395" s="69"/>
      <c r="Q2395" s="71"/>
      <c r="R2395" s="71"/>
      <c r="S2395" s="70"/>
      <c r="T2395" s="69"/>
      <c r="U2395" s="70"/>
      <c r="V2395" s="55"/>
      <c r="W2395" s="56"/>
      <c r="X2395" s="57"/>
    </row>
    <row r="2396" spans="1:24" ht="18.75" customHeight="1">
      <c r="A2396" s="2"/>
      <c r="B2396" s="2"/>
      <c r="C2396" s="2"/>
      <c r="D2396" s="2"/>
      <c r="E2396" s="55"/>
      <c r="F2396" s="56"/>
      <c r="G2396" s="56"/>
      <c r="H2396" s="56"/>
      <c r="I2396" s="56"/>
      <c r="J2396" s="56"/>
      <c r="K2396" s="57"/>
      <c r="L2396" s="58"/>
      <c r="M2396" s="59"/>
      <c r="N2396" s="69"/>
      <c r="O2396" s="70"/>
      <c r="P2396" s="69"/>
      <c r="Q2396" s="71"/>
      <c r="R2396" s="71"/>
      <c r="S2396" s="70"/>
      <c r="T2396" s="69"/>
      <c r="U2396" s="70"/>
      <c r="V2396" s="55"/>
      <c r="W2396" s="56"/>
      <c r="X2396" s="57"/>
    </row>
    <row r="2397" spans="1:24" ht="18.75" customHeight="1">
      <c r="A2397" s="2"/>
      <c r="B2397" s="2"/>
      <c r="C2397" s="2"/>
      <c r="D2397" s="2"/>
      <c r="E2397" s="55"/>
      <c r="F2397" s="56"/>
      <c r="G2397" s="56"/>
      <c r="H2397" s="56"/>
      <c r="I2397" s="56"/>
      <c r="J2397" s="56"/>
      <c r="K2397" s="57"/>
      <c r="L2397" s="58"/>
      <c r="M2397" s="59"/>
      <c r="N2397" s="69"/>
      <c r="O2397" s="70"/>
      <c r="P2397" s="69"/>
      <c r="Q2397" s="71"/>
      <c r="R2397" s="71"/>
      <c r="S2397" s="70"/>
      <c r="T2397" s="69"/>
      <c r="U2397" s="70"/>
      <c r="V2397" s="55"/>
      <c r="W2397" s="56"/>
      <c r="X2397" s="57"/>
    </row>
    <row r="2398" spans="1:24" ht="18.75" customHeight="1">
      <c r="A2398" s="2"/>
      <c r="B2398" s="2"/>
      <c r="C2398" s="2"/>
      <c r="D2398" s="2"/>
      <c r="E2398" s="55"/>
      <c r="F2398" s="56"/>
      <c r="G2398" s="56"/>
      <c r="H2398" s="56"/>
      <c r="I2398" s="56"/>
      <c r="J2398" s="56"/>
      <c r="K2398" s="57"/>
      <c r="L2398" s="58"/>
      <c r="M2398" s="59"/>
      <c r="N2398" s="69"/>
      <c r="O2398" s="70"/>
      <c r="P2398" s="69"/>
      <c r="Q2398" s="71"/>
      <c r="R2398" s="71"/>
      <c r="S2398" s="70"/>
      <c r="T2398" s="69"/>
      <c r="U2398" s="70"/>
      <c r="V2398" s="55"/>
      <c r="W2398" s="56"/>
      <c r="X2398" s="57"/>
    </row>
    <row r="2399" spans="1:24" ht="18.75" customHeight="1">
      <c r="A2399" s="2"/>
      <c r="B2399" s="2"/>
      <c r="C2399" s="2"/>
      <c r="D2399" s="2"/>
      <c r="E2399" s="55"/>
      <c r="F2399" s="56"/>
      <c r="G2399" s="56"/>
      <c r="H2399" s="56"/>
      <c r="I2399" s="56"/>
      <c r="J2399" s="56"/>
      <c r="K2399" s="57"/>
      <c r="L2399" s="58"/>
      <c r="M2399" s="59"/>
      <c r="N2399" s="69"/>
      <c r="O2399" s="70"/>
      <c r="P2399" s="69"/>
      <c r="Q2399" s="71"/>
      <c r="R2399" s="71"/>
      <c r="S2399" s="70"/>
      <c r="T2399" s="69"/>
      <c r="U2399" s="70"/>
      <c r="V2399" s="55"/>
      <c r="W2399" s="56"/>
      <c r="X2399" s="57"/>
    </row>
    <row r="2400" spans="1:24" ht="18.75" customHeight="1">
      <c r="A2400" s="2"/>
      <c r="B2400" s="2"/>
      <c r="C2400" s="2"/>
      <c r="D2400" s="2"/>
      <c r="E2400" s="55"/>
      <c r="F2400" s="56"/>
      <c r="G2400" s="56"/>
      <c r="H2400" s="56"/>
      <c r="I2400" s="56"/>
      <c r="J2400" s="56"/>
      <c r="K2400" s="57"/>
      <c r="L2400" s="58"/>
      <c r="M2400" s="59"/>
      <c r="N2400" s="69"/>
      <c r="O2400" s="70"/>
      <c r="P2400" s="69"/>
      <c r="Q2400" s="71"/>
      <c r="R2400" s="71"/>
      <c r="S2400" s="70"/>
      <c r="T2400" s="69"/>
      <c r="U2400" s="70"/>
      <c r="V2400" s="55"/>
      <c r="W2400" s="56"/>
      <c r="X2400" s="57"/>
    </row>
    <row r="2401" spans="1:24" ht="18.75" customHeight="1">
      <c r="A2401" s="2"/>
      <c r="B2401" s="2"/>
      <c r="C2401" s="2"/>
      <c r="D2401" s="2"/>
      <c r="E2401" s="55"/>
      <c r="F2401" s="56"/>
      <c r="G2401" s="56"/>
      <c r="H2401" s="56"/>
      <c r="I2401" s="56"/>
      <c r="J2401" s="56"/>
      <c r="K2401" s="57"/>
      <c r="L2401" s="58"/>
      <c r="M2401" s="59"/>
      <c r="N2401" s="69"/>
      <c r="O2401" s="70"/>
      <c r="P2401" s="69"/>
      <c r="Q2401" s="71"/>
      <c r="R2401" s="71"/>
      <c r="S2401" s="70"/>
      <c r="T2401" s="69"/>
      <c r="U2401" s="70"/>
      <c r="V2401" s="55"/>
      <c r="W2401" s="56"/>
      <c r="X2401" s="57"/>
    </row>
    <row r="2402" spans="1:24" ht="18.75" customHeight="1">
      <c r="A2402" s="2"/>
      <c r="B2402" s="2"/>
      <c r="C2402" s="2"/>
      <c r="D2402" s="2"/>
      <c r="E2402" s="55"/>
      <c r="F2402" s="56"/>
      <c r="G2402" s="56"/>
      <c r="H2402" s="56"/>
      <c r="I2402" s="56"/>
      <c r="J2402" s="56"/>
      <c r="K2402" s="57"/>
      <c r="L2402" s="58"/>
      <c r="M2402" s="59"/>
      <c r="N2402" s="69"/>
      <c r="O2402" s="70"/>
      <c r="P2402" s="69"/>
      <c r="Q2402" s="71"/>
      <c r="R2402" s="71"/>
      <c r="S2402" s="70"/>
      <c r="T2402" s="69"/>
      <c r="U2402" s="70"/>
      <c r="V2402" s="55"/>
      <c r="W2402" s="56"/>
      <c r="X2402" s="57"/>
    </row>
    <row r="2403" spans="1:24" ht="18.75" customHeight="1">
      <c r="A2403" s="2"/>
      <c r="B2403" s="2"/>
      <c r="C2403" s="2"/>
      <c r="D2403" s="2"/>
      <c r="E2403" s="55"/>
      <c r="F2403" s="56"/>
      <c r="G2403" s="56"/>
      <c r="H2403" s="56"/>
      <c r="I2403" s="56"/>
      <c r="J2403" s="56"/>
      <c r="K2403" s="57"/>
      <c r="L2403" s="58"/>
      <c r="M2403" s="59"/>
      <c r="N2403" s="69"/>
      <c r="O2403" s="70"/>
      <c r="P2403" s="69"/>
      <c r="Q2403" s="71"/>
      <c r="R2403" s="71"/>
      <c r="S2403" s="70"/>
      <c r="T2403" s="69"/>
      <c r="U2403" s="70"/>
      <c r="V2403" s="55"/>
      <c r="W2403" s="56"/>
      <c r="X2403" s="57"/>
    </row>
    <row r="2404" spans="1:24" ht="18.75" customHeight="1">
      <c r="A2404" s="2"/>
      <c r="B2404" s="2"/>
      <c r="C2404" s="2"/>
      <c r="D2404" s="2"/>
      <c r="E2404" s="55"/>
      <c r="F2404" s="56"/>
      <c r="G2404" s="56"/>
      <c r="H2404" s="56"/>
      <c r="I2404" s="56"/>
      <c r="J2404" s="56"/>
      <c r="K2404" s="57"/>
      <c r="L2404" s="58"/>
      <c r="M2404" s="59"/>
      <c r="N2404" s="69"/>
      <c r="O2404" s="70"/>
      <c r="P2404" s="69"/>
      <c r="Q2404" s="71"/>
      <c r="R2404" s="71"/>
      <c r="S2404" s="70"/>
      <c r="T2404" s="69"/>
      <c r="U2404" s="70"/>
      <c r="V2404" s="55"/>
      <c r="W2404" s="56"/>
      <c r="X2404" s="57"/>
    </row>
    <row r="2405" spans="1:24" ht="18.75" customHeight="1">
      <c r="A2405" s="2"/>
      <c r="B2405" s="2"/>
      <c r="C2405" s="2"/>
      <c r="D2405" s="2"/>
      <c r="E2405" s="55"/>
      <c r="F2405" s="56"/>
      <c r="G2405" s="56"/>
      <c r="H2405" s="56"/>
      <c r="I2405" s="56"/>
      <c r="J2405" s="56"/>
      <c r="K2405" s="57"/>
      <c r="L2405" s="58"/>
      <c r="M2405" s="59"/>
      <c r="N2405" s="69"/>
      <c r="O2405" s="70"/>
      <c r="P2405" s="69"/>
      <c r="Q2405" s="71"/>
      <c r="R2405" s="71"/>
      <c r="S2405" s="70"/>
      <c r="T2405" s="69"/>
      <c r="U2405" s="70"/>
      <c r="V2405" s="55"/>
      <c r="W2405" s="56"/>
      <c r="X2405" s="57"/>
    </row>
    <row r="2406" spans="1:24" ht="37.65" customHeight="1">
      <c r="A2406" s="2"/>
      <c r="B2406" s="2"/>
      <c r="C2406" s="2"/>
      <c r="D2406" s="2"/>
      <c r="E2406" s="55" t="s">
        <v>3410</v>
      </c>
      <c r="F2406" s="56"/>
      <c r="G2406" s="56"/>
      <c r="H2406" s="56"/>
      <c r="I2406" s="56"/>
      <c r="J2406" s="56"/>
      <c r="K2406" s="56"/>
      <c r="L2406" s="56"/>
      <c r="M2406" s="57"/>
      <c r="N2406" s="58" t="s">
        <v>3599</v>
      </c>
      <c r="O2406" s="60"/>
      <c r="P2406" s="60"/>
      <c r="Q2406" s="60"/>
      <c r="R2406" s="60"/>
      <c r="S2406" s="59"/>
      <c r="T2406" s="72" t="str">
        <f>IF(COUNT(T2392,N2392)=2,IF(N2392=0,"-",ROUND(T2392/N2392,2)),"-")</f>
        <v>-</v>
      </c>
      <c r="U2406" s="73"/>
      <c r="V2406" s="55"/>
      <c r="W2406" s="56"/>
      <c r="X2406" s="57"/>
    </row>
    <row r="2407" spans="1:24" ht="49.5" customHeight="1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ht="12" customHeight="1">
      <c r="A2408" s="2"/>
      <c r="B2408" s="2"/>
      <c r="C2408" s="75" t="s">
        <v>42</v>
      </c>
      <c r="D2408" s="75"/>
      <c r="E2408" s="75"/>
      <c r="F2408" s="75"/>
      <c r="G2408" s="75"/>
      <c r="H2408" s="2"/>
      <c r="I2408" s="75" t="s">
        <v>43</v>
      </c>
      <c r="J2408" s="75"/>
      <c r="K2408" s="2"/>
      <c r="L2408" s="2"/>
      <c r="M2408" s="75" t="s">
        <v>44</v>
      </c>
      <c r="N2408" s="75"/>
      <c r="O2408" s="2"/>
      <c r="P2408" s="2"/>
      <c r="Q2408" s="10" t="s">
        <v>43</v>
      </c>
      <c r="R2408" s="2"/>
      <c r="S2408" s="2"/>
      <c r="T2408" s="2"/>
      <c r="U2408" s="2"/>
      <c r="V2408" s="2"/>
      <c r="W2408" s="2"/>
      <c r="X2408" s="2"/>
    </row>
    <row r="2409" spans="1:24" ht="6.45" customHeight="1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ht="20.85" customHeight="1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ht="18" customHeight="1">
      <c r="A2411" s="74" t="s">
        <v>0</v>
      </c>
      <c r="B2411" s="74"/>
      <c r="C2411" s="74"/>
      <c r="D2411" s="74"/>
      <c r="E2411" s="74"/>
      <c r="F2411" s="74"/>
      <c r="G2411" s="74"/>
      <c r="H2411" s="74"/>
      <c r="I2411" s="74"/>
      <c r="J2411" s="74"/>
      <c r="K2411" s="74"/>
      <c r="L2411" s="74"/>
      <c r="M2411" s="74"/>
      <c r="N2411" s="74"/>
      <c r="O2411" s="74"/>
      <c r="P2411" s="74"/>
      <c r="Q2411" s="74"/>
      <c r="R2411" s="74"/>
      <c r="S2411" s="74"/>
      <c r="T2411" s="74"/>
      <c r="U2411" s="74"/>
      <c r="V2411" s="74"/>
      <c r="W2411" s="74"/>
      <c r="X2411" s="74"/>
    </row>
    <row r="2412" spans="1:24" ht="6" customHeight="1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ht="18" customHeight="1">
      <c r="A2413" s="74" t="s">
        <v>3387</v>
      </c>
      <c r="B2413" s="74"/>
      <c r="C2413" s="74"/>
      <c r="D2413" s="74"/>
      <c r="E2413" s="74"/>
      <c r="F2413" s="74"/>
      <c r="G2413" s="74"/>
      <c r="H2413" s="74"/>
      <c r="I2413" s="74"/>
      <c r="J2413" s="74"/>
      <c r="K2413" s="74"/>
      <c r="L2413" s="74"/>
      <c r="M2413" s="74"/>
      <c r="N2413" s="74"/>
      <c r="O2413" s="74"/>
      <c r="P2413" s="74"/>
      <c r="Q2413" s="74"/>
      <c r="R2413" s="74"/>
      <c r="S2413" s="74"/>
      <c r="T2413" s="74"/>
      <c r="U2413" s="74"/>
      <c r="V2413" s="74"/>
      <c r="W2413" s="74"/>
      <c r="X2413" s="74"/>
    </row>
    <row r="2414" spans="1:24" ht="4.05" customHeight="1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ht="12" customHeight="1">
      <c r="A2415" s="2"/>
      <c r="B2415" s="2"/>
      <c r="C2415" s="2"/>
      <c r="D2415" s="2"/>
      <c r="E2415" s="2"/>
      <c r="F2415" s="75" t="s">
        <v>3388</v>
      </c>
      <c r="G2415" s="75"/>
      <c r="H2415" s="75"/>
      <c r="I2415" s="75"/>
      <c r="J2415" s="75"/>
      <c r="K2415" s="75"/>
      <c r="L2415" s="75"/>
      <c r="M2415" s="75"/>
      <c r="N2415" s="75"/>
      <c r="O2415" s="75"/>
      <c r="P2415" s="75"/>
      <c r="Q2415" s="75"/>
      <c r="R2415" s="75"/>
      <c r="S2415" s="2"/>
      <c r="T2415" s="2"/>
      <c r="U2415" s="2"/>
      <c r="V2415" s="2"/>
      <c r="W2415" s="2"/>
      <c r="X2415" s="2"/>
    </row>
    <row r="2416" spans="1:24" ht="1.05" customHeight="1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ht="2.7" customHeight="1">
      <c r="A2417" s="2"/>
      <c r="B2417" s="2"/>
      <c r="C2417" s="2"/>
      <c r="D2417" s="2"/>
      <c r="E2417" s="2"/>
      <c r="F2417" s="75" t="s">
        <v>3389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ht="9.15" customHeight="1">
      <c r="A2418" s="2"/>
      <c r="B2418" s="2"/>
      <c r="C2418" s="2"/>
      <c r="D2418" s="2"/>
      <c r="E2418" s="2"/>
      <c r="F2418" s="75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76" t="s">
        <v>2</v>
      </c>
      <c r="V2418" s="76"/>
      <c r="W2418" s="76"/>
      <c r="X2418" s="76"/>
    </row>
    <row r="2419" spans="1:24" ht="2.7" customHeight="1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76"/>
      <c r="V2419" s="76"/>
      <c r="W2419" s="76"/>
      <c r="X2419" s="76"/>
    </row>
    <row r="2420" spans="1:24" ht="0.45" customHeight="1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ht="2.1" customHeight="1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75" t="s">
        <v>3749</v>
      </c>
      <c r="V2421" s="75"/>
      <c r="W2421" s="75"/>
      <c r="X2421" s="2"/>
    </row>
    <row r="2422" spans="1:24" ht="9.75" customHeight="1">
      <c r="A2422" s="2"/>
      <c r="B2422" s="75" t="s">
        <v>3391</v>
      </c>
      <c r="C2422" s="75"/>
      <c r="D2422" s="2"/>
      <c r="E2422" s="2"/>
      <c r="F2422" s="75" t="s">
        <v>3392</v>
      </c>
      <c r="G2422" s="75"/>
      <c r="H2422" s="75"/>
      <c r="I2422" s="75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75"/>
      <c r="V2422" s="75"/>
      <c r="W2422" s="75"/>
      <c r="X2422" s="2"/>
    </row>
    <row r="2423" spans="1:24" ht="2.1" customHeight="1">
      <c r="A2423" s="2"/>
      <c r="B2423" s="75"/>
      <c r="C2423" s="75"/>
      <c r="D2423" s="2"/>
      <c r="E2423" s="2"/>
      <c r="F2423" s="75"/>
      <c r="G2423" s="75"/>
      <c r="H2423" s="75"/>
      <c r="I2423" s="75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ht="1.8" customHeight="1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ht="36.75" customHeight="1">
      <c r="A2425" s="49" t="s">
        <v>335</v>
      </c>
      <c r="B2425" s="50"/>
      <c r="C2425" s="50"/>
      <c r="D2425" s="51"/>
      <c r="E2425" s="49" t="s">
        <v>3750</v>
      </c>
      <c r="F2425" s="50"/>
      <c r="G2425" s="50"/>
      <c r="H2425" s="50"/>
      <c r="I2425" s="50"/>
      <c r="J2425" s="50"/>
      <c r="K2425" s="50"/>
      <c r="L2425" s="50"/>
      <c r="M2425" s="51"/>
      <c r="N2425" s="52" t="s">
        <v>3585</v>
      </c>
      <c r="O2425" s="53"/>
      <c r="P2425" s="53"/>
      <c r="Q2425" s="53"/>
      <c r="R2425" s="53"/>
      <c r="S2425" s="54"/>
      <c r="T2425" s="49" t="s">
        <v>3751</v>
      </c>
      <c r="U2425" s="50"/>
      <c r="V2425" s="50"/>
      <c r="W2425" s="50"/>
      <c r="X2425" s="51"/>
    </row>
    <row r="2426" spans="1:24" ht="18.75" customHeight="1">
      <c r="A2426" s="2"/>
      <c r="B2426" s="2"/>
      <c r="C2426" s="2"/>
      <c r="D2426" s="2"/>
      <c r="E2426" s="55" t="s">
        <v>3396</v>
      </c>
      <c r="F2426" s="56"/>
      <c r="G2426" s="56"/>
      <c r="H2426" s="56"/>
      <c r="I2426" s="56"/>
      <c r="J2426" s="56"/>
      <c r="K2426" s="57"/>
      <c r="L2426" s="58" t="s">
        <v>3397</v>
      </c>
      <c r="M2426" s="59"/>
      <c r="N2426" s="58" t="s">
        <v>3398</v>
      </c>
      <c r="O2426" s="59"/>
      <c r="P2426" s="58" t="s">
        <v>3399</v>
      </c>
      <c r="Q2426" s="60"/>
      <c r="R2426" s="60"/>
      <c r="S2426" s="59"/>
      <c r="T2426" s="58" t="s">
        <v>3400</v>
      </c>
      <c r="U2426" s="59"/>
      <c r="V2426" s="58" t="s">
        <v>53</v>
      </c>
      <c r="W2426" s="60"/>
      <c r="X2426" s="59"/>
    </row>
    <row r="2427" spans="1:24" ht="37.65" customHeight="1">
      <c r="A2427" s="2"/>
      <c r="B2427" s="2"/>
      <c r="C2427" s="2"/>
      <c r="D2427" s="2"/>
      <c r="E2427" s="55" t="s">
        <v>3587</v>
      </c>
      <c r="F2427" s="56"/>
      <c r="G2427" s="56"/>
      <c r="H2427" s="56"/>
      <c r="I2427" s="56"/>
      <c r="J2427" s="56"/>
      <c r="K2427" s="57"/>
      <c r="L2427" s="58" t="s">
        <v>58</v>
      </c>
      <c r="M2427" s="59"/>
      <c r="N2427" s="61">
        <v>18</v>
      </c>
      <c r="O2427" s="62"/>
      <c r="P2427" s="63"/>
      <c r="Q2427" s="64"/>
      <c r="R2427" s="64"/>
      <c r="S2427" s="65"/>
      <c r="T2427" s="63" t="str">
        <f>IF(COUNT(N2427,P2427)=2,ROUND(N2427*P2427,2),"-
-")</f>
        <v>-
-</v>
      </c>
      <c r="U2427" s="65"/>
      <c r="V2427" s="55" t="s">
        <v>3588</v>
      </c>
      <c r="W2427" s="56"/>
      <c r="X2427" s="57"/>
    </row>
    <row r="2428" spans="1:24" ht="37.65" customHeight="1">
      <c r="A2428" s="2"/>
      <c r="B2428" s="2"/>
      <c r="C2428" s="2"/>
      <c r="D2428" s="2"/>
      <c r="E2428" s="55" t="s">
        <v>3589</v>
      </c>
      <c r="F2428" s="56"/>
      <c r="G2428" s="56"/>
      <c r="H2428" s="56"/>
      <c r="I2428" s="56"/>
      <c r="J2428" s="56"/>
      <c r="K2428" s="57"/>
      <c r="L2428" s="58" t="s">
        <v>58</v>
      </c>
      <c r="M2428" s="59"/>
      <c r="N2428" s="61">
        <v>36</v>
      </c>
      <c r="O2428" s="62"/>
      <c r="P2428" s="63"/>
      <c r="Q2428" s="64"/>
      <c r="R2428" s="64"/>
      <c r="S2428" s="65"/>
      <c r="T2428" s="63" t="str">
        <f>IF(COUNT(N2428,P2428)=2,ROUND(N2428*P2428,2),"-
-")</f>
        <v>-
-</v>
      </c>
      <c r="U2428" s="65"/>
      <c r="V2428" s="55" t="s">
        <v>3590</v>
      </c>
      <c r="W2428" s="56"/>
      <c r="X2428" s="57"/>
    </row>
    <row r="2429" spans="1:24" ht="37.65" customHeight="1">
      <c r="A2429" s="2"/>
      <c r="B2429" s="2"/>
      <c r="C2429" s="2"/>
      <c r="D2429" s="2"/>
      <c r="E2429" s="55" t="s">
        <v>3591</v>
      </c>
      <c r="F2429" s="56"/>
      <c r="G2429" s="56"/>
      <c r="H2429" s="56"/>
      <c r="I2429" s="56"/>
      <c r="J2429" s="56"/>
      <c r="K2429" s="57"/>
      <c r="L2429" s="58" t="s">
        <v>65</v>
      </c>
      <c r="M2429" s="59"/>
      <c r="N2429" s="61">
        <v>1</v>
      </c>
      <c r="O2429" s="62"/>
      <c r="P2429" s="63"/>
      <c r="Q2429" s="64"/>
      <c r="R2429" s="64"/>
      <c r="S2429" s="65"/>
      <c r="T2429" s="63" t="str">
        <f>IF(COUNT(N2429,P2429)=2,ROUND(N2429*P2429,2),"-
-")</f>
        <v>-
-</v>
      </c>
      <c r="U2429" s="65"/>
      <c r="V2429" s="55" t="s">
        <v>3592</v>
      </c>
      <c r="W2429" s="56"/>
      <c r="X2429" s="57"/>
    </row>
    <row r="2430" spans="1:24" ht="37.65" customHeight="1">
      <c r="A2430" s="2"/>
      <c r="B2430" s="2"/>
      <c r="C2430" s="2"/>
      <c r="D2430" s="2"/>
      <c r="E2430" s="55" t="s">
        <v>3593</v>
      </c>
      <c r="F2430" s="56"/>
      <c r="G2430" s="56"/>
      <c r="H2430" s="56"/>
      <c r="I2430" s="56"/>
      <c r="J2430" s="56"/>
      <c r="K2430" s="57"/>
      <c r="L2430" s="58" t="s">
        <v>65</v>
      </c>
      <c r="M2430" s="59"/>
      <c r="N2430" s="61">
        <v>1</v>
      </c>
      <c r="O2430" s="62"/>
      <c r="P2430" s="63"/>
      <c r="Q2430" s="64"/>
      <c r="R2430" s="64"/>
      <c r="S2430" s="65"/>
      <c r="T2430" s="63" t="str">
        <f>IF(COUNT(N2430,P2430)=2,ROUND(N2430*P2430,2),"-
-")</f>
        <v>-
-</v>
      </c>
      <c r="U2430" s="65"/>
      <c r="V2430" s="55" t="s">
        <v>3594</v>
      </c>
      <c r="W2430" s="56"/>
      <c r="X2430" s="57"/>
    </row>
    <row r="2431" spans="1:24" ht="37.65" customHeight="1">
      <c r="A2431" s="2"/>
      <c r="B2431" s="2"/>
      <c r="C2431" s="2"/>
      <c r="D2431" s="2"/>
      <c r="E2431" s="55" t="s">
        <v>3595</v>
      </c>
      <c r="F2431" s="56"/>
      <c r="G2431" s="56"/>
      <c r="H2431" s="56"/>
      <c r="I2431" s="56"/>
      <c r="J2431" s="56"/>
      <c r="K2431" s="57"/>
      <c r="L2431" s="58" t="s">
        <v>65</v>
      </c>
      <c r="M2431" s="59"/>
      <c r="N2431" s="61">
        <v>1</v>
      </c>
      <c r="O2431" s="62"/>
      <c r="P2431" s="63"/>
      <c r="Q2431" s="64"/>
      <c r="R2431" s="64"/>
      <c r="S2431" s="65"/>
      <c r="T2431" s="63" t="str">
        <f>IF(COUNT(N2431,P2431)=2,ROUND(N2431*P2431,2),"-
-")</f>
        <v>-
-</v>
      </c>
      <c r="U2431" s="65"/>
      <c r="V2431" s="55" t="s">
        <v>3596</v>
      </c>
      <c r="W2431" s="56"/>
      <c r="X2431" s="57"/>
    </row>
    <row r="2432" spans="1:24" ht="18.75" customHeight="1">
      <c r="A2432" s="2"/>
      <c r="B2432" s="2"/>
      <c r="C2432" s="2"/>
      <c r="D2432" s="2"/>
      <c r="E2432" s="55" t="s">
        <v>3405</v>
      </c>
      <c r="F2432" s="56"/>
      <c r="G2432" s="56"/>
      <c r="H2432" s="56"/>
      <c r="I2432" s="56"/>
      <c r="J2432" s="56"/>
      <c r="K2432" s="57"/>
      <c r="L2432" s="58" t="s">
        <v>65</v>
      </c>
      <c r="M2432" s="59"/>
      <c r="N2432" s="61">
        <v>1</v>
      </c>
      <c r="O2432" s="62"/>
      <c r="P2432" s="63"/>
      <c r="Q2432" s="64"/>
      <c r="R2432" s="64"/>
      <c r="S2432" s="65"/>
      <c r="T2432" s="63" t="str">
        <f>IF(COUNT(N2432,P2432)=2,ROUND(N2432*P2432,2),"-")</f>
        <v>-</v>
      </c>
      <c r="U2432" s="65"/>
      <c r="V2432" s="55" t="s">
        <v>3406</v>
      </c>
      <c r="W2432" s="56"/>
      <c r="X2432" s="57"/>
    </row>
    <row r="2433" spans="1:24" ht="18.75" customHeight="1">
      <c r="A2433" s="2"/>
      <c r="B2433" s="2"/>
      <c r="C2433" s="2"/>
      <c r="D2433" s="2"/>
      <c r="E2433" s="55" t="s">
        <v>3407</v>
      </c>
      <c r="F2433" s="56"/>
      <c r="G2433" s="56"/>
      <c r="H2433" s="56"/>
      <c r="I2433" s="56"/>
      <c r="J2433" s="56"/>
      <c r="K2433" s="57"/>
      <c r="L2433" s="58" t="s">
        <v>65</v>
      </c>
      <c r="M2433" s="59"/>
      <c r="N2433" s="61">
        <v>1</v>
      </c>
      <c r="O2433" s="62"/>
      <c r="P2433" s="63" t="str">
        <f>IF(COUNT(T2427,T2428,T2429,T2430,T2431,T2432)=6,ROUND(SUM(T2427,T2428,T2429,T2430,T2431,T2432)*0.02,2),"")</f>
        <v/>
      </c>
      <c r="Q2433" s="64"/>
      <c r="R2433" s="64"/>
      <c r="S2433" s="65"/>
      <c r="T2433" s="63" t="str">
        <f>IF(COUNT(N2433,P2433)=2,ROUND(N2433*P2433,2),"-")</f>
        <v>-</v>
      </c>
      <c r="U2433" s="65"/>
      <c r="V2433" s="55" t="s">
        <v>3408</v>
      </c>
      <c r="W2433" s="56"/>
      <c r="X2433" s="57"/>
    </row>
    <row r="2434" spans="1:24" ht="18.899999999999999" customHeight="1">
      <c r="A2434" s="2"/>
      <c r="B2434" s="2"/>
      <c r="C2434" s="2"/>
      <c r="D2434" s="2"/>
      <c r="E2434" s="55" t="s">
        <v>3409</v>
      </c>
      <c r="F2434" s="56"/>
      <c r="G2434" s="56"/>
      <c r="H2434" s="56"/>
      <c r="I2434" s="56"/>
      <c r="J2434" s="56"/>
      <c r="K2434" s="57"/>
      <c r="L2434" s="58" t="s">
        <v>207</v>
      </c>
      <c r="M2434" s="59"/>
      <c r="N2434" s="61">
        <v>1</v>
      </c>
      <c r="O2434" s="62"/>
      <c r="P2434" s="66"/>
      <c r="Q2434" s="67"/>
      <c r="R2434" s="67"/>
      <c r="S2434" s="68"/>
      <c r="T2434" s="63" t="str">
        <f>IF(COUNT(T2427,T2428,T2429,T2430,T2431,T2432,T2433)=7,SUM(T2427,T2428,T2429,T2430,T2431,T2432,T2433),"-")</f>
        <v>-</v>
      </c>
      <c r="U2434" s="65"/>
      <c r="V2434" s="55"/>
      <c r="W2434" s="56"/>
      <c r="X2434" s="57"/>
    </row>
    <row r="2435" spans="1:24" ht="18.75" customHeight="1">
      <c r="A2435" s="2"/>
      <c r="B2435" s="2"/>
      <c r="C2435" s="2"/>
      <c r="D2435" s="2"/>
      <c r="E2435" s="55"/>
      <c r="F2435" s="56"/>
      <c r="G2435" s="56"/>
      <c r="H2435" s="56"/>
      <c r="I2435" s="56"/>
      <c r="J2435" s="56"/>
      <c r="K2435" s="57"/>
      <c r="L2435" s="58"/>
      <c r="M2435" s="59"/>
      <c r="N2435" s="69"/>
      <c r="O2435" s="70"/>
      <c r="P2435" s="69"/>
      <c r="Q2435" s="71"/>
      <c r="R2435" s="71"/>
      <c r="S2435" s="70"/>
      <c r="T2435" s="69"/>
      <c r="U2435" s="70"/>
      <c r="V2435" s="55"/>
      <c r="W2435" s="56"/>
      <c r="X2435" s="57"/>
    </row>
    <row r="2436" spans="1:24" ht="18.75" customHeight="1">
      <c r="A2436" s="2"/>
      <c r="B2436" s="2"/>
      <c r="C2436" s="2"/>
      <c r="D2436" s="2"/>
      <c r="E2436" s="55"/>
      <c r="F2436" s="56"/>
      <c r="G2436" s="56"/>
      <c r="H2436" s="56"/>
      <c r="I2436" s="56"/>
      <c r="J2436" s="56"/>
      <c r="K2436" s="57"/>
      <c r="L2436" s="58"/>
      <c r="M2436" s="59"/>
      <c r="N2436" s="69"/>
      <c r="O2436" s="70"/>
      <c r="P2436" s="69"/>
      <c r="Q2436" s="71"/>
      <c r="R2436" s="71"/>
      <c r="S2436" s="70"/>
      <c r="T2436" s="69"/>
      <c r="U2436" s="70"/>
      <c r="V2436" s="55"/>
      <c r="W2436" s="56"/>
      <c r="X2436" s="57"/>
    </row>
    <row r="2437" spans="1:24" ht="18.75" customHeight="1">
      <c r="A2437" s="2"/>
      <c r="B2437" s="2"/>
      <c r="C2437" s="2"/>
      <c r="D2437" s="2"/>
      <c r="E2437" s="55"/>
      <c r="F2437" s="56"/>
      <c r="G2437" s="56"/>
      <c r="H2437" s="56"/>
      <c r="I2437" s="56"/>
      <c r="J2437" s="56"/>
      <c r="K2437" s="57"/>
      <c r="L2437" s="58"/>
      <c r="M2437" s="59"/>
      <c r="N2437" s="69"/>
      <c r="O2437" s="70"/>
      <c r="P2437" s="69"/>
      <c r="Q2437" s="71"/>
      <c r="R2437" s="71"/>
      <c r="S2437" s="70"/>
      <c r="T2437" s="69"/>
      <c r="U2437" s="70"/>
      <c r="V2437" s="55"/>
      <c r="W2437" s="56"/>
      <c r="X2437" s="57"/>
    </row>
    <row r="2438" spans="1:24" ht="18.75" customHeight="1">
      <c r="A2438" s="2"/>
      <c r="B2438" s="2"/>
      <c r="C2438" s="2"/>
      <c r="D2438" s="2"/>
      <c r="E2438" s="55"/>
      <c r="F2438" s="56"/>
      <c r="G2438" s="56"/>
      <c r="H2438" s="56"/>
      <c r="I2438" s="56"/>
      <c r="J2438" s="56"/>
      <c r="K2438" s="57"/>
      <c r="L2438" s="58"/>
      <c r="M2438" s="59"/>
      <c r="N2438" s="69"/>
      <c r="O2438" s="70"/>
      <c r="P2438" s="69"/>
      <c r="Q2438" s="71"/>
      <c r="R2438" s="71"/>
      <c r="S2438" s="70"/>
      <c r="T2438" s="69"/>
      <c r="U2438" s="70"/>
      <c r="V2438" s="55"/>
      <c r="W2438" s="56"/>
      <c r="X2438" s="57"/>
    </row>
    <row r="2439" spans="1:24" ht="18.75" customHeight="1">
      <c r="A2439" s="2"/>
      <c r="B2439" s="2"/>
      <c r="C2439" s="2"/>
      <c r="D2439" s="2"/>
      <c r="E2439" s="55"/>
      <c r="F2439" s="56"/>
      <c r="G2439" s="56"/>
      <c r="H2439" s="56"/>
      <c r="I2439" s="56"/>
      <c r="J2439" s="56"/>
      <c r="K2439" s="57"/>
      <c r="L2439" s="58"/>
      <c r="M2439" s="59"/>
      <c r="N2439" s="69"/>
      <c r="O2439" s="70"/>
      <c r="P2439" s="69"/>
      <c r="Q2439" s="71"/>
      <c r="R2439" s="71"/>
      <c r="S2439" s="70"/>
      <c r="T2439" s="69"/>
      <c r="U2439" s="70"/>
      <c r="V2439" s="55"/>
      <c r="W2439" s="56"/>
      <c r="X2439" s="57"/>
    </row>
    <row r="2440" spans="1:24" ht="18.75" customHeight="1">
      <c r="A2440" s="2"/>
      <c r="B2440" s="2"/>
      <c r="C2440" s="2"/>
      <c r="D2440" s="2"/>
      <c r="E2440" s="55"/>
      <c r="F2440" s="56"/>
      <c r="G2440" s="56"/>
      <c r="H2440" s="56"/>
      <c r="I2440" s="56"/>
      <c r="J2440" s="56"/>
      <c r="K2440" s="57"/>
      <c r="L2440" s="58"/>
      <c r="M2440" s="59"/>
      <c r="N2440" s="69"/>
      <c r="O2440" s="70"/>
      <c r="P2440" s="69"/>
      <c r="Q2440" s="71"/>
      <c r="R2440" s="71"/>
      <c r="S2440" s="70"/>
      <c r="T2440" s="69"/>
      <c r="U2440" s="70"/>
      <c r="V2440" s="55"/>
      <c r="W2440" s="56"/>
      <c r="X2440" s="57"/>
    </row>
    <row r="2441" spans="1:24" ht="18.75" customHeight="1">
      <c r="A2441" s="2"/>
      <c r="B2441" s="2"/>
      <c r="C2441" s="2"/>
      <c r="D2441" s="2"/>
      <c r="E2441" s="55"/>
      <c r="F2441" s="56"/>
      <c r="G2441" s="56"/>
      <c r="H2441" s="56"/>
      <c r="I2441" s="56"/>
      <c r="J2441" s="56"/>
      <c r="K2441" s="57"/>
      <c r="L2441" s="58"/>
      <c r="M2441" s="59"/>
      <c r="N2441" s="69"/>
      <c r="O2441" s="70"/>
      <c r="P2441" s="69"/>
      <c r="Q2441" s="71"/>
      <c r="R2441" s="71"/>
      <c r="S2441" s="70"/>
      <c r="T2441" s="69"/>
      <c r="U2441" s="70"/>
      <c r="V2441" s="55"/>
      <c r="W2441" s="56"/>
      <c r="X2441" s="57"/>
    </row>
    <row r="2442" spans="1:24" ht="18.75" customHeight="1">
      <c r="A2442" s="2"/>
      <c r="B2442" s="2"/>
      <c r="C2442" s="2"/>
      <c r="D2442" s="2"/>
      <c r="E2442" s="55"/>
      <c r="F2442" s="56"/>
      <c r="G2442" s="56"/>
      <c r="H2442" s="56"/>
      <c r="I2442" s="56"/>
      <c r="J2442" s="56"/>
      <c r="K2442" s="57"/>
      <c r="L2442" s="58"/>
      <c r="M2442" s="59"/>
      <c r="N2442" s="69"/>
      <c r="O2442" s="70"/>
      <c r="P2442" s="69"/>
      <c r="Q2442" s="71"/>
      <c r="R2442" s="71"/>
      <c r="S2442" s="70"/>
      <c r="T2442" s="69"/>
      <c r="U2442" s="70"/>
      <c r="V2442" s="55"/>
      <c r="W2442" s="56"/>
      <c r="X2442" s="57"/>
    </row>
    <row r="2443" spans="1:24" ht="18.75" customHeight="1">
      <c r="A2443" s="2"/>
      <c r="B2443" s="2"/>
      <c r="C2443" s="2"/>
      <c r="D2443" s="2"/>
      <c r="E2443" s="55"/>
      <c r="F2443" s="56"/>
      <c r="G2443" s="56"/>
      <c r="H2443" s="56"/>
      <c r="I2443" s="56"/>
      <c r="J2443" s="56"/>
      <c r="K2443" s="57"/>
      <c r="L2443" s="58"/>
      <c r="M2443" s="59"/>
      <c r="N2443" s="69"/>
      <c r="O2443" s="70"/>
      <c r="P2443" s="69"/>
      <c r="Q2443" s="71"/>
      <c r="R2443" s="71"/>
      <c r="S2443" s="70"/>
      <c r="T2443" s="69"/>
      <c r="U2443" s="70"/>
      <c r="V2443" s="55"/>
      <c r="W2443" s="56"/>
      <c r="X2443" s="57"/>
    </row>
    <row r="2444" spans="1:24" ht="18.75" customHeight="1">
      <c r="A2444" s="2"/>
      <c r="B2444" s="2"/>
      <c r="C2444" s="2"/>
      <c r="D2444" s="2"/>
      <c r="E2444" s="55"/>
      <c r="F2444" s="56"/>
      <c r="G2444" s="56"/>
      <c r="H2444" s="56"/>
      <c r="I2444" s="56"/>
      <c r="J2444" s="56"/>
      <c r="K2444" s="57"/>
      <c r="L2444" s="58"/>
      <c r="M2444" s="59"/>
      <c r="N2444" s="69"/>
      <c r="O2444" s="70"/>
      <c r="P2444" s="69"/>
      <c r="Q2444" s="71"/>
      <c r="R2444" s="71"/>
      <c r="S2444" s="70"/>
      <c r="T2444" s="69"/>
      <c r="U2444" s="70"/>
      <c r="V2444" s="55"/>
      <c r="W2444" s="56"/>
      <c r="X2444" s="57"/>
    </row>
    <row r="2445" spans="1:24" ht="18.75" customHeight="1">
      <c r="A2445" s="2"/>
      <c r="B2445" s="2"/>
      <c r="C2445" s="2"/>
      <c r="D2445" s="2"/>
      <c r="E2445" s="55"/>
      <c r="F2445" s="56"/>
      <c r="G2445" s="56"/>
      <c r="H2445" s="56"/>
      <c r="I2445" s="56"/>
      <c r="J2445" s="56"/>
      <c r="K2445" s="57"/>
      <c r="L2445" s="58"/>
      <c r="M2445" s="59"/>
      <c r="N2445" s="69"/>
      <c r="O2445" s="70"/>
      <c r="P2445" s="69"/>
      <c r="Q2445" s="71"/>
      <c r="R2445" s="71"/>
      <c r="S2445" s="70"/>
      <c r="T2445" s="69"/>
      <c r="U2445" s="70"/>
      <c r="V2445" s="55"/>
      <c r="W2445" s="56"/>
      <c r="X2445" s="57"/>
    </row>
    <row r="2446" spans="1:24" ht="18.75" customHeight="1">
      <c r="A2446" s="2"/>
      <c r="B2446" s="2"/>
      <c r="C2446" s="2"/>
      <c r="D2446" s="2"/>
      <c r="E2446" s="55"/>
      <c r="F2446" s="56"/>
      <c r="G2446" s="56"/>
      <c r="H2446" s="56"/>
      <c r="I2446" s="56"/>
      <c r="J2446" s="56"/>
      <c r="K2446" s="57"/>
      <c r="L2446" s="58"/>
      <c r="M2446" s="59"/>
      <c r="N2446" s="69"/>
      <c r="O2446" s="70"/>
      <c r="P2446" s="69"/>
      <c r="Q2446" s="71"/>
      <c r="R2446" s="71"/>
      <c r="S2446" s="70"/>
      <c r="T2446" s="69"/>
      <c r="U2446" s="70"/>
      <c r="V2446" s="55"/>
      <c r="W2446" s="56"/>
      <c r="X2446" s="57"/>
    </row>
    <row r="2447" spans="1:24" ht="18.75" customHeight="1">
      <c r="A2447" s="2"/>
      <c r="B2447" s="2"/>
      <c r="C2447" s="2"/>
      <c r="D2447" s="2"/>
      <c r="E2447" s="55"/>
      <c r="F2447" s="56"/>
      <c r="G2447" s="56"/>
      <c r="H2447" s="56"/>
      <c r="I2447" s="56"/>
      <c r="J2447" s="56"/>
      <c r="K2447" s="57"/>
      <c r="L2447" s="58"/>
      <c r="M2447" s="59"/>
      <c r="N2447" s="69"/>
      <c r="O2447" s="70"/>
      <c r="P2447" s="69"/>
      <c r="Q2447" s="71"/>
      <c r="R2447" s="71"/>
      <c r="S2447" s="70"/>
      <c r="T2447" s="69"/>
      <c r="U2447" s="70"/>
      <c r="V2447" s="55"/>
      <c r="W2447" s="56"/>
      <c r="X2447" s="57"/>
    </row>
    <row r="2448" spans="1:24" ht="18.75" customHeight="1">
      <c r="A2448" s="2"/>
      <c r="B2448" s="2"/>
      <c r="C2448" s="2"/>
      <c r="D2448" s="2"/>
      <c r="E2448" s="55"/>
      <c r="F2448" s="56"/>
      <c r="G2448" s="56"/>
      <c r="H2448" s="56"/>
      <c r="I2448" s="56"/>
      <c r="J2448" s="56"/>
      <c r="K2448" s="57"/>
      <c r="L2448" s="58"/>
      <c r="M2448" s="59"/>
      <c r="N2448" s="69"/>
      <c r="O2448" s="70"/>
      <c r="P2448" s="69"/>
      <c r="Q2448" s="71"/>
      <c r="R2448" s="71"/>
      <c r="S2448" s="70"/>
      <c r="T2448" s="69"/>
      <c r="U2448" s="70"/>
      <c r="V2448" s="55"/>
      <c r="W2448" s="56"/>
      <c r="X2448" s="57"/>
    </row>
    <row r="2449" spans="1:24" ht="18.75" customHeight="1">
      <c r="A2449" s="2"/>
      <c r="B2449" s="2"/>
      <c r="C2449" s="2"/>
      <c r="D2449" s="2"/>
      <c r="E2449" s="55"/>
      <c r="F2449" s="56"/>
      <c r="G2449" s="56"/>
      <c r="H2449" s="56"/>
      <c r="I2449" s="56"/>
      <c r="J2449" s="56"/>
      <c r="K2449" s="57"/>
      <c r="L2449" s="58"/>
      <c r="M2449" s="59"/>
      <c r="N2449" s="69"/>
      <c r="O2449" s="70"/>
      <c r="P2449" s="69"/>
      <c r="Q2449" s="71"/>
      <c r="R2449" s="71"/>
      <c r="S2449" s="70"/>
      <c r="T2449" s="69"/>
      <c r="U2449" s="70"/>
      <c r="V2449" s="55"/>
      <c r="W2449" s="56"/>
      <c r="X2449" s="57"/>
    </row>
    <row r="2450" spans="1:24" ht="37.65" customHeight="1">
      <c r="A2450" s="2"/>
      <c r="B2450" s="2"/>
      <c r="C2450" s="2"/>
      <c r="D2450" s="2"/>
      <c r="E2450" s="55" t="s">
        <v>3410</v>
      </c>
      <c r="F2450" s="56"/>
      <c r="G2450" s="56"/>
      <c r="H2450" s="56"/>
      <c r="I2450" s="56"/>
      <c r="J2450" s="56"/>
      <c r="K2450" s="56"/>
      <c r="L2450" s="56"/>
      <c r="M2450" s="57"/>
      <c r="N2450" s="58" t="s">
        <v>3599</v>
      </c>
      <c r="O2450" s="60"/>
      <c r="P2450" s="60"/>
      <c r="Q2450" s="60"/>
      <c r="R2450" s="60"/>
      <c r="S2450" s="59"/>
      <c r="T2450" s="72" t="str">
        <f>IF(COUNT(T2434,N2434)=2,IF(N2434=0,"-",ROUND(T2434/N2434,2)),"-")</f>
        <v>-</v>
      </c>
      <c r="U2450" s="73"/>
      <c r="V2450" s="55"/>
      <c r="W2450" s="56"/>
      <c r="X2450" s="57"/>
    </row>
    <row r="2451" spans="1:24" ht="49.5" customHeight="1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ht="12" customHeight="1">
      <c r="A2452" s="2"/>
      <c r="B2452" s="2"/>
      <c r="C2452" s="75" t="s">
        <v>42</v>
      </c>
      <c r="D2452" s="75"/>
      <c r="E2452" s="75"/>
      <c r="F2452" s="75"/>
      <c r="G2452" s="75"/>
      <c r="H2452" s="2"/>
      <c r="I2452" s="75" t="s">
        <v>43</v>
      </c>
      <c r="J2452" s="75"/>
      <c r="K2452" s="2"/>
      <c r="L2452" s="2"/>
      <c r="M2452" s="75" t="s">
        <v>44</v>
      </c>
      <c r="N2452" s="75"/>
      <c r="O2452" s="2"/>
      <c r="P2452" s="2"/>
      <c r="Q2452" s="10" t="s">
        <v>43</v>
      </c>
      <c r="R2452" s="2"/>
      <c r="S2452" s="2"/>
      <c r="T2452" s="2"/>
      <c r="U2452" s="2"/>
      <c r="V2452" s="2"/>
      <c r="W2452" s="2"/>
      <c r="X2452" s="2"/>
    </row>
    <row r="2453" spans="1:24" ht="6.45" customHeight="1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ht="20.85" customHeight="1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ht="18" customHeight="1">
      <c r="A2455" s="74" t="s">
        <v>0</v>
      </c>
      <c r="B2455" s="74"/>
      <c r="C2455" s="74"/>
      <c r="D2455" s="74"/>
      <c r="E2455" s="74"/>
      <c r="F2455" s="74"/>
      <c r="G2455" s="74"/>
      <c r="H2455" s="74"/>
      <c r="I2455" s="74"/>
      <c r="J2455" s="74"/>
      <c r="K2455" s="74"/>
      <c r="L2455" s="74"/>
      <c r="M2455" s="74"/>
      <c r="N2455" s="74"/>
      <c r="O2455" s="74"/>
      <c r="P2455" s="74"/>
      <c r="Q2455" s="74"/>
      <c r="R2455" s="74"/>
      <c r="S2455" s="74"/>
      <c r="T2455" s="74"/>
      <c r="U2455" s="74"/>
      <c r="V2455" s="74"/>
      <c r="W2455" s="74"/>
      <c r="X2455" s="74"/>
    </row>
    <row r="2456" spans="1:24" ht="6" customHeight="1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ht="18" customHeight="1">
      <c r="A2457" s="74" t="s">
        <v>3387</v>
      </c>
      <c r="B2457" s="74"/>
      <c r="C2457" s="74"/>
      <c r="D2457" s="74"/>
      <c r="E2457" s="74"/>
      <c r="F2457" s="74"/>
      <c r="G2457" s="74"/>
      <c r="H2457" s="74"/>
      <c r="I2457" s="74"/>
      <c r="J2457" s="74"/>
      <c r="K2457" s="74"/>
      <c r="L2457" s="74"/>
      <c r="M2457" s="74"/>
      <c r="N2457" s="74"/>
      <c r="O2457" s="74"/>
      <c r="P2457" s="74"/>
      <c r="Q2457" s="74"/>
      <c r="R2457" s="74"/>
      <c r="S2457" s="74"/>
      <c r="T2457" s="74"/>
      <c r="U2457" s="74"/>
      <c r="V2457" s="74"/>
      <c r="W2457" s="74"/>
      <c r="X2457" s="74"/>
    </row>
    <row r="2458" spans="1:24" ht="4.05" customHeight="1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</row>
    <row r="2459" spans="1:24" ht="12" customHeight="1">
      <c r="A2459" s="2"/>
      <c r="B2459" s="2"/>
      <c r="C2459" s="2"/>
      <c r="D2459" s="2"/>
      <c r="E2459" s="2"/>
      <c r="F2459" s="75" t="s">
        <v>3388</v>
      </c>
      <c r="G2459" s="75"/>
      <c r="H2459" s="75"/>
      <c r="I2459" s="75"/>
      <c r="J2459" s="75"/>
      <c r="K2459" s="75"/>
      <c r="L2459" s="75"/>
      <c r="M2459" s="75"/>
      <c r="N2459" s="75"/>
      <c r="O2459" s="75"/>
      <c r="P2459" s="75"/>
      <c r="Q2459" s="75"/>
      <c r="R2459" s="75"/>
      <c r="S2459" s="2"/>
      <c r="T2459" s="2"/>
      <c r="U2459" s="2"/>
      <c r="V2459" s="2"/>
      <c r="W2459" s="2"/>
      <c r="X2459" s="2"/>
    </row>
    <row r="2460" spans="1:24" ht="1.05" customHeight="1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ht="2.7" customHeight="1">
      <c r="A2461" s="2"/>
      <c r="B2461" s="2"/>
      <c r="C2461" s="2"/>
      <c r="D2461" s="2"/>
      <c r="E2461" s="2"/>
      <c r="F2461" s="75" t="s">
        <v>3389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ht="9.15" customHeight="1">
      <c r="A2462" s="2"/>
      <c r="B2462" s="2"/>
      <c r="C2462" s="2"/>
      <c r="D2462" s="2"/>
      <c r="E2462" s="2"/>
      <c r="F2462" s="75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76" t="s">
        <v>2</v>
      </c>
      <c r="V2462" s="76"/>
      <c r="W2462" s="76"/>
      <c r="X2462" s="76"/>
    </row>
    <row r="2463" spans="1:24" ht="2.7" customHeight="1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76"/>
      <c r="V2463" s="76"/>
      <c r="W2463" s="76"/>
      <c r="X2463" s="76"/>
    </row>
    <row r="2464" spans="1:24" ht="0.45" customHeight="1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ht="2.1" customHeight="1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75" t="s">
        <v>3752</v>
      </c>
      <c r="V2465" s="75"/>
      <c r="W2465" s="75"/>
      <c r="X2465" s="2"/>
    </row>
    <row r="2466" spans="1:24" ht="9.75" customHeight="1">
      <c r="A2466" s="2"/>
      <c r="B2466" s="75" t="s">
        <v>3391</v>
      </c>
      <c r="C2466" s="75"/>
      <c r="D2466" s="2"/>
      <c r="E2466" s="2"/>
      <c r="F2466" s="75" t="s">
        <v>3392</v>
      </c>
      <c r="G2466" s="75"/>
      <c r="H2466" s="75"/>
      <c r="I2466" s="75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75"/>
      <c r="V2466" s="75"/>
      <c r="W2466" s="75"/>
      <c r="X2466" s="2"/>
    </row>
    <row r="2467" spans="1:24" ht="2.1" customHeight="1">
      <c r="A2467" s="2"/>
      <c r="B2467" s="75"/>
      <c r="C2467" s="75"/>
      <c r="D2467" s="2"/>
      <c r="E2467" s="2"/>
      <c r="F2467" s="75"/>
      <c r="G2467" s="75"/>
      <c r="H2467" s="75"/>
      <c r="I2467" s="75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ht="1.8" customHeight="1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ht="36.75" customHeight="1">
      <c r="A2469" s="49" t="s">
        <v>338</v>
      </c>
      <c r="B2469" s="50"/>
      <c r="C2469" s="50"/>
      <c r="D2469" s="51"/>
      <c r="E2469" s="49" t="s">
        <v>3753</v>
      </c>
      <c r="F2469" s="50"/>
      <c r="G2469" s="50"/>
      <c r="H2469" s="50"/>
      <c r="I2469" s="50"/>
      <c r="J2469" s="50"/>
      <c r="K2469" s="50"/>
      <c r="L2469" s="50"/>
      <c r="M2469" s="51"/>
      <c r="N2469" s="52" t="s">
        <v>3585</v>
      </c>
      <c r="O2469" s="53"/>
      <c r="P2469" s="53"/>
      <c r="Q2469" s="53"/>
      <c r="R2469" s="53"/>
      <c r="S2469" s="54"/>
      <c r="T2469" s="49" t="s">
        <v>3754</v>
      </c>
      <c r="U2469" s="50"/>
      <c r="V2469" s="50"/>
      <c r="W2469" s="50"/>
      <c r="X2469" s="51"/>
    </row>
    <row r="2470" spans="1:24" ht="18.75" customHeight="1">
      <c r="A2470" s="2"/>
      <c r="B2470" s="2"/>
      <c r="C2470" s="2"/>
      <c r="D2470" s="2"/>
      <c r="E2470" s="55" t="s">
        <v>3396</v>
      </c>
      <c r="F2470" s="56"/>
      <c r="G2470" s="56"/>
      <c r="H2470" s="56"/>
      <c r="I2470" s="56"/>
      <c r="J2470" s="56"/>
      <c r="K2470" s="57"/>
      <c r="L2470" s="58" t="s">
        <v>3397</v>
      </c>
      <c r="M2470" s="59"/>
      <c r="N2470" s="58" t="s">
        <v>3398</v>
      </c>
      <c r="O2470" s="59"/>
      <c r="P2470" s="58" t="s">
        <v>3399</v>
      </c>
      <c r="Q2470" s="60"/>
      <c r="R2470" s="60"/>
      <c r="S2470" s="59"/>
      <c r="T2470" s="58" t="s">
        <v>3400</v>
      </c>
      <c r="U2470" s="59"/>
      <c r="V2470" s="58" t="s">
        <v>53</v>
      </c>
      <c r="W2470" s="60"/>
      <c r="X2470" s="59"/>
    </row>
    <row r="2471" spans="1:24" ht="37.65" customHeight="1">
      <c r="A2471" s="2"/>
      <c r="B2471" s="2"/>
      <c r="C2471" s="2"/>
      <c r="D2471" s="2"/>
      <c r="E2471" s="55" t="s">
        <v>3587</v>
      </c>
      <c r="F2471" s="56"/>
      <c r="G2471" s="56"/>
      <c r="H2471" s="56"/>
      <c r="I2471" s="56"/>
      <c r="J2471" s="56"/>
      <c r="K2471" s="57"/>
      <c r="L2471" s="58" t="s">
        <v>58</v>
      </c>
      <c r="M2471" s="59"/>
      <c r="N2471" s="61">
        <v>9</v>
      </c>
      <c r="O2471" s="62"/>
      <c r="P2471" s="63"/>
      <c r="Q2471" s="64"/>
      <c r="R2471" s="64"/>
      <c r="S2471" s="65"/>
      <c r="T2471" s="63" t="str">
        <f t="shared" ref="T2471:T2477" si="37">IF(COUNT(N2471,P2471)=2,ROUND(N2471*P2471,2),"-
-")</f>
        <v>-
-</v>
      </c>
      <c r="U2471" s="65"/>
      <c r="V2471" s="55" t="s">
        <v>3588</v>
      </c>
      <c r="W2471" s="56"/>
      <c r="X2471" s="57"/>
    </row>
    <row r="2472" spans="1:24" ht="37.65" customHeight="1">
      <c r="A2472" s="2"/>
      <c r="B2472" s="2"/>
      <c r="C2472" s="2"/>
      <c r="D2472" s="2"/>
      <c r="E2472" s="55" t="s">
        <v>3589</v>
      </c>
      <c r="F2472" s="56"/>
      <c r="G2472" s="56"/>
      <c r="H2472" s="56"/>
      <c r="I2472" s="56"/>
      <c r="J2472" s="56"/>
      <c r="K2472" s="57"/>
      <c r="L2472" s="58" t="s">
        <v>58</v>
      </c>
      <c r="M2472" s="59"/>
      <c r="N2472" s="61">
        <v>18</v>
      </c>
      <c r="O2472" s="62"/>
      <c r="P2472" s="63"/>
      <c r="Q2472" s="64"/>
      <c r="R2472" s="64"/>
      <c r="S2472" s="65"/>
      <c r="T2472" s="63" t="str">
        <f t="shared" si="37"/>
        <v>-
-</v>
      </c>
      <c r="U2472" s="65"/>
      <c r="V2472" s="55" t="s">
        <v>3590</v>
      </c>
      <c r="W2472" s="56"/>
      <c r="X2472" s="57"/>
    </row>
    <row r="2473" spans="1:24" ht="37.65" customHeight="1">
      <c r="A2473" s="2"/>
      <c r="B2473" s="2"/>
      <c r="C2473" s="2"/>
      <c r="D2473" s="2"/>
      <c r="E2473" s="55" t="s">
        <v>3591</v>
      </c>
      <c r="F2473" s="56"/>
      <c r="G2473" s="56"/>
      <c r="H2473" s="56"/>
      <c r="I2473" s="56"/>
      <c r="J2473" s="56"/>
      <c r="K2473" s="57"/>
      <c r="L2473" s="58" t="s">
        <v>65</v>
      </c>
      <c r="M2473" s="59"/>
      <c r="N2473" s="61">
        <v>1</v>
      </c>
      <c r="O2473" s="62"/>
      <c r="P2473" s="63"/>
      <c r="Q2473" s="64"/>
      <c r="R2473" s="64"/>
      <c r="S2473" s="65"/>
      <c r="T2473" s="63" t="str">
        <f t="shared" si="37"/>
        <v>-
-</v>
      </c>
      <c r="U2473" s="65"/>
      <c r="V2473" s="55" t="s">
        <v>3592</v>
      </c>
      <c r="W2473" s="56"/>
      <c r="X2473" s="57"/>
    </row>
    <row r="2474" spans="1:24" ht="37.65" customHeight="1">
      <c r="A2474" s="2"/>
      <c r="B2474" s="2"/>
      <c r="C2474" s="2"/>
      <c r="D2474" s="2"/>
      <c r="E2474" s="55" t="s">
        <v>3593</v>
      </c>
      <c r="F2474" s="56"/>
      <c r="G2474" s="56"/>
      <c r="H2474" s="56"/>
      <c r="I2474" s="56"/>
      <c r="J2474" s="56"/>
      <c r="K2474" s="57"/>
      <c r="L2474" s="58" t="s">
        <v>65</v>
      </c>
      <c r="M2474" s="59"/>
      <c r="N2474" s="61">
        <v>1</v>
      </c>
      <c r="O2474" s="62"/>
      <c r="P2474" s="63"/>
      <c r="Q2474" s="64"/>
      <c r="R2474" s="64"/>
      <c r="S2474" s="65"/>
      <c r="T2474" s="63" t="str">
        <f t="shared" si="37"/>
        <v>-
-</v>
      </c>
      <c r="U2474" s="65"/>
      <c r="V2474" s="55" t="s">
        <v>3594</v>
      </c>
      <c r="W2474" s="56"/>
      <c r="X2474" s="57"/>
    </row>
    <row r="2475" spans="1:24" ht="37.65" customHeight="1">
      <c r="A2475" s="2"/>
      <c r="B2475" s="2"/>
      <c r="C2475" s="2"/>
      <c r="D2475" s="2"/>
      <c r="E2475" s="55" t="s">
        <v>3595</v>
      </c>
      <c r="F2475" s="56"/>
      <c r="G2475" s="56"/>
      <c r="H2475" s="56"/>
      <c r="I2475" s="56"/>
      <c r="J2475" s="56"/>
      <c r="K2475" s="57"/>
      <c r="L2475" s="58" t="s">
        <v>65</v>
      </c>
      <c r="M2475" s="59"/>
      <c r="N2475" s="61">
        <v>1</v>
      </c>
      <c r="O2475" s="62"/>
      <c r="P2475" s="63"/>
      <c r="Q2475" s="64"/>
      <c r="R2475" s="64"/>
      <c r="S2475" s="65"/>
      <c r="T2475" s="63" t="str">
        <f t="shared" si="37"/>
        <v>-
-</v>
      </c>
      <c r="U2475" s="65"/>
      <c r="V2475" s="55" t="s">
        <v>3596</v>
      </c>
      <c r="W2475" s="56"/>
      <c r="X2475" s="57"/>
    </row>
    <row r="2476" spans="1:24" ht="37.65" customHeight="1">
      <c r="A2476" s="2"/>
      <c r="B2476" s="2"/>
      <c r="C2476" s="2"/>
      <c r="D2476" s="2"/>
      <c r="E2476" s="55" t="s">
        <v>3696</v>
      </c>
      <c r="F2476" s="56"/>
      <c r="G2476" s="56"/>
      <c r="H2476" s="56"/>
      <c r="I2476" s="56"/>
      <c r="J2476" s="56"/>
      <c r="K2476" s="57"/>
      <c r="L2476" s="58" t="s">
        <v>65</v>
      </c>
      <c r="M2476" s="59"/>
      <c r="N2476" s="61">
        <v>1</v>
      </c>
      <c r="O2476" s="62"/>
      <c r="P2476" s="63"/>
      <c r="Q2476" s="64"/>
      <c r="R2476" s="64"/>
      <c r="S2476" s="65"/>
      <c r="T2476" s="63" t="str">
        <f t="shared" si="37"/>
        <v>-
-</v>
      </c>
      <c r="U2476" s="65"/>
      <c r="V2476" s="55" t="s">
        <v>3697</v>
      </c>
      <c r="W2476" s="56"/>
      <c r="X2476" s="57"/>
    </row>
    <row r="2477" spans="1:24" ht="37.65" customHeight="1">
      <c r="A2477" s="2"/>
      <c r="B2477" s="2"/>
      <c r="C2477" s="2"/>
      <c r="D2477" s="2"/>
      <c r="E2477" s="55" t="s">
        <v>3744</v>
      </c>
      <c r="F2477" s="56"/>
      <c r="G2477" s="56"/>
      <c r="H2477" s="56"/>
      <c r="I2477" s="56"/>
      <c r="J2477" s="56"/>
      <c r="K2477" s="57"/>
      <c r="L2477" s="58" t="s">
        <v>65</v>
      </c>
      <c r="M2477" s="59"/>
      <c r="N2477" s="61">
        <v>1</v>
      </c>
      <c r="O2477" s="62"/>
      <c r="P2477" s="63"/>
      <c r="Q2477" s="64"/>
      <c r="R2477" s="64"/>
      <c r="S2477" s="65"/>
      <c r="T2477" s="63" t="str">
        <f t="shared" si="37"/>
        <v>-
-</v>
      </c>
      <c r="U2477" s="65"/>
      <c r="V2477" s="55" t="s">
        <v>3745</v>
      </c>
      <c r="W2477" s="56"/>
      <c r="X2477" s="57"/>
    </row>
    <row r="2478" spans="1:24" ht="18.75" customHeight="1">
      <c r="A2478" s="2"/>
      <c r="B2478" s="2"/>
      <c r="C2478" s="2"/>
      <c r="D2478" s="2"/>
      <c r="E2478" s="55" t="s">
        <v>3405</v>
      </c>
      <c r="F2478" s="56"/>
      <c r="G2478" s="56"/>
      <c r="H2478" s="56"/>
      <c r="I2478" s="56"/>
      <c r="J2478" s="56"/>
      <c r="K2478" s="57"/>
      <c r="L2478" s="58" t="s">
        <v>65</v>
      </c>
      <c r="M2478" s="59"/>
      <c r="N2478" s="61">
        <v>1</v>
      </c>
      <c r="O2478" s="62"/>
      <c r="P2478" s="63"/>
      <c r="Q2478" s="64"/>
      <c r="R2478" s="64"/>
      <c r="S2478" s="65"/>
      <c r="T2478" s="63" t="str">
        <f>IF(COUNT(N2478,P2478)=2,ROUND(N2478*P2478,2),"-")</f>
        <v>-</v>
      </c>
      <c r="U2478" s="65"/>
      <c r="V2478" s="55" t="s">
        <v>3406</v>
      </c>
      <c r="W2478" s="56"/>
      <c r="X2478" s="57"/>
    </row>
    <row r="2479" spans="1:24" ht="18.75" customHeight="1">
      <c r="A2479" s="2"/>
      <c r="B2479" s="2"/>
      <c r="C2479" s="2"/>
      <c r="D2479" s="2"/>
      <c r="E2479" s="55" t="s">
        <v>3407</v>
      </c>
      <c r="F2479" s="56"/>
      <c r="G2479" s="56"/>
      <c r="H2479" s="56"/>
      <c r="I2479" s="56"/>
      <c r="J2479" s="56"/>
      <c r="K2479" s="57"/>
      <c r="L2479" s="58" t="s">
        <v>65</v>
      </c>
      <c r="M2479" s="59"/>
      <c r="N2479" s="61">
        <v>1</v>
      </c>
      <c r="O2479" s="62"/>
      <c r="P2479" s="63" t="str">
        <f>IF(COUNT(T2471,T2472,T2473,T2474,T2475,T2476,T2477,T2478)=8,ROUND(SUM(T2471,T2472,T2473,T2474,T2475,T2476,T2477,T2478)*0.02,2),"")</f>
        <v/>
      </c>
      <c r="Q2479" s="64"/>
      <c r="R2479" s="64"/>
      <c r="S2479" s="65"/>
      <c r="T2479" s="63" t="str">
        <f>IF(COUNT(N2479,P2479)=2,ROUND(N2479*P2479,2),"-")</f>
        <v>-</v>
      </c>
      <c r="U2479" s="65"/>
      <c r="V2479" s="55" t="s">
        <v>3408</v>
      </c>
      <c r="W2479" s="56"/>
      <c r="X2479" s="57"/>
    </row>
    <row r="2480" spans="1:24" ht="18.899999999999999" customHeight="1">
      <c r="A2480" s="2"/>
      <c r="B2480" s="2"/>
      <c r="C2480" s="2"/>
      <c r="D2480" s="2"/>
      <c r="E2480" s="55" t="s">
        <v>3409</v>
      </c>
      <c r="F2480" s="56"/>
      <c r="G2480" s="56"/>
      <c r="H2480" s="56"/>
      <c r="I2480" s="56"/>
      <c r="J2480" s="56"/>
      <c r="K2480" s="57"/>
      <c r="L2480" s="58" t="s">
        <v>207</v>
      </c>
      <c r="M2480" s="59"/>
      <c r="N2480" s="61">
        <v>1</v>
      </c>
      <c r="O2480" s="62"/>
      <c r="P2480" s="66"/>
      <c r="Q2480" s="67"/>
      <c r="R2480" s="67"/>
      <c r="S2480" s="68"/>
      <c r="T2480" s="63" t="str">
        <f>IF(COUNT(T2471,T2472,T2473,T2474,T2475,T2476,T2477,T2478,T2479)=9,SUM(T2471,T2472,T2473,T2474,T2475,T2476,T2477,T2478,T2479),"-")</f>
        <v>-</v>
      </c>
      <c r="U2480" s="65"/>
      <c r="V2480" s="55"/>
      <c r="W2480" s="56"/>
      <c r="X2480" s="57"/>
    </row>
    <row r="2481" spans="1:24" ht="18.75" customHeight="1">
      <c r="A2481" s="2"/>
      <c r="B2481" s="2"/>
      <c r="C2481" s="2"/>
      <c r="D2481" s="2"/>
      <c r="E2481" s="55"/>
      <c r="F2481" s="56"/>
      <c r="G2481" s="56"/>
      <c r="H2481" s="56"/>
      <c r="I2481" s="56"/>
      <c r="J2481" s="56"/>
      <c r="K2481" s="57"/>
      <c r="L2481" s="58"/>
      <c r="M2481" s="59"/>
      <c r="N2481" s="69"/>
      <c r="O2481" s="70"/>
      <c r="P2481" s="69"/>
      <c r="Q2481" s="71"/>
      <c r="R2481" s="71"/>
      <c r="S2481" s="70"/>
      <c r="T2481" s="69"/>
      <c r="U2481" s="70"/>
      <c r="V2481" s="55"/>
      <c r="W2481" s="56"/>
      <c r="X2481" s="57"/>
    </row>
    <row r="2482" spans="1:24" ht="18.75" customHeight="1">
      <c r="A2482" s="2"/>
      <c r="B2482" s="2"/>
      <c r="C2482" s="2"/>
      <c r="D2482" s="2"/>
      <c r="E2482" s="55"/>
      <c r="F2482" s="56"/>
      <c r="G2482" s="56"/>
      <c r="H2482" s="56"/>
      <c r="I2482" s="56"/>
      <c r="J2482" s="56"/>
      <c r="K2482" s="57"/>
      <c r="L2482" s="58"/>
      <c r="M2482" s="59"/>
      <c r="N2482" s="69"/>
      <c r="O2482" s="70"/>
      <c r="P2482" s="69"/>
      <c r="Q2482" s="71"/>
      <c r="R2482" s="71"/>
      <c r="S2482" s="70"/>
      <c r="T2482" s="69"/>
      <c r="U2482" s="70"/>
      <c r="V2482" s="55"/>
      <c r="W2482" s="56"/>
      <c r="X2482" s="57"/>
    </row>
    <row r="2483" spans="1:24" ht="18.75" customHeight="1">
      <c r="A2483" s="2"/>
      <c r="B2483" s="2"/>
      <c r="C2483" s="2"/>
      <c r="D2483" s="2"/>
      <c r="E2483" s="55"/>
      <c r="F2483" s="56"/>
      <c r="G2483" s="56"/>
      <c r="H2483" s="56"/>
      <c r="I2483" s="56"/>
      <c r="J2483" s="56"/>
      <c r="K2483" s="57"/>
      <c r="L2483" s="58"/>
      <c r="M2483" s="59"/>
      <c r="N2483" s="69"/>
      <c r="O2483" s="70"/>
      <c r="P2483" s="69"/>
      <c r="Q2483" s="71"/>
      <c r="R2483" s="71"/>
      <c r="S2483" s="70"/>
      <c r="T2483" s="69"/>
      <c r="U2483" s="70"/>
      <c r="V2483" s="55"/>
      <c r="W2483" s="56"/>
      <c r="X2483" s="57"/>
    </row>
    <row r="2484" spans="1:24" ht="18.75" customHeight="1">
      <c r="A2484" s="2"/>
      <c r="B2484" s="2"/>
      <c r="C2484" s="2"/>
      <c r="D2484" s="2"/>
      <c r="E2484" s="55"/>
      <c r="F2484" s="56"/>
      <c r="G2484" s="56"/>
      <c r="H2484" s="56"/>
      <c r="I2484" s="56"/>
      <c r="J2484" s="56"/>
      <c r="K2484" s="57"/>
      <c r="L2484" s="58"/>
      <c r="M2484" s="59"/>
      <c r="N2484" s="69"/>
      <c r="O2484" s="70"/>
      <c r="P2484" s="69"/>
      <c r="Q2484" s="71"/>
      <c r="R2484" s="71"/>
      <c r="S2484" s="70"/>
      <c r="T2484" s="69"/>
      <c r="U2484" s="70"/>
      <c r="V2484" s="55"/>
      <c r="W2484" s="56"/>
      <c r="X2484" s="57"/>
    </row>
    <row r="2485" spans="1:24" ht="18.75" customHeight="1">
      <c r="A2485" s="2"/>
      <c r="B2485" s="2"/>
      <c r="C2485" s="2"/>
      <c r="D2485" s="2"/>
      <c r="E2485" s="55"/>
      <c r="F2485" s="56"/>
      <c r="G2485" s="56"/>
      <c r="H2485" s="56"/>
      <c r="I2485" s="56"/>
      <c r="J2485" s="56"/>
      <c r="K2485" s="57"/>
      <c r="L2485" s="58"/>
      <c r="M2485" s="59"/>
      <c r="N2485" s="69"/>
      <c r="O2485" s="70"/>
      <c r="P2485" s="69"/>
      <c r="Q2485" s="71"/>
      <c r="R2485" s="71"/>
      <c r="S2485" s="70"/>
      <c r="T2485" s="69"/>
      <c r="U2485" s="70"/>
      <c r="V2485" s="55"/>
      <c r="W2485" s="56"/>
      <c r="X2485" s="57"/>
    </row>
    <row r="2486" spans="1:24" ht="18.75" customHeight="1">
      <c r="A2486" s="2"/>
      <c r="B2486" s="2"/>
      <c r="C2486" s="2"/>
      <c r="D2486" s="2"/>
      <c r="E2486" s="55"/>
      <c r="F2486" s="56"/>
      <c r="G2486" s="56"/>
      <c r="H2486" s="56"/>
      <c r="I2486" s="56"/>
      <c r="J2486" s="56"/>
      <c r="K2486" s="57"/>
      <c r="L2486" s="58"/>
      <c r="M2486" s="59"/>
      <c r="N2486" s="69"/>
      <c r="O2486" s="70"/>
      <c r="P2486" s="69"/>
      <c r="Q2486" s="71"/>
      <c r="R2486" s="71"/>
      <c r="S2486" s="70"/>
      <c r="T2486" s="69"/>
      <c r="U2486" s="70"/>
      <c r="V2486" s="55"/>
      <c r="W2486" s="56"/>
      <c r="X2486" s="57"/>
    </row>
    <row r="2487" spans="1:24" ht="18.75" customHeight="1">
      <c r="A2487" s="2"/>
      <c r="B2487" s="2"/>
      <c r="C2487" s="2"/>
      <c r="D2487" s="2"/>
      <c r="E2487" s="55"/>
      <c r="F2487" s="56"/>
      <c r="G2487" s="56"/>
      <c r="H2487" s="56"/>
      <c r="I2487" s="56"/>
      <c r="J2487" s="56"/>
      <c r="K2487" s="57"/>
      <c r="L2487" s="58"/>
      <c r="M2487" s="59"/>
      <c r="N2487" s="69"/>
      <c r="O2487" s="70"/>
      <c r="P2487" s="69"/>
      <c r="Q2487" s="71"/>
      <c r="R2487" s="71"/>
      <c r="S2487" s="70"/>
      <c r="T2487" s="69"/>
      <c r="U2487" s="70"/>
      <c r="V2487" s="55"/>
      <c r="W2487" s="56"/>
      <c r="X2487" s="57"/>
    </row>
    <row r="2488" spans="1:24" ht="18.75" customHeight="1">
      <c r="A2488" s="2"/>
      <c r="B2488" s="2"/>
      <c r="C2488" s="2"/>
      <c r="D2488" s="2"/>
      <c r="E2488" s="55"/>
      <c r="F2488" s="56"/>
      <c r="G2488" s="56"/>
      <c r="H2488" s="56"/>
      <c r="I2488" s="56"/>
      <c r="J2488" s="56"/>
      <c r="K2488" s="57"/>
      <c r="L2488" s="58"/>
      <c r="M2488" s="59"/>
      <c r="N2488" s="69"/>
      <c r="O2488" s="70"/>
      <c r="P2488" s="69"/>
      <c r="Q2488" s="71"/>
      <c r="R2488" s="71"/>
      <c r="S2488" s="70"/>
      <c r="T2488" s="69"/>
      <c r="U2488" s="70"/>
      <c r="V2488" s="55"/>
      <c r="W2488" s="56"/>
      <c r="X2488" s="57"/>
    </row>
    <row r="2489" spans="1:24" ht="18.75" customHeight="1">
      <c r="A2489" s="2"/>
      <c r="B2489" s="2"/>
      <c r="C2489" s="2"/>
      <c r="D2489" s="2"/>
      <c r="E2489" s="55"/>
      <c r="F2489" s="56"/>
      <c r="G2489" s="56"/>
      <c r="H2489" s="56"/>
      <c r="I2489" s="56"/>
      <c r="J2489" s="56"/>
      <c r="K2489" s="57"/>
      <c r="L2489" s="58"/>
      <c r="M2489" s="59"/>
      <c r="N2489" s="69"/>
      <c r="O2489" s="70"/>
      <c r="P2489" s="69"/>
      <c r="Q2489" s="71"/>
      <c r="R2489" s="71"/>
      <c r="S2489" s="70"/>
      <c r="T2489" s="69"/>
      <c r="U2489" s="70"/>
      <c r="V2489" s="55"/>
      <c r="W2489" s="56"/>
      <c r="X2489" s="57"/>
    </row>
    <row r="2490" spans="1:24" ht="18.75" customHeight="1">
      <c r="A2490" s="2"/>
      <c r="B2490" s="2"/>
      <c r="C2490" s="2"/>
      <c r="D2490" s="2"/>
      <c r="E2490" s="55"/>
      <c r="F2490" s="56"/>
      <c r="G2490" s="56"/>
      <c r="H2490" s="56"/>
      <c r="I2490" s="56"/>
      <c r="J2490" s="56"/>
      <c r="K2490" s="57"/>
      <c r="L2490" s="58"/>
      <c r="M2490" s="59"/>
      <c r="N2490" s="69"/>
      <c r="O2490" s="70"/>
      <c r="P2490" s="69"/>
      <c r="Q2490" s="71"/>
      <c r="R2490" s="71"/>
      <c r="S2490" s="70"/>
      <c r="T2490" s="69"/>
      <c r="U2490" s="70"/>
      <c r="V2490" s="55"/>
      <c r="W2490" s="56"/>
      <c r="X2490" s="57"/>
    </row>
    <row r="2491" spans="1:24" ht="18.75" customHeight="1">
      <c r="A2491" s="2"/>
      <c r="B2491" s="2"/>
      <c r="C2491" s="2"/>
      <c r="D2491" s="2"/>
      <c r="E2491" s="55"/>
      <c r="F2491" s="56"/>
      <c r="G2491" s="56"/>
      <c r="H2491" s="56"/>
      <c r="I2491" s="56"/>
      <c r="J2491" s="56"/>
      <c r="K2491" s="57"/>
      <c r="L2491" s="58"/>
      <c r="M2491" s="59"/>
      <c r="N2491" s="69"/>
      <c r="O2491" s="70"/>
      <c r="P2491" s="69"/>
      <c r="Q2491" s="71"/>
      <c r="R2491" s="71"/>
      <c r="S2491" s="70"/>
      <c r="T2491" s="69"/>
      <c r="U2491" s="70"/>
      <c r="V2491" s="55"/>
      <c r="W2491" s="56"/>
      <c r="X2491" s="57"/>
    </row>
    <row r="2492" spans="1:24" ht="37.65" customHeight="1">
      <c r="A2492" s="2"/>
      <c r="B2492" s="2"/>
      <c r="C2492" s="2"/>
      <c r="D2492" s="2"/>
      <c r="E2492" s="55" t="s">
        <v>3410</v>
      </c>
      <c r="F2492" s="56"/>
      <c r="G2492" s="56"/>
      <c r="H2492" s="56"/>
      <c r="I2492" s="56"/>
      <c r="J2492" s="56"/>
      <c r="K2492" s="56"/>
      <c r="L2492" s="56"/>
      <c r="M2492" s="57"/>
      <c r="N2492" s="58" t="s">
        <v>3599</v>
      </c>
      <c r="O2492" s="60"/>
      <c r="P2492" s="60"/>
      <c r="Q2492" s="60"/>
      <c r="R2492" s="60"/>
      <c r="S2492" s="59"/>
      <c r="T2492" s="72" t="str">
        <f>IF(COUNT(T2480,N2480)=2,IF(N2480=0,"-",ROUND(T2480/N2480,2)),"-")</f>
        <v>-</v>
      </c>
      <c r="U2492" s="73"/>
      <c r="V2492" s="55"/>
      <c r="W2492" s="56"/>
      <c r="X2492" s="57"/>
    </row>
    <row r="2493" spans="1:24" ht="49.5" customHeight="1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ht="12" customHeight="1">
      <c r="A2494" s="2"/>
      <c r="B2494" s="2"/>
      <c r="C2494" s="75" t="s">
        <v>42</v>
      </c>
      <c r="D2494" s="75"/>
      <c r="E2494" s="75"/>
      <c r="F2494" s="75"/>
      <c r="G2494" s="75"/>
      <c r="H2494" s="2"/>
      <c r="I2494" s="75" t="s">
        <v>43</v>
      </c>
      <c r="J2494" s="75"/>
      <c r="K2494" s="2"/>
      <c r="L2494" s="2"/>
      <c r="M2494" s="75" t="s">
        <v>44</v>
      </c>
      <c r="N2494" s="75"/>
      <c r="O2494" s="2"/>
      <c r="P2494" s="2"/>
      <c r="Q2494" s="10" t="s">
        <v>43</v>
      </c>
      <c r="R2494" s="2"/>
      <c r="S2494" s="2"/>
      <c r="T2494" s="2"/>
      <c r="U2494" s="2"/>
      <c r="V2494" s="2"/>
      <c r="W2494" s="2"/>
      <c r="X2494" s="2"/>
    </row>
    <row r="2495" spans="1:24" ht="6.45" customHeight="1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ht="20.85" customHeight="1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ht="18" customHeight="1">
      <c r="A2497" s="74" t="s">
        <v>0</v>
      </c>
      <c r="B2497" s="74"/>
      <c r="C2497" s="74"/>
      <c r="D2497" s="74"/>
      <c r="E2497" s="74"/>
      <c r="F2497" s="74"/>
      <c r="G2497" s="74"/>
      <c r="H2497" s="74"/>
      <c r="I2497" s="74"/>
      <c r="J2497" s="74"/>
      <c r="K2497" s="74"/>
      <c r="L2497" s="74"/>
      <c r="M2497" s="74"/>
      <c r="N2497" s="74"/>
      <c r="O2497" s="74"/>
      <c r="P2497" s="74"/>
      <c r="Q2497" s="74"/>
      <c r="R2497" s="74"/>
      <c r="S2497" s="74"/>
      <c r="T2497" s="74"/>
      <c r="U2497" s="74"/>
      <c r="V2497" s="74"/>
      <c r="W2497" s="74"/>
      <c r="X2497" s="74"/>
    </row>
    <row r="2498" spans="1:24" ht="6" customHeight="1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ht="18" customHeight="1">
      <c r="A2499" s="74" t="s">
        <v>3387</v>
      </c>
      <c r="B2499" s="74"/>
      <c r="C2499" s="74"/>
      <c r="D2499" s="74"/>
      <c r="E2499" s="74"/>
      <c r="F2499" s="74"/>
      <c r="G2499" s="74"/>
      <c r="H2499" s="74"/>
      <c r="I2499" s="74"/>
      <c r="J2499" s="74"/>
      <c r="K2499" s="74"/>
      <c r="L2499" s="74"/>
      <c r="M2499" s="74"/>
      <c r="N2499" s="74"/>
      <c r="O2499" s="74"/>
      <c r="P2499" s="74"/>
      <c r="Q2499" s="74"/>
      <c r="R2499" s="74"/>
      <c r="S2499" s="74"/>
      <c r="T2499" s="74"/>
      <c r="U2499" s="74"/>
      <c r="V2499" s="74"/>
      <c r="W2499" s="74"/>
      <c r="X2499" s="74"/>
    </row>
    <row r="2500" spans="1:24" ht="4.05" customHeight="1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ht="12" customHeight="1">
      <c r="A2501" s="2"/>
      <c r="B2501" s="2"/>
      <c r="C2501" s="2"/>
      <c r="D2501" s="2"/>
      <c r="E2501" s="2"/>
      <c r="F2501" s="75" t="s">
        <v>3388</v>
      </c>
      <c r="G2501" s="75"/>
      <c r="H2501" s="75"/>
      <c r="I2501" s="75"/>
      <c r="J2501" s="75"/>
      <c r="K2501" s="75"/>
      <c r="L2501" s="75"/>
      <c r="M2501" s="75"/>
      <c r="N2501" s="75"/>
      <c r="O2501" s="75"/>
      <c r="P2501" s="75"/>
      <c r="Q2501" s="75"/>
      <c r="R2501" s="75"/>
      <c r="S2501" s="2"/>
      <c r="T2501" s="2"/>
      <c r="U2501" s="2"/>
      <c r="V2501" s="2"/>
      <c r="W2501" s="2"/>
      <c r="X2501" s="2"/>
    </row>
    <row r="2502" spans="1:24" ht="1.05" customHeight="1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ht="2.7" customHeight="1">
      <c r="A2503" s="2"/>
      <c r="B2503" s="2"/>
      <c r="C2503" s="2"/>
      <c r="D2503" s="2"/>
      <c r="E2503" s="2"/>
      <c r="F2503" s="75" t="s">
        <v>3389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ht="9.15" customHeight="1">
      <c r="A2504" s="2"/>
      <c r="B2504" s="2"/>
      <c r="C2504" s="2"/>
      <c r="D2504" s="2"/>
      <c r="E2504" s="2"/>
      <c r="F2504" s="75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76" t="s">
        <v>2</v>
      </c>
      <c r="V2504" s="76"/>
      <c r="W2504" s="76"/>
      <c r="X2504" s="76"/>
    </row>
    <row r="2505" spans="1:24" ht="2.7" customHeight="1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76"/>
      <c r="V2505" s="76"/>
      <c r="W2505" s="76"/>
      <c r="X2505" s="76"/>
    </row>
    <row r="2506" spans="1:24" ht="0.45" customHeight="1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ht="2.1" customHeight="1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75" t="s">
        <v>3755</v>
      </c>
      <c r="V2507" s="75"/>
      <c r="W2507" s="75"/>
      <c r="X2507" s="2"/>
    </row>
    <row r="2508" spans="1:24" ht="9.75" customHeight="1">
      <c r="A2508" s="2"/>
      <c r="B2508" s="75" t="s">
        <v>3391</v>
      </c>
      <c r="C2508" s="75"/>
      <c r="D2508" s="2"/>
      <c r="E2508" s="2"/>
      <c r="F2508" s="75" t="s">
        <v>3392</v>
      </c>
      <c r="G2508" s="75"/>
      <c r="H2508" s="75"/>
      <c r="I2508" s="75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75"/>
      <c r="V2508" s="75"/>
      <c r="W2508" s="75"/>
      <c r="X2508" s="2"/>
    </row>
    <row r="2509" spans="1:24" ht="2.1" customHeight="1">
      <c r="A2509" s="2"/>
      <c r="B2509" s="75"/>
      <c r="C2509" s="75"/>
      <c r="D2509" s="2"/>
      <c r="E2509" s="2"/>
      <c r="F2509" s="75"/>
      <c r="G2509" s="75"/>
      <c r="H2509" s="75"/>
      <c r="I2509" s="75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ht="1.8" customHeight="1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ht="36.75" customHeight="1">
      <c r="A2511" s="49" t="s">
        <v>344</v>
      </c>
      <c r="B2511" s="50"/>
      <c r="C2511" s="50"/>
      <c r="D2511" s="51"/>
      <c r="E2511" s="49" t="s">
        <v>3756</v>
      </c>
      <c r="F2511" s="50"/>
      <c r="G2511" s="50"/>
      <c r="H2511" s="50"/>
      <c r="I2511" s="50"/>
      <c r="J2511" s="50"/>
      <c r="K2511" s="50"/>
      <c r="L2511" s="50"/>
      <c r="M2511" s="51"/>
      <c r="N2511" s="52" t="s">
        <v>3585</v>
      </c>
      <c r="O2511" s="53"/>
      <c r="P2511" s="53"/>
      <c r="Q2511" s="53"/>
      <c r="R2511" s="53"/>
      <c r="S2511" s="54"/>
      <c r="T2511" s="49" t="s">
        <v>3757</v>
      </c>
      <c r="U2511" s="50"/>
      <c r="V2511" s="50"/>
      <c r="W2511" s="50"/>
      <c r="X2511" s="51"/>
    </row>
    <row r="2512" spans="1:24" ht="18.75" customHeight="1">
      <c r="A2512" s="2"/>
      <c r="B2512" s="2"/>
      <c r="C2512" s="2"/>
      <c r="D2512" s="2"/>
      <c r="E2512" s="55" t="s">
        <v>3396</v>
      </c>
      <c r="F2512" s="56"/>
      <c r="G2512" s="56"/>
      <c r="H2512" s="56"/>
      <c r="I2512" s="56"/>
      <c r="J2512" s="56"/>
      <c r="K2512" s="57"/>
      <c r="L2512" s="58" t="s">
        <v>3397</v>
      </c>
      <c r="M2512" s="59"/>
      <c r="N2512" s="58" t="s">
        <v>3398</v>
      </c>
      <c r="O2512" s="59"/>
      <c r="P2512" s="58" t="s">
        <v>3399</v>
      </c>
      <c r="Q2512" s="60"/>
      <c r="R2512" s="60"/>
      <c r="S2512" s="59"/>
      <c r="T2512" s="58" t="s">
        <v>3400</v>
      </c>
      <c r="U2512" s="59"/>
      <c r="V2512" s="58" t="s">
        <v>53</v>
      </c>
      <c r="W2512" s="60"/>
      <c r="X2512" s="59"/>
    </row>
    <row r="2513" spans="1:24" ht="37.65" customHeight="1">
      <c r="A2513" s="2"/>
      <c r="B2513" s="2"/>
      <c r="C2513" s="2"/>
      <c r="D2513" s="2"/>
      <c r="E2513" s="55" t="s">
        <v>3587</v>
      </c>
      <c r="F2513" s="56"/>
      <c r="G2513" s="56"/>
      <c r="H2513" s="56"/>
      <c r="I2513" s="56"/>
      <c r="J2513" s="56"/>
      <c r="K2513" s="57"/>
      <c r="L2513" s="58" t="s">
        <v>58</v>
      </c>
      <c r="M2513" s="59"/>
      <c r="N2513" s="61">
        <v>4</v>
      </c>
      <c r="O2513" s="62"/>
      <c r="P2513" s="63"/>
      <c r="Q2513" s="64"/>
      <c r="R2513" s="64"/>
      <c r="S2513" s="65"/>
      <c r="T2513" s="63" t="str">
        <f>IF(COUNT(N2513,P2513)=2,ROUND(N2513*P2513,2),"-
-")</f>
        <v>-
-</v>
      </c>
      <c r="U2513" s="65"/>
      <c r="V2513" s="55" t="s">
        <v>3588</v>
      </c>
      <c r="W2513" s="56"/>
      <c r="X2513" s="57"/>
    </row>
    <row r="2514" spans="1:24" ht="37.65" customHeight="1">
      <c r="A2514" s="2"/>
      <c r="B2514" s="2"/>
      <c r="C2514" s="2"/>
      <c r="D2514" s="2"/>
      <c r="E2514" s="55" t="s">
        <v>3589</v>
      </c>
      <c r="F2514" s="56"/>
      <c r="G2514" s="56"/>
      <c r="H2514" s="56"/>
      <c r="I2514" s="56"/>
      <c r="J2514" s="56"/>
      <c r="K2514" s="57"/>
      <c r="L2514" s="58" t="s">
        <v>58</v>
      </c>
      <c r="M2514" s="59"/>
      <c r="N2514" s="61">
        <v>8</v>
      </c>
      <c r="O2514" s="62"/>
      <c r="P2514" s="63"/>
      <c r="Q2514" s="64"/>
      <c r="R2514" s="64"/>
      <c r="S2514" s="65"/>
      <c r="T2514" s="63" t="str">
        <f>IF(COUNT(N2514,P2514)=2,ROUND(N2514*P2514,2),"-
-")</f>
        <v>-
-</v>
      </c>
      <c r="U2514" s="65"/>
      <c r="V2514" s="55" t="s">
        <v>3590</v>
      </c>
      <c r="W2514" s="56"/>
      <c r="X2514" s="57"/>
    </row>
    <row r="2515" spans="1:24" ht="37.65" customHeight="1">
      <c r="A2515" s="2"/>
      <c r="B2515" s="2"/>
      <c r="C2515" s="2"/>
      <c r="D2515" s="2"/>
      <c r="E2515" s="55" t="s">
        <v>3591</v>
      </c>
      <c r="F2515" s="56"/>
      <c r="G2515" s="56"/>
      <c r="H2515" s="56"/>
      <c r="I2515" s="56"/>
      <c r="J2515" s="56"/>
      <c r="K2515" s="57"/>
      <c r="L2515" s="58" t="s">
        <v>65</v>
      </c>
      <c r="M2515" s="59"/>
      <c r="N2515" s="61">
        <v>1</v>
      </c>
      <c r="O2515" s="62"/>
      <c r="P2515" s="63"/>
      <c r="Q2515" s="64"/>
      <c r="R2515" s="64"/>
      <c r="S2515" s="65"/>
      <c r="T2515" s="63" t="str">
        <f>IF(COUNT(N2515,P2515)=2,ROUND(N2515*P2515,2),"-
-")</f>
        <v>-
-</v>
      </c>
      <c r="U2515" s="65"/>
      <c r="V2515" s="55" t="s">
        <v>3592</v>
      </c>
      <c r="W2515" s="56"/>
      <c r="X2515" s="57"/>
    </row>
    <row r="2516" spans="1:24" ht="37.65" customHeight="1">
      <c r="A2516" s="2"/>
      <c r="B2516" s="2"/>
      <c r="C2516" s="2"/>
      <c r="D2516" s="2"/>
      <c r="E2516" s="55" t="s">
        <v>3593</v>
      </c>
      <c r="F2516" s="56"/>
      <c r="G2516" s="56"/>
      <c r="H2516" s="56"/>
      <c r="I2516" s="56"/>
      <c r="J2516" s="56"/>
      <c r="K2516" s="57"/>
      <c r="L2516" s="58" t="s">
        <v>65</v>
      </c>
      <c r="M2516" s="59"/>
      <c r="N2516" s="61">
        <v>1</v>
      </c>
      <c r="O2516" s="62"/>
      <c r="P2516" s="63"/>
      <c r="Q2516" s="64"/>
      <c r="R2516" s="64"/>
      <c r="S2516" s="65"/>
      <c r="T2516" s="63" t="str">
        <f>IF(COUNT(N2516,P2516)=2,ROUND(N2516*P2516,2),"-
-")</f>
        <v>-
-</v>
      </c>
      <c r="U2516" s="65"/>
      <c r="V2516" s="55" t="s">
        <v>3594</v>
      </c>
      <c r="W2516" s="56"/>
      <c r="X2516" s="57"/>
    </row>
    <row r="2517" spans="1:24" ht="37.65" customHeight="1">
      <c r="A2517" s="2"/>
      <c r="B2517" s="2"/>
      <c r="C2517" s="2"/>
      <c r="D2517" s="2"/>
      <c r="E2517" s="55" t="s">
        <v>3595</v>
      </c>
      <c r="F2517" s="56"/>
      <c r="G2517" s="56"/>
      <c r="H2517" s="56"/>
      <c r="I2517" s="56"/>
      <c r="J2517" s="56"/>
      <c r="K2517" s="57"/>
      <c r="L2517" s="58" t="s">
        <v>65</v>
      </c>
      <c r="M2517" s="59"/>
      <c r="N2517" s="61">
        <v>1</v>
      </c>
      <c r="O2517" s="62"/>
      <c r="P2517" s="63"/>
      <c r="Q2517" s="64"/>
      <c r="R2517" s="64"/>
      <c r="S2517" s="65"/>
      <c r="T2517" s="63" t="str">
        <f>IF(COUNT(N2517,P2517)=2,ROUND(N2517*P2517,2),"-
-")</f>
        <v>-
-</v>
      </c>
      <c r="U2517" s="65"/>
      <c r="V2517" s="55" t="s">
        <v>3596</v>
      </c>
      <c r="W2517" s="56"/>
      <c r="X2517" s="57"/>
    </row>
    <row r="2518" spans="1:24" ht="18.75" customHeight="1">
      <c r="A2518" s="2"/>
      <c r="B2518" s="2"/>
      <c r="C2518" s="2"/>
      <c r="D2518" s="2"/>
      <c r="E2518" s="55" t="s">
        <v>3405</v>
      </c>
      <c r="F2518" s="56"/>
      <c r="G2518" s="56"/>
      <c r="H2518" s="56"/>
      <c r="I2518" s="56"/>
      <c r="J2518" s="56"/>
      <c r="K2518" s="57"/>
      <c r="L2518" s="58" t="s">
        <v>65</v>
      </c>
      <c r="M2518" s="59"/>
      <c r="N2518" s="61">
        <v>1</v>
      </c>
      <c r="O2518" s="62"/>
      <c r="P2518" s="63"/>
      <c r="Q2518" s="64"/>
      <c r="R2518" s="64"/>
      <c r="S2518" s="65"/>
      <c r="T2518" s="63" t="str">
        <f>IF(COUNT(N2518,P2518)=2,ROUND(N2518*P2518,2),"-")</f>
        <v>-</v>
      </c>
      <c r="U2518" s="65"/>
      <c r="V2518" s="55" t="s">
        <v>3406</v>
      </c>
      <c r="W2518" s="56"/>
      <c r="X2518" s="57"/>
    </row>
    <row r="2519" spans="1:24" ht="18.75" customHeight="1">
      <c r="A2519" s="2"/>
      <c r="B2519" s="2"/>
      <c r="C2519" s="2"/>
      <c r="D2519" s="2"/>
      <c r="E2519" s="55" t="s">
        <v>3407</v>
      </c>
      <c r="F2519" s="56"/>
      <c r="G2519" s="56"/>
      <c r="H2519" s="56"/>
      <c r="I2519" s="56"/>
      <c r="J2519" s="56"/>
      <c r="K2519" s="57"/>
      <c r="L2519" s="58" t="s">
        <v>65</v>
      </c>
      <c r="M2519" s="59"/>
      <c r="N2519" s="61">
        <v>1</v>
      </c>
      <c r="O2519" s="62"/>
      <c r="P2519" s="63" t="str">
        <f>IF(COUNT(T2513,T2514,T2515,T2516,T2517,T2518)=6,ROUND(SUM(T2513,T2514,T2515,T2516,T2517,T2518)*0.02,2),"")</f>
        <v/>
      </c>
      <c r="Q2519" s="64"/>
      <c r="R2519" s="64"/>
      <c r="S2519" s="65"/>
      <c r="T2519" s="63" t="str">
        <f>IF(COUNT(N2519,P2519)=2,ROUND(N2519*P2519,2),"-")</f>
        <v>-</v>
      </c>
      <c r="U2519" s="65"/>
      <c r="V2519" s="55" t="s">
        <v>3408</v>
      </c>
      <c r="W2519" s="56"/>
      <c r="X2519" s="57"/>
    </row>
    <row r="2520" spans="1:24" ht="18.899999999999999" customHeight="1">
      <c r="A2520" s="2"/>
      <c r="B2520" s="2"/>
      <c r="C2520" s="2"/>
      <c r="D2520" s="2"/>
      <c r="E2520" s="55" t="s">
        <v>3409</v>
      </c>
      <c r="F2520" s="56"/>
      <c r="G2520" s="56"/>
      <c r="H2520" s="56"/>
      <c r="I2520" s="56"/>
      <c r="J2520" s="56"/>
      <c r="K2520" s="57"/>
      <c r="L2520" s="58" t="s">
        <v>207</v>
      </c>
      <c r="M2520" s="59"/>
      <c r="N2520" s="61">
        <v>1</v>
      </c>
      <c r="O2520" s="62"/>
      <c r="P2520" s="66"/>
      <c r="Q2520" s="67"/>
      <c r="R2520" s="67"/>
      <c r="S2520" s="68"/>
      <c r="T2520" s="63" t="str">
        <f>IF(COUNT(T2513,T2514,T2515,T2516,T2517,T2518,T2519)=7,SUM(T2513,T2514,T2515,T2516,T2517,T2518,T2519),"-")</f>
        <v>-</v>
      </c>
      <c r="U2520" s="65"/>
      <c r="V2520" s="55"/>
      <c r="W2520" s="56"/>
      <c r="X2520" s="57"/>
    </row>
    <row r="2521" spans="1:24" ht="18.75" customHeight="1">
      <c r="A2521" s="2"/>
      <c r="B2521" s="2"/>
      <c r="C2521" s="2"/>
      <c r="D2521" s="2"/>
      <c r="E2521" s="55"/>
      <c r="F2521" s="56"/>
      <c r="G2521" s="56"/>
      <c r="H2521" s="56"/>
      <c r="I2521" s="56"/>
      <c r="J2521" s="56"/>
      <c r="K2521" s="57"/>
      <c r="L2521" s="58"/>
      <c r="M2521" s="59"/>
      <c r="N2521" s="69"/>
      <c r="O2521" s="70"/>
      <c r="P2521" s="69"/>
      <c r="Q2521" s="71"/>
      <c r="R2521" s="71"/>
      <c r="S2521" s="70"/>
      <c r="T2521" s="69"/>
      <c r="U2521" s="70"/>
      <c r="V2521" s="55"/>
      <c r="W2521" s="56"/>
      <c r="X2521" s="57"/>
    </row>
    <row r="2522" spans="1:24" ht="18.75" customHeight="1">
      <c r="A2522" s="2"/>
      <c r="B2522" s="2"/>
      <c r="C2522" s="2"/>
      <c r="D2522" s="2"/>
      <c r="E2522" s="55"/>
      <c r="F2522" s="56"/>
      <c r="G2522" s="56"/>
      <c r="H2522" s="56"/>
      <c r="I2522" s="56"/>
      <c r="J2522" s="56"/>
      <c r="K2522" s="57"/>
      <c r="L2522" s="58"/>
      <c r="M2522" s="59"/>
      <c r="N2522" s="69"/>
      <c r="O2522" s="70"/>
      <c r="P2522" s="69"/>
      <c r="Q2522" s="71"/>
      <c r="R2522" s="71"/>
      <c r="S2522" s="70"/>
      <c r="T2522" s="69"/>
      <c r="U2522" s="70"/>
      <c r="V2522" s="55"/>
      <c r="W2522" s="56"/>
      <c r="X2522" s="57"/>
    </row>
    <row r="2523" spans="1:24" ht="18.75" customHeight="1">
      <c r="A2523" s="2"/>
      <c r="B2523" s="2"/>
      <c r="C2523" s="2"/>
      <c r="D2523" s="2"/>
      <c r="E2523" s="55"/>
      <c r="F2523" s="56"/>
      <c r="G2523" s="56"/>
      <c r="H2523" s="56"/>
      <c r="I2523" s="56"/>
      <c r="J2523" s="56"/>
      <c r="K2523" s="57"/>
      <c r="L2523" s="58"/>
      <c r="M2523" s="59"/>
      <c r="N2523" s="69"/>
      <c r="O2523" s="70"/>
      <c r="P2523" s="69"/>
      <c r="Q2523" s="71"/>
      <c r="R2523" s="71"/>
      <c r="S2523" s="70"/>
      <c r="T2523" s="69"/>
      <c r="U2523" s="70"/>
      <c r="V2523" s="55"/>
      <c r="W2523" s="56"/>
      <c r="X2523" s="57"/>
    </row>
    <row r="2524" spans="1:24" ht="18.75" customHeight="1">
      <c r="A2524" s="2"/>
      <c r="B2524" s="2"/>
      <c r="C2524" s="2"/>
      <c r="D2524" s="2"/>
      <c r="E2524" s="55"/>
      <c r="F2524" s="56"/>
      <c r="G2524" s="56"/>
      <c r="H2524" s="56"/>
      <c r="I2524" s="56"/>
      <c r="J2524" s="56"/>
      <c r="K2524" s="57"/>
      <c r="L2524" s="58"/>
      <c r="M2524" s="59"/>
      <c r="N2524" s="69"/>
      <c r="O2524" s="70"/>
      <c r="P2524" s="69"/>
      <c r="Q2524" s="71"/>
      <c r="R2524" s="71"/>
      <c r="S2524" s="70"/>
      <c r="T2524" s="69"/>
      <c r="U2524" s="70"/>
      <c r="V2524" s="55"/>
      <c r="W2524" s="56"/>
      <c r="X2524" s="57"/>
    </row>
    <row r="2525" spans="1:24" ht="18.75" customHeight="1">
      <c r="A2525" s="2"/>
      <c r="B2525" s="2"/>
      <c r="C2525" s="2"/>
      <c r="D2525" s="2"/>
      <c r="E2525" s="55"/>
      <c r="F2525" s="56"/>
      <c r="G2525" s="56"/>
      <c r="H2525" s="56"/>
      <c r="I2525" s="56"/>
      <c r="J2525" s="56"/>
      <c r="K2525" s="57"/>
      <c r="L2525" s="58"/>
      <c r="M2525" s="59"/>
      <c r="N2525" s="69"/>
      <c r="O2525" s="70"/>
      <c r="P2525" s="69"/>
      <c r="Q2525" s="71"/>
      <c r="R2525" s="71"/>
      <c r="S2525" s="70"/>
      <c r="T2525" s="69"/>
      <c r="U2525" s="70"/>
      <c r="V2525" s="55"/>
      <c r="W2525" s="56"/>
      <c r="X2525" s="57"/>
    </row>
    <row r="2526" spans="1:24" ht="18.75" customHeight="1">
      <c r="A2526" s="2"/>
      <c r="B2526" s="2"/>
      <c r="C2526" s="2"/>
      <c r="D2526" s="2"/>
      <c r="E2526" s="55"/>
      <c r="F2526" s="56"/>
      <c r="G2526" s="56"/>
      <c r="H2526" s="56"/>
      <c r="I2526" s="56"/>
      <c r="J2526" s="56"/>
      <c r="K2526" s="57"/>
      <c r="L2526" s="58"/>
      <c r="M2526" s="59"/>
      <c r="N2526" s="69"/>
      <c r="O2526" s="70"/>
      <c r="P2526" s="69"/>
      <c r="Q2526" s="71"/>
      <c r="R2526" s="71"/>
      <c r="S2526" s="70"/>
      <c r="T2526" s="69"/>
      <c r="U2526" s="70"/>
      <c r="V2526" s="55"/>
      <c r="W2526" s="56"/>
      <c r="X2526" s="57"/>
    </row>
    <row r="2527" spans="1:24" ht="18.75" customHeight="1">
      <c r="A2527" s="2"/>
      <c r="B2527" s="2"/>
      <c r="C2527" s="2"/>
      <c r="D2527" s="2"/>
      <c r="E2527" s="55"/>
      <c r="F2527" s="56"/>
      <c r="G2527" s="56"/>
      <c r="H2527" s="56"/>
      <c r="I2527" s="56"/>
      <c r="J2527" s="56"/>
      <c r="K2527" s="57"/>
      <c r="L2527" s="58"/>
      <c r="M2527" s="59"/>
      <c r="N2527" s="69"/>
      <c r="O2527" s="70"/>
      <c r="P2527" s="69"/>
      <c r="Q2527" s="71"/>
      <c r="R2527" s="71"/>
      <c r="S2527" s="70"/>
      <c r="T2527" s="69"/>
      <c r="U2527" s="70"/>
      <c r="V2527" s="55"/>
      <c r="W2527" s="56"/>
      <c r="X2527" s="57"/>
    </row>
    <row r="2528" spans="1:24" ht="18.75" customHeight="1">
      <c r="A2528" s="2"/>
      <c r="B2528" s="2"/>
      <c r="C2528" s="2"/>
      <c r="D2528" s="2"/>
      <c r="E2528" s="55"/>
      <c r="F2528" s="56"/>
      <c r="G2528" s="56"/>
      <c r="H2528" s="56"/>
      <c r="I2528" s="56"/>
      <c r="J2528" s="56"/>
      <c r="K2528" s="57"/>
      <c r="L2528" s="58"/>
      <c r="M2528" s="59"/>
      <c r="N2528" s="69"/>
      <c r="O2528" s="70"/>
      <c r="P2528" s="69"/>
      <c r="Q2528" s="71"/>
      <c r="R2528" s="71"/>
      <c r="S2528" s="70"/>
      <c r="T2528" s="69"/>
      <c r="U2528" s="70"/>
      <c r="V2528" s="55"/>
      <c r="W2528" s="56"/>
      <c r="X2528" s="57"/>
    </row>
    <row r="2529" spans="1:24" ht="18.75" customHeight="1">
      <c r="A2529" s="2"/>
      <c r="B2529" s="2"/>
      <c r="C2529" s="2"/>
      <c r="D2529" s="2"/>
      <c r="E2529" s="55"/>
      <c r="F2529" s="56"/>
      <c r="G2529" s="56"/>
      <c r="H2529" s="56"/>
      <c r="I2529" s="56"/>
      <c r="J2529" s="56"/>
      <c r="K2529" s="57"/>
      <c r="L2529" s="58"/>
      <c r="M2529" s="59"/>
      <c r="N2529" s="69"/>
      <c r="O2529" s="70"/>
      <c r="P2529" s="69"/>
      <c r="Q2529" s="71"/>
      <c r="R2529" s="71"/>
      <c r="S2529" s="70"/>
      <c r="T2529" s="69"/>
      <c r="U2529" s="70"/>
      <c r="V2529" s="55"/>
      <c r="W2529" s="56"/>
      <c r="X2529" s="57"/>
    </row>
    <row r="2530" spans="1:24" ht="18.75" customHeight="1">
      <c r="A2530" s="2"/>
      <c r="B2530" s="2"/>
      <c r="C2530" s="2"/>
      <c r="D2530" s="2"/>
      <c r="E2530" s="55"/>
      <c r="F2530" s="56"/>
      <c r="G2530" s="56"/>
      <c r="H2530" s="56"/>
      <c r="I2530" s="56"/>
      <c r="J2530" s="56"/>
      <c r="K2530" s="57"/>
      <c r="L2530" s="58"/>
      <c r="M2530" s="59"/>
      <c r="N2530" s="69"/>
      <c r="O2530" s="70"/>
      <c r="P2530" s="69"/>
      <c r="Q2530" s="71"/>
      <c r="R2530" s="71"/>
      <c r="S2530" s="70"/>
      <c r="T2530" s="69"/>
      <c r="U2530" s="70"/>
      <c r="V2530" s="55"/>
      <c r="W2530" s="56"/>
      <c r="X2530" s="57"/>
    </row>
    <row r="2531" spans="1:24" ht="18.75" customHeight="1">
      <c r="A2531" s="2"/>
      <c r="B2531" s="2"/>
      <c r="C2531" s="2"/>
      <c r="D2531" s="2"/>
      <c r="E2531" s="55"/>
      <c r="F2531" s="56"/>
      <c r="G2531" s="56"/>
      <c r="H2531" s="56"/>
      <c r="I2531" s="56"/>
      <c r="J2531" s="56"/>
      <c r="K2531" s="57"/>
      <c r="L2531" s="58"/>
      <c r="M2531" s="59"/>
      <c r="N2531" s="69"/>
      <c r="O2531" s="70"/>
      <c r="P2531" s="69"/>
      <c r="Q2531" s="71"/>
      <c r="R2531" s="71"/>
      <c r="S2531" s="70"/>
      <c r="T2531" s="69"/>
      <c r="U2531" s="70"/>
      <c r="V2531" s="55"/>
      <c r="W2531" s="56"/>
      <c r="X2531" s="57"/>
    </row>
    <row r="2532" spans="1:24" ht="18.75" customHeight="1">
      <c r="A2532" s="2"/>
      <c r="B2532" s="2"/>
      <c r="C2532" s="2"/>
      <c r="D2532" s="2"/>
      <c r="E2532" s="55"/>
      <c r="F2532" s="56"/>
      <c r="G2532" s="56"/>
      <c r="H2532" s="56"/>
      <c r="I2532" s="56"/>
      <c r="J2532" s="56"/>
      <c r="K2532" s="57"/>
      <c r="L2532" s="58"/>
      <c r="M2532" s="59"/>
      <c r="N2532" s="69"/>
      <c r="O2532" s="70"/>
      <c r="P2532" s="69"/>
      <c r="Q2532" s="71"/>
      <c r="R2532" s="71"/>
      <c r="S2532" s="70"/>
      <c r="T2532" s="69"/>
      <c r="U2532" s="70"/>
      <c r="V2532" s="55"/>
      <c r="W2532" s="56"/>
      <c r="X2532" s="57"/>
    </row>
    <row r="2533" spans="1:24" ht="18.75" customHeight="1">
      <c r="A2533" s="2"/>
      <c r="B2533" s="2"/>
      <c r="C2533" s="2"/>
      <c r="D2533" s="2"/>
      <c r="E2533" s="55"/>
      <c r="F2533" s="56"/>
      <c r="G2533" s="56"/>
      <c r="H2533" s="56"/>
      <c r="I2533" s="56"/>
      <c r="J2533" s="56"/>
      <c r="K2533" s="57"/>
      <c r="L2533" s="58"/>
      <c r="M2533" s="59"/>
      <c r="N2533" s="69"/>
      <c r="O2533" s="70"/>
      <c r="P2533" s="69"/>
      <c r="Q2533" s="71"/>
      <c r="R2533" s="71"/>
      <c r="S2533" s="70"/>
      <c r="T2533" s="69"/>
      <c r="U2533" s="70"/>
      <c r="V2533" s="55"/>
      <c r="W2533" s="56"/>
      <c r="X2533" s="57"/>
    </row>
    <row r="2534" spans="1:24" ht="18.75" customHeight="1">
      <c r="A2534" s="2"/>
      <c r="B2534" s="2"/>
      <c r="C2534" s="2"/>
      <c r="D2534" s="2"/>
      <c r="E2534" s="55"/>
      <c r="F2534" s="56"/>
      <c r="G2534" s="56"/>
      <c r="H2534" s="56"/>
      <c r="I2534" s="56"/>
      <c r="J2534" s="56"/>
      <c r="K2534" s="57"/>
      <c r="L2534" s="58"/>
      <c r="M2534" s="59"/>
      <c r="N2534" s="69"/>
      <c r="O2534" s="70"/>
      <c r="P2534" s="69"/>
      <c r="Q2534" s="71"/>
      <c r="R2534" s="71"/>
      <c r="S2534" s="70"/>
      <c r="T2534" s="69"/>
      <c r="U2534" s="70"/>
      <c r="V2534" s="55"/>
      <c r="W2534" s="56"/>
      <c r="X2534" s="57"/>
    </row>
    <row r="2535" spans="1:24" ht="18.75" customHeight="1">
      <c r="A2535" s="2"/>
      <c r="B2535" s="2"/>
      <c r="C2535" s="2"/>
      <c r="D2535" s="2"/>
      <c r="E2535" s="55"/>
      <c r="F2535" s="56"/>
      <c r="G2535" s="56"/>
      <c r="H2535" s="56"/>
      <c r="I2535" s="56"/>
      <c r="J2535" s="56"/>
      <c r="K2535" s="57"/>
      <c r="L2535" s="58"/>
      <c r="M2535" s="59"/>
      <c r="N2535" s="69"/>
      <c r="O2535" s="70"/>
      <c r="P2535" s="69"/>
      <c r="Q2535" s="71"/>
      <c r="R2535" s="71"/>
      <c r="S2535" s="70"/>
      <c r="T2535" s="69"/>
      <c r="U2535" s="70"/>
      <c r="V2535" s="55"/>
      <c r="W2535" s="56"/>
      <c r="X2535" s="57"/>
    </row>
    <row r="2536" spans="1:24" ht="37.65" customHeight="1">
      <c r="A2536" s="2"/>
      <c r="B2536" s="2"/>
      <c r="C2536" s="2"/>
      <c r="D2536" s="2"/>
      <c r="E2536" s="55" t="s">
        <v>3410</v>
      </c>
      <c r="F2536" s="56"/>
      <c r="G2536" s="56"/>
      <c r="H2536" s="56"/>
      <c r="I2536" s="56"/>
      <c r="J2536" s="56"/>
      <c r="K2536" s="56"/>
      <c r="L2536" s="56"/>
      <c r="M2536" s="57"/>
      <c r="N2536" s="58" t="s">
        <v>3599</v>
      </c>
      <c r="O2536" s="60"/>
      <c r="P2536" s="60"/>
      <c r="Q2536" s="60"/>
      <c r="R2536" s="60"/>
      <c r="S2536" s="59"/>
      <c r="T2536" s="72" t="str">
        <f>IF(COUNT(T2520,N2520)=2,IF(N2520=0,"-",ROUND(T2520/N2520,2)),"-")</f>
        <v>-</v>
      </c>
      <c r="U2536" s="73"/>
      <c r="V2536" s="55"/>
      <c r="W2536" s="56"/>
      <c r="X2536" s="57"/>
    </row>
    <row r="2537" spans="1:24" ht="49.5" customHeight="1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ht="12" customHeight="1">
      <c r="A2538" s="2"/>
      <c r="B2538" s="2"/>
      <c r="C2538" s="75" t="s">
        <v>42</v>
      </c>
      <c r="D2538" s="75"/>
      <c r="E2538" s="75"/>
      <c r="F2538" s="75"/>
      <c r="G2538" s="75"/>
      <c r="H2538" s="2"/>
      <c r="I2538" s="75" t="s">
        <v>43</v>
      </c>
      <c r="J2538" s="75"/>
      <c r="K2538" s="2"/>
      <c r="L2538" s="2"/>
      <c r="M2538" s="75" t="s">
        <v>44</v>
      </c>
      <c r="N2538" s="75"/>
      <c r="O2538" s="2"/>
      <c r="P2538" s="2"/>
      <c r="Q2538" s="10" t="s">
        <v>43</v>
      </c>
      <c r="R2538" s="2"/>
      <c r="S2538" s="2"/>
      <c r="T2538" s="2"/>
      <c r="U2538" s="2"/>
      <c r="V2538" s="2"/>
      <c r="W2538" s="2"/>
      <c r="X2538" s="2"/>
    </row>
    <row r="2539" spans="1:24" ht="6.45" customHeight="1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ht="20.85" customHeight="1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ht="18" customHeight="1">
      <c r="A2541" s="74" t="s">
        <v>0</v>
      </c>
      <c r="B2541" s="74"/>
      <c r="C2541" s="74"/>
      <c r="D2541" s="74"/>
      <c r="E2541" s="74"/>
      <c r="F2541" s="74"/>
      <c r="G2541" s="74"/>
      <c r="H2541" s="74"/>
      <c r="I2541" s="74"/>
      <c r="J2541" s="74"/>
      <c r="K2541" s="74"/>
      <c r="L2541" s="74"/>
      <c r="M2541" s="74"/>
      <c r="N2541" s="74"/>
      <c r="O2541" s="74"/>
      <c r="P2541" s="74"/>
      <c r="Q2541" s="74"/>
      <c r="R2541" s="74"/>
      <c r="S2541" s="74"/>
      <c r="T2541" s="74"/>
      <c r="U2541" s="74"/>
      <c r="V2541" s="74"/>
      <c r="W2541" s="74"/>
      <c r="X2541" s="74"/>
    </row>
    <row r="2542" spans="1:24" ht="6" customHeight="1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ht="18" customHeight="1">
      <c r="A2543" s="74" t="s">
        <v>3387</v>
      </c>
      <c r="B2543" s="74"/>
      <c r="C2543" s="74"/>
      <c r="D2543" s="74"/>
      <c r="E2543" s="74"/>
      <c r="F2543" s="74"/>
      <c r="G2543" s="74"/>
      <c r="H2543" s="74"/>
      <c r="I2543" s="74"/>
      <c r="J2543" s="74"/>
      <c r="K2543" s="74"/>
      <c r="L2543" s="74"/>
      <c r="M2543" s="74"/>
      <c r="N2543" s="74"/>
      <c r="O2543" s="74"/>
      <c r="P2543" s="74"/>
      <c r="Q2543" s="74"/>
      <c r="R2543" s="74"/>
      <c r="S2543" s="74"/>
      <c r="T2543" s="74"/>
      <c r="U2543" s="74"/>
      <c r="V2543" s="74"/>
      <c r="W2543" s="74"/>
      <c r="X2543" s="74"/>
    </row>
    <row r="2544" spans="1:24" ht="4.05" customHeight="1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ht="12" customHeight="1">
      <c r="A2545" s="2"/>
      <c r="B2545" s="2"/>
      <c r="C2545" s="2"/>
      <c r="D2545" s="2"/>
      <c r="E2545" s="2"/>
      <c r="F2545" s="75" t="s">
        <v>3388</v>
      </c>
      <c r="G2545" s="75"/>
      <c r="H2545" s="75"/>
      <c r="I2545" s="75"/>
      <c r="J2545" s="75"/>
      <c r="K2545" s="75"/>
      <c r="L2545" s="75"/>
      <c r="M2545" s="75"/>
      <c r="N2545" s="75"/>
      <c r="O2545" s="75"/>
      <c r="P2545" s="75"/>
      <c r="Q2545" s="75"/>
      <c r="R2545" s="75"/>
      <c r="S2545" s="2"/>
      <c r="T2545" s="2"/>
      <c r="U2545" s="2"/>
      <c r="V2545" s="2"/>
      <c r="W2545" s="2"/>
      <c r="X2545" s="2"/>
    </row>
    <row r="2546" spans="1:24" ht="1.05" customHeight="1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ht="2.7" customHeight="1">
      <c r="A2547" s="2"/>
      <c r="B2547" s="2"/>
      <c r="C2547" s="2"/>
      <c r="D2547" s="2"/>
      <c r="E2547" s="2"/>
      <c r="F2547" s="75" t="s">
        <v>3389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ht="9.15" customHeight="1">
      <c r="A2548" s="2"/>
      <c r="B2548" s="2"/>
      <c r="C2548" s="2"/>
      <c r="D2548" s="2"/>
      <c r="E2548" s="2"/>
      <c r="F2548" s="75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76" t="s">
        <v>2</v>
      </c>
      <c r="V2548" s="76"/>
      <c r="W2548" s="76"/>
      <c r="X2548" s="76"/>
    </row>
    <row r="2549" spans="1:24" ht="2.7" customHeight="1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76"/>
      <c r="V2549" s="76"/>
      <c r="W2549" s="76"/>
      <c r="X2549" s="76"/>
    </row>
    <row r="2550" spans="1:24" ht="0.45" customHeight="1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ht="2.1" customHeight="1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75" t="s">
        <v>3758</v>
      </c>
      <c r="V2551" s="75"/>
      <c r="W2551" s="75"/>
      <c r="X2551" s="2"/>
    </row>
    <row r="2552" spans="1:24" ht="9.75" customHeight="1">
      <c r="A2552" s="2"/>
      <c r="B2552" s="75" t="s">
        <v>3391</v>
      </c>
      <c r="C2552" s="75"/>
      <c r="D2552" s="2"/>
      <c r="E2552" s="2"/>
      <c r="F2552" s="75" t="s">
        <v>3392</v>
      </c>
      <c r="G2552" s="75"/>
      <c r="H2552" s="75"/>
      <c r="I2552" s="75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75"/>
      <c r="V2552" s="75"/>
      <c r="W2552" s="75"/>
      <c r="X2552" s="2"/>
    </row>
    <row r="2553" spans="1:24" ht="2.1" customHeight="1">
      <c r="A2553" s="2"/>
      <c r="B2553" s="75"/>
      <c r="C2553" s="75"/>
      <c r="D2553" s="2"/>
      <c r="E2553" s="2"/>
      <c r="F2553" s="75"/>
      <c r="G2553" s="75"/>
      <c r="H2553" s="75"/>
      <c r="I2553" s="75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ht="1.8" customHeight="1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ht="36.75" customHeight="1">
      <c r="A2555" s="49" t="s">
        <v>347</v>
      </c>
      <c r="B2555" s="50"/>
      <c r="C2555" s="50"/>
      <c r="D2555" s="51"/>
      <c r="E2555" s="49" t="s">
        <v>3759</v>
      </c>
      <c r="F2555" s="50"/>
      <c r="G2555" s="50"/>
      <c r="H2555" s="50"/>
      <c r="I2555" s="50"/>
      <c r="J2555" s="50"/>
      <c r="K2555" s="50"/>
      <c r="L2555" s="50"/>
      <c r="M2555" s="51"/>
      <c r="N2555" s="52" t="s">
        <v>3585</v>
      </c>
      <c r="O2555" s="53"/>
      <c r="P2555" s="53"/>
      <c r="Q2555" s="53"/>
      <c r="R2555" s="53"/>
      <c r="S2555" s="54"/>
      <c r="T2555" s="49" t="s">
        <v>3760</v>
      </c>
      <c r="U2555" s="50"/>
      <c r="V2555" s="50"/>
      <c r="W2555" s="50"/>
      <c r="X2555" s="51"/>
    </row>
    <row r="2556" spans="1:24" ht="18.75" customHeight="1">
      <c r="A2556" s="2"/>
      <c r="B2556" s="2"/>
      <c r="C2556" s="2"/>
      <c r="D2556" s="2"/>
      <c r="E2556" s="55" t="s">
        <v>3396</v>
      </c>
      <c r="F2556" s="56"/>
      <c r="G2556" s="56"/>
      <c r="H2556" s="56"/>
      <c r="I2556" s="56"/>
      <c r="J2556" s="56"/>
      <c r="K2556" s="57"/>
      <c r="L2556" s="58" t="s">
        <v>3397</v>
      </c>
      <c r="M2556" s="59"/>
      <c r="N2556" s="58" t="s">
        <v>3398</v>
      </c>
      <c r="O2556" s="59"/>
      <c r="P2556" s="58" t="s">
        <v>3399</v>
      </c>
      <c r="Q2556" s="60"/>
      <c r="R2556" s="60"/>
      <c r="S2556" s="59"/>
      <c r="T2556" s="58" t="s">
        <v>3400</v>
      </c>
      <c r="U2556" s="59"/>
      <c r="V2556" s="58" t="s">
        <v>53</v>
      </c>
      <c r="W2556" s="60"/>
      <c r="X2556" s="59"/>
    </row>
    <row r="2557" spans="1:24" ht="37.65" customHeight="1">
      <c r="A2557" s="2"/>
      <c r="B2557" s="2"/>
      <c r="C2557" s="2"/>
      <c r="D2557" s="2"/>
      <c r="E2557" s="55" t="s">
        <v>3587</v>
      </c>
      <c r="F2557" s="56"/>
      <c r="G2557" s="56"/>
      <c r="H2557" s="56"/>
      <c r="I2557" s="56"/>
      <c r="J2557" s="56"/>
      <c r="K2557" s="57"/>
      <c r="L2557" s="58" t="s">
        <v>58</v>
      </c>
      <c r="M2557" s="59"/>
      <c r="N2557" s="61">
        <v>9</v>
      </c>
      <c r="O2557" s="62"/>
      <c r="P2557" s="63"/>
      <c r="Q2557" s="64"/>
      <c r="R2557" s="64"/>
      <c r="S2557" s="65"/>
      <c r="T2557" s="63" t="str">
        <f>IF(COUNT(N2557,P2557)=2,ROUND(N2557*P2557,2),"-
-")</f>
        <v>-
-</v>
      </c>
      <c r="U2557" s="65"/>
      <c r="V2557" s="55" t="s">
        <v>3588</v>
      </c>
      <c r="W2557" s="56"/>
      <c r="X2557" s="57"/>
    </row>
    <row r="2558" spans="1:24" ht="37.65" customHeight="1">
      <c r="A2558" s="2"/>
      <c r="B2558" s="2"/>
      <c r="C2558" s="2"/>
      <c r="D2558" s="2"/>
      <c r="E2558" s="55" t="s">
        <v>3589</v>
      </c>
      <c r="F2558" s="56"/>
      <c r="G2558" s="56"/>
      <c r="H2558" s="56"/>
      <c r="I2558" s="56"/>
      <c r="J2558" s="56"/>
      <c r="K2558" s="57"/>
      <c r="L2558" s="58" t="s">
        <v>58</v>
      </c>
      <c r="M2558" s="59"/>
      <c r="N2558" s="61">
        <v>18</v>
      </c>
      <c r="O2558" s="62"/>
      <c r="P2558" s="63"/>
      <c r="Q2558" s="64"/>
      <c r="R2558" s="64"/>
      <c r="S2558" s="65"/>
      <c r="T2558" s="63" t="str">
        <f>IF(COUNT(N2558,P2558)=2,ROUND(N2558*P2558,2),"-
-")</f>
        <v>-
-</v>
      </c>
      <c r="U2558" s="65"/>
      <c r="V2558" s="55" t="s">
        <v>3590</v>
      </c>
      <c r="W2558" s="56"/>
      <c r="X2558" s="57"/>
    </row>
    <row r="2559" spans="1:24" ht="37.65" customHeight="1">
      <c r="A2559" s="2"/>
      <c r="B2559" s="2"/>
      <c r="C2559" s="2"/>
      <c r="D2559" s="2"/>
      <c r="E2559" s="55" t="s">
        <v>3591</v>
      </c>
      <c r="F2559" s="56"/>
      <c r="G2559" s="56"/>
      <c r="H2559" s="56"/>
      <c r="I2559" s="56"/>
      <c r="J2559" s="56"/>
      <c r="K2559" s="57"/>
      <c r="L2559" s="58" t="s">
        <v>65</v>
      </c>
      <c r="M2559" s="59"/>
      <c r="N2559" s="61">
        <v>1</v>
      </c>
      <c r="O2559" s="62"/>
      <c r="P2559" s="63"/>
      <c r="Q2559" s="64"/>
      <c r="R2559" s="64"/>
      <c r="S2559" s="65"/>
      <c r="T2559" s="63" t="str">
        <f>IF(COUNT(N2559,P2559)=2,ROUND(N2559*P2559,2),"-
-")</f>
        <v>-
-</v>
      </c>
      <c r="U2559" s="65"/>
      <c r="V2559" s="55" t="s">
        <v>3592</v>
      </c>
      <c r="W2559" s="56"/>
      <c r="X2559" s="57"/>
    </row>
    <row r="2560" spans="1:24" ht="37.65" customHeight="1">
      <c r="A2560" s="2"/>
      <c r="B2560" s="2"/>
      <c r="C2560" s="2"/>
      <c r="D2560" s="2"/>
      <c r="E2560" s="55" t="s">
        <v>3593</v>
      </c>
      <c r="F2560" s="56"/>
      <c r="G2560" s="56"/>
      <c r="H2560" s="56"/>
      <c r="I2560" s="56"/>
      <c r="J2560" s="56"/>
      <c r="K2560" s="57"/>
      <c r="L2560" s="58" t="s">
        <v>65</v>
      </c>
      <c r="M2560" s="59"/>
      <c r="N2560" s="61">
        <v>1</v>
      </c>
      <c r="O2560" s="62"/>
      <c r="P2560" s="63"/>
      <c r="Q2560" s="64"/>
      <c r="R2560" s="64"/>
      <c r="S2560" s="65"/>
      <c r="T2560" s="63" t="str">
        <f>IF(COUNT(N2560,P2560)=2,ROUND(N2560*P2560,2),"-
-")</f>
        <v>-
-</v>
      </c>
      <c r="U2560" s="65"/>
      <c r="V2560" s="55" t="s">
        <v>3594</v>
      </c>
      <c r="W2560" s="56"/>
      <c r="X2560" s="57"/>
    </row>
    <row r="2561" spans="1:24" ht="37.65" customHeight="1">
      <c r="A2561" s="2"/>
      <c r="B2561" s="2"/>
      <c r="C2561" s="2"/>
      <c r="D2561" s="2"/>
      <c r="E2561" s="55" t="s">
        <v>3595</v>
      </c>
      <c r="F2561" s="56"/>
      <c r="G2561" s="56"/>
      <c r="H2561" s="56"/>
      <c r="I2561" s="56"/>
      <c r="J2561" s="56"/>
      <c r="K2561" s="57"/>
      <c r="L2561" s="58" t="s">
        <v>65</v>
      </c>
      <c r="M2561" s="59"/>
      <c r="N2561" s="61">
        <v>1</v>
      </c>
      <c r="O2561" s="62"/>
      <c r="P2561" s="63"/>
      <c r="Q2561" s="64"/>
      <c r="R2561" s="64"/>
      <c r="S2561" s="65"/>
      <c r="T2561" s="63" t="str">
        <f>IF(COUNT(N2561,P2561)=2,ROUND(N2561*P2561,2),"-
-")</f>
        <v>-
-</v>
      </c>
      <c r="U2561" s="65"/>
      <c r="V2561" s="55" t="s">
        <v>3596</v>
      </c>
      <c r="W2561" s="56"/>
      <c r="X2561" s="57"/>
    </row>
    <row r="2562" spans="1:24" ht="18.75" customHeight="1">
      <c r="A2562" s="2"/>
      <c r="B2562" s="2"/>
      <c r="C2562" s="2"/>
      <c r="D2562" s="2"/>
      <c r="E2562" s="55" t="s">
        <v>3405</v>
      </c>
      <c r="F2562" s="56"/>
      <c r="G2562" s="56"/>
      <c r="H2562" s="56"/>
      <c r="I2562" s="56"/>
      <c r="J2562" s="56"/>
      <c r="K2562" s="57"/>
      <c r="L2562" s="58" t="s">
        <v>65</v>
      </c>
      <c r="M2562" s="59"/>
      <c r="N2562" s="61">
        <v>1</v>
      </c>
      <c r="O2562" s="62"/>
      <c r="P2562" s="63"/>
      <c r="Q2562" s="64"/>
      <c r="R2562" s="64"/>
      <c r="S2562" s="65"/>
      <c r="T2562" s="63" t="str">
        <f>IF(COUNT(N2562,P2562)=2,ROUND(N2562*P2562,2),"-")</f>
        <v>-</v>
      </c>
      <c r="U2562" s="65"/>
      <c r="V2562" s="55" t="s">
        <v>3406</v>
      </c>
      <c r="W2562" s="56"/>
      <c r="X2562" s="57"/>
    </row>
    <row r="2563" spans="1:24" ht="18.75" customHeight="1">
      <c r="A2563" s="2"/>
      <c r="B2563" s="2"/>
      <c r="C2563" s="2"/>
      <c r="D2563" s="2"/>
      <c r="E2563" s="55" t="s">
        <v>3407</v>
      </c>
      <c r="F2563" s="56"/>
      <c r="G2563" s="56"/>
      <c r="H2563" s="56"/>
      <c r="I2563" s="56"/>
      <c r="J2563" s="56"/>
      <c r="K2563" s="57"/>
      <c r="L2563" s="58" t="s">
        <v>65</v>
      </c>
      <c r="M2563" s="59"/>
      <c r="N2563" s="61">
        <v>1</v>
      </c>
      <c r="O2563" s="62"/>
      <c r="P2563" s="63" t="str">
        <f>IF(COUNT(T2557,T2558,T2559,T2560,T2561,T2562)=6,ROUND(SUM(T2557,T2558,T2559,T2560,T2561,T2562)*0.02,2),"")</f>
        <v/>
      </c>
      <c r="Q2563" s="64"/>
      <c r="R2563" s="64"/>
      <c r="S2563" s="65"/>
      <c r="T2563" s="63" t="str">
        <f>IF(COUNT(N2563,P2563)=2,ROUND(N2563*P2563,2),"-")</f>
        <v>-</v>
      </c>
      <c r="U2563" s="65"/>
      <c r="V2563" s="55" t="s">
        <v>3408</v>
      </c>
      <c r="W2563" s="56"/>
      <c r="X2563" s="57"/>
    </row>
    <row r="2564" spans="1:24" ht="18.899999999999999" customHeight="1">
      <c r="A2564" s="2"/>
      <c r="B2564" s="2"/>
      <c r="C2564" s="2"/>
      <c r="D2564" s="2"/>
      <c r="E2564" s="55" t="s">
        <v>3409</v>
      </c>
      <c r="F2564" s="56"/>
      <c r="G2564" s="56"/>
      <c r="H2564" s="56"/>
      <c r="I2564" s="56"/>
      <c r="J2564" s="56"/>
      <c r="K2564" s="57"/>
      <c r="L2564" s="58" t="s">
        <v>207</v>
      </c>
      <c r="M2564" s="59"/>
      <c r="N2564" s="61">
        <v>1</v>
      </c>
      <c r="O2564" s="62"/>
      <c r="P2564" s="66"/>
      <c r="Q2564" s="67"/>
      <c r="R2564" s="67"/>
      <c r="S2564" s="68"/>
      <c r="T2564" s="63" t="str">
        <f>IF(COUNT(T2557,T2558,T2559,T2560,T2561,T2562,T2563)=7,SUM(T2557,T2558,T2559,T2560,T2561,T2562,T2563),"-")</f>
        <v>-</v>
      </c>
      <c r="U2564" s="65"/>
      <c r="V2564" s="55"/>
      <c r="W2564" s="56"/>
      <c r="X2564" s="57"/>
    </row>
    <row r="2565" spans="1:24" ht="18.75" customHeight="1">
      <c r="A2565" s="2"/>
      <c r="B2565" s="2"/>
      <c r="C2565" s="2"/>
      <c r="D2565" s="2"/>
      <c r="E2565" s="55"/>
      <c r="F2565" s="56"/>
      <c r="G2565" s="56"/>
      <c r="H2565" s="56"/>
      <c r="I2565" s="56"/>
      <c r="J2565" s="56"/>
      <c r="K2565" s="57"/>
      <c r="L2565" s="58"/>
      <c r="M2565" s="59"/>
      <c r="N2565" s="69"/>
      <c r="O2565" s="70"/>
      <c r="P2565" s="69"/>
      <c r="Q2565" s="71"/>
      <c r="R2565" s="71"/>
      <c r="S2565" s="70"/>
      <c r="T2565" s="69"/>
      <c r="U2565" s="70"/>
      <c r="V2565" s="55"/>
      <c r="W2565" s="56"/>
      <c r="X2565" s="57"/>
    </row>
    <row r="2566" spans="1:24" ht="18.75" customHeight="1">
      <c r="A2566" s="2"/>
      <c r="B2566" s="2"/>
      <c r="C2566" s="2"/>
      <c r="D2566" s="2"/>
      <c r="E2566" s="55"/>
      <c r="F2566" s="56"/>
      <c r="G2566" s="56"/>
      <c r="H2566" s="56"/>
      <c r="I2566" s="56"/>
      <c r="J2566" s="56"/>
      <c r="K2566" s="57"/>
      <c r="L2566" s="58"/>
      <c r="M2566" s="59"/>
      <c r="N2566" s="69"/>
      <c r="O2566" s="70"/>
      <c r="P2566" s="69"/>
      <c r="Q2566" s="71"/>
      <c r="R2566" s="71"/>
      <c r="S2566" s="70"/>
      <c r="T2566" s="69"/>
      <c r="U2566" s="70"/>
      <c r="V2566" s="55"/>
      <c r="W2566" s="56"/>
      <c r="X2566" s="57"/>
    </row>
    <row r="2567" spans="1:24" ht="18.75" customHeight="1">
      <c r="A2567" s="2"/>
      <c r="B2567" s="2"/>
      <c r="C2567" s="2"/>
      <c r="D2567" s="2"/>
      <c r="E2567" s="55"/>
      <c r="F2567" s="56"/>
      <c r="G2567" s="56"/>
      <c r="H2567" s="56"/>
      <c r="I2567" s="56"/>
      <c r="J2567" s="56"/>
      <c r="K2567" s="57"/>
      <c r="L2567" s="58"/>
      <c r="M2567" s="59"/>
      <c r="N2567" s="69"/>
      <c r="O2567" s="70"/>
      <c r="P2567" s="69"/>
      <c r="Q2567" s="71"/>
      <c r="R2567" s="71"/>
      <c r="S2567" s="70"/>
      <c r="T2567" s="69"/>
      <c r="U2567" s="70"/>
      <c r="V2567" s="55"/>
      <c r="W2567" s="56"/>
      <c r="X2567" s="57"/>
    </row>
    <row r="2568" spans="1:24" ht="18.75" customHeight="1">
      <c r="A2568" s="2"/>
      <c r="B2568" s="2"/>
      <c r="C2568" s="2"/>
      <c r="D2568" s="2"/>
      <c r="E2568" s="55"/>
      <c r="F2568" s="56"/>
      <c r="G2568" s="56"/>
      <c r="H2568" s="56"/>
      <c r="I2568" s="56"/>
      <c r="J2568" s="56"/>
      <c r="K2568" s="57"/>
      <c r="L2568" s="58"/>
      <c r="M2568" s="59"/>
      <c r="N2568" s="69"/>
      <c r="O2568" s="70"/>
      <c r="P2568" s="69"/>
      <c r="Q2568" s="71"/>
      <c r="R2568" s="71"/>
      <c r="S2568" s="70"/>
      <c r="T2568" s="69"/>
      <c r="U2568" s="70"/>
      <c r="V2568" s="55"/>
      <c r="W2568" s="56"/>
      <c r="X2568" s="57"/>
    </row>
    <row r="2569" spans="1:24" ht="18.75" customHeight="1">
      <c r="A2569" s="2"/>
      <c r="B2569" s="2"/>
      <c r="C2569" s="2"/>
      <c r="D2569" s="2"/>
      <c r="E2569" s="55"/>
      <c r="F2569" s="56"/>
      <c r="G2569" s="56"/>
      <c r="H2569" s="56"/>
      <c r="I2569" s="56"/>
      <c r="J2569" s="56"/>
      <c r="K2569" s="57"/>
      <c r="L2569" s="58"/>
      <c r="M2569" s="59"/>
      <c r="N2569" s="69"/>
      <c r="O2569" s="70"/>
      <c r="P2569" s="69"/>
      <c r="Q2569" s="71"/>
      <c r="R2569" s="71"/>
      <c r="S2569" s="70"/>
      <c r="T2569" s="69"/>
      <c r="U2569" s="70"/>
      <c r="V2569" s="55"/>
      <c r="W2569" s="56"/>
      <c r="X2569" s="57"/>
    </row>
    <row r="2570" spans="1:24" ht="18.75" customHeight="1">
      <c r="A2570" s="2"/>
      <c r="B2570" s="2"/>
      <c r="C2570" s="2"/>
      <c r="D2570" s="2"/>
      <c r="E2570" s="55"/>
      <c r="F2570" s="56"/>
      <c r="G2570" s="56"/>
      <c r="H2570" s="56"/>
      <c r="I2570" s="56"/>
      <c r="J2570" s="56"/>
      <c r="K2570" s="57"/>
      <c r="L2570" s="58"/>
      <c r="M2570" s="59"/>
      <c r="N2570" s="69"/>
      <c r="O2570" s="70"/>
      <c r="P2570" s="69"/>
      <c r="Q2570" s="71"/>
      <c r="R2570" s="71"/>
      <c r="S2570" s="70"/>
      <c r="T2570" s="69"/>
      <c r="U2570" s="70"/>
      <c r="V2570" s="55"/>
      <c r="W2570" s="56"/>
      <c r="X2570" s="57"/>
    </row>
    <row r="2571" spans="1:24" ht="18.75" customHeight="1">
      <c r="A2571" s="2"/>
      <c r="B2571" s="2"/>
      <c r="C2571" s="2"/>
      <c r="D2571" s="2"/>
      <c r="E2571" s="55"/>
      <c r="F2571" s="56"/>
      <c r="G2571" s="56"/>
      <c r="H2571" s="56"/>
      <c r="I2571" s="56"/>
      <c r="J2571" s="56"/>
      <c r="K2571" s="57"/>
      <c r="L2571" s="58"/>
      <c r="M2571" s="59"/>
      <c r="N2571" s="69"/>
      <c r="O2571" s="70"/>
      <c r="P2571" s="69"/>
      <c r="Q2571" s="71"/>
      <c r="R2571" s="71"/>
      <c r="S2571" s="70"/>
      <c r="T2571" s="69"/>
      <c r="U2571" s="70"/>
      <c r="V2571" s="55"/>
      <c r="W2571" s="56"/>
      <c r="X2571" s="57"/>
    </row>
    <row r="2572" spans="1:24" ht="18.75" customHeight="1">
      <c r="A2572" s="2"/>
      <c r="B2572" s="2"/>
      <c r="C2572" s="2"/>
      <c r="D2572" s="2"/>
      <c r="E2572" s="55"/>
      <c r="F2572" s="56"/>
      <c r="G2572" s="56"/>
      <c r="H2572" s="56"/>
      <c r="I2572" s="56"/>
      <c r="J2572" s="56"/>
      <c r="K2572" s="57"/>
      <c r="L2572" s="58"/>
      <c r="M2572" s="59"/>
      <c r="N2572" s="69"/>
      <c r="O2572" s="70"/>
      <c r="P2572" s="69"/>
      <c r="Q2572" s="71"/>
      <c r="R2572" s="71"/>
      <c r="S2572" s="70"/>
      <c r="T2572" s="69"/>
      <c r="U2572" s="70"/>
      <c r="V2572" s="55"/>
      <c r="W2572" s="56"/>
      <c r="X2572" s="57"/>
    </row>
    <row r="2573" spans="1:24" ht="18.75" customHeight="1">
      <c r="A2573" s="2"/>
      <c r="B2573" s="2"/>
      <c r="C2573" s="2"/>
      <c r="D2573" s="2"/>
      <c r="E2573" s="55"/>
      <c r="F2573" s="56"/>
      <c r="G2573" s="56"/>
      <c r="H2573" s="56"/>
      <c r="I2573" s="56"/>
      <c r="J2573" s="56"/>
      <c r="K2573" s="57"/>
      <c r="L2573" s="58"/>
      <c r="M2573" s="59"/>
      <c r="N2573" s="69"/>
      <c r="O2573" s="70"/>
      <c r="P2573" s="69"/>
      <c r="Q2573" s="71"/>
      <c r="R2573" s="71"/>
      <c r="S2573" s="70"/>
      <c r="T2573" s="69"/>
      <c r="U2573" s="70"/>
      <c r="V2573" s="55"/>
      <c r="W2573" s="56"/>
      <c r="X2573" s="57"/>
    </row>
    <row r="2574" spans="1:24" ht="18.75" customHeight="1">
      <c r="A2574" s="2"/>
      <c r="B2574" s="2"/>
      <c r="C2574" s="2"/>
      <c r="D2574" s="2"/>
      <c r="E2574" s="55"/>
      <c r="F2574" s="56"/>
      <c r="G2574" s="56"/>
      <c r="H2574" s="56"/>
      <c r="I2574" s="56"/>
      <c r="J2574" s="56"/>
      <c r="K2574" s="57"/>
      <c r="L2574" s="58"/>
      <c r="M2574" s="59"/>
      <c r="N2574" s="69"/>
      <c r="O2574" s="70"/>
      <c r="P2574" s="69"/>
      <c r="Q2574" s="71"/>
      <c r="R2574" s="71"/>
      <c r="S2574" s="70"/>
      <c r="T2574" s="69"/>
      <c r="U2574" s="70"/>
      <c r="V2574" s="55"/>
      <c r="W2574" s="56"/>
      <c r="X2574" s="57"/>
    </row>
    <row r="2575" spans="1:24" ht="18.75" customHeight="1">
      <c r="A2575" s="2"/>
      <c r="B2575" s="2"/>
      <c r="C2575" s="2"/>
      <c r="D2575" s="2"/>
      <c r="E2575" s="55"/>
      <c r="F2575" s="56"/>
      <c r="G2575" s="56"/>
      <c r="H2575" s="56"/>
      <c r="I2575" s="56"/>
      <c r="J2575" s="56"/>
      <c r="K2575" s="57"/>
      <c r="L2575" s="58"/>
      <c r="M2575" s="59"/>
      <c r="N2575" s="69"/>
      <c r="O2575" s="70"/>
      <c r="P2575" s="69"/>
      <c r="Q2575" s="71"/>
      <c r="R2575" s="71"/>
      <c r="S2575" s="70"/>
      <c r="T2575" s="69"/>
      <c r="U2575" s="70"/>
      <c r="V2575" s="55"/>
      <c r="W2575" s="56"/>
      <c r="X2575" s="57"/>
    </row>
    <row r="2576" spans="1:24" ht="18.75" customHeight="1">
      <c r="A2576" s="2"/>
      <c r="B2576" s="2"/>
      <c r="C2576" s="2"/>
      <c r="D2576" s="2"/>
      <c r="E2576" s="55"/>
      <c r="F2576" s="56"/>
      <c r="G2576" s="56"/>
      <c r="H2576" s="56"/>
      <c r="I2576" s="56"/>
      <c r="J2576" s="56"/>
      <c r="K2576" s="57"/>
      <c r="L2576" s="58"/>
      <c r="M2576" s="59"/>
      <c r="N2576" s="69"/>
      <c r="O2576" s="70"/>
      <c r="P2576" s="69"/>
      <c r="Q2576" s="71"/>
      <c r="R2576" s="71"/>
      <c r="S2576" s="70"/>
      <c r="T2576" s="69"/>
      <c r="U2576" s="70"/>
      <c r="V2576" s="55"/>
      <c r="W2576" s="56"/>
      <c r="X2576" s="57"/>
    </row>
    <row r="2577" spans="1:24" ht="18.75" customHeight="1">
      <c r="A2577" s="2"/>
      <c r="B2577" s="2"/>
      <c r="C2577" s="2"/>
      <c r="D2577" s="2"/>
      <c r="E2577" s="55"/>
      <c r="F2577" s="56"/>
      <c r="G2577" s="56"/>
      <c r="H2577" s="56"/>
      <c r="I2577" s="56"/>
      <c r="J2577" s="56"/>
      <c r="K2577" s="57"/>
      <c r="L2577" s="58"/>
      <c r="M2577" s="59"/>
      <c r="N2577" s="69"/>
      <c r="O2577" s="70"/>
      <c r="P2577" s="69"/>
      <c r="Q2577" s="71"/>
      <c r="R2577" s="71"/>
      <c r="S2577" s="70"/>
      <c r="T2577" s="69"/>
      <c r="U2577" s="70"/>
      <c r="V2577" s="55"/>
      <c r="W2577" s="56"/>
      <c r="X2577" s="57"/>
    </row>
    <row r="2578" spans="1:24" ht="18.75" customHeight="1">
      <c r="A2578" s="2"/>
      <c r="B2578" s="2"/>
      <c r="C2578" s="2"/>
      <c r="D2578" s="2"/>
      <c r="E2578" s="55"/>
      <c r="F2578" s="56"/>
      <c r="G2578" s="56"/>
      <c r="H2578" s="56"/>
      <c r="I2578" s="56"/>
      <c r="J2578" s="56"/>
      <c r="K2578" s="57"/>
      <c r="L2578" s="58"/>
      <c r="M2578" s="59"/>
      <c r="N2578" s="69"/>
      <c r="O2578" s="70"/>
      <c r="P2578" s="69"/>
      <c r="Q2578" s="71"/>
      <c r="R2578" s="71"/>
      <c r="S2578" s="70"/>
      <c r="T2578" s="69"/>
      <c r="U2578" s="70"/>
      <c r="V2578" s="55"/>
      <c r="W2578" s="56"/>
      <c r="X2578" s="57"/>
    </row>
    <row r="2579" spans="1:24" ht="18.75" customHeight="1">
      <c r="A2579" s="2"/>
      <c r="B2579" s="2"/>
      <c r="C2579" s="2"/>
      <c r="D2579" s="2"/>
      <c r="E2579" s="55"/>
      <c r="F2579" s="56"/>
      <c r="G2579" s="56"/>
      <c r="H2579" s="56"/>
      <c r="I2579" s="56"/>
      <c r="J2579" s="56"/>
      <c r="K2579" s="57"/>
      <c r="L2579" s="58"/>
      <c r="M2579" s="59"/>
      <c r="N2579" s="69"/>
      <c r="O2579" s="70"/>
      <c r="P2579" s="69"/>
      <c r="Q2579" s="71"/>
      <c r="R2579" s="71"/>
      <c r="S2579" s="70"/>
      <c r="T2579" s="69"/>
      <c r="U2579" s="70"/>
      <c r="V2579" s="55"/>
      <c r="W2579" s="56"/>
      <c r="X2579" s="57"/>
    </row>
    <row r="2580" spans="1:24" ht="37.65" customHeight="1">
      <c r="A2580" s="2"/>
      <c r="B2580" s="2"/>
      <c r="C2580" s="2"/>
      <c r="D2580" s="2"/>
      <c r="E2580" s="55" t="s">
        <v>3410</v>
      </c>
      <c r="F2580" s="56"/>
      <c r="G2580" s="56"/>
      <c r="H2580" s="56"/>
      <c r="I2580" s="56"/>
      <c r="J2580" s="56"/>
      <c r="K2580" s="56"/>
      <c r="L2580" s="56"/>
      <c r="M2580" s="57"/>
      <c r="N2580" s="58" t="s">
        <v>3599</v>
      </c>
      <c r="O2580" s="60"/>
      <c r="P2580" s="60"/>
      <c r="Q2580" s="60"/>
      <c r="R2580" s="60"/>
      <c r="S2580" s="59"/>
      <c r="T2580" s="72" t="str">
        <f>IF(COUNT(T2564,N2564)=2,IF(N2564=0,"-",ROUND(T2564/N2564,2)),"-")</f>
        <v>-</v>
      </c>
      <c r="U2580" s="73"/>
      <c r="V2580" s="55"/>
      <c r="W2580" s="56"/>
      <c r="X2580" s="57"/>
    </row>
    <row r="2581" spans="1:24" ht="49.5" customHeight="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ht="12" customHeight="1">
      <c r="A2582" s="2"/>
      <c r="B2582" s="2"/>
      <c r="C2582" s="75" t="s">
        <v>42</v>
      </c>
      <c r="D2582" s="75"/>
      <c r="E2582" s="75"/>
      <c r="F2582" s="75"/>
      <c r="G2582" s="75"/>
      <c r="H2582" s="2"/>
      <c r="I2582" s="75" t="s">
        <v>43</v>
      </c>
      <c r="J2582" s="75"/>
      <c r="K2582" s="2"/>
      <c r="L2582" s="2"/>
      <c r="M2582" s="75" t="s">
        <v>44</v>
      </c>
      <c r="N2582" s="75"/>
      <c r="O2582" s="2"/>
      <c r="P2582" s="2"/>
      <c r="Q2582" s="10" t="s">
        <v>43</v>
      </c>
      <c r="R2582" s="2"/>
      <c r="S2582" s="2"/>
      <c r="T2582" s="2"/>
      <c r="U2582" s="2"/>
      <c r="V2582" s="2"/>
      <c r="W2582" s="2"/>
      <c r="X2582" s="2"/>
    </row>
    <row r="2583" spans="1:24" ht="6.45" customHeight="1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ht="20.85" customHeight="1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ht="18" customHeight="1">
      <c r="A2585" s="74" t="s">
        <v>0</v>
      </c>
      <c r="B2585" s="74"/>
      <c r="C2585" s="74"/>
      <c r="D2585" s="74"/>
      <c r="E2585" s="74"/>
      <c r="F2585" s="74"/>
      <c r="G2585" s="74"/>
      <c r="H2585" s="74"/>
      <c r="I2585" s="74"/>
      <c r="J2585" s="74"/>
      <c r="K2585" s="74"/>
      <c r="L2585" s="74"/>
      <c r="M2585" s="74"/>
      <c r="N2585" s="74"/>
      <c r="O2585" s="74"/>
      <c r="P2585" s="74"/>
      <c r="Q2585" s="74"/>
      <c r="R2585" s="74"/>
      <c r="S2585" s="74"/>
      <c r="T2585" s="74"/>
      <c r="U2585" s="74"/>
      <c r="V2585" s="74"/>
      <c r="W2585" s="74"/>
      <c r="X2585" s="74"/>
    </row>
    <row r="2586" spans="1:24" ht="6" customHeight="1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ht="18" customHeight="1">
      <c r="A2587" s="74" t="s">
        <v>3387</v>
      </c>
      <c r="B2587" s="74"/>
      <c r="C2587" s="74"/>
      <c r="D2587" s="74"/>
      <c r="E2587" s="74"/>
      <c r="F2587" s="74"/>
      <c r="G2587" s="74"/>
      <c r="H2587" s="74"/>
      <c r="I2587" s="74"/>
      <c r="J2587" s="74"/>
      <c r="K2587" s="74"/>
      <c r="L2587" s="74"/>
      <c r="M2587" s="74"/>
      <c r="N2587" s="74"/>
      <c r="O2587" s="74"/>
      <c r="P2587" s="74"/>
      <c r="Q2587" s="74"/>
      <c r="R2587" s="74"/>
      <c r="S2587" s="74"/>
      <c r="T2587" s="74"/>
      <c r="U2587" s="74"/>
      <c r="V2587" s="74"/>
      <c r="W2587" s="74"/>
      <c r="X2587" s="74"/>
    </row>
    <row r="2588" spans="1:24" ht="4.05" customHeight="1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ht="12" customHeight="1">
      <c r="A2589" s="2"/>
      <c r="B2589" s="2"/>
      <c r="C2589" s="2"/>
      <c r="D2589" s="2"/>
      <c r="E2589" s="2"/>
      <c r="F2589" s="75" t="s">
        <v>3388</v>
      </c>
      <c r="G2589" s="75"/>
      <c r="H2589" s="75"/>
      <c r="I2589" s="75"/>
      <c r="J2589" s="75"/>
      <c r="K2589" s="75"/>
      <c r="L2589" s="75"/>
      <c r="M2589" s="75"/>
      <c r="N2589" s="75"/>
      <c r="O2589" s="75"/>
      <c r="P2589" s="75"/>
      <c r="Q2589" s="75"/>
      <c r="R2589" s="75"/>
      <c r="S2589" s="2"/>
      <c r="T2589" s="2"/>
      <c r="U2589" s="2"/>
      <c r="V2589" s="2"/>
      <c r="W2589" s="2"/>
      <c r="X2589" s="2"/>
    </row>
    <row r="2590" spans="1:24" ht="1.05" customHeight="1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ht="2.7" customHeight="1">
      <c r="A2591" s="2"/>
      <c r="B2591" s="2"/>
      <c r="C2591" s="2"/>
      <c r="D2591" s="2"/>
      <c r="E2591" s="2"/>
      <c r="F2591" s="75" t="s">
        <v>3389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ht="9.15" customHeight="1">
      <c r="A2592" s="2"/>
      <c r="B2592" s="2"/>
      <c r="C2592" s="2"/>
      <c r="D2592" s="2"/>
      <c r="E2592" s="2"/>
      <c r="F2592" s="75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76" t="s">
        <v>2</v>
      </c>
      <c r="V2592" s="76"/>
      <c r="W2592" s="76"/>
      <c r="X2592" s="76"/>
    </row>
    <row r="2593" spans="1:24" ht="2.7" customHeight="1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76"/>
      <c r="V2593" s="76"/>
      <c r="W2593" s="76"/>
      <c r="X2593" s="76"/>
    </row>
    <row r="2594" spans="1:24" ht="0.45" customHeight="1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ht="2.1" customHeight="1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75" t="s">
        <v>3761</v>
      </c>
      <c r="V2595" s="75"/>
      <c r="W2595" s="75"/>
      <c r="X2595" s="2"/>
    </row>
    <row r="2596" spans="1:24" ht="9.75" customHeight="1">
      <c r="A2596" s="2"/>
      <c r="B2596" s="75" t="s">
        <v>3391</v>
      </c>
      <c r="C2596" s="75"/>
      <c r="D2596" s="2"/>
      <c r="E2596" s="2"/>
      <c r="F2596" s="75" t="s">
        <v>3392</v>
      </c>
      <c r="G2596" s="75"/>
      <c r="H2596" s="75"/>
      <c r="I2596" s="75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75"/>
      <c r="V2596" s="75"/>
      <c r="W2596" s="75"/>
      <c r="X2596" s="2"/>
    </row>
    <row r="2597" spans="1:24" ht="2.1" customHeight="1">
      <c r="A2597" s="2"/>
      <c r="B2597" s="75"/>
      <c r="C2597" s="75"/>
      <c r="D2597" s="2"/>
      <c r="E2597" s="2"/>
      <c r="F2597" s="75"/>
      <c r="G2597" s="75"/>
      <c r="H2597" s="75"/>
      <c r="I2597" s="75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ht="1.8" customHeight="1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ht="36.75" customHeight="1">
      <c r="A2599" s="49" t="s">
        <v>350</v>
      </c>
      <c r="B2599" s="50"/>
      <c r="C2599" s="50"/>
      <c r="D2599" s="51"/>
      <c r="E2599" s="49" t="s">
        <v>3762</v>
      </c>
      <c r="F2599" s="50"/>
      <c r="G2599" s="50"/>
      <c r="H2599" s="50"/>
      <c r="I2599" s="50"/>
      <c r="J2599" s="50"/>
      <c r="K2599" s="50"/>
      <c r="L2599" s="50"/>
      <c r="M2599" s="51"/>
      <c r="N2599" s="52" t="s">
        <v>3585</v>
      </c>
      <c r="O2599" s="53"/>
      <c r="P2599" s="53"/>
      <c r="Q2599" s="53"/>
      <c r="R2599" s="53"/>
      <c r="S2599" s="54"/>
      <c r="T2599" s="49" t="s">
        <v>3763</v>
      </c>
      <c r="U2599" s="50"/>
      <c r="V2599" s="50"/>
      <c r="W2599" s="50"/>
      <c r="X2599" s="51"/>
    </row>
    <row r="2600" spans="1:24" ht="18.75" customHeight="1">
      <c r="A2600" s="2"/>
      <c r="B2600" s="2"/>
      <c r="C2600" s="2"/>
      <c r="D2600" s="2"/>
      <c r="E2600" s="55" t="s">
        <v>3396</v>
      </c>
      <c r="F2600" s="56"/>
      <c r="G2600" s="56"/>
      <c r="H2600" s="56"/>
      <c r="I2600" s="56"/>
      <c r="J2600" s="56"/>
      <c r="K2600" s="57"/>
      <c r="L2600" s="58" t="s">
        <v>3397</v>
      </c>
      <c r="M2600" s="59"/>
      <c r="N2600" s="58" t="s">
        <v>3398</v>
      </c>
      <c r="O2600" s="59"/>
      <c r="P2600" s="58" t="s">
        <v>3399</v>
      </c>
      <c r="Q2600" s="60"/>
      <c r="R2600" s="60"/>
      <c r="S2600" s="59"/>
      <c r="T2600" s="58" t="s">
        <v>3400</v>
      </c>
      <c r="U2600" s="59"/>
      <c r="V2600" s="58" t="s">
        <v>53</v>
      </c>
      <c r="W2600" s="60"/>
      <c r="X2600" s="59"/>
    </row>
    <row r="2601" spans="1:24" ht="37.65" customHeight="1">
      <c r="A2601" s="2"/>
      <c r="B2601" s="2"/>
      <c r="C2601" s="2"/>
      <c r="D2601" s="2"/>
      <c r="E2601" s="55" t="s">
        <v>3587</v>
      </c>
      <c r="F2601" s="56"/>
      <c r="G2601" s="56"/>
      <c r="H2601" s="56"/>
      <c r="I2601" s="56"/>
      <c r="J2601" s="56"/>
      <c r="K2601" s="57"/>
      <c r="L2601" s="58" t="s">
        <v>58</v>
      </c>
      <c r="M2601" s="59"/>
      <c r="N2601" s="61">
        <v>3</v>
      </c>
      <c r="O2601" s="62"/>
      <c r="P2601" s="63"/>
      <c r="Q2601" s="64"/>
      <c r="R2601" s="64"/>
      <c r="S2601" s="65"/>
      <c r="T2601" s="63" t="str">
        <f t="shared" ref="T2601:T2606" si="38">IF(COUNT(N2601,P2601)=2,ROUND(N2601*P2601,2),"-
-")</f>
        <v>-
-</v>
      </c>
      <c r="U2601" s="65"/>
      <c r="V2601" s="55" t="s">
        <v>3588</v>
      </c>
      <c r="W2601" s="56"/>
      <c r="X2601" s="57"/>
    </row>
    <row r="2602" spans="1:24" ht="37.65" customHeight="1">
      <c r="A2602" s="2"/>
      <c r="B2602" s="2"/>
      <c r="C2602" s="2"/>
      <c r="D2602" s="2"/>
      <c r="E2602" s="55" t="s">
        <v>3589</v>
      </c>
      <c r="F2602" s="56"/>
      <c r="G2602" s="56"/>
      <c r="H2602" s="56"/>
      <c r="I2602" s="56"/>
      <c r="J2602" s="56"/>
      <c r="K2602" s="57"/>
      <c r="L2602" s="58" t="s">
        <v>58</v>
      </c>
      <c r="M2602" s="59"/>
      <c r="N2602" s="61">
        <v>6</v>
      </c>
      <c r="O2602" s="62"/>
      <c r="P2602" s="63"/>
      <c r="Q2602" s="64"/>
      <c r="R2602" s="64"/>
      <c r="S2602" s="65"/>
      <c r="T2602" s="63" t="str">
        <f t="shared" si="38"/>
        <v>-
-</v>
      </c>
      <c r="U2602" s="65"/>
      <c r="V2602" s="55" t="s">
        <v>3590</v>
      </c>
      <c r="W2602" s="56"/>
      <c r="X2602" s="57"/>
    </row>
    <row r="2603" spans="1:24" ht="37.65" customHeight="1">
      <c r="A2603" s="2"/>
      <c r="B2603" s="2"/>
      <c r="C2603" s="2"/>
      <c r="D2603" s="2"/>
      <c r="E2603" s="55" t="s">
        <v>3591</v>
      </c>
      <c r="F2603" s="56"/>
      <c r="G2603" s="56"/>
      <c r="H2603" s="56"/>
      <c r="I2603" s="56"/>
      <c r="J2603" s="56"/>
      <c r="K2603" s="57"/>
      <c r="L2603" s="58" t="s">
        <v>65</v>
      </c>
      <c r="M2603" s="59"/>
      <c r="N2603" s="61">
        <v>1</v>
      </c>
      <c r="O2603" s="62"/>
      <c r="P2603" s="63"/>
      <c r="Q2603" s="64"/>
      <c r="R2603" s="64"/>
      <c r="S2603" s="65"/>
      <c r="T2603" s="63" t="str">
        <f t="shared" si="38"/>
        <v>-
-</v>
      </c>
      <c r="U2603" s="65"/>
      <c r="V2603" s="55" t="s">
        <v>3592</v>
      </c>
      <c r="W2603" s="56"/>
      <c r="X2603" s="57"/>
    </row>
    <row r="2604" spans="1:24" ht="37.65" customHeight="1">
      <c r="A2604" s="2"/>
      <c r="B2604" s="2"/>
      <c r="C2604" s="2"/>
      <c r="D2604" s="2"/>
      <c r="E2604" s="55" t="s">
        <v>3593</v>
      </c>
      <c r="F2604" s="56"/>
      <c r="G2604" s="56"/>
      <c r="H2604" s="56"/>
      <c r="I2604" s="56"/>
      <c r="J2604" s="56"/>
      <c r="K2604" s="57"/>
      <c r="L2604" s="58" t="s">
        <v>65</v>
      </c>
      <c r="M2604" s="59"/>
      <c r="N2604" s="61">
        <v>1</v>
      </c>
      <c r="O2604" s="62"/>
      <c r="P2604" s="63"/>
      <c r="Q2604" s="64"/>
      <c r="R2604" s="64"/>
      <c r="S2604" s="65"/>
      <c r="T2604" s="63" t="str">
        <f t="shared" si="38"/>
        <v>-
-</v>
      </c>
      <c r="U2604" s="65"/>
      <c r="V2604" s="55" t="s">
        <v>3594</v>
      </c>
      <c r="W2604" s="56"/>
      <c r="X2604" s="57"/>
    </row>
    <row r="2605" spans="1:24" ht="37.65" customHeight="1">
      <c r="A2605" s="2"/>
      <c r="B2605" s="2"/>
      <c r="C2605" s="2"/>
      <c r="D2605" s="2"/>
      <c r="E2605" s="55" t="s">
        <v>3595</v>
      </c>
      <c r="F2605" s="56"/>
      <c r="G2605" s="56"/>
      <c r="H2605" s="56"/>
      <c r="I2605" s="56"/>
      <c r="J2605" s="56"/>
      <c r="K2605" s="57"/>
      <c r="L2605" s="58" t="s">
        <v>65</v>
      </c>
      <c r="M2605" s="59"/>
      <c r="N2605" s="61">
        <v>1</v>
      </c>
      <c r="O2605" s="62"/>
      <c r="P2605" s="63"/>
      <c r="Q2605" s="64"/>
      <c r="R2605" s="64"/>
      <c r="S2605" s="65"/>
      <c r="T2605" s="63" t="str">
        <f t="shared" si="38"/>
        <v>-
-</v>
      </c>
      <c r="U2605" s="65"/>
      <c r="V2605" s="55" t="s">
        <v>3596</v>
      </c>
      <c r="W2605" s="56"/>
      <c r="X2605" s="57"/>
    </row>
    <row r="2606" spans="1:24" ht="37.65" customHeight="1">
      <c r="A2606" s="2"/>
      <c r="B2606" s="2"/>
      <c r="C2606" s="2"/>
      <c r="D2606" s="2"/>
      <c r="E2606" s="55" t="s">
        <v>3616</v>
      </c>
      <c r="F2606" s="56"/>
      <c r="G2606" s="56"/>
      <c r="H2606" s="56"/>
      <c r="I2606" s="56"/>
      <c r="J2606" s="56"/>
      <c r="K2606" s="57"/>
      <c r="L2606" s="58" t="s">
        <v>65</v>
      </c>
      <c r="M2606" s="59"/>
      <c r="N2606" s="61">
        <v>1</v>
      </c>
      <c r="O2606" s="62"/>
      <c r="P2606" s="63"/>
      <c r="Q2606" s="64"/>
      <c r="R2606" s="64"/>
      <c r="S2606" s="65"/>
      <c r="T2606" s="63" t="str">
        <f t="shared" si="38"/>
        <v>-
-</v>
      </c>
      <c r="U2606" s="65"/>
      <c r="V2606" s="55" t="s">
        <v>3617</v>
      </c>
      <c r="W2606" s="56"/>
      <c r="X2606" s="57"/>
    </row>
    <row r="2607" spans="1:24" ht="18.75" customHeight="1">
      <c r="A2607" s="2"/>
      <c r="B2607" s="2"/>
      <c r="C2607" s="2"/>
      <c r="D2607" s="2"/>
      <c r="E2607" s="55" t="s">
        <v>3405</v>
      </c>
      <c r="F2607" s="56"/>
      <c r="G2607" s="56"/>
      <c r="H2607" s="56"/>
      <c r="I2607" s="56"/>
      <c r="J2607" s="56"/>
      <c r="K2607" s="57"/>
      <c r="L2607" s="58" t="s">
        <v>65</v>
      </c>
      <c r="M2607" s="59"/>
      <c r="N2607" s="61">
        <v>1</v>
      </c>
      <c r="O2607" s="62"/>
      <c r="P2607" s="63"/>
      <c r="Q2607" s="64"/>
      <c r="R2607" s="64"/>
      <c r="S2607" s="65"/>
      <c r="T2607" s="63" t="str">
        <f>IF(COUNT(N2607,P2607)=2,ROUND(N2607*P2607,2),"-")</f>
        <v>-</v>
      </c>
      <c r="U2607" s="65"/>
      <c r="V2607" s="55" t="s">
        <v>3406</v>
      </c>
      <c r="W2607" s="56"/>
      <c r="X2607" s="57"/>
    </row>
    <row r="2608" spans="1:24" ht="18.75" customHeight="1">
      <c r="A2608" s="2"/>
      <c r="B2608" s="2"/>
      <c r="C2608" s="2"/>
      <c r="D2608" s="2"/>
      <c r="E2608" s="55" t="s">
        <v>3407</v>
      </c>
      <c r="F2608" s="56"/>
      <c r="G2608" s="56"/>
      <c r="H2608" s="56"/>
      <c r="I2608" s="56"/>
      <c r="J2608" s="56"/>
      <c r="K2608" s="57"/>
      <c r="L2608" s="58" t="s">
        <v>65</v>
      </c>
      <c r="M2608" s="59"/>
      <c r="N2608" s="61">
        <v>1</v>
      </c>
      <c r="O2608" s="62"/>
      <c r="P2608" s="63" t="str">
        <f>IF(COUNT(T2601,T2602,T2603,T2604,T2605,T2606,T2607)=7,ROUND(SUM(T2601,T2602,T2603,T2604,T2605,T2606,T2607)*0.02,2),"")</f>
        <v/>
      </c>
      <c r="Q2608" s="64"/>
      <c r="R2608" s="64"/>
      <c r="S2608" s="65"/>
      <c r="T2608" s="63" t="str">
        <f>IF(COUNT(N2608,P2608)=2,ROUND(N2608*P2608,2),"-")</f>
        <v>-</v>
      </c>
      <c r="U2608" s="65"/>
      <c r="V2608" s="55" t="s">
        <v>3408</v>
      </c>
      <c r="W2608" s="56"/>
      <c r="X2608" s="57"/>
    </row>
    <row r="2609" spans="1:24" ht="18.899999999999999" customHeight="1">
      <c r="A2609" s="2"/>
      <c r="B2609" s="2"/>
      <c r="C2609" s="2"/>
      <c r="D2609" s="2"/>
      <c r="E2609" s="55" t="s">
        <v>3409</v>
      </c>
      <c r="F2609" s="56"/>
      <c r="G2609" s="56"/>
      <c r="H2609" s="56"/>
      <c r="I2609" s="56"/>
      <c r="J2609" s="56"/>
      <c r="K2609" s="57"/>
      <c r="L2609" s="58" t="s">
        <v>207</v>
      </c>
      <c r="M2609" s="59"/>
      <c r="N2609" s="61">
        <v>1</v>
      </c>
      <c r="O2609" s="62"/>
      <c r="P2609" s="66"/>
      <c r="Q2609" s="67"/>
      <c r="R2609" s="67"/>
      <c r="S2609" s="68"/>
      <c r="T2609" s="63" t="str">
        <f>IF(COUNT(T2601,T2602,T2603,T2604,T2605,T2606,T2607,T2608)=8,SUM(T2601,T2602,T2603,T2604,T2605,T2606,T2607,T2608),"-")</f>
        <v>-</v>
      </c>
      <c r="U2609" s="65"/>
      <c r="V2609" s="55"/>
      <c r="W2609" s="56"/>
      <c r="X2609" s="57"/>
    </row>
    <row r="2610" spans="1:24" ht="18.75" customHeight="1">
      <c r="A2610" s="2"/>
      <c r="B2610" s="2"/>
      <c r="C2610" s="2"/>
      <c r="D2610" s="2"/>
      <c r="E2610" s="55"/>
      <c r="F2610" s="56"/>
      <c r="G2610" s="56"/>
      <c r="H2610" s="56"/>
      <c r="I2610" s="56"/>
      <c r="J2610" s="56"/>
      <c r="K2610" s="57"/>
      <c r="L2610" s="58"/>
      <c r="M2610" s="59"/>
      <c r="N2610" s="69"/>
      <c r="O2610" s="70"/>
      <c r="P2610" s="69"/>
      <c r="Q2610" s="71"/>
      <c r="R2610" s="71"/>
      <c r="S2610" s="70"/>
      <c r="T2610" s="69"/>
      <c r="U2610" s="70"/>
      <c r="V2610" s="55"/>
      <c r="W2610" s="56"/>
      <c r="X2610" s="57"/>
    </row>
    <row r="2611" spans="1:24" ht="18.75" customHeight="1">
      <c r="A2611" s="2"/>
      <c r="B2611" s="2"/>
      <c r="C2611" s="2"/>
      <c r="D2611" s="2"/>
      <c r="E2611" s="55"/>
      <c r="F2611" s="56"/>
      <c r="G2611" s="56"/>
      <c r="H2611" s="56"/>
      <c r="I2611" s="56"/>
      <c r="J2611" s="56"/>
      <c r="K2611" s="57"/>
      <c r="L2611" s="58"/>
      <c r="M2611" s="59"/>
      <c r="N2611" s="69"/>
      <c r="O2611" s="70"/>
      <c r="P2611" s="69"/>
      <c r="Q2611" s="71"/>
      <c r="R2611" s="71"/>
      <c r="S2611" s="70"/>
      <c r="T2611" s="69"/>
      <c r="U2611" s="70"/>
      <c r="V2611" s="55"/>
      <c r="W2611" s="56"/>
      <c r="X2611" s="57"/>
    </row>
    <row r="2612" spans="1:24" ht="18.75" customHeight="1">
      <c r="A2612" s="2"/>
      <c r="B2612" s="2"/>
      <c r="C2612" s="2"/>
      <c r="D2612" s="2"/>
      <c r="E2612" s="55"/>
      <c r="F2612" s="56"/>
      <c r="G2612" s="56"/>
      <c r="H2612" s="56"/>
      <c r="I2612" s="56"/>
      <c r="J2612" s="56"/>
      <c r="K2612" s="57"/>
      <c r="L2612" s="58"/>
      <c r="M2612" s="59"/>
      <c r="N2612" s="69"/>
      <c r="O2612" s="70"/>
      <c r="P2612" s="69"/>
      <c r="Q2612" s="71"/>
      <c r="R2612" s="71"/>
      <c r="S2612" s="70"/>
      <c r="T2612" s="69"/>
      <c r="U2612" s="70"/>
      <c r="V2612" s="55"/>
      <c r="W2612" s="56"/>
      <c r="X2612" s="57"/>
    </row>
    <row r="2613" spans="1:24" ht="18.75" customHeight="1">
      <c r="A2613" s="2"/>
      <c r="B2613" s="2"/>
      <c r="C2613" s="2"/>
      <c r="D2613" s="2"/>
      <c r="E2613" s="55"/>
      <c r="F2613" s="56"/>
      <c r="G2613" s="56"/>
      <c r="H2613" s="56"/>
      <c r="I2613" s="56"/>
      <c r="J2613" s="56"/>
      <c r="K2613" s="57"/>
      <c r="L2613" s="58"/>
      <c r="M2613" s="59"/>
      <c r="N2613" s="69"/>
      <c r="O2613" s="70"/>
      <c r="P2613" s="69"/>
      <c r="Q2613" s="71"/>
      <c r="R2613" s="71"/>
      <c r="S2613" s="70"/>
      <c r="T2613" s="69"/>
      <c r="U2613" s="70"/>
      <c r="V2613" s="55"/>
      <c r="W2613" s="56"/>
      <c r="X2613" s="57"/>
    </row>
    <row r="2614" spans="1:24" ht="18.75" customHeight="1">
      <c r="A2614" s="2"/>
      <c r="B2614" s="2"/>
      <c r="C2614" s="2"/>
      <c r="D2614" s="2"/>
      <c r="E2614" s="55"/>
      <c r="F2614" s="56"/>
      <c r="G2614" s="56"/>
      <c r="H2614" s="56"/>
      <c r="I2614" s="56"/>
      <c r="J2614" s="56"/>
      <c r="K2614" s="57"/>
      <c r="L2614" s="58"/>
      <c r="M2614" s="59"/>
      <c r="N2614" s="69"/>
      <c r="O2614" s="70"/>
      <c r="P2614" s="69"/>
      <c r="Q2614" s="71"/>
      <c r="R2614" s="71"/>
      <c r="S2614" s="70"/>
      <c r="T2614" s="69"/>
      <c r="U2614" s="70"/>
      <c r="V2614" s="55"/>
      <c r="W2614" s="56"/>
      <c r="X2614" s="57"/>
    </row>
    <row r="2615" spans="1:24" ht="18.75" customHeight="1">
      <c r="A2615" s="2"/>
      <c r="B2615" s="2"/>
      <c r="C2615" s="2"/>
      <c r="D2615" s="2"/>
      <c r="E2615" s="55"/>
      <c r="F2615" s="56"/>
      <c r="G2615" s="56"/>
      <c r="H2615" s="56"/>
      <c r="I2615" s="56"/>
      <c r="J2615" s="56"/>
      <c r="K2615" s="57"/>
      <c r="L2615" s="58"/>
      <c r="M2615" s="59"/>
      <c r="N2615" s="69"/>
      <c r="O2615" s="70"/>
      <c r="P2615" s="69"/>
      <c r="Q2615" s="71"/>
      <c r="R2615" s="71"/>
      <c r="S2615" s="70"/>
      <c r="T2615" s="69"/>
      <c r="U2615" s="70"/>
      <c r="V2615" s="55"/>
      <c r="W2615" s="56"/>
      <c r="X2615" s="57"/>
    </row>
    <row r="2616" spans="1:24" ht="18.75" customHeight="1">
      <c r="A2616" s="2"/>
      <c r="B2616" s="2"/>
      <c r="C2616" s="2"/>
      <c r="D2616" s="2"/>
      <c r="E2616" s="55"/>
      <c r="F2616" s="56"/>
      <c r="G2616" s="56"/>
      <c r="H2616" s="56"/>
      <c r="I2616" s="56"/>
      <c r="J2616" s="56"/>
      <c r="K2616" s="57"/>
      <c r="L2616" s="58"/>
      <c r="M2616" s="59"/>
      <c r="N2616" s="69"/>
      <c r="O2616" s="70"/>
      <c r="P2616" s="69"/>
      <c r="Q2616" s="71"/>
      <c r="R2616" s="71"/>
      <c r="S2616" s="70"/>
      <c r="T2616" s="69"/>
      <c r="U2616" s="70"/>
      <c r="V2616" s="55"/>
      <c r="W2616" s="56"/>
      <c r="X2616" s="57"/>
    </row>
    <row r="2617" spans="1:24" ht="18.75" customHeight="1">
      <c r="A2617" s="2"/>
      <c r="B2617" s="2"/>
      <c r="C2617" s="2"/>
      <c r="D2617" s="2"/>
      <c r="E2617" s="55"/>
      <c r="F2617" s="56"/>
      <c r="G2617" s="56"/>
      <c r="H2617" s="56"/>
      <c r="I2617" s="56"/>
      <c r="J2617" s="56"/>
      <c r="K2617" s="57"/>
      <c r="L2617" s="58"/>
      <c r="M2617" s="59"/>
      <c r="N2617" s="69"/>
      <c r="O2617" s="70"/>
      <c r="P2617" s="69"/>
      <c r="Q2617" s="71"/>
      <c r="R2617" s="71"/>
      <c r="S2617" s="70"/>
      <c r="T2617" s="69"/>
      <c r="U2617" s="70"/>
      <c r="V2617" s="55"/>
      <c r="W2617" s="56"/>
      <c r="X2617" s="57"/>
    </row>
    <row r="2618" spans="1:24" ht="18.75" customHeight="1">
      <c r="A2618" s="2"/>
      <c r="B2618" s="2"/>
      <c r="C2618" s="2"/>
      <c r="D2618" s="2"/>
      <c r="E2618" s="55"/>
      <c r="F2618" s="56"/>
      <c r="G2618" s="56"/>
      <c r="H2618" s="56"/>
      <c r="I2618" s="56"/>
      <c r="J2618" s="56"/>
      <c r="K2618" s="57"/>
      <c r="L2618" s="58"/>
      <c r="M2618" s="59"/>
      <c r="N2618" s="69"/>
      <c r="O2618" s="70"/>
      <c r="P2618" s="69"/>
      <c r="Q2618" s="71"/>
      <c r="R2618" s="71"/>
      <c r="S2618" s="70"/>
      <c r="T2618" s="69"/>
      <c r="U2618" s="70"/>
      <c r="V2618" s="55"/>
      <c r="W2618" s="56"/>
      <c r="X2618" s="57"/>
    </row>
    <row r="2619" spans="1:24" ht="18.75" customHeight="1">
      <c r="A2619" s="2"/>
      <c r="B2619" s="2"/>
      <c r="C2619" s="2"/>
      <c r="D2619" s="2"/>
      <c r="E2619" s="55"/>
      <c r="F2619" s="56"/>
      <c r="G2619" s="56"/>
      <c r="H2619" s="56"/>
      <c r="I2619" s="56"/>
      <c r="J2619" s="56"/>
      <c r="K2619" s="57"/>
      <c r="L2619" s="58"/>
      <c r="M2619" s="59"/>
      <c r="N2619" s="69"/>
      <c r="O2619" s="70"/>
      <c r="P2619" s="69"/>
      <c r="Q2619" s="71"/>
      <c r="R2619" s="71"/>
      <c r="S2619" s="70"/>
      <c r="T2619" s="69"/>
      <c r="U2619" s="70"/>
      <c r="V2619" s="55"/>
      <c r="W2619" s="56"/>
      <c r="X2619" s="57"/>
    </row>
    <row r="2620" spans="1:24" ht="18.75" customHeight="1">
      <c r="A2620" s="2"/>
      <c r="B2620" s="2"/>
      <c r="C2620" s="2"/>
      <c r="D2620" s="2"/>
      <c r="E2620" s="55"/>
      <c r="F2620" s="56"/>
      <c r="G2620" s="56"/>
      <c r="H2620" s="56"/>
      <c r="I2620" s="56"/>
      <c r="J2620" s="56"/>
      <c r="K2620" s="57"/>
      <c r="L2620" s="58"/>
      <c r="M2620" s="59"/>
      <c r="N2620" s="69"/>
      <c r="O2620" s="70"/>
      <c r="P2620" s="69"/>
      <c r="Q2620" s="71"/>
      <c r="R2620" s="71"/>
      <c r="S2620" s="70"/>
      <c r="T2620" s="69"/>
      <c r="U2620" s="70"/>
      <c r="V2620" s="55"/>
      <c r="W2620" s="56"/>
      <c r="X2620" s="57"/>
    </row>
    <row r="2621" spans="1:24" ht="18.75" customHeight="1">
      <c r="A2621" s="2"/>
      <c r="B2621" s="2"/>
      <c r="C2621" s="2"/>
      <c r="D2621" s="2"/>
      <c r="E2621" s="55"/>
      <c r="F2621" s="56"/>
      <c r="G2621" s="56"/>
      <c r="H2621" s="56"/>
      <c r="I2621" s="56"/>
      <c r="J2621" s="56"/>
      <c r="K2621" s="57"/>
      <c r="L2621" s="58"/>
      <c r="M2621" s="59"/>
      <c r="N2621" s="69"/>
      <c r="O2621" s="70"/>
      <c r="P2621" s="69"/>
      <c r="Q2621" s="71"/>
      <c r="R2621" s="71"/>
      <c r="S2621" s="70"/>
      <c r="T2621" s="69"/>
      <c r="U2621" s="70"/>
      <c r="V2621" s="55"/>
      <c r="W2621" s="56"/>
      <c r="X2621" s="57"/>
    </row>
    <row r="2622" spans="1:24" ht="18.75" customHeight="1">
      <c r="A2622" s="2"/>
      <c r="B2622" s="2"/>
      <c r="C2622" s="2"/>
      <c r="D2622" s="2"/>
      <c r="E2622" s="55"/>
      <c r="F2622" s="56"/>
      <c r="G2622" s="56"/>
      <c r="H2622" s="56"/>
      <c r="I2622" s="56"/>
      <c r="J2622" s="56"/>
      <c r="K2622" s="57"/>
      <c r="L2622" s="58"/>
      <c r="M2622" s="59"/>
      <c r="N2622" s="69"/>
      <c r="O2622" s="70"/>
      <c r="P2622" s="69"/>
      <c r="Q2622" s="71"/>
      <c r="R2622" s="71"/>
      <c r="S2622" s="70"/>
      <c r="T2622" s="69"/>
      <c r="U2622" s="70"/>
      <c r="V2622" s="55"/>
      <c r="W2622" s="56"/>
      <c r="X2622" s="57"/>
    </row>
    <row r="2623" spans="1:24" ht="37.65" customHeight="1">
      <c r="A2623" s="2"/>
      <c r="B2623" s="2"/>
      <c r="C2623" s="2"/>
      <c r="D2623" s="2"/>
      <c r="E2623" s="55" t="s">
        <v>3410</v>
      </c>
      <c r="F2623" s="56"/>
      <c r="G2623" s="56"/>
      <c r="H2623" s="56"/>
      <c r="I2623" s="56"/>
      <c r="J2623" s="56"/>
      <c r="K2623" s="56"/>
      <c r="L2623" s="56"/>
      <c r="M2623" s="57"/>
      <c r="N2623" s="58" t="s">
        <v>3599</v>
      </c>
      <c r="O2623" s="60"/>
      <c r="P2623" s="60"/>
      <c r="Q2623" s="60"/>
      <c r="R2623" s="60"/>
      <c r="S2623" s="59"/>
      <c r="T2623" s="72" t="str">
        <f>IF(COUNT(T2609,N2609)=2,IF(N2609=0,"-",ROUND(T2609/N2609,2)),"-")</f>
        <v>-</v>
      </c>
      <c r="U2623" s="73"/>
      <c r="V2623" s="55"/>
      <c r="W2623" s="56"/>
      <c r="X2623" s="57"/>
    </row>
    <row r="2624" spans="1:24" ht="49.5" customHeight="1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ht="12" customHeight="1">
      <c r="A2625" s="2"/>
      <c r="B2625" s="2"/>
      <c r="C2625" s="75" t="s">
        <v>42</v>
      </c>
      <c r="D2625" s="75"/>
      <c r="E2625" s="75"/>
      <c r="F2625" s="75"/>
      <c r="G2625" s="75"/>
      <c r="H2625" s="2"/>
      <c r="I2625" s="75" t="s">
        <v>43</v>
      </c>
      <c r="J2625" s="75"/>
      <c r="K2625" s="2"/>
      <c r="L2625" s="2"/>
      <c r="M2625" s="75" t="s">
        <v>44</v>
      </c>
      <c r="N2625" s="75"/>
      <c r="O2625" s="2"/>
      <c r="P2625" s="2"/>
      <c r="Q2625" s="10" t="s">
        <v>43</v>
      </c>
      <c r="R2625" s="2"/>
      <c r="S2625" s="2"/>
      <c r="T2625" s="2"/>
      <c r="U2625" s="2"/>
      <c r="V2625" s="2"/>
      <c r="W2625" s="2"/>
      <c r="X2625" s="2"/>
    </row>
    <row r="2626" spans="1:24" ht="6.45" customHeight="1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ht="20.85" customHeight="1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ht="18" customHeight="1">
      <c r="A2628" s="74" t="s">
        <v>0</v>
      </c>
      <c r="B2628" s="74"/>
      <c r="C2628" s="74"/>
      <c r="D2628" s="74"/>
      <c r="E2628" s="74"/>
      <c r="F2628" s="74"/>
      <c r="G2628" s="74"/>
      <c r="H2628" s="74"/>
      <c r="I2628" s="74"/>
      <c r="J2628" s="74"/>
      <c r="K2628" s="74"/>
      <c r="L2628" s="74"/>
      <c r="M2628" s="74"/>
      <c r="N2628" s="74"/>
      <c r="O2628" s="74"/>
      <c r="P2628" s="74"/>
      <c r="Q2628" s="74"/>
      <c r="R2628" s="74"/>
      <c r="S2628" s="74"/>
      <c r="T2628" s="74"/>
      <c r="U2628" s="74"/>
      <c r="V2628" s="74"/>
      <c r="W2628" s="74"/>
      <c r="X2628" s="74"/>
    </row>
    <row r="2629" spans="1:24" ht="6" customHeight="1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ht="18" customHeight="1">
      <c r="A2630" s="74" t="s">
        <v>3387</v>
      </c>
      <c r="B2630" s="74"/>
      <c r="C2630" s="74"/>
      <c r="D2630" s="74"/>
      <c r="E2630" s="74"/>
      <c r="F2630" s="74"/>
      <c r="G2630" s="74"/>
      <c r="H2630" s="74"/>
      <c r="I2630" s="74"/>
      <c r="J2630" s="74"/>
      <c r="K2630" s="74"/>
      <c r="L2630" s="74"/>
      <c r="M2630" s="74"/>
      <c r="N2630" s="74"/>
      <c r="O2630" s="74"/>
      <c r="P2630" s="74"/>
      <c r="Q2630" s="74"/>
      <c r="R2630" s="74"/>
      <c r="S2630" s="74"/>
      <c r="T2630" s="74"/>
      <c r="U2630" s="74"/>
      <c r="V2630" s="74"/>
      <c r="W2630" s="74"/>
      <c r="X2630" s="74"/>
    </row>
    <row r="2631" spans="1:24" ht="4.05" customHeight="1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ht="12" customHeight="1">
      <c r="A2632" s="2"/>
      <c r="B2632" s="2"/>
      <c r="C2632" s="2"/>
      <c r="D2632" s="2"/>
      <c r="E2632" s="2"/>
      <c r="F2632" s="75" t="s">
        <v>3388</v>
      </c>
      <c r="G2632" s="75"/>
      <c r="H2632" s="75"/>
      <c r="I2632" s="75"/>
      <c r="J2632" s="75"/>
      <c r="K2632" s="75"/>
      <c r="L2632" s="75"/>
      <c r="M2632" s="75"/>
      <c r="N2632" s="75"/>
      <c r="O2632" s="75"/>
      <c r="P2632" s="75"/>
      <c r="Q2632" s="75"/>
      <c r="R2632" s="75"/>
      <c r="S2632" s="2"/>
      <c r="T2632" s="2"/>
      <c r="U2632" s="2"/>
      <c r="V2632" s="2"/>
      <c r="W2632" s="2"/>
      <c r="X2632" s="2"/>
    </row>
    <row r="2633" spans="1:24" ht="1.05" customHeight="1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ht="2.7" customHeight="1">
      <c r="A2634" s="2"/>
      <c r="B2634" s="2"/>
      <c r="C2634" s="2"/>
      <c r="D2634" s="2"/>
      <c r="E2634" s="2"/>
      <c r="F2634" s="75" t="s">
        <v>3389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ht="9.15" customHeight="1">
      <c r="A2635" s="2"/>
      <c r="B2635" s="2"/>
      <c r="C2635" s="2"/>
      <c r="D2635" s="2"/>
      <c r="E2635" s="2"/>
      <c r="F2635" s="75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76" t="s">
        <v>2</v>
      </c>
      <c r="V2635" s="76"/>
      <c r="W2635" s="76"/>
      <c r="X2635" s="76"/>
    </row>
    <row r="2636" spans="1:24" ht="2.7" customHeight="1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76"/>
      <c r="V2636" s="76"/>
      <c r="W2636" s="76"/>
      <c r="X2636" s="76"/>
    </row>
    <row r="2637" spans="1:24" ht="0.45" customHeight="1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ht="2.1" customHeight="1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75" t="s">
        <v>3764</v>
      </c>
      <c r="V2638" s="75"/>
      <c r="W2638" s="75"/>
      <c r="X2638" s="2"/>
    </row>
    <row r="2639" spans="1:24" ht="9.75" customHeight="1">
      <c r="A2639" s="2"/>
      <c r="B2639" s="75" t="s">
        <v>3391</v>
      </c>
      <c r="C2639" s="75"/>
      <c r="D2639" s="2"/>
      <c r="E2639" s="2"/>
      <c r="F2639" s="75" t="s">
        <v>3392</v>
      </c>
      <c r="G2639" s="75"/>
      <c r="H2639" s="75"/>
      <c r="I2639" s="75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75"/>
      <c r="V2639" s="75"/>
      <c r="W2639" s="75"/>
      <c r="X2639" s="2"/>
    </row>
    <row r="2640" spans="1:24" ht="2.1" customHeight="1">
      <c r="A2640" s="2"/>
      <c r="B2640" s="75"/>
      <c r="C2640" s="75"/>
      <c r="D2640" s="2"/>
      <c r="E2640" s="2"/>
      <c r="F2640" s="75"/>
      <c r="G2640" s="75"/>
      <c r="H2640" s="75"/>
      <c r="I2640" s="75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ht="1.8" customHeight="1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ht="36.75" customHeight="1">
      <c r="A2642" s="49" t="s">
        <v>359</v>
      </c>
      <c r="B2642" s="50"/>
      <c r="C2642" s="50"/>
      <c r="D2642" s="51"/>
      <c r="E2642" s="49" t="s">
        <v>3765</v>
      </c>
      <c r="F2642" s="50"/>
      <c r="G2642" s="50"/>
      <c r="H2642" s="50"/>
      <c r="I2642" s="50"/>
      <c r="J2642" s="50"/>
      <c r="K2642" s="50"/>
      <c r="L2642" s="50"/>
      <c r="M2642" s="51"/>
      <c r="N2642" s="52" t="s">
        <v>3585</v>
      </c>
      <c r="O2642" s="53"/>
      <c r="P2642" s="53"/>
      <c r="Q2642" s="53"/>
      <c r="R2642" s="53"/>
      <c r="S2642" s="54"/>
      <c r="T2642" s="49" t="s">
        <v>3766</v>
      </c>
      <c r="U2642" s="50"/>
      <c r="V2642" s="50"/>
      <c r="W2642" s="50"/>
      <c r="X2642" s="51"/>
    </row>
    <row r="2643" spans="1:24" ht="18.75" customHeight="1">
      <c r="A2643" s="2"/>
      <c r="B2643" s="2"/>
      <c r="C2643" s="2"/>
      <c r="D2643" s="2"/>
      <c r="E2643" s="55" t="s">
        <v>3396</v>
      </c>
      <c r="F2643" s="56"/>
      <c r="G2643" s="56"/>
      <c r="H2643" s="56"/>
      <c r="I2643" s="56"/>
      <c r="J2643" s="56"/>
      <c r="K2643" s="57"/>
      <c r="L2643" s="58" t="s">
        <v>3397</v>
      </c>
      <c r="M2643" s="59"/>
      <c r="N2643" s="58" t="s">
        <v>3398</v>
      </c>
      <c r="O2643" s="59"/>
      <c r="P2643" s="58" t="s">
        <v>3399</v>
      </c>
      <c r="Q2643" s="60"/>
      <c r="R2643" s="60"/>
      <c r="S2643" s="59"/>
      <c r="T2643" s="58" t="s">
        <v>3400</v>
      </c>
      <c r="U2643" s="59"/>
      <c r="V2643" s="58" t="s">
        <v>53</v>
      </c>
      <c r="W2643" s="60"/>
      <c r="X2643" s="59"/>
    </row>
    <row r="2644" spans="1:24" ht="37.65" customHeight="1">
      <c r="A2644" s="2"/>
      <c r="B2644" s="2"/>
      <c r="C2644" s="2"/>
      <c r="D2644" s="2"/>
      <c r="E2644" s="55" t="s">
        <v>3587</v>
      </c>
      <c r="F2644" s="56"/>
      <c r="G2644" s="56"/>
      <c r="H2644" s="56"/>
      <c r="I2644" s="56"/>
      <c r="J2644" s="56"/>
      <c r="K2644" s="57"/>
      <c r="L2644" s="58" t="s">
        <v>58</v>
      </c>
      <c r="M2644" s="59"/>
      <c r="N2644" s="61">
        <v>8</v>
      </c>
      <c r="O2644" s="62"/>
      <c r="P2644" s="63"/>
      <c r="Q2644" s="64"/>
      <c r="R2644" s="64"/>
      <c r="S2644" s="65"/>
      <c r="T2644" s="63" t="str">
        <f>IF(COUNT(N2644,P2644)=2,ROUND(N2644*P2644,2),"-
-")</f>
        <v>-
-</v>
      </c>
      <c r="U2644" s="65"/>
      <c r="V2644" s="55" t="s">
        <v>3588</v>
      </c>
      <c r="W2644" s="56"/>
      <c r="X2644" s="57"/>
    </row>
    <row r="2645" spans="1:24" ht="37.65" customHeight="1">
      <c r="A2645" s="2"/>
      <c r="B2645" s="2"/>
      <c r="C2645" s="2"/>
      <c r="D2645" s="2"/>
      <c r="E2645" s="55" t="s">
        <v>3589</v>
      </c>
      <c r="F2645" s="56"/>
      <c r="G2645" s="56"/>
      <c r="H2645" s="56"/>
      <c r="I2645" s="56"/>
      <c r="J2645" s="56"/>
      <c r="K2645" s="57"/>
      <c r="L2645" s="58" t="s">
        <v>58</v>
      </c>
      <c r="M2645" s="59"/>
      <c r="N2645" s="61">
        <v>16</v>
      </c>
      <c r="O2645" s="62"/>
      <c r="P2645" s="63"/>
      <c r="Q2645" s="64"/>
      <c r="R2645" s="64"/>
      <c r="S2645" s="65"/>
      <c r="T2645" s="63" t="str">
        <f>IF(COUNT(N2645,P2645)=2,ROUND(N2645*P2645,2),"-
-")</f>
        <v>-
-</v>
      </c>
      <c r="U2645" s="65"/>
      <c r="V2645" s="55" t="s">
        <v>3590</v>
      </c>
      <c r="W2645" s="56"/>
      <c r="X2645" s="57"/>
    </row>
    <row r="2646" spans="1:24" ht="37.65" customHeight="1">
      <c r="A2646" s="2"/>
      <c r="B2646" s="2"/>
      <c r="C2646" s="2"/>
      <c r="D2646" s="2"/>
      <c r="E2646" s="55" t="s">
        <v>3591</v>
      </c>
      <c r="F2646" s="56"/>
      <c r="G2646" s="56"/>
      <c r="H2646" s="56"/>
      <c r="I2646" s="56"/>
      <c r="J2646" s="56"/>
      <c r="K2646" s="57"/>
      <c r="L2646" s="58" t="s">
        <v>65</v>
      </c>
      <c r="M2646" s="59"/>
      <c r="N2646" s="61">
        <v>1</v>
      </c>
      <c r="O2646" s="62"/>
      <c r="P2646" s="63"/>
      <c r="Q2646" s="64"/>
      <c r="R2646" s="64"/>
      <c r="S2646" s="65"/>
      <c r="T2646" s="63" t="str">
        <f>IF(COUNT(N2646,P2646)=2,ROUND(N2646*P2646,2),"-
-")</f>
        <v>-
-</v>
      </c>
      <c r="U2646" s="65"/>
      <c r="V2646" s="55" t="s">
        <v>3592</v>
      </c>
      <c r="W2646" s="56"/>
      <c r="X2646" s="57"/>
    </row>
    <row r="2647" spans="1:24" ht="37.65" customHeight="1">
      <c r="A2647" s="2"/>
      <c r="B2647" s="2"/>
      <c r="C2647" s="2"/>
      <c r="D2647" s="2"/>
      <c r="E2647" s="55" t="s">
        <v>3593</v>
      </c>
      <c r="F2647" s="56"/>
      <c r="G2647" s="56"/>
      <c r="H2647" s="56"/>
      <c r="I2647" s="56"/>
      <c r="J2647" s="56"/>
      <c r="K2647" s="57"/>
      <c r="L2647" s="58" t="s">
        <v>65</v>
      </c>
      <c r="M2647" s="59"/>
      <c r="N2647" s="61">
        <v>1</v>
      </c>
      <c r="O2647" s="62"/>
      <c r="P2647" s="63"/>
      <c r="Q2647" s="64"/>
      <c r="R2647" s="64"/>
      <c r="S2647" s="65"/>
      <c r="T2647" s="63" t="str">
        <f>IF(COUNT(N2647,P2647)=2,ROUND(N2647*P2647,2),"-
-")</f>
        <v>-
-</v>
      </c>
      <c r="U2647" s="65"/>
      <c r="V2647" s="55" t="s">
        <v>3594</v>
      </c>
      <c r="W2647" s="56"/>
      <c r="X2647" s="57"/>
    </row>
    <row r="2648" spans="1:24" ht="37.65" customHeight="1">
      <c r="A2648" s="2"/>
      <c r="B2648" s="2"/>
      <c r="C2648" s="2"/>
      <c r="D2648" s="2"/>
      <c r="E2648" s="55" t="s">
        <v>3595</v>
      </c>
      <c r="F2648" s="56"/>
      <c r="G2648" s="56"/>
      <c r="H2648" s="56"/>
      <c r="I2648" s="56"/>
      <c r="J2648" s="56"/>
      <c r="K2648" s="57"/>
      <c r="L2648" s="58" t="s">
        <v>65</v>
      </c>
      <c r="M2648" s="59"/>
      <c r="N2648" s="61">
        <v>1</v>
      </c>
      <c r="O2648" s="62"/>
      <c r="P2648" s="63"/>
      <c r="Q2648" s="64"/>
      <c r="R2648" s="64"/>
      <c r="S2648" s="65"/>
      <c r="T2648" s="63" t="str">
        <f>IF(COUNT(N2648,P2648)=2,ROUND(N2648*P2648,2),"-
-")</f>
        <v>-
-</v>
      </c>
      <c r="U2648" s="65"/>
      <c r="V2648" s="55" t="s">
        <v>3596</v>
      </c>
      <c r="W2648" s="56"/>
      <c r="X2648" s="57"/>
    </row>
    <row r="2649" spans="1:24" ht="18.75" customHeight="1">
      <c r="A2649" s="2"/>
      <c r="B2649" s="2"/>
      <c r="C2649" s="2"/>
      <c r="D2649" s="2"/>
      <c r="E2649" s="55" t="s">
        <v>3405</v>
      </c>
      <c r="F2649" s="56"/>
      <c r="G2649" s="56"/>
      <c r="H2649" s="56"/>
      <c r="I2649" s="56"/>
      <c r="J2649" s="56"/>
      <c r="K2649" s="57"/>
      <c r="L2649" s="58" t="s">
        <v>65</v>
      </c>
      <c r="M2649" s="59"/>
      <c r="N2649" s="61">
        <v>1</v>
      </c>
      <c r="O2649" s="62"/>
      <c r="P2649" s="63"/>
      <c r="Q2649" s="64"/>
      <c r="R2649" s="64"/>
      <c r="S2649" s="65"/>
      <c r="T2649" s="63" t="str">
        <f>IF(COUNT(N2649,P2649)=2,ROUND(N2649*P2649,2),"-")</f>
        <v>-</v>
      </c>
      <c r="U2649" s="65"/>
      <c r="V2649" s="55" t="s">
        <v>3406</v>
      </c>
      <c r="W2649" s="56"/>
      <c r="X2649" s="57"/>
    </row>
    <row r="2650" spans="1:24" ht="18.75" customHeight="1">
      <c r="A2650" s="2"/>
      <c r="B2650" s="2"/>
      <c r="C2650" s="2"/>
      <c r="D2650" s="2"/>
      <c r="E2650" s="55" t="s">
        <v>3407</v>
      </c>
      <c r="F2650" s="56"/>
      <c r="G2650" s="56"/>
      <c r="H2650" s="56"/>
      <c r="I2650" s="56"/>
      <c r="J2650" s="56"/>
      <c r="K2650" s="57"/>
      <c r="L2650" s="58" t="s">
        <v>65</v>
      </c>
      <c r="M2650" s="59"/>
      <c r="N2650" s="61">
        <v>1</v>
      </c>
      <c r="O2650" s="62"/>
      <c r="P2650" s="63" t="str">
        <f>IF(COUNT(T2644,T2645,T2646,T2647,T2648,T2649)=6,ROUND(SUM(T2644,T2645,T2646,T2647,T2648,T2649)*0.02,2),"")</f>
        <v/>
      </c>
      <c r="Q2650" s="64"/>
      <c r="R2650" s="64"/>
      <c r="S2650" s="65"/>
      <c r="T2650" s="63" t="str">
        <f>IF(COUNT(N2650,P2650)=2,ROUND(N2650*P2650,2),"-")</f>
        <v>-</v>
      </c>
      <c r="U2650" s="65"/>
      <c r="V2650" s="55" t="s">
        <v>3408</v>
      </c>
      <c r="W2650" s="56"/>
      <c r="X2650" s="57"/>
    </row>
    <row r="2651" spans="1:24" ht="18.899999999999999" customHeight="1">
      <c r="A2651" s="2"/>
      <c r="B2651" s="2"/>
      <c r="C2651" s="2"/>
      <c r="D2651" s="2"/>
      <c r="E2651" s="55" t="s">
        <v>3409</v>
      </c>
      <c r="F2651" s="56"/>
      <c r="G2651" s="56"/>
      <c r="H2651" s="56"/>
      <c r="I2651" s="56"/>
      <c r="J2651" s="56"/>
      <c r="K2651" s="57"/>
      <c r="L2651" s="58" t="s">
        <v>207</v>
      </c>
      <c r="M2651" s="59"/>
      <c r="N2651" s="61">
        <v>1</v>
      </c>
      <c r="O2651" s="62"/>
      <c r="P2651" s="66"/>
      <c r="Q2651" s="67"/>
      <c r="R2651" s="67"/>
      <c r="S2651" s="68"/>
      <c r="T2651" s="63" t="str">
        <f>IF(COUNT(T2644,T2645,T2646,T2647,T2648,T2649,T2650)=7,SUM(T2644,T2645,T2646,T2647,T2648,T2649,T2650),"-")</f>
        <v>-</v>
      </c>
      <c r="U2651" s="65"/>
      <c r="V2651" s="55"/>
      <c r="W2651" s="56"/>
      <c r="X2651" s="57"/>
    </row>
    <row r="2652" spans="1:24" ht="18.75" customHeight="1">
      <c r="A2652" s="2"/>
      <c r="B2652" s="2"/>
      <c r="C2652" s="2"/>
      <c r="D2652" s="2"/>
      <c r="E2652" s="55"/>
      <c r="F2652" s="56"/>
      <c r="G2652" s="56"/>
      <c r="H2652" s="56"/>
      <c r="I2652" s="56"/>
      <c r="J2652" s="56"/>
      <c r="K2652" s="57"/>
      <c r="L2652" s="58"/>
      <c r="M2652" s="59"/>
      <c r="N2652" s="69"/>
      <c r="O2652" s="70"/>
      <c r="P2652" s="69"/>
      <c r="Q2652" s="71"/>
      <c r="R2652" s="71"/>
      <c r="S2652" s="70"/>
      <c r="T2652" s="69"/>
      <c r="U2652" s="70"/>
      <c r="V2652" s="55"/>
      <c r="W2652" s="56"/>
      <c r="X2652" s="57"/>
    </row>
    <row r="2653" spans="1:24" ht="18.75" customHeight="1">
      <c r="A2653" s="2"/>
      <c r="B2653" s="2"/>
      <c r="C2653" s="2"/>
      <c r="D2653" s="2"/>
      <c r="E2653" s="55"/>
      <c r="F2653" s="56"/>
      <c r="G2653" s="56"/>
      <c r="H2653" s="56"/>
      <c r="I2653" s="56"/>
      <c r="J2653" s="56"/>
      <c r="K2653" s="57"/>
      <c r="L2653" s="58"/>
      <c r="M2653" s="59"/>
      <c r="N2653" s="69"/>
      <c r="O2653" s="70"/>
      <c r="P2653" s="69"/>
      <c r="Q2653" s="71"/>
      <c r="R2653" s="71"/>
      <c r="S2653" s="70"/>
      <c r="T2653" s="69"/>
      <c r="U2653" s="70"/>
      <c r="V2653" s="55"/>
      <c r="W2653" s="56"/>
      <c r="X2653" s="57"/>
    </row>
    <row r="2654" spans="1:24" ht="18.75" customHeight="1">
      <c r="A2654" s="2"/>
      <c r="B2654" s="2"/>
      <c r="C2654" s="2"/>
      <c r="D2654" s="2"/>
      <c r="E2654" s="55"/>
      <c r="F2654" s="56"/>
      <c r="G2654" s="56"/>
      <c r="H2654" s="56"/>
      <c r="I2654" s="56"/>
      <c r="J2654" s="56"/>
      <c r="K2654" s="57"/>
      <c r="L2654" s="58"/>
      <c r="M2654" s="59"/>
      <c r="N2654" s="69"/>
      <c r="O2654" s="70"/>
      <c r="P2654" s="69"/>
      <c r="Q2654" s="71"/>
      <c r="R2654" s="71"/>
      <c r="S2654" s="70"/>
      <c r="T2654" s="69"/>
      <c r="U2654" s="70"/>
      <c r="V2654" s="55"/>
      <c r="W2654" s="56"/>
      <c r="X2654" s="57"/>
    </row>
    <row r="2655" spans="1:24" ht="18.75" customHeight="1">
      <c r="A2655" s="2"/>
      <c r="B2655" s="2"/>
      <c r="C2655" s="2"/>
      <c r="D2655" s="2"/>
      <c r="E2655" s="55"/>
      <c r="F2655" s="56"/>
      <c r="G2655" s="56"/>
      <c r="H2655" s="56"/>
      <c r="I2655" s="56"/>
      <c r="J2655" s="56"/>
      <c r="K2655" s="57"/>
      <c r="L2655" s="58"/>
      <c r="M2655" s="59"/>
      <c r="N2655" s="69"/>
      <c r="O2655" s="70"/>
      <c r="P2655" s="69"/>
      <c r="Q2655" s="71"/>
      <c r="R2655" s="71"/>
      <c r="S2655" s="70"/>
      <c r="T2655" s="69"/>
      <c r="U2655" s="70"/>
      <c r="V2655" s="55"/>
      <c r="W2655" s="56"/>
      <c r="X2655" s="57"/>
    </row>
    <row r="2656" spans="1:24" ht="18.75" customHeight="1">
      <c r="A2656" s="2"/>
      <c r="B2656" s="2"/>
      <c r="C2656" s="2"/>
      <c r="D2656" s="2"/>
      <c r="E2656" s="55"/>
      <c r="F2656" s="56"/>
      <c r="G2656" s="56"/>
      <c r="H2656" s="56"/>
      <c r="I2656" s="56"/>
      <c r="J2656" s="56"/>
      <c r="K2656" s="57"/>
      <c r="L2656" s="58"/>
      <c r="M2656" s="59"/>
      <c r="N2656" s="69"/>
      <c r="O2656" s="70"/>
      <c r="P2656" s="69"/>
      <c r="Q2656" s="71"/>
      <c r="R2656" s="71"/>
      <c r="S2656" s="70"/>
      <c r="T2656" s="69"/>
      <c r="U2656" s="70"/>
      <c r="V2656" s="55"/>
      <c r="W2656" s="56"/>
      <c r="X2656" s="57"/>
    </row>
    <row r="2657" spans="1:24" ht="18.75" customHeight="1">
      <c r="A2657" s="2"/>
      <c r="B2657" s="2"/>
      <c r="C2657" s="2"/>
      <c r="D2657" s="2"/>
      <c r="E2657" s="55"/>
      <c r="F2657" s="56"/>
      <c r="G2657" s="56"/>
      <c r="H2657" s="56"/>
      <c r="I2657" s="56"/>
      <c r="J2657" s="56"/>
      <c r="K2657" s="57"/>
      <c r="L2657" s="58"/>
      <c r="M2657" s="59"/>
      <c r="N2657" s="69"/>
      <c r="O2657" s="70"/>
      <c r="P2657" s="69"/>
      <c r="Q2657" s="71"/>
      <c r="R2657" s="71"/>
      <c r="S2657" s="70"/>
      <c r="T2657" s="69"/>
      <c r="U2657" s="70"/>
      <c r="V2657" s="55"/>
      <c r="W2657" s="56"/>
      <c r="X2657" s="57"/>
    </row>
    <row r="2658" spans="1:24" ht="18.75" customHeight="1">
      <c r="A2658" s="2"/>
      <c r="B2658" s="2"/>
      <c r="C2658" s="2"/>
      <c r="D2658" s="2"/>
      <c r="E2658" s="55"/>
      <c r="F2658" s="56"/>
      <c r="G2658" s="56"/>
      <c r="H2658" s="56"/>
      <c r="I2658" s="56"/>
      <c r="J2658" s="56"/>
      <c r="K2658" s="57"/>
      <c r="L2658" s="58"/>
      <c r="M2658" s="59"/>
      <c r="N2658" s="69"/>
      <c r="O2658" s="70"/>
      <c r="P2658" s="69"/>
      <c r="Q2658" s="71"/>
      <c r="R2658" s="71"/>
      <c r="S2658" s="70"/>
      <c r="T2658" s="69"/>
      <c r="U2658" s="70"/>
      <c r="V2658" s="55"/>
      <c r="W2658" s="56"/>
      <c r="X2658" s="57"/>
    </row>
    <row r="2659" spans="1:24" ht="18.75" customHeight="1">
      <c r="A2659" s="2"/>
      <c r="B2659" s="2"/>
      <c r="C2659" s="2"/>
      <c r="D2659" s="2"/>
      <c r="E2659" s="55"/>
      <c r="F2659" s="56"/>
      <c r="G2659" s="56"/>
      <c r="H2659" s="56"/>
      <c r="I2659" s="56"/>
      <c r="J2659" s="56"/>
      <c r="K2659" s="57"/>
      <c r="L2659" s="58"/>
      <c r="M2659" s="59"/>
      <c r="N2659" s="69"/>
      <c r="O2659" s="70"/>
      <c r="P2659" s="69"/>
      <c r="Q2659" s="71"/>
      <c r="R2659" s="71"/>
      <c r="S2659" s="70"/>
      <c r="T2659" s="69"/>
      <c r="U2659" s="70"/>
      <c r="V2659" s="55"/>
      <c r="W2659" s="56"/>
      <c r="X2659" s="57"/>
    </row>
    <row r="2660" spans="1:24" ht="18.75" customHeight="1">
      <c r="A2660" s="2"/>
      <c r="B2660" s="2"/>
      <c r="C2660" s="2"/>
      <c r="D2660" s="2"/>
      <c r="E2660" s="55"/>
      <c r="F2660" s="56"/>
      <c r="G2660" s="56"/>
      <c r="H2660" s="56"/>
      <c r="I2660" s="56"/>
      <c r="J2660" s="56"/>
      <c r="K2660" s="57"/>
      <c r="L2660" s="58"/>
      <c r="M2660" s="59"/>
      <c r="N2660" s="69"/>
      <c r="O2660" s="70"/>
      <c r="P2660" s="69"/>
      <c r="Q2660" s="71"/>
      <c r="R2660" s="71"/>
      <c r="S2660" s="70"/>
      <c r="T2660" s="69"/>
      <c r="U2660" s="70"/>
      <c r="V2660" s="55"/>
      <c r="W2660" s="56"/>
      <c r="X2660" s="57"/>
    </row>
    <row r="2661" spans="1:24" ht="18.75" customHeight="1">
      <c r="A2661" s="2"/>
      <c r="B2661" s="2"/>
      <c r="C2661" s="2"/>
      <c r="D2661" s="2"/>
      <c r="E2661" s="55"/>
      <c r="F2661" s="56"/>
      <c r="G2661" s="56"/>
      <c r="H2661" s="56"/>
      <c r="I2661" s="56"/>
      <c r="J2661" s="56"/>
      <c r="K2661" s="57"/>
      <c r="L2661" s="58"/>
      <c r="M2661" s="59"/>
      <c r="N2661" s="69"/>
      <c r="O2661" s="70"/>
      <c r="P2661" s="69"/>
      <c r="Q2661" s="71"/>
      <c r="R2661" s="71"/>
      <c r="S2661" s="70"/>
      <c r="T2661" s="69"/>
      <c r="U2661" s="70"/>
      <c r="V2661" s="55"/>
      <c r="W2661" s="56"/>
      <c r="X2661" s="57"/>
    </row>
    <row r="2662" spans="1:24" ht="18.75" customHeight="1">
      <c r="A2662" s="2"/>
      <c r="B2662" s="2"/>
      <c r="C2662" s="2"/>
      <c r="D2662" s="2"/>
      <c r="E2662" s="55"/>
      <c r="F2662" s="56"/>
      <c r="G2662" s="56"/>
      <c r="H2662" s="56"/>
      <c r="I2662" s="56"/>
      <c r="J2662" s="56"/>
      <c r="K2662" s="57"/>
      <c r="L2662" s="58"/>
      <c r="M2662" s="59"/>
      <c r="N2662" s="69"/>
      <c r="O2662" s="70"/>
      <c r="P2662" s="69"/>
      <c r="Q2662" s="71"/>
      <c r="R2662" s="71"/>
      <c r="S2662" s="70"/>
      <c r="T2662" s="69"/>
      <c r="U2662" s="70"/>
      <c r="V2662" s="55"/>
      <c r="W2662" s="56"/>
      <c r="X2662" s="57"/>
    </row>
    <row r="2663" spans="1:24" ht="18.75" customHeight="1">
      <c r="A2663" s="2"/>
      <c r="B2663" s="2"/>
      <c r="C2663" s="2"/>
      <c r="D2663" s="2"/>
      <c r="E2663" s="55"/>
      <c r="F2663" s="56"/>
      <c r="G2663" s="56"/>
      <c r="H2663" s="56"/>
      <c r="I2663" s="56"/>
      <c r="J2663" s="56"/>
      <c r="K2663" s="57"/>
      <c r="L2663" s="58"/>
      <c r="M2663" s="59"/>
      <c r="N2663" s="69"/>
      <c r="O2663" s="70"/>
      <c r="P2663" s="69"/>
      <c r="Q2663" s="71"/>
      <c r="R2663" s="71"/>
      <c r="S2663" s="70"/>
      <c r="T2663" s="69"/>
      <c r="U2663" s="70"/>
      <c r="V2663" s="55"/>
      <c r="W2663" s="56"/>
      <c r="X2663" s="57"/>
    </row>
    <row r="2664" spans="1:24" ht="18.75" customHeight="1">
      <c r="A2664" s="2"/>
      <c r="B2664" s="2"/>
      <c r="C2664" s="2"/>
      <c r="D2664" s="2"/>
      <c r="E2664" s="55"/>
      <c r="F2664" s="56"/>
      <c r="G2664" s="56"/>
      <c r="H2664" s="56"/>
      <c r="I2664" s="56"/>
      <c r="J2664" s="56"/>
      <c r="K2664" s="57"/>
      <c r="L2664" s="58"/>
      <c r="M2664" s="59"/>
      <c r="N2664" s="69"/>
      <c r="O2664" s="70"/>
      <c r="P2664" s="69"/>
      <c r="Q2664" s="71"/>
      <c r="R2664" s="71"/>
      <c r="S2664" s="70"/>
      <c r="T2664" s="69"/>
      <c r="U2664" s="70"/>
      <c r="V2664" s="55"/>
      <c r="W2664" s="56"/>
      <c r="X2664" s="57"/>
    </row>
    <row r="2665" spans="1:24" ht="18.75" customHeight="1">
      <c r="A2665" s="2"/>
      <c r="B2665" s="2"/>
      <c r="C2665" s="2"/>
      <c r="D2665" s="2"/>
      <c r="E2665" s="55"/>
      <c r="F2665" s="56"/>
      <c r="G2665" s="56"/>
      <c r="H2665" s="56"/>
      <c r="I2665" s="56"/>
      <c r="J2665" s="56"/>
      <c r="K2665" s="57"/>
      <c r="L2665" s="58"/>
      <c r="M2665" s="59"/>
      <c r="N2665" s="69"/>
      <c r="O2665" s="70"/>
      <c r="P2665" s="69"/>
      <c r="Q2665" s="71"/>
      <c r="R2665" s="71"/>
      <c r="S2665" s="70"/>
      <c r="T2665" s="69"/>
      <c r="U2665" s="70"/>
      <c r="V2665" s="55"/>
      <c r="W2665" s="56"/>
      <c r="X2665" s="57"/>
    </row>
    <row r="2666" spans="1:24" ht="18.75" customHeight="1">
      <c r="A2666" s="2"/>
      <c r="B2666" s="2"/>
      <c r="C2666" s="2"/>
      <c r="D2666" s="2"/>
      <c r="E2666" s="55"/>
      <c r="F2666" s="56"/>
      <c r="G2666" s="56"/>
      <c r="H2666" s="56"/>
      <c r="I2666" s="56"/>
      <c r="J2666" s="56"/>
      <c r="K2666" s="57"/>
      <c r="L2666" s="58"/>
      <c r="M2666" s="59"/>
      <c r="N2666" s="69"/>
      <c r="O2666" s="70"/>
      <c r="P2666" s="69"/>
      <c r="Q2666" s="71"/>
      <c r="R2666" s="71"/>
      <c r="S2666" s="70"/>
      <c r="T2666" s="69"/>
      <c r="U2666" s="70"/>
      <c r="V2666" s="55"/>
      <c r="W2666" s="56"/>
      <c r="X2666" s="57"/>
    </row>
    <row r="2667" spans="1:24" ht="37.65" customHeight="1">
      <c r="A2667" s="2"/>
      <c r="B2667" s="2"/>
      <c r="C2667" s="2"/>
      <c r="D2667" s="2"/>
      <c r="E2667" s="55" t="s">
        <v>3410</v>
      </c>
      <c r="F2667" s="56"/>
      <c r="G2667" s="56"/>
      <c r="H2667" s="56"/>
      <c r="I2667" s="56"/>
      <c r="J2667" s="56"/>
      <c r="K2667" s="56"/>
      <c r="L2667" s="56"/>
      <c r="M2667" s="57"/>
      <c r="N2667" s="58" t="s">
        <v>3599</v>
      </c>
      <c r="O2667" s="60"/>
      <c r="P2667" s="60"/>
      <c r="Q2667" s="60"/>
      <c r="R2667" s="60"/>
      <c r="S2667" s="59"/>
      <c r="T2667" s="72" t="str">
        <f>IF(COUNT(T2651,N2651)=2,IF(N2651=0,"-",ROUND(T2651/N2651,2)),"-")</f>
        <v>-</v>
      </c>
      <c r="U2667" s="73"/>
      <c r="V2667" s="55"/>
      <c r="W2667" s="56"/>
      <c r="X2667" s="57"/>
    </row>
    <row r="2668" spans="1:24" ht="49.5" customHeight="1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ht="12" customHeight="1">
      <c r="A2669" s="2"/>
      <c r="B2669" s="2"/>
      <c r="C2669" s="75" t="s">
        <v>42</v>
      </c>
      <c r="D2669" s="75"/>
      <c r="E2669" s="75"/>
      <c r="F2669" s="75"/>
      <c r="G2669" s="75"/>
      <c r="H2669" s="2"/>
      <c r="I2669" s="75" t="s">
        <v>43</v>
      </c>
      <c r="J2669" s="75"/>
      <c r="K2669" s="2"/>
      <c r="L2669" s="2"/>
      <c r="M2669" s="75" t="s">
        <v>44</v>
      </c>
      <c r="N2669" s="75"/>
      <c r="O2669" s="2"/>
      <c r="P2669" s="2"/>
      <c r="Q2669" s="10" t="s">
        <v>43</v>
      </c>
      <c r="R2669" s="2"/>
      <c r="S2669" s="2"/>
      <c r="T2669" s="2"/>
      <c r="U2669" s="2"/>
      <c r="V2669" s="2"/>
      <c r="W2669" s="2"/>
      <c r="X2669" s="2"/>
    </row>
    <row r="2670" spans="1:24" ht="6.45" customHeight="1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ht="20.85" customHeight="1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ht="18" customHeight="1">
      <c r="A2672" s="74" t="s">
        <v>0</v>
      </c>
      <c r="B2672" s="74"/>
      <c r="C2672" s="74"/>
      <c r="D2672" s="74"/>
      <c r="E2672" s="74"/>
      <c r="F2672" s="74"/>
      <c r="G2672" s="74"/>
      <c r="H2672" s="74"/>
      <c r="I2672" s="74"/>
      <c r="J2672" s="74"/>
      <c r="K2672" s="74"/>
      <c r="L2672" s="74"/>
      <c r="M2672" s="74"/>
      <c r="N2672" s="74"/>
      <c r="O2672" s="74"/>
      <c r="P2672" s="74"/>
      <c r="Q2672" s="74"/>
      <c r="R2672" s="74"/>
      <c r="S2672" s="74"/>
      <c r="T2672" s="74"/>
      <c r="U2672" s="74"/>
      <c r="V2672" s="74"/>
      <c r="W2672" s="74"/>
      <c r="X2672" s="74"/>
    </row>
    <row r="2673" spans="1:24" ht="6" customHeight="1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ht="18" customHeight="1">
      <c r="A2674" s="74" t="s">
        <v>3387</v>
      </c>
      <c r="B2674" s="74"/>
      <c r="C2674" s="74"/>
      <c r="D2674" s="74"/>
      <c r="E2674" s="74"/>
      <c r="F2674" s="74"/>
      <c r="G2674" s="74"/>
      <c r="H2674" s="74"/>
      <c r="I2674" s="74"/>
      <c r="J2674" s="74"/>
      <c r="K2674" s="74"/>
      <c r="L2674" s="74"/>
      <c r="M2674" s="74"/>
      <c r="N2674" s="74"/>
      <c r="O2674" s="74"/>
      <c r="P2674" s="74"/>
      <c r="Q2674" s="74"/>
      <c r="R2674" s="74"/>
      <c r="S2674" s="74"/>
      <c r="T2674" s="74"/>
      <c r="U2674" s="74"/>
      <c r="V2674" s="74"/>
      <c r="W2674" s="74"/>
      <c r="X2674" s="74"/>
    </row>
    <row r="2675" spans="1:24" ht="4.05" customHeight="1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ht="12" customHeight="1">
      <c r="A2676" s="2"/>
      <c r="B2676" s="2"/>
      <c r="C2676" s="2"/>
      <c r="D2676" s="2"/>
      <c r="E2676" s="2"/>
      <c r="F2676" s="75" t="s">
        <v>3388</v>
      </c>
      <c r="G2676" s="75"/>
      <c r="H2676" s="75"/>
      <c r="I2676" s="75"/>
      <c r="J2676" s="75"/>
      <c r="K2676" s="75"/>
      <c r="L2676" s="75"/>
      <c r="M2676" s="75"/>
      <c r="N2676" s="75"/>
      <c r="O2676" s="75"/>
      <c r="P2676" s="75"/>
      <c r="Q2676" s="75"/>
      <c r="R2676" s="75"/>
      <c r="S2676" s="2"/>
      <c r="T2676" s="2"/>
      <c r="U2676" s="2"/>
      <c r="V2676" s="2"/>
      <c r="W2676" s="2"/>
      <c r="X2676" s="2"/>
    </row>
    <row r="2677" spans="1:24" ht="1.05" customHeight="1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ht="2.7" customHeight="1">
      <c r="A2678" s="2"/>
      <c r="B2678" s="2"/>
      <c r="C2678" s="2"/>
      <c r="D2678" s="2"/>
      <c r="E2678" s="2"/>
      <c r="F2678" s="75" t="s">
        <v>3389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ht="9.15" customHeight="1">
      <c r="A2679" s="2"/>
      <c r="B2679" s="2"/>
      <c r="C2679" s="2"/>
      <c r="D2679" s="2"/>
      <c r="E2679" s="2"/>
      <c r="F2679" s="75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76" t="s">
        <v>2</v>
      </c>
      <c r="V2679" s="76"/>
      <c r="W2679" s="76"/>
      <c r="X2679" s="76"/>
    </row>
    <row r="2680" spans="1:24" ht="2.7" customHeight="1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76"/>
      <c r="V2680" s="76"/>
      <c r="W2680" s="76"/>
      <c r="X2680" s="76"/>
    </row>
    <row r="2681" spans="1:24" ht="0.45" customHeight="1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ht="2.1" customHeight="1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75" t="s">
        <v>3767</v>
      </c>
      <c r="V2682" s="75"/>
      <c r="W2682" s="75"/>
      <c r="X2682" s="2"/>
    </row>
    <row r="2683" spans="1:24" ht="9.75" customHeight="1">
      <c r="A2683" s="2"/>
      <c r="B2683" s="75" t="s">
        <v>3391</v>
      </c>
      <c r="C2683" s="75"/>
      <c r="D2683" s="2"/>
      <c r="E2683" s="2"/>
      <c r="F2683" s="75" t="s">
        <v>3392</v>
      </c>
      <c r="G2683" s="75"/>
      <c r="H2683" s="75"/>
      <c r="I2683" s="75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75"/>
      <c r="V2683" s="75"/>
      <c r="W2683" s="75"/>
      <c r="X2683" s="2"/>
    </row>
    <row r="2684" spans="1:24" ht="2.1" customHeight="1">
      <c r="A2684" s="2"/>
      <c r="B2684" s="75"/>
      <c r="C2684" s="75"/>
      <c r="D2684" s="2"/>
      <c r="E2684" s="2"/>
      <c r="F2684" s="75"/>
      <c r="G2684" s="75"/>
      <c r="H2684" s="75"/>
      <c r="I2684" s="75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ht="1.8" customHeight="1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ht="36.75" customHeight="1">
      <c r="A2686" s="49" t="s">
        <v>362</v>
      </c>
      <c r="B2686" s="50"/>
      <c r="C2686" s="50"/>
      <c r="D2686" s="51"/>
      <c r="E2686" s="49" t="s">
        <v>3768</v>
      </c>
      <c r="F2686" s="50"/>
      <c r="G2686" s="50"/>
      <c r="H2686" s="50"/>
      <c r="I2686" s="50"/>
      <c r="J2686" s="50"/>
      <c r="K2686" s="50"/>
      <c r="L2686" s="50"/>
      <c r="M2686" s="51"/>
      <c r="N2686" s="52" t="s">
        <v>3585</v>
      </c>
      <c r="O2686" s="53"/>
      <c r="P2686" s="53"/>
      <c r="Q2686" s="53"/>
      <c r="R2686" s="53"/>
      <c r="S2686" s="54"/>
      <c r="T2686" s="49" t="s">
        <v>3769</v>
      </c>
      <c r="U2686" s="50"/>
      <c r="V2686" s="50"/>
      <c r="W2686" s="50"/>
      <c r="X2686" s="51"/>
    </row>
    <row r="2687" spans="1:24" ht="18.75" customHeight="1">
      <c r="A2687" s="2"/>
      <c r="B2687" s="2"/>
      <c r="C2687" s="2"/>
      <c r="D2687" s="2"/>
      <c r="E2687" s="55" t="s">
        <v>3396</v>
      </c>
      <c r="F2687" s="56"/>
      <c r="G2687" s="56"/>
      <c r="H2687" s="56"/>
      <c r="I2687" s="56"/>
      <c r="J2687" s="56"/>
      <c r="K2687" s="57"/>
      <c r="L2687" s="58" t="s">
        <v>3397</v>
      </c>
      <c r="M2687" s="59"/>
      <c r="N2687" s="58" t="s">
        <v>3398</v>
      </c>
      <c r="O2687" s="59"/>
      <c r="P2687" s="58" t="s">
        <v>3399</v>
      </c>
      <c r="Q2687" s="60"/>
      <c r="R2687" s="60"/>
      <c r="S2687" s="59"/>
      <c r="T2687" s="58" t="s">
        <v>3400</v>
      </c>
      <c r="U2687" s="59"/>
      <c r="V2687" s="58" t="s">
        <v>53</v>
      </c>
      <c r="W2687" s="60"/>
      <c r="X2687" s="59"/>
    </row>
    <row r="2688" spans="1:24" ht="37.65" customHeight="1">
      <c r="A2688" s="2"/>
      <c r="B2688" s="2"/>
      <c r="C2688" s="2"/>
      <c r="D2688" s="2"/>
      <c r="E2688" s="55" t="s">
        <v>3587</v>
      </c>
      <c r="F2688" s="56"/>
      <c r="G2688" s="56"/>
      <c r="H2688" s="56"/>
      <c r="I2688" s="56"/>
      <c r="J2688" s="56"/>
      <c r="K2688" s="57"/>
      <c r="L2688" s="58" t="s">
        <v>58</v>
      </c>
      <c r="M2688" s="59"/>
      <c r="N2688" s="61">
        <v>11</v>
      </c>
      <c r="O2688" s="62"/>
      <c r="P2688" s="63"/>
      <c r="Q2688" s="64"/>
      <c r="R2688" s="64"/>
      <c r="S2688" s="65"/>
      <c r="T2688" s="63" t="str">
        <f t="shared" ref="T2688:T2694" si="39">IF(COUNT(N2688,P2688)=2,ROUND(N2688*P2688,2),"-
-")</f>
        <v>-
-</v>
      </c>
      <c r="U2688" s="65"/>
      <c r="V2688" s="55" t="s">
        <v>3588</v>
      </c>
      <c r="W2688" s="56"/>
      <c r="X2688" s="57"/>
    </row>
    <row r="2689" spans="1:24" ht="37.65" customHeight="1">
      <c r="A2689" s="2"/>
      <c r="B2689" s="2"/>
      <c r="C2689" s="2"/>
      <c r="D2689" s="2"/>
      <c r="E2689" s="55" t="s">
        <v>3589</v>
      </c>
      <c r="F2689" s="56"/>
      <c r="G2689" s="56"/>
      <c r="H2689" s="56"/>
      <c r="I2689" s="56"/>
      <c r="J2689" s="56"/>
      <c r="K2689" s="57"/>
      <c r="L2689" s="58" t="s">
        <v>58</v>
      </c>
      <c r="M2689" s="59"/>
      <c r="N2689" s="61">
        <v>22</v>
      </c>
      <c r="O2689" s="62"/>
      <c r="P2689" s="63"/>
      <c r="Q2689" s="64"/>
      <c r="R2689" s="64"/>
      <c r="S2689" s="65"/>
      <c r="T2689" s="63" t="str">
        <f t="shared" si="39"/>
        <v>-
-</v>
      </c>
      <c r="U2689" s="65"/>
      <c r="V2689" s="55" t="s">
        <v>3590</v>
      </c>
      <c r="W2689" s="56"/>
      <c r="X2689" s="57"/>
    </row>
    <row r="2690" spans="1:24" ht="37.65" customHeight="1">
      <c r="A2690" s="2"/>
      <c r="B2690" s="2"/>
      <c r="C2690" s="2"/>
      <c r="D2690" s="2"/>
      <c r="E2690" s="55" t="s">
        <v>3591</v>
      </c>
      <c r="F2690" s="56"/>
      <c r="G2690" s="56"/>
      <c r="H2690" s="56"/>
      <c r="I2690" s="56"/>
      <c r="J2690" s="56"/>
      <c r="K2690" s="57"/>
      <c r="L2690" s="58" t="s">
        <v>65</v>
      </c>
      <c r="M2690" s="59"/>
      <c r="N2690" s="61">
        <v>1</v>
      </c>
      <c r="O2690" s="62"/>
      <c r="P2690" s="63"/>
      <c r="Q2690" s="64"/>
      <c r="R2690" s="64"/>
      <c r="S2690" s="65"/>
      <c r="T2690" s="63" t="str">
        <f t="shared" si="39"/>
        <v>-
-</v>
      </c>
      <c r="U2690" s="65"/>
      <c r="V2690" s="55" t="s">
        <v>3592</v>
      </c>
      <c r="W2690" s="56"/>
      <c r="X2690" s="57"/>
    </row>
    <row r="2691" spans="1:24" ht="37.65" customHeight="1">
      <c r="A2691" s="2"/>
      <c r="B2691" s="2"/>
      <c r="C2691" s="2"/>
      <c r="D2691" s="2"/>
      <c r="E2691" s="55" t="s">
        <v>3593</v>
      </c>
      <c r="F2691" s="56"/>
      <c r="G2691" s="56"/>
      <c r="H2691" s="56"/>
      <c r="I2691" s="56"/>
      <c r="J2691" s="56"/>
      <c r="K2691" s="57"/>
      <c r="L2691" s="58" t="s">
        <v>65</v>
      </c>
      <c r="M2691" s="59"/>
      <c r="N2691" s="61">
        <v>1</v>
      </c>
      <c r="O2691" s="62"/>
      <c r="P2691" s="63"/>
      <c r="Q2691" s="64"/>
      <c r="R2691" s="64"/>
      <c r="S2691" s="65"/>
      <c r="T2691" s="63" t="str">
        <f t="shared" si="39"/>
        <v>-
-</v>
      </c>
      <c r="U2691" s="65"/>
      <c r="V2691" s="55" t="s">
        <v>3594</v>
      </c>
      <c r="W2691" s="56"/>
      <c r="X2691" s="57"/>
    </row>
    <row r="2692" spans="1:24" ht="37.65" customHeight="1">
      <c r="A2692" s="2"/>
      <c r="B2692" s="2"/>
      <c r="C2692" s="2"/>
      <c r="D2692" s="2"/>
      <c r="E2692" s="55" t="s">
        <v>3595</v>
      </c>
      <c r="F2692" s="56"/>
      <c r="G2692" s="56"/>
      <c r="H2692" s="56"/>
      <c r="I2692" s="56"/>
      <c r="J2692" s="56"/>
      <c r="K2692" s="57"/>
      <c r="L2692" s="58" t="s">
        <v>65</v>
      </c>
      <c r="M2692" s="59"/>
      <c r="N2692" s="61">
        <v>1</v>
      </c>
      <c r="O2692" s="62"/>
      <c r="P2692" s="63"/>
      <c r="Q2692" s="64"/>
      <c r="R2692" s="64"/>
      <c r="S2692" s="65"/>
      <c r="T2692" s="63" t="str">
        <f t="shared" si="39"/>
        <v>-
-</v>
      </c>
      <c r="U2692" s="65"/>
      <c r="V2692" s="55" t="s">
        <v>3596</v>
      </c>
      <c r="W2692" s="56"/>
      <c r="X2692" s="57"/>
    </row>
    <row r="2693" spans="1:24" ht="37.65" customHeight="1">
      <c r="A2693" s="2"/>
      <c r="B2693" s="2"/>
      <c r="C2693" s="2"/>
      <c r="D2693" s="2"/>
      <c r="E2693" s="55" t="s">
        <v>3662</v>
      </c>
      <c r="F2693" s="56"/>
      <c r="G2693" s="56"/>
      <c r="H2693" s="56"/>
      <c r="I2693" s="56"/>
      <c r="J2693" s="56"/>
      <c r="K2693" s="57"/>
      <c r="L2693" s="58" t="s">
        <v>58</v>
      </c>
      <c r="M2693" s="59"/>
      <c r="N2693" s="61">
        <v>1</v>
      </c>
      <c r="O2693" s="62"/>
      <c r="P2693" s="63"/>
      <c r="Q2693" s="64"/>
      <c r="R2693" s="64"/>
      <c r="S2693" s="65"/>
      <c r="T2693" s="63" t="str">
        <f t="shared" si="39"/>
        <v>-
-</v>
      </c>
      <c r="U2693" s="65"/>
      <c r="V2693" s="55" t="s">
        <v>3663</v>
      </c>
      <c r="W2693" s="56"/>
      <c r="X2693" s="57"/>
    </row>
    <row r="2694" spans="1:24" ht="37.65" customHeight="1">
      <c r="A2694" s="2"/>
      <c r="B2694" s="2"/>
      <c r="C2694" s="2"/>
      <c r="D2694" s="2"/>
      <c r="E2694" s="55" t="s">
        <v>3696</v>
      </c>
      <c r="F2694" s="56"/>
      <c r="G2694" s="56"/>
      <c r="H2694" s="56"/>
      <c r="I2694" s="56"/>
      <c r="J2694" s="56"/>
      <c r="K2694" s="57"/>
      <c r="L2694" s="58" t="s">
        <v>65</v>
      </c>
      <c r="M2694" s="59"/>
      <c r="N2694" s="61">
        <v>1</v>
      </c>
      <c r="O2694" s="62"/>
      <c r="P2694" s="63"/>
      <c r="Q2694" s="64"/>
      <c r="R2694" s="64"/>
      <c r="S2694" s="65"/>
      <c r="T2694" s="63" t="str">
        <f t="shared" si="39"/>
        <v>-
-</v>
      </c>
      <c r="U2694" s="65"/>
      <c r="V2694" s="55" t="s">
        <v>3697</v>
      </c>
      <c r="W2694" s="56"/>
      <c r="X2694" s="57"/>
    </row>
    <row r="2695" spans="1:24" ht="18.75" customHeight="1">
      <c r="A2695" s="2"/>
      <c r="B2695" s="2"/>
      <c r="C2695" s="2"/>
      <c r="D2695" s="2"/>
      <c r="E2695" s="55" t="s">
        <v>3405</v>
      </c>
      <c r="F2695" s="56"/>
      <c r="G2695" s="56"/>
      <c r="H2695" s="56"/>
      <c r="I2695" s="56"/>
      <c r="J2695" s="56"/>
      <c r="K2695" s="57"/>
      <c r="L2695" s="58" t="s">
        <v>65</v>
      </c>
      <c r="M2695" s="59"/>
      <c r="N2695" s="61">
        <v>1</v>
      </c>
      <c r="O2695" s="62"/>
      <c r="P2695" s="63"/>
      <c r="Q2695" s="64"/>
      <c r="R2695" s="64"/>
      <c r="S2695" s="65"/>
      <c r="T2695" s="63" t="str">
        <f>IF(COUNT(N2695,P2695)=2,ROUND(N2695*P2695,2),"-")</f>
        <v>-</v>
      </c>
      <c r="U2695" s="65"/>
      <c r="V2695" s="55" t="s">
        <v>3406</v>
      </c>
      <c r="W2695" s="56"/>
      <c r="X2695" s="57"/>
    </row>
    <row r="2696" spans="1:24" ht="18.75" customHeight="1">
      <c r="A2696" s="2"/>
      <c r="B2696" s="2"/>
      <c r="C2696" s="2"/>
      <c r="D2696" s="2"/>
      <c r="E2696" s="55" t="s">
        <v>3407</v>
      </c>
      <c r="F2696" s="56"/>
      <c r="G2696" s="56"/>
      <c r="H2696" s="56"/>
      <c r="I2696" s="56"/>
      <c r="J2696" s="56"/>
      <c r="K2696" s="57"/>
      <c r="L2696" s="58" t="s">
        <v>65</v>
      </c>
      <c r="M2696" s="59"/>
      <c r="N2696" s="61">
        <v>1</v>
      </c>
      <c r="O2696" s="62"/>
      <c r="P2696" s="63" t="str">
        <f>IF(COUNT(T2688,T2689,T2690,T2691,T2692,T2693,T2694,T2695)=8,ROUND(SUM(T2688,T2689,T2690,T2691,T2692,T2693,T2694,T2695)*0.02,2),"")</f>
        <v/>
      </c>
      <c r="Q2696" s="64"/>
      <c r="R2696" s="64"/>
      <c r="S2696" s="65"/>
      <c r="T2696" s="63" t="str">
        <f>IF(COUNT(N2696,P2696)=2,ROUND(N2696*P2696,2),"-")</f>
        <v>-</v>
      </c>
      <c r="U2696" s="65"/>
      <c r="V2696" s="55" t="s">
        <v>3408</v>
      </c>
      <c r="W2696" s="56"/>
      <c r="X2696" s="57"/>
    </row>
    <row r="2697" spans="1:24" ht="18.899999999999999" customHeight="1">
      <c r="A2697" s="2"/>
      <c r="B2697" s="2"/>
      <c r="C2697" s="2"/>
      <c r="D2697" s="2"/>
      <c r="E2697" s="55" t="s">
        <v>3409</v>
      </c>
      <c r="F2697" s="56"/>
      <c r="G2697" s="56"/>
      <c r="H2697" s="56"/>
      <c r="I2697" s="56"/>
      <c r="J2697" s="56"/>
      <c r="K2697" s="57"/>
      <c r="L2697" s="58" t="s">
        <v>207</v>
      </c>
      <c r="M2697" s="59"/>
      <c r="N2697" s="61">
        <v>1</v>
      </c>
      <c r="O2697" s="62"/>
      <c r="P2697" s="66"/>
      <c r="Q2697" s="67"/>
      <c r="R2697" s="67"/>
      <c r="S2697" s="68"/>
      <c r="T2697" s="63" t="str">
        <f>IF(COUNT(T2688,T2689,T2690,T2691,T2692,T2693,T2694,T2695,T2696)=9,SUM(T2688,T2689,T2690,T2691,T2692,T2693,T2694,T2695,T2696),"-")</f>
        <v>-</v>
      </c>
      <c r="U2697" s="65"/>
      <c r="V2697" s="55"/>
      <c r="W2697" s="56"/>
      <c r="X2697" s="57"/>
    </row>
    <row r="2698" spans="1:24" ht="18.75" customHeight="1">
      <c r="A2698" s="2"/>
      <c r="B2698" s="2"/>
      <c r="C2698" s="2"/>
      <c r="D2698" s="2"/>
      <c r="E2698" s="55"/>
      <c r="F2698" s="56"/>
      <c r="G2698" s="56"/>
      <c r="H2698" s="56"/>
      <c r="I2698" s="56"/>
      <c r="J2698" s="56"/>
      <c r="K2698" s="57"/>
      <c r="L2698" s="58"/>
      <c r="M2698" s="59"/>
      <c r="N2698" s="69"/>
      <c r="O2698" s="70"/>
      <c r="P2698" s="69"/>
      <c r="Q2698" s="71"/>
      <c r="R2698" s="71"/>
      <c r="S2698" s="70"/>
      <c r="T2698" s="69"/>
      <c r="U2698" s="70"/>
      <c r="V2698" s="55"/>
      <c r="W2698" s="56"/>
      <c r="X2698" s="57"/>
    </row>
    <row r="2699" spans="1:24" ht="18.75" customHeight="1">
      <c r="A2699" s="2"/>
      <c r="B2699" s="2"/>
      <c r="C2699" s="2"/>
      <c r="D2699" s="2"/>
      <c r="E2699" s="55"/>
      <c r="F2699" s="56"/>
      <c r="G2699" s="56"/>
      <c r="H2699" s="56"/>
      <c r="I2699" s="56"/>
      <c r="J2699" s="56"/>
      <c r="K2699" s="57"/>
      <c r="L2699" s="58"/>
      <c r="M2699" s="59"/>
      <c r="N2699" s="69"/>
      <c r="O2699" s="70"/>
      <c r="P2699" s="69"/>
      <c r="Q2699" s="71"/>
      <c r="R2699" s="71"/>
      <c r="S2699" s="70"/>
      <c r="T2699" s="69"/>
      <c r="U2699" s="70"/>
      <c r="V2699" s="55"/>
      <c r="W2699" s="56"/>
      <c r="X2699" s="57"/>
    </row>
    <row r="2700" spans="1:24" ht="18.75" customHeight="1">
      <c r="A2700" s="2"/>
      <c r="B2700" s="2"/>
      <c r="C2700" s="2"/>
      <c r="D2700" s="2"/>
      <c r="E2700" s="55"/>
      <c r="F2700" s="56"/>
      <c r="G2700" s="56"/>
      <c r="H2700" s="56"/>
      <c r="I2700" s="56"/>
      <c r="J2700" s="56"/>
      <c r="K2700" s="57"/>
      <c r="L2700" s="58"/>
      <c r="M2700" s="59"/>
      <c r="N2700" s="69"/>
      <c r="O2700" s="70"/>
      <c r="P2700" s="69"/>
      <c r="Q2700" s="71"/>
      <c r="R2700" s="71"/>
      <c r="S2700" s="70"/>
      <c r="T2700" s="69"/>
      <c r="U2700" s="70"/>
      <c r="V2700" s="55"/>
      <c r="W2700" s="56"/>
      <c r="X2700" s="57"/>
    </row>
    <row r="2701" spans="1:24" ht="18.75" customHeight="1">
      <c r="A2701" s="2"/>
      <c r="B2701" s="2"/>
      <c r="C2701" s="2"/>
      <c r="D2701" s="2"/>
      <c r="E2701" s="55"/>
      <c r="F2701" s="56"/>
      <c r="G2701" s="56"/>
      <c r="H2701" s="56"/>
      <c r="I2701" s="56"/>
      <c r="J2701" s="56"/>
      <c r="K2701" s="57"/>
      <c r="L2701" s="58"/>
      <c r="M2701" s="59"/>
      <c r="N2701" s="69"/>
      <c r="O2701" s="70"/>
      <c r="P2701" s="69"/>
      <c r="Q2701" s="71"/>
      <c r="R2701" s="71"/>
      <c r="S2701" s="70"/>
      <c r="T2701" s="69"/>
      <c r="U2701" s="70"/>
      <c r="V2701" s="55"/>
      <c r="W2701" s="56"/>
      <c r="X2701" s="57"/>
    </row>
    <row r="2702" spans="1:24" ht="18.75" customHeight="1">
      <c r="A2702" s="2"/>
      <c r="B2702" s="2"/>
      <c r="C2702" s="2"/>
      <c r="D2702" s="2"/>
      <c r="E2702" s="55"/>
      <c r="F2702" s="56"/>
      <c r="G2702" s="56"/>
      <c r="H2702" s="56"/>
      <c r="I2702" s="56"/>
      <c r="J2702" s="56"/>
      <c r="K2702" s="57"/>
      <c r="L2702" s="58"/>
      <c r="M2702" s="59"/>
      <c r="N2702" s="69"/>
      <c r="O2702" s="70"/>
      <c r="P2702" s="69"/>
      <c r="Q2702" s="71"/>
      <c r="R2702" s="71"/>
      <c r="S2702" s="70"/>
      <c r="T2702" s="69"/>
      <c r="U2702" s="70"/>
      <c r="V2702" s="55"/>
      <c r="W2702" s="56"/>
      <c r="X2702" s="57"/>
    </row>
    <row r="2703" spans="1:24" ht="18.75" customHeight="1">
      <c r="A2703" s="2"/>
      <c r="B2703" s="2"/>
      <c r="C2703" s="2"/>
      <c r="D2703" s="2"/>
      <c r="E2703" s="55"/>
      <c r="F2703" s="56"/>
      <c r="G2703" s="56"/>
      <c r="H2703" s="56"/>
      <c r="I2703" s="56"/>
      <c r="J2703" s="56"/>
      <c r="K2703" s="57"/>
      <c r="L2703" s="58"/>
      <c r="M2703" s="59"/>
      <c r="N2703" s="69"/>
      <c r="O2703" s="70"/>
      <c r="P2703" s="69"/>
      <c r="Q2703" s="71"/>
      <c r="R2703" s="71"/>
      <c r="S2703" s="70"/>
      <c r="T2703" s="69"/>
      <c r="U2703" s="70"/>
      <c r="V2703" s="55"/>
      <c r="W2703" s="56"/>
      <c r="X2703" s="57"/>
    </row>
    <row r="2704" spans="1:24" ht="18.75" customHeight="1">
      <c r="A2704" s="2"/>
      <c r="B2704" s="2"/>
      <c r="C2704" s="2"/>
      <c r="D2704" s="2"/>
      <c r="E2704" s="55"/>
      <c r="F2704" s="56"/>
      <c r="G2704" s="56"/>
      <c r="H2704" s="56"/>
      <c r="I2704" s="56"/>
      <c r="J2704" s="56"/>
      <c r="K2704" s="57"/>
      <c r="L2704" s="58"/>
      <c r="M2704" s="59"/>
      <c r="N2704" s="69"/>
      <c r="O2704" s="70"/>
      <c r="P2704" s="69"/>
      <c r="Q2704" s="71"/>
      <c r="R2704" s="71"/>
      <c r="S2704" s="70"/>
      <c r="T2704" s="69"/>
      <c r="U2704" s="70"/>
      <c r="V2704" s="55"/>
      <c r="W2704" s="56"/>
      <c r="X2704" s="57"/>
    </row>
    <row r="2705" spans="1:24" ht="18.75" customHeight="1">
      <c r="A2705" s="2"/>
      <c r="B2705" s="2"/>
      <c r="C2705" s="2"/>
      <c r="D2705" s="2"/>
      <c r="E2705" s="55"/>
      <c r="F2705" s="56"/>
      <c r="G2705" s="56"/>
      <c r="H2705" s="56"/>
      <c r="I2705" s="56"/>
      <c r="J2705" s="56"/>
      <c r="K2705" s="57"/>
      <c r="L2705" s="58"/>
      <c r="M2705" s="59"/>
      <c r="N2705" s="69"/>
      <c r="O2705" s="70"/>
      <c r="P2705" s="69"/>
      <c r="Q2705" s="71"/>
      <c r="R2705" s="71"/>
      <c r="S2705" s="70"/>
      <c r="T2705" s="69"/>
      <c r="U2705" s="70"/>
      <c r="V2705" s="55"/>
      <c r="W2705" s="56"/>
      <c r="X2705" s="57"/>
    </row>
    <row r="2706" spans="1:24" ht="18.75" customHeight="1">
      <c r="A2706" s="2"/>
      <c r="B2706" s="2"/>
      <c r="C2706" s="2"/>
      <c r="D2706" s="2"/>
      <c r="E2706" s="55"/>
      <c r="F2706" s="56"/>
      <c r="G2706" s="56"/>
      <c r="H2706" s="56"/>
      <c r="I2706" s="56"/>
      <c r="J2706" s="56"/>
      <c r="K2706" s="57"/>
      <c r="L2706" s="58"/>
      <c r="M2706" s="59"/>
      <c r="N2706" s="69"/>
      <c r="O2706" s="70"/>
      <c r="P2706" s="69"/>
      <c r="Q2706" s="71"/>
      <c r="R2706" s="71"/>
      <c r="S2706" s="70"/>
      <c r="T2706" s="69"/>
      <c r="U2706" s="70"/>
      <c r="V2706" s="55"/>
      <c r="W2706" s="56"/>
      <c r="X2706" s="57"/>
    </row>
    <row r="2707" spans="1:24" ht="18.75" customHeight="1">
      <c r="A2707" s="2"/>
      <c r="B2707" s="2"/>
      <c r="C2707" s="2"/>
      <c r="D2707" s="2"/>
      <c r="E2707" s="55"/>
      <c r="F2707" s="56"/>
      <c r="G2707" s="56"/>
      <c r="H2707" s="56"/>
      <c r="I2707" s="56"/>
      <c r="J2707" s="56"/>
      <c r="K2707" s="57"/>
      <c r="L2707" s="58"/>
      <c r="M2707" s="59"/>
      <c r="N2707" s="69"/>
      <c r="O2707" s="70"/>
      <c r="P2707" s="69"/>
      <c r="Q2707" s="71"/>
      <c r="R2707" s="71"/>
      <c r="S2707" s="70"/>
      <c r="T2707" s="69"/>
      <c r="U2707" s="70"/>
      <c r="V2707" s="55"/>
      <c r="W2707" s="56"/>
      <c r="X2707" s="57"/>
    </row>
    <row r="2708" spans="1:24" ht="18.75" customHeight="1">
      <c r="A2708" s="2"/>
      <c r="B2708" s="2"/>
      <c r="C2708" s="2"/>
      <c r="D2708" s="2"/>
      <c r="E2708" s="55"/>
      <c r="F2708" s="56"/>
      <c r="G2708" s="56"/>
      <c r="H2708" s="56"/>
      <c r="I2708" s="56"/>
      <c r="J2708" s="56"/>
      <c r="K2708" s="57"/>
      <c r="L2708" s="58"/>
      <c r="M2708" s="59"/>
      <c r="N2708" s="69"/>
      <c r="O2708" s="70"/>
      <c r="P2708" s="69"/>
      <c r="Q2708" s="71"/>
      <c r="R2708" s="71"/>
      <c r="S2708" s="70"/>
      <c r="T2708" s="69"/>
      <c r="U2708" s="70"/>
      <c r="V2708" s="55"/>
      <c r="W2708" s="56"/>
      <c r="X2708" s="57"/>
    </row>
    <row r="2709" spans="1:24" ht="37.65" customHeight="1">
      <c r="A2709" s="2"/>
      <c r="B2709" s="2"/>
      <c r="C2709" s="2"/>
      <c r="D2709" s="2"/>
      <c r="E2709" s="55" t="s">
        <v>3410</v>
      </c>
      <c r="F2709" s="56"/>
      <c r="G2709" s="56"/>
      <c r="H2709" s="56"/>
      <c r="I2709" s="56"/>
      <c r="J2709" s="56"/>
      <c r="K2709" s="56"/>
      <c r="L2709" s="56"/>
      <c r="M2709" s="57"/>
      <c r="N2709" s="58" t="s">
        <v>3599</v>
      </c>
      <c r="O2709" s="60"/>
      <c r="P2709" s="60"/>
      <c r="Q2709" s="60"/>
      <c r="R2709" s="60"/>
      <c r="S2709" s="59"/>
      <c r="T2709" s="72" t="str">
        <f>IF(COUNT(T2697,N2697)=2,IF(N2697=0,"-",ROUND(T2697/N2697,2)),"-")</f>
        <v>-</v>
      </c>
      <c r="U2709" s="73"/>
      <c r="V2709" s="55"/>
      <c r="W2709" s="56"/>
      <c r="X2709" s="57"/>
    </row>
    <row r="2710" spans="1:24" ht="49.5" customHeight="1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ht="12" customHeight="1">
      <c r="A2711" s="2"/>
      <c r="B2711" s="2"/>
      <c r="C2711" s="75" t="s">
        <v>42</v>
      </c>
      <c r="D2711" s="75"/>
      <c r="E2711" s="75"/>
      <c r="F2711" s="75"/>
      <c r="G2711" s="75"/>
      <c r="H2711" s="2"/>
      <c r="I2711" s="75" t="s">
        <v>43</v>
      </c>
      <c r="J2711" s="75"/>
      <c r="K2711" s="2"/>
      <c r="L2711" s="2"/>
      <c r="M2711" s="75" t="s">
        <v>44</v>
      </c>
      <c r="N2711" s="75"/>
      <c r="O2711" s="2"/>
      <c r="P2711" s="2"/>
      <c r="Q2711" s="10" t="s">
        <v>43</v>
      </c>
      <c r="R2711" s="2"/>
      <c r="S2711" s="2"/>
      <c r="T2711" s="2"/>
      <c r="U2711" s="2"/>
      <c r="V2711" s="2"/>
      <c r="W2711" s="2"/>
      <c r="X2711" s="2"/>
    </row>
    <row r="2712" spans="1:24" ht="6.45" customHeight="1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ht="20.85" customHeight="1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ht="18" customHeight="1">
      <c r="A2714" s="74" t="s">
        <v>0</v>
      </c>
      <c r="B2714" s="74"/>
      <c r="C2714" s="74"/>
      <c r="D2714" s="74"/>
      <c r="E2714" s="74"/>
      <c r="F2714" s="74"/>
      <c r="G2714" s="74"/>
      <c r="H2714" s="74"/>
      <c r="I2714" s="74"/>
      <c r="J2714" s="74"/>
      <c r="K2714" s="74"/>
      <c r="L2714" s="74"/>
      <c r="M2714" s="74"/>
      <c r="N2714" s="74"/>
      <c r="O2714" s="74"/>
      <c r="P2714" s="74"/>
      <c r="Q2714" s="74"/>
      <c r="R2714" s="74"/>
      <c r="S2714" s="74"/>
      <c r="T2714" s="74"/>
      <c r="U2714" s="74"/>
      <c r="V2714" s="74"/>
      <c r="W2714" s="74"/>
      <c r="X2714" s="74"/>
    </row>
    <row r="2715" spans="1:24" ht="6" customHeight="1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ht="18" customHeight="1">
      <c r="A2716" s="74" t="s">
        <v>3387</v>
      </c>
      <c r="B2716" s="74"/>
      <c r="C2716" s="74"/>
      <c r="D2716" s="74"/>
      <c r="E2716" s="74"/>
      <c r="F2716" s="74"/>
      <c r="G2716" s="74"/>
      <c r="H2716" s="74"/>
      <c r="I2716" s="74"/>
      <c r="J2716" s="74"/>
      <c r="K2716" s="74"/>
      <c r="L2716" s="74"/>
      <c r="M2716" s="74"/>
      <c r="N2716" s="74"/>
      <c r="O2716" s="74"/>
      <c r="P2716" s="74"/>
      <c r="Q2716" s="74"/>
      <c r="R2716" s="74"/>
      <c r="S2716" s="74"/>
      <c r="T2716" s="74"/>
      <c r="U2716" s="74"/>
      <c r="V2716" s="74"/>
      <c r="W2716" s="74"/>
      <c r="X2716" s="74"/>
    </row>
    <row r="2717" spans="1:24" ht="4.05" customHeight="1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ht="12" customHeight="1">
      <c r="A2718" s="2"/>
      <c r="B2718" s="2"/>
      <c r="C2718" s="2"/>
      <c r="D2718" s="2"/>
      <c r="E2718" s="2"/>
      <c r="F2718" s="75" t="s">
        <v>3388</v>
      </c>
      <c r="G2718" s="75"/>
      <c r="H2718" s="75"/>
      <c r="I2718" s="75"/>
      <c r="J2718" s="75"/>
      <c r="K2718" s="75"/>
      <c r="L2718" s="75"/>
      <c r="M2718" s="75"/>
      <c r="N2718" s="75"/>
      <c r="O2718" s="75"/>
      <c r="P2718" s="75"/>
      <c r="Q2718" s="75"/>
      <c r="R2718" s="75"/>
      <c r="S2718" s="2"/>
      <c r="T2718" s="2"/>
      <c r="U2718" s="2"/>
      <c r="V2718" s="2"/>
      <c r="W2718" s="2"/>
      <c r="X2718" s="2"/>
    </row>
    <row r="2719" spans="1:24" ht="1.05" customHeight="1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ht="2.7" customHeight="1">
      <c r="A2720" s="2"/>
      <c r="B2720" s="2"/>
      <c r="C2720" s="2"/>
      <c r="D2720" s="2"/>
      <c r="E2720" s="2"/>
      <c r="F2720" s="75" t="s">
        <v>3389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ht="9.15" customHeight="1">
      <c r="A2721" s="2"/>
      <c r="B2721" s="2"/>
      <c r="C2721" s="2"/>
      <c r="D2721" s="2"/>
      <c r="E2721" s="2"/>
      <c r="F2721" s="75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76" t="s">
        <v>2</v>
      </c>
      <c r="V2721" s="76"/>
      <c r="W2721" s="76"/>
      <c r="X2721" s="76"/>
    </row>
    <row r="2722" spans="1:24" ht="2.7" customHeight="1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76"/>
      <c r="V2722" s="76"/>
      <c r="W2722" s="76"/>
      <c r="X2722" s="76"/>
    </row>
    <row r="2723" spans="1:24" ht="0.45" customHeight="1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ht="2.1" customHeight="1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75" t="s">
        <v>3770</v>
      </c>
      <c r="V2724" s="75"/>
      <c r="W2724" s="75"/>
      <c r="X2724" s="2"/>
    </row>
    <row r="2725" spans="1:24" ht="9.75" customHeight="1">
      <c r="A2725" s="2"/>
      <c r="B2725" s="75" t="s">
        <v>3391</v>
      </c>
      <c r="C2725" s="75"/>
      <c r="D2725" s="2"/>
      <c r="E2725" s="2"/>
      <c r="F2725" s="75" t="s">
        <v>3392</v>
      </c>
      <c r="G2725" s="75"/>
      <c r="H2725" s="75"/>
      <c r="I2725" s="75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75"/>
      <c r="V2725" s="75"/>
      <c r="W2725" s="75"/>
      <c r="X2725" s="2"/>
    </row>
    <row r="2726" spans="1:24" ht="2.1" customHeight="1">
      <c r="A2726" s="2"/>
      <c r="B2726" s="75"/>
      <c r="C2726" s="75"/>
      <c r="D2726" s="2"/>
      <c r="E2726" s="2"/>
      <c r="F2726" s="75"/>
      <c r="G2726" s="75"/>
      <c r="H2726" s="75"/>
      <c r="I2726" s="75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ht="1.8" customHeight="1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ht="36.75" customHeight="1">
      <c r="A2728" s="49" t="s">
        <v>368</v>
      </c>
      <c r="B2728" s="50"/>
      <c r="C2728" s="50"/>
      <c r="D2728" s="51"/>
      <c r="E2728" s="49" t="s">
        <v>3771</v>
      </c>
      <c r="F2728" s="50"/>
      <c r="G2728" s="50"/>
      <c r="H2728" s="50"/>
      <c r="I2728" s="50"/>
      <c r="J2728" s="50"/>
      <c r="K2728" s="50"/>
      <c r="L2728" s="50"/>
      <c r="M2728" s="51"/>
      <c r="N2728" s="52" t="s">
        <v>3585</v>
      </c>
      <c r="O2728" s="53"/>
      <c r="P2728" s="53"/>
      <c r="Q2728" s="53"/>
      <c r="R2728" s="53"/>
      <c r="S2728" s="54"/>
      <c r="T2728" s="49" t="s">
        <v>3772</v>
      </c>
      <c r="U2728" s="50"/>
      <c r="V2728" s="50"/>
      <c r="W2728" s="50"/>
      <c r="X2728" s="51"/>
    </row>
    <row r="2729" spans="1:24" ht="18.75" customHeight="1">
      <c r="A2729" s="2"/>
      <c r="B2729" s="2"/>
      <c r="C2729" s="2"/>
      <c r="D2729" s="2"/>
      <c r="E2729" s="55" t="s">
        <v>3396</v>
      </c>
      <c r="F2729" s="56"/>
      <c r="G2729" s="56"/>
      <c r="H2729" s="56"/>
      <c r="I2729" s="56"/>
      <c r="J2729" s="56"/>
      <c r="K2729" s="57"/>
      <c r="L2729" s="58" t="s">
        <v>3397</v>
      </c>
      <c r="M2729" s="59"/>
      <c r="N2729" s="58" t="s">
        <v>3398</v>
      </c>
      <c r="O2729" s="59"/>
      <c r="P2729" s="58" t="s">
        <v>3399</v>
      </c>
      <c r="Q2729" s="60"/>
      <c r="R2729" s="60"/>
      <c r="S2729" s="59"/>
      <c r="T2729" s="58" t="s">
        <v>3400</v>
      </c>
      <c r="U2729" s="59"/>
      <c r="V2729" s="58" t="s">
        <v>53</v>
      </c>
      <c r="W2729" s="60"/>
      <c r="X2729" s="59"/>
    </row>
    <row r="2730" spans="1:24" ht="37.65" customHeight="1">
      <c r="A2730" s="2"/>
      <c r="B2730" s="2"/>
      <c r="C2730" s="2"/>
      <c r="D2730" s="2"/>
      <c r="E2730" s="55" t="s">
        <v>3587</v>
      </c>
      <c r="F2730" s="56"/>
      <c r="G2730" s="56"/>
      <c r="H2730" s="56"/>
      <c r="I2730" s="56"/>
      <c r="J2730" s="56"/>
      <c r="K2730" s="57"/>
      <c r="L2730" s="58" t="s">
        <v>58</v>
      </c>
      <c r="M2730" s="59"/>
      <c r="N2730" s="61">
        <v>20</v>
      </c>
      <c r="O2730" s="62"/>
      <c r="P2730" s="63"/>
      <c r="Q2730" s="64"/>
      <c r="R2730" s="64"/>
      <c r="S2730" s="65"/>
      <c r="T2730" s="63" t="str">
        <f t="shared" ref="T2730:T2735" si="40">IF(COUNT(N2730,P2730)=2,ROUND(N2730*P2730,2),"-
-")</f>
        <v>-
-</v>
      </c>
      <c r="U2730" s="65"/>
      <c r="V2730" s="55" t="s">
        <v>3588</v>
      </c>
      <c r="W2730" s="56"/>
      <c r="X2730" s="57"/>
    </row>
    <row r="2731" spans="1:24" ht="37.65" customHeight="1">
      <c r="A2731" s="2"/>
      <c r="B2731" s="2"/>
      <c r="C2731" s="2"/>
      <c r="D2731" s="2"/>
      <c r="E2731" s="55" t="s">
        <v>3589</v>
      </c>
      <c r="F2731" s="56"/>
      <c r="G2731" s="56"/>
      <c r="H2731" s="56"/>
      <c r="I2731" s="56"/>
      <c r="J2731" s="56"/>
      <c r="K2731" s="57"/>
      <c r="L2731" s="58" t="s">
        <v>58</v>
      </c>
      <c r="M2731" s="59"/>
      <c r="N2731" s="61">
        <v>40</v>
      </c>
      <c r="O2731" s="62"/>
      <c r="P2731" s="63"/>
      <c r="Q2731" s="64"/>
      <c r="R2731" s="64"/>
      <c r="S2731" s="65"/>
      <c r="T2731" s="63" t="str">
        <f t="shared" si="40"/>
        <v>-
-</v>
      </c>
      <c r="U2731" s="65"/>
      <c r="V2731" s="55" t="s">
        <v>3590</v>
      </c>
      <c r="W2731" s="56"/>
      <c r="X2731" s="57"/>
    </row>
    <row r="2732" spans="1:24" ht="37.65" customHeight="1">
      <c r="A2732" s="2"/>
      <c r="B2732" s="2"/>
      <c r="C2732" s="2"/>
      <c r="D2732" s="2"/>
      <c r="E2732" s="55" t="s">
        <v>3591</v>
      </c>
      <c r="F2732" s="56"/>
      <c r="G2732" s="56"/>
      <c r="H2732" s="56"/>
      <c r="I2732" s="56"/>
      <c r="J2732" s="56"/>
      <c r="K2732" s="57"/>
      <c r="L2732" s="58" t="s">
        <v>65</v>
      </c>
      <c r="M2732" s="59"/>
      <c r="N2732" s="61">
        <v>1</v>
      </c>
      <c r="O2732" s="62"/>
      <c r="P2732" s="63"/>
      <c r="Q2732" s="64"/>
      <c r="R2732" s="64"/>
      <c r="S2732" s="65"/>
      <c r="T2732" s="63" t="str">
        <f t="shared" si="40"/>
        <v>-
-</v>
      </c>
      <c r="U2732" s="65"/>
      <c r="V2732" s="55" t="s">
        <v>3592</v>
      </c>
      <c r="W2732" s="56"/>
      <c r="X2732" s="57"/>
    </row>
    <row r="2733" spans="1:24" ht="37.65" customHeight="1">
      <c r="A2733" s="2"/>
      <c r="B2733" s="2"/>
      <c r="C2733" s="2"/>
      <c r="D2733" s="2"/>
      <c r="E2733" s="55" t="s">
        <v>3593</v>
      </c>
      <c r="F2733" s="56"/>
      <c r="G2733" s="56"/>
      <c r="H2733" s="56"/>
      <c r="I2733" s="56"/>
      <c r="J2733" s="56"/>
      <c r="K2733" s="57"/>
      <c r="L2733" s="58" t="s">
        <v>65</v>
      </c>
      <c r="M2733" s="59"/>
      <c r="N2733" s="61">
        <v>1</v>
      </c>
      <c r="O2733" s="62"/>
      <c r="P2733" s="63"/>
      <c r="Q2733" s="64"/>
      <c r="R2733" s="64"/>
      <c r="S2733" s="65"/>
      <c r="T2733" s="63" t="str">
        <f t="shared" si="40"/>
        <v>-
-</v>
      </c>
      <c r="U2733" s="65"/>
      <c r="V2733" s="55" t="s">
        <v>3594</v>
      </c>
      <c r="W2733" s="56"/>
      <c r="X2733" s="57"/>
    </row>
    <row r="2734" spans="1:24" ht="37.65" customHeight="1">
      <c r="A2734" s="2"/>
      <c r="B2734" s="2"/>
      <c r="C2734" s="2"/>
      <c r="D2734" s="2"/>
      <c r="E2734" s="55" t="s">
        <v>3605</v>
      </c>
      <c r="F2734" s="56"/>
      <c r="G2734" s="56"/>
      <c r="H2734" s="56"/>
      <c r="I2734" s="56"/>
      <c r="J2734" s="56"/>
      <c r="K2734" s="57"/>
      <c r="L2734" s="58" t="s">
        <v>65</v>
      </c>
      <c r="M2734" s="59"/>
      <c r="N2734" s="61">
        <v>1</v>
      </c>
      <c r="O2734" s="62"/>
      <c r="P2734" s="63"/>
      <c r="Q2734" s="64"/>
      <c r="R2734" s="64"/>
      <c r="S2734" s="65"/>
      <c r="T2734" s="63" t="str">
        <f t="shared" si="40"/>
        <v>-
-</v>
      </c>
      <c r="U2734" s="65"/>
      <c r="V2734" s="55" t="s">
        <v>3606</v>
      </c>
      <c r="W2734" s="56"/>
      <c r="X2734" s="57"/>
    </row>
    <row r="2735" spans="1:24" ht="37.65" customHeight="1">
      <c r="A2735" s="2"/>
      <c r="B2735" s="2"/>
      <c r="C2735" s="2"/>
      <c r="D2735" s="2"/>
      <c r="E2735" s="55" t="s">
        <v>3595</v>
      </c>
      <c r="F2735" s="56"/>
      <c r="G2735" s="56"/>
      <c r="H2735" s="56"/>
      <c r="I2735" s="56"/>
      <c r="J2735" s="56"/>
      <c r="K2735" s="57"/>
      <c r="L2735" s="58" t="s">
        <v>65</v>
      </c>
      <c r="M2735" s="59"/>
      <c r="N2735" s="61">
        <v>1</v>
      </c>
      <c r="O2735" s="62"/>
      <c r="P2735" s="63"/>
      <c r="Q2735" s="64"/>
      <c r="R2735" s="64"/>
      <c r="S2735" s="65"/>
      <c r="T2735" s="63" t="str">
        <f t="shared" si="40"/>
        <v>-
-</v>
      </c>
      <c r="U2735" s="65"/>
      <c r="V2735" s="55" t="s">
        <v>3596</v>
      </c>
      <c r="W2735" s="56"/>
      <c r="X2735" s="57"/>
    </row>
    <row r="2736" spans="1:24" ht="18.75" customHeight="1">
      <c r="A2736" s="2"/>
      <c r="B2736" s="2"/>
      <c r="C2736" s="2"/>
      <c r="D2736" s="2"/>
      <c r="E2736" s="55" t="s">
        <v>3405</v>
      </c>
      <c r="F2736" s="56"/>
      <c r="G2736" s="56"/>
      <c r="H2736" s="56"/>
      <c r="I2736" s="56"/>
      <c r="J2736" s="56"/>
      <c r="K2736" s="57"/>
      <c r="L2736" s="58" t="s">
        <v>65</v>
      </c>
      <c r="M2736" s="59"/>
      <c r="N2736" s="61">
        <v>1</v>
      </c>
      <c r="O2736" s="62"/>
      <c r="P2736" s="63"/>
      <c r="Q2736" s="64"/>
      <c r="R2736" s="64"/>
      <c r="S2736" s="65"/>
      <c r="T2736" s="63" t="str">
        <f>IF(COUNT(N2736,P2736)=2,ROUND(N2736*P2736,2),"-")</f>
        <v>-</v>
      </c>
      <c r="U2736" s="65"/>
      <c r="V2736" s="55" t="s">
        <v>3406</v>
      </c>
      <c r="W2736" s="56"/>
      <c r="X2736" s="57"/>
    </row>
    <row r="2737" spans="1:24" ht="18.75" customHeight="1">
      <c r="A2737" s="2"/>
      <c r="B2737" s="2"/>
      <c r="C2737" s="2"/>
      <c r="D2737" s="2"/>
      <c r="E2737" s="55" t="s">
        <v>3407</v>
      </c>
      <c r="F2737" s="56"/>
      <c r="G2737" s="56"/>
      <c r="H2737" s="56"/>
      <c r="I2737" s="56"/>
      <c r="J2737" s="56"/>
      <c r="K2737" s="57"/>
      <c r="L2737" s="58" t="s">
        <v>65</v>
      </c>
      <c r="M2737" s="59"/>
      <c r="N2737" s="61">
        <v>1</v>
      </c>
      <c r="O2737" s="62"/>
      <c r="P2737" s="63" t="str">
        <f>IF(COUNT(T2730,T2731,T2732,T2733,T2734,T2735,T2736)=7,ROUND(SUM(T2730,T2731,T2732,T2733,T2734,T2735,T2736)*0.02,2),"")</f>
        <v/>
      </c>
      <c r="Q2737" s="64"/>
      <c r="R2737" s="64"/>
      <c r="S2737" s="65"/>
      <c r="T2737" s="63" t="str">
        <f>IF(COUNT(N2737,P2737)=2,ROUND(N2737*P2737,2),"-")</f>
        <v>-</v>
      </c>
      <c r="U2737" s="65"/>
      <c r="V2737" s="55" t="s">
        <v>3408</v>
      </c>
      <c r="W2737" s="56"/>
      <c r="X2737" s="57"/>
    </row>
    <row r="2738" spans="1:24" ht="18.899999999999999" customHeight="1">
      <c r="A2738" s="2"/>
      <c r="B2738" s="2"/>
      <c r="C2738" s="2"/>
      <c r="D2738" s="2"/>
      <c r="E2738" s="55" t="s">
        <v>3409</v>
      </c>
      <c r="F2738" s="56"/>
      <c r="G2738" s="56"/>
      <c r="H2738" s="56"/>
      <c r="I2738" s="56"/>
      <c r="J2738" s="56"/>
      <c r="K2738" s="57"/>
      <c r="L2738" s="58" t="s">
        <v>207</v>
      </c>
      <c r="M2738" s="59"/>
      <c r="N2738" s="61">
        <v>1</v>
      </c>
      <c r="O2738" s="62"/>
      <c r="P2738" s="66"/>
      <c r="Q2738" s="67"/>
      <c r="R2738" s="67"/>
      <c r="S2738" s="68"/>
      <c r="T2738" s="63" t="str">
        <f>IF(COUNT(T2730,T2731,T2732,T2733,T2734,T2735,T2736,T2737)=8,SUM(T2730,T2731,T2732,T2733,T2734,T2735,T2736,T2737),"-")</f>
        <v>-</v>
      </c>
      <c r="U2738" s="65"/>
      <c r="V2738" s="55"/>
      <c r="W2738" s="56"/>
      <c r="X2738" s="57"/>
    </row>
    <row r="2739" spans="1:24" ht="18.75" customHeight="1">
      <c r="A2739" s="2"/>
      <c r="B2739" s="2"/>
      <c r="C2739" s="2"/>
      <c r="D2739" s="2"/>
      <c r="E2739" s="55"/>
      <c r="F2739" s="56"/>
      <c r="G2739" s="56"/>
      <c r="H2739" s="56"/>
      <c r="I2739" s="56"/>
      <c r="J2739" s="56"/>
      <c r="K2739" s="57"/>
      <c r="L2739" s="58"/>
      <c r="M2739" s="59"/>
      <c r="N2739" s="69"/>
      <c r="O2739" s="70"/>
      <c r="P2739" s="69"/>
      <c r="Q2739" s="71"/>
      <c r="R2739" s="71"/>
      <c r="S2739" s="70"/>
      <c r="T2739" s="69"/>
      <c r="U2739" s="70"/>
      <c r="V2739" s="55"/>
      <c r="W2739" s="56"/>
      <c r="X2739" s="57"/>
    </row>
    <row r="2740" spans="1:24" ht="18.75" customHeight="1">
      <c r="A2740" s="2"/>
      <c r="B2740" s="2"/>
      <c r="C2740" s="2"/>
      <c r="D2740" s="2"/>
      <c r="E2740" s="55"/>
      <c r="F2740" s="56"/>
      <c r="G2740" s="56"/>
      <c r="H2740" s="56"/>
      <c r="I2740" s="56"/>
      <c r="J2740" s="56"/>
      <c r="K2740" s="57"/>
      <c r="L2740" s="58"/>
      <c r="M2740" s="59"/>
      <c r="N2740" s="69"/>
      <c r="O2740" s="70"/>
      <c r="P2740" s="69"/>
      <c r="Q2740" s="71"/>
      <c r="R2740" s="71"/>
      <c r="S2740" s="70"/>
      <c r="T2740" s="69"/>
      <c r="U2740" s="70"/>
      <c r="V2740" s="55"/>
      <c r="W2740" s="56"/>
      <c r="X2740" s="57"/>
    </row>
    <row r="2741" spans="1:24" ht="18.75" customHeight="1">
      <c r="A2741" s="2"/>
      <c r="B2741" s="2"/>
      <c r="C2741" s="2"/>
      <c r="D2741" s="2"/>
      <c r="E2741" s="55"/>
      <c r="F2741" s="56"/>
      <c r="G2741" s="56"/>
      <c r="H2741" s="56"/>
      <c r="I2741" s="56"/>
      <c r="J2741" s="56"/>
      <c r="K2741" s="57"/>
      <c r="L2741" s="58"/>
      <c r="M2741" s="59"/>
      <c r="N2741" s="69"/>
      <c r="O2741" s="70"/>
      <c r="P2741" s="69"/>
      <c r="Q2741" s="71"/>
      <c r="R2741" s="71"/>
      <c r="S2741" s="70"/>
      <c r="T2741" s="69"/>
      <c r="U2741" s="70"/>
      <c r="V2741" s="55"/>
      <c r="W2741" s="56"/>
      <c r="X2741" s="57"/>
    </row>
    <row r="2742" spans="1:24" ht="18.75" customHeight="1">
      <c r="A2742" s="2"/>
      <c r="B2742" s="2"/>
      <c r="C2742" s="2"/>
      <c r="D2742" s="2"/>
      <c r="E2742" s="55"/>
      <c r="F2742" s="56"/>
      <c r="G2742" s="56"/>
      <c r="H2742" s="56"/>
      <c r="I2742" s="56"/>
      <c r="J2742" s="56"/>
      <c r="K2742" s="57"/>
      <c r="L2742" s="58"/>
      <c r="M2742" s="59"/>
      <c r="N2742" s="69"/>
      <c r="O2742" s="70"/>
      <c r="P2742" s="69"/>
      <c r="Q2742" s="71"/>
      <c r="R2742" s="71"/>
      <c r="S2742" s="70"/>
      <c r="T2742" s="69"/>
      <c r="U2742" s="70"/>
      <c r="V2742" s="55"/>
      <c r="W2742" s="56"/>
      <c r="X2742" s="57"/>
    </row>
    <row r="2743" spans="1:24" ht="18.75" customHeight="1">
      <c r="A2743" s="2"/>
      <c r="B2743" s="2"/>
      <c r="C2743" s="2"/>
      <c r="D2743" s="2"/>
      <c r="E2743" s="55"/>
      <c r="F2743" s="56"/>
      <c r="G2743" s="56"/>
      <c r="H2743" s="56"/>
      <c r="I2743" s="56"/>
      <c r="J2743" s="56"/>
      <c r="K2743" s="57"/>
      <c r="L2743" s="58"/>
      <c r="M2743" s="59"/>
      <c r="N2743" s="69"/>
      <c r="O2743" s="70"/>
      <c r="P2743" s="69"/>
      <c r="Q2743" s="71"/>
      <c r="R2743" s="71"/>
      <c r="S2743" s="70"/>
      <c r="T2743" s="69"/>
      <c r="U2743" s="70"/>
      <c r="V2743" s="55"/>
      <c r="W2743" s="56"/>
      <c r="X2743" s="57"/>
    </row>
    <row r="2744" spans="1:24" ht="18.75" customHeight="1">
      <c r="A2744" s="2"/>
      <c r="B2744" s="2"/>
      <c r="C2744" s="2"/>
      <c r="D2744" s="2"/>
      <c r="E2744" s="55"/>
      <c r="F2744" s="56"/>
      <c r="G2744" s="56"/>
      <c r="H2744" s="56"/>
      <c r="I2744" s="56"/>
      <c r="J2744" s="56"/>
      <c r="K2744" s="57"/>
      <c r="L2744" s="58"/>
      <c r="M2744" s="59"/>
      <c r="N2744" s="69"/>
      <c r="O2744" s="70"/>
      <c r="P2744" s="69"/>
      <c r="Q2744" s="71"/>
      <c r="R2744" s="71"/>
      <c r="S2744" s="70"/>
      <c r="T2744" s="69"/>
      <c r="U2744" s="70"/>
      <c r="V2744" s="55"/>
      <c r="W2744" s="56"/>
      <c r="X2744" s="57"/>
    </row>
    <row r="2745" spans="1:24" ht="18.75" customHeight="1">
      <c r="A2745" s="2"/>
      <c r="B2745" s="2"/>
      <c r="C2745" s="2"/>
      <c r="D2745" s="2"/>
      <c r="E2745" s="55"/>
      <c r="F2745" s="56"/>
      <c r="G2745" s="56"/>
      <c r="H2745" s="56"/>
      <c r="I2745" s="56"/>
      <c r="J2745" s="56"/>
      <c r="K2745" s="57"/>
      <c r="L2745" s="58"/>
      <c r="M2745" s="59"/>
      <c r="N2745" s="69"/>
      <c r="O2745" s="70"/>
      <c r="P2745" s="69"/>
      <c r="Q2745" s="71"/>
      <c r="R2745" s="71"/>
      <c r="S2745" s="70"/>
      <c r="T2745" s="69"/>
      <c r="U2745" s="70"/>
      <c r="V2745" s="55"/>
      <c r="W2745" s="56"/>
      <c r="X2745" s="57"/>
    </row>
    <row r="2746" spans="1:24" ht="18.75" customHeight="1">
      <c r="A2746" s="2"/>
      <c r="B2746" s="2"/>
      <c r="C2746" s="2"/>
      <c r="D2746" s="2"/>
      <c r="E2746" s="55"/>
      <c r="F2746" s="56"/>
      <c r="G2746" s="56"/>
      <c r="H2746" s="56"/>
      <c r="I2746" s="56"/>
      <c r="J2746" s="56"/>
      <c r="K2746" s="57"/>
      <c r="L2746" s="58"/>
      <c r="M2746" s="59"/>
      <c r="N2746" s="69"/>
      <c r="O2746" s="70"/>
      <c r="P2746" s="69"/>
      <c r="Q2746" s="71"/>
      <c r="R2746" s="71"/>
      <c r="S2746" s="70"/>
      <c r="T2746" s="69"/>
      <c r="U2746" s="70"/>
      <c r="V2746" s="55"/>
      <c r="W2746" s="56"/>
      <c r="X2746" s="57"/>
    </row>
    <row r="2747" spans="1:24" ht="18.75" customHeight="1">
      <c r="A2747" s="2"/>
      <c r="B2747" s="2"/>
      <c r="C2747" s="2"/>
      <c r="D2747" s="2"/>
      <c r="E2747" s="55"/>
      <c r="F2747" s="56"/>
      <c r="G2747" s="56"/>
      <c r="H2747" s="56"/>
      <c r="I2747" s="56"/>
      <c r="J2747" s="56"/>
      <c r="K2747" s="57"/>
      <c r="L2747" s="58"/>
      <c r="M2747" s="59"/>
      <c r="N2747" s="69"/>
      <c r="O2747" s="70"/>
      <c r="P2747" s="69"/>
      <c r="Q2747" s="71"/>
      <c r="R2747" s="71"/>
      <c r="S2747" s="70"/>
      <c r="T2747" s="69"/>
      <c r="U2747" s="70"/>
      <c r="V2747" s="55"/>
      <c r="W2747" s="56"/>
      <c r="X2747" s="57"/>
    </row>
    <row r="2748" spans="1:24" ht="18.75" customHeight="1">
      <c r="A2748" s="2"/>
      <c r="B2748" s="2"/>
      <c r="C2748" s="2"/>
      <c r="D2748" s="2"/>
      <c r="E2748" s="55"/>
      <c r="F2748" s="56"/>
      <c r="G2748" s="56"/>
      <c r="H2748" s="56"/>
      <c r="I2748" s="56"/>
      <c r="J2748" s="56"/>
      <c r="K2748" s="57"/>
      <c r="L2748" s="58"/>
      <c r="M2748" s="59"/>
      <c r="N2748" s="69"/>
      <c r="O2748" s="70"/>
      <c r="P2748" s="69"/>
      <c r="Q2748" s="71"/>
      <c r="R2748" s="71"/>
      <c r="S2748" s="70"/>
      <c r="T2748" s="69"/>
      <c r="U2748" s="70"/>
      <c r="V2748" s="55"/>
      <c r="W2748" s="56"/>
      <c r="X2748" s="57"/>
    </row>
    <row r="2749" spans="1:24" ht="18.75" customHeight="1">
      <c r="A2749" s="2"/>
      <c r="B2749" s="2"/>
      <c r="C2749" s="2"/>
      <c r="D2749" s="2"/>
      <c r="E2749" s="55"/>
      <c r="F2749" s="56"/>
      <c r="G2749" s="56"/>
      <c r="H2749" s="56"/>
      <c r="I2749" s="56"/>
      <c r="J2749" s="56"/>
      <c r="K2749" s="57"/>
      <c r="L2749" s="58"/>
      <c r="M2749" s="59"/>
      <c r="N2749" s="69"/>
      <c r="O2749" s="70"/>
      <c r="P2749" s="69"/>
      <c r="Q2749" s="71"/>
      <c r="R2749" s="71"/>
      <c r="S2749" s="70"/>
      <c r="T2749" s="69"/>
      <c r="U2749" s="70"/>
      <c r="V2749" s="55"/>
      <c r="W2749" s="56"/>
      <c r="X2749" s="57"/>
    </row>
    <row r="2750" spans="1:24" ht="18.75" customHeight="1">
      <c r="A2750" s="2"/>
      <c r="B2750" s="2"/>
      <c r="C2750" s="2"/>
      <c r="D2750" s="2"/>
      <c r="E2750" s="55"/>
      <c r="F2750" s="56"/>
      <c r="G2750" s="56"/>
      <c r="H2750" s="56"/>
      <c r="I2750" s="56"/>
      <c r="J2750" s="56"/>
      <c r="K2750" s="57"/>
      <c r="L2750" s="58"/>
      <c r="M2750" s="59"/>
      <c r="N2750" s="69"/>
      <c r="O2750" s="70"/>
      <c r="P2750" s="69"/>
      <c r="Q2750" s="71"/>
      <c r="R2750" s="71"/>
      <c r="S2750" s="70"/>
      <c r="T2750" s="69"/>
      <c r="U2750" s="70"/>
      <c r="V2750" s="55"/>
      <c r="W2750" s="56"/>
      <c r="X2750" s="57"/>
    </row>
    <row r="2751" spans="1:24" ht="18.75" customHeight="1">
      <c r="A2751" s="2"/>
      <c r="B2751" s="2"/>
      <c r="C2751" s="2"/>
      <c r="D2751" s="2"/>
      <c r="E2751" s="55"/>
      <c r="F2751" s="56"/>
      <c r="G2751" s="56"/>
      <c r="H2751" s="56"/>
      <c r="I2751" s="56"/>
      <c r="J2751" s="56"/>
      <c r="K2751" s="57"/>
      <c r="L2751" s="58"/>
      <c r="M2751" s="59"/>
      <c r="N2751" s="69"/>
      <c r="O2751" s="70"/>
      <c r="P2751" s="69"/>
      <c r="Q2751" s="71"/>
      <c r="R2751" s="71"/>
      <c r="S2751" s="70"/>
      <c r="T2751" s="69"/>
      <c r="U2751" s="70"/>
      <c r="V2751" s="55"/>
      <c r="W2751" s="56"/>
      <c r="X2751" s="57"/>
    </row>
    <row r="2752" spans="1:24" ht="37.65" customHeight="1">
      <c r="A2752" s="2"/>
      <c r="B2752" s="2"/>
      <c r="C2752" s="2"/>
      <c r="D2752" s="2"/>
      <c r="E2752" s="55" t="s">
        <v>3410</v>
      </c>
      <c r="F2752" s="56"/>
      <c r="G2752" s="56"/>
      <c r="H2752" s="56"/>
      <c r="I2752" s="56"/>
      <c r="J2752" s="56"/>
      <c r="K2752" s="56"/>
      <c r="L2752" s="56"/>
      <c r="M2752" s="57"/>
      <c r="N2752" s="58" t="s">
        <v>3599</v>
      </c>
      <c r="O2752" s="60"/>
      <c r="P2752" s="60"/>
      <c r="Q2752" s="60"/>
      <c r="R2752" s="60"/>
      <c r="S2752" s="59"/>
      <c r="T2752" s="72" t="str">
        <f>IF(COUNT(T2738,N2738)=2,IF(N2738=0,"-",ROUND(T2738/N2738,2)),"-")</f>
        <v>-</v>
      </c>
      <c r="U2752" s="73"/>
      <c r="V2752" s="55"/>
      <c r="W2752" s="56"/>
      <c r="X2752" s="57"/>
    </row>
    <row r="2753" spans="1:24" ht="49.5" customHeight="1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ht="12" customHeight="1">
      <c r="A2754" s="2"/>
      <c r="B2754" s="2"/>
      <c r="C2754" s="75" t="s">
        <v>42</v>
      </c>
      <c r="D2754" s="75"/>
      <c r="E2754" s="75"/>
      <c r="F2754" s="75"/>
      <c r="G2754" s="75"/>
      <c r="H2754" s="2"/>
      <c r="I2754" s="75" t="s">
        <v>43</v>
      </c>
      <c r="J2754" s="75"/>
      <c r="K2754" s="2"/>
      <c r="L2754" s="2"/>
      <c r="M2754" s="75" t="s">
        <v>44</v>
      </c>
      <c r="N2754" s="75"/>
      <c r="O2754" s="2"/>
      <c r="P2754" s="2"/>
      <c r="Q2754" s="10" t="s">
        <v>43</v>
      </c>
      <c r="R2754" s="2"/>
      <c r="S2754" s="2"/>
      <c r="T2754" s="2"/>
      <c r="U2754" s="2"/>
      <c r="V2754" s="2"/>
      <c r="W2754" s="2"/>
      <c r="X2754" s="2"/>
    </row>
    <row r="2755" spans="1:24" ht="6.45" customHeight="1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ht="20.85" customHeight="1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ht="18" customHeight="1">
      <c r="A2757" s="74" t="s">
        <v>0</v>
      </c>
      <c r="B2757" s="74"/>
      <c r="C2757" s="74"/>
      <c r="D2757" s="74"/>
      <c r="E2757" s="74"/>
      <c r="F2757" s="74"/>
      <c r="G2757" s="74"/>
      <c r="H2757" s="74"/>
      <c r="I2757" s="74"/>
      <c r="J2757" s="74"/>
      <c r="K2757" s="74"/>
      <c r="L2757" s="74"/>
      <c r="M2757" s="74"/>
      <c r="N2757" s="74"/>
      <c r="O2757" s="74"/>
      <c r="P2757" s="74"/>
      <c r="Q2757" s="74"/>
      <c r="R2757" s="74"/>
      <c r="S2757" s="74"/>
      <c r="T2757" s="74"/>
      <c r="U2757" s="74"/>
      <c r="V2757" s="74"/>
      <c r="W2757" s="74"/>
      <c r="X2757" s="74"/>
    </row>
    <row r="2758" spans="1:24" ht="6" customHeight="1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ht="18" customHeight="1">
      <c r="A2759" s="74" t="s">
        <v>3387</v>
      </c>
      <c r="B2759" s="74"/>
      <c r="C2759" s="74"/>
      <c r="D2759" s="74"/>
      <c r="E2759" s="74"/>
      <c r="F2759" s="74"/>
      <c r="G2759" s="74"/>
      <c r="H2759" s="74"/>
      <c r="I2759" s="74"/>
      <c r="J2759" s="74"/>
      <c r="K2759" s="74"/>
      <c r="L2759" s="74"/>
      <c r="M2759" s="74"/>
      <c r="N2759" s="74"/>
      <c r="O2759" s="74"/>
      <c r="P2759" s="74"/>
      <c r="Q2759" s="74"/>
      <c r="R2759" s="74"/>
      <c r="S2759" s="74"/>
      <c r="T2759" s="74"/>
      <c r="U2759" s="74"/>
      <c r="V2759" s="74"/>
      <c r="W2759" s="74"/>
      <c r="X2759" s="74"/>
    </row>
    <row r="2760" spans="1:24" ht="4.05" customHeight="1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ht="12" customHeight="1">
      <c r="A2761" s="2"/>
      <c r="B2761" s="2"/>
      <c r="C2761" s="2"/>
      <c r="D2761" s="2"/>
      <c r="E2761" s="2"/>
      <c r="F2761" s="75" t="s">
        <v>3388</v>
      </c>
      <c r="G2761" s="75"/>
      <c r="H2761" s="75"/>
      <c r="I2761" s="75"/>
      <c r="J2761" s="75"/>
      <c r="K2761" s="75"/>
      <c r="L2761" s="75"/>
      <c r="M2761" s="75"/>
      <c r="N2761" s="75"/>
      <c r="O2761" s="75"/>
      <c r="P2761" s="75"/>
      <c r="Q2761" s="75"/>
      <c r="R2761" s="75"/>
      <c r="S2761" s="2"/>
      <c r="T2761" s="2"/>
      <c r="U2761" s="2"/>
      <c r="V2761" s="2"/>
      <c r="W2761" s="2"/>
      <c r="X2761" s="2"/>
    </row>
    <row r="2762" spans="1:24" ht="1.05" customHeight="1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ht="2.7" customHeight="1">
      <c r="A2763" s="2"/>
      <c r="B2763" s="2"/>
      <c r="C2763" s="2"/>
      <c r="D2763" s="2"/>
      <c r="E2763" s="2"/>
      <c r="F2763" s="75" t="s">
        <v>3389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ht="9.15" customHeight="1">
      <c r="A2764" s="2"/>
      <c r="B2764" s="2"/>
      <c r="C2764" s="2"/>
      <c r="D2764" s="2"/>
      <c r="E2764" s="2"/>
      <c r="F2764" s="75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76" t="s">
        <v>2</v>
      </c>
      <c r="V2764" s="76"/>
      <c r="W2764" s="76"/>
      <c r="X2764" s="76"/>
    </row>
    <row r="2765" spans="1:24" ht="2.7" customHeight="1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76"/>
      <c r="V2765" s="76"/>
      <c r="W2765" s="76"/>
      <c r="X2765" s="76"/>
    </row>
    <row r="2766" spans="1:24" ht="0.45" customHeight="1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ht="2.1" customHeight="1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75" t="s">
        <v>3773</v>
      </c>
      <c r="V2767" s="75"/>
      <c r="W2767" s="75"/>
      <c r="X2767" s="2"/>
    </row>
    <row r="2768" spans="1:24" ht="9.75" customHeight="1">
      <c r="A2768" s="2"/>
      <c r="B2768" s="75" t="s">
        <v>3391</v>
      </c>
      <c r="C2768" s="75"/>
      <c r="D2768" s="2"/>
      <c r="E2768" s="2"/>
      <c r="F2768" s="75" t="s">
        <v>3392</v>
      </c>
      <c r="G2768" s="75"/>
      <c r="H2768" s="75"/>
      <c r="I2768" s="75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75"/>
      <c r="V2768" s="75"/>
      <c r="W2768" s="75"/>
      <c r="X2768" s="2"/>
    </row>
    <row r="2769" spans="1:24" ht="2.1" customHeight="1">
      <c r="A2769" s="2"/>
      <c r="B2769" s="75"/>
      <c r="C2769" s="75"/>
      <c r="D2769" s="2"/>
      <c r="E2769" s="2"/>
      <c r="F2769" s="75"/>
      <c r="G2769" s="75"/>
      <c r="H2769" s="75"/>
      <c r="I2769" s="75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ht="1.8" customHeight="1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ht="36.75" customHeight="1">
      <c r="A2771" s="49" t="s">
        <v>382</v>
      </c>
      <c r="B2771" s="50"/>
      <c r="C2771" s="50"/>
      <c r="D2771" s="51"/>
      <c r="E2771" s="49" t="s">
        <v>3774</v>
      </c>
      <c r="F2771" s="50"/>
      <c r="G2771" s="50"/>
      <c r="H2771" s="50"/>
      <c r="I2771" s="50"/>
      <c r="J2771" s="50"/>
      <c r="K2771" s="50"/>
      <c r="L2771" s="50"/>
      <c r="M2771" s="51"/>
      <c r="N2771" s="52" t="s">
        <v>3775</v>
      </c>
      <c r="O2771" s="53"/>
      <c r="P2771" s="53"/>
      <c r="Q2771" s="53"/>
      <c r="R2771" s="53"/>
      <c r="S2771" s="54"/>
      <c r="T2771" s="49" t="s">
        <v>3776</v>
      </c>
      <c r="U2771" s="50"/>
      <c r="V2771" s="50"/>
      <c r="W2771" s="50"/>
      <c r="X2771" s="51"/>
    </row>
    <row r="2772" spans="1:24" ht="18.75" customHeight="1">
      <c r="A2772" s="2"/>
      <c r="B2772" s="2"/>
      <c r="C2772" s="2"/>
      <c r="D2772" s="2"/>
      <c r="E2772" s="55" t="s">
        <v>3396</v>
      </c>
      <c r="F2772" s="56"/>
      <c r="G2772" s="56"/>
      <c r="H2772" s="56"/>
      <c r="I2772" s="56"/>
      <c r="J2772" s="56"/>
      <c r="K2772" s="57"/>
      <c r="L2772" s="58" t="s">
        <v>3397</v>
      </c>
      <c r="M2772" s="59"/>
      <c r="N2772" s="58" t="s">
        <v>3398</v>
      </c>
      <c r="O2772" s="59"/>
      <c r="P2772" s="58" t="s">
        <v>3399</v>
      </c>
      <c r="Q2772" s="60"/>
      <c r="R2772" s="60"/>
      <c r="S2772" s="59"/>
      <c r="T2772" s="58" t="s">
        <v>3400</v>
      </c>
      <c r="U2772" s="59"/>
      <c r="V2772" s="58" t="s">
        <v>53</v>
      </c>
      <c r="W2772" s="60"/>
      <c r="X2772" s="59"/>
    </row>
    <row r="2773" spans="1:24" ht="56.55" customHeight="1">
      <c r="A2773" s="2"/>
      <c r="B2773" s="2"/>
      <c r="C2773" s="2"/>
      <c r="D2773" s="2"/>
      <c r="E2773" s="55" t="s">
        <v>3777</v>
      </c>
      <c r="F2773" s="56"/>
      <c r="G2773" s="56"/>
      <c r="H2773" s="56"/>
      <c r="I2773" s="56"/>
      <c r="J2773" s="56"/>
      <c r="K2773" s="57"/>
      <c r="L2773" s="58" t="s">
        <v>65</v>
      </c>
      <c r="M2773" s="59"/>
      <c r="N2773" s="61">
        <v>1</v>
      </c>
      <c r="O2773" s="62"/>
      <c r="P2773" s="63"/>
      <c r="Q2773" s="64"/>
      <c r="R2773" s="64"/>
      <c r="S2773" s="65"/>
      <c r="T2773" s="63" t="str">
        <f>IF(COUNT(N2773,P2773)=2,ROUND(N2773*P2773,2),"-
-
-")</f>
        <v>-
-
-</v>
      </c>
      <c r="U2773" s="65"/>
      <c r="V2773" s="55" t="s">
        <v>3778</v>
      </c>
      <c r="W2773" s="56"/>
      <c r="X2773" s="57"/>
    </row>
    <row r="2774" spans="1:24" ht="37.65" customHeight="1">
      <c r="A2774" s="2"/>
      <c r="B2774" s="2"/>
      <c r="C2774" s="2"/>
      <c r="D2774" s="2"/>
      <c r="E2774" s="55" t="s">
        <v>3779</v>
      </c>
      <c r="F2774" s="56"/>
      <c r="G2774" s="56"/>
      <c r="H2774" s="56"/>
      <c r="I2774" s="56"/>
      <c r="J2774" s="56"/>
      <c r="K2774" s="57"/>
      <c r="L2774" s="58" t="s">
        <v>384</v>
      </c>
      <c r="M2774" s="59"/>
      <c r="N2774" s="61">
        <v>1</v>
      </c>
      <c r="O2774" s="62"/>
      <c r="P2774" s="63"/>
      <c r="Q2774" s="64"/>
      <c r="R2774" s="64"/>
      <c r="S2774" s="65"/>
      <c r="T2774" s="63" t="str">
        <f t="shared" ref="T2774:T2783" si="41">IF(COUNT(N2774,P2774)=2,ROUND(N2774*P2774,2),"-
-")</f>
        <v>-
-</v>
      </c>
      <c r="U2774" s="65"/>
      <c r="V2774" s="55" t="s">
        <v>3780</v>
      </c>
      <c r="W2774" s="56"/>
      <c r="X2774" s="57"/>
    </row>
    <row r="2775" spans="1:24" ht="37.65" customHeight="1">
      <c r="A2775" s="2"/>
      <c r="B2775" s="2"/>
      <c r="C2775" s="2"/>
      <c r="D2775" s="2"/>
      <c r="E2775" s="55" t="s">
        <v>3781</v>
      </c>
      <c r="F2775" s="56"/>
      <c r="G2775" s="56"/>
      <c r="H2775" s="56"/>
      <c r="I2775" s="56"/>
      <c r="J2775" s="56"/>
      <c r="K2775" s="57"/>
      <c r="L2775" s="58" t="s">
        <v>384</v>
      </c>
      <c r="M2775" s="59"/>
      <c r="N2775" s="61">
        <v>1</v>
      </c>
      <c r="O2775" s="62"/>
      <c r="P2775" s="63"/>
      <c r="Q2775" s="64"/>
      <c r="R2775" s="64"/>
      <c r="S2775" s="65"/>
      <c r="T2775" s="63" t="str">
        <f t="shared" si="41"/>
        <v>-
-</v>
      </c>
      <c r="U2775" s="65"/>
      <c r="V2775" s="55" t="s">
        <v>3782</v>
      </c>
      <c r="W2775" s="56"/>
      <c r="X2775" s="57"/>
    </row>
    <row r="2776" spans="1:24" ht="37.65" customHeight="1">
      <c r="A2776" s="2"/>
      <c r="B2776" s="2"/>
      <c r="C2776" s="2"/>
      <c r="D2776" s="2"/>
      <c r="E2776" s="55" t="s">
        <v>3783</v>
      </c>
      <c r="F2776" s="56"/>
      <c r="G2776" s="56"/>
      <c r="H2776" s="56"/>
      <c r="I2776" s="56"/>
      <c r="J2776" s="56"/>
      <c r="K2776" s="57"/>
      <c r="L2776" s="58" t="s">
        <v>58</v>
      </c>
      <c r="M2776" s="59"/>
      <c r="N2776" s="61">
        <v>12</v>
      </c>
      <c r="O2776" s="62"/>
      <c r="P2776" s="63"/>
      <c r="Q2776" s="64"/>
      <c r="R2776" s="64"/>
      <c r="S2776" s="65"/>
      <c r="T2776" s="63" t="str">
        <f t="shared" si="41"/>
        <v>-
-</v>
      </c>
      <c r="U2776" s="65"/>
      <c r="V2776" s="55" t="s">
        <v>3784</v>
      </c>
      <c r="W2776" s="56"/>
      <c r="X2776" s="57"/>
    </row>
    <row r="2777" spans="1:24" ht="37.65" customHeight="1">
      <c r="A2777" s="2"/>
      <c r="B2777" s="2"/>
      <c r="C2777" s="2"/>
      <c r="D2777" s="2"/>
      <c r="E2777" s="55" t="s">
        <v>3785</v>
      </c>
      <c r="F2777" s="56"/>
      <c r="G2777" s="56"/>
      <c r="H2777" s="56"/>
      <c r="I2777" s="56"/>
      <c r="J2777" s="56"/>
      <c r="K2777" s="57"/>
      <c r="L2777" s="58" t="s">
        <v>122</v>
      </c>
      <c r="M2777" s="59"/>
      <c r="N2777" s="61">
        <v>2</v>
      </c>
      <c r="O2777" s="62"/>
      <c r="P2777" s="63"/>
      <c r="Q2777" s="64"/>
      <c r="R2777" s="64"/>
      <c r="S2777" s="65"/>
      <c r="T2777" s="63" t="str">
        <f t="shared" si="41"/>
        <v>-
-</v>
      </c>
      <c r="U2777" s="65"/>
      <c r="V2777" s="55" t="s">
        <v>3786</v>
      </c>
      <c r="W2777" s="56"/>
      <c r="X2777" s="57"/>
    </row>
    <row r="2778" spans="1:24" ht="37.65" customHeight="1">
      <c r="A2778" s="2"/>
      <c r="B2778" s="2"/>
      <c r="C2778" s="2"/>
      <c r="D2778" s="2"/>
      <c r="E2778" s="55" t="s">
        <v>3787</v>
      </c>
      <c r="F2778" s="56"/>
      <c r="G2778" s="56"/>
      <c r="H2778" s="56"/>
      <c r="I2778" s="56"/>
      <c r="J2778" s="56"/>
      <c r="K2778" s="57"/>
      <c r="L2778" s="58" t="s">
        <v>122</v>
      </c>
      <c r="M2778" s="59"/>
      <c r="N2778" s="61">
        <v>2</v>
      </c>
      <c r="O2778" s="62"/>
      <c r="P2778" s="63"/>
      <c r="Q2778" s="64"/>
      <c r="R2778" s="64"/>
      <c r="S2778" s="65"/>
      <c r="T2778" s="63" t="str">
        <f t="shared" si="41"/>
        <v>-
-</v>
      </c>
      <c r="U2778" s="65"/>
      <c r="V2778" s="55" t="s">
        <v>3788</v>
      </c>
      <c r="W2778" s="56"/>
      <c r="X2778" s="57"/>
    </row>
    <row r="2779" spans="1:24" ht="37.65" customHeight="1">
      <c r="A2779" s="2"/>
      <c r="B2779" s="2"/>
      <c r="C2779" s="2"/>
      <c r="D2779" s="2"/>
      <c r="E2779" s="55" t="s">
        <v>3789</v>
      </c>
      <c r="F2779" s="56"/>
      <c r="G2779" s="56"/>
      <c r="H2779" s="56"/>
      <c r="I2779" s="56"/>
      <c r="J2779" s="56"/>
      <c r="K2779" s="57"/>
      <c r="L2779" s="58" t="s">
        <v>122</v>
      </c>
      <c r="M2779" s="59"/>
      <c r="N2779" s="61">
        <v>1</v>
      </c>
      <c r="O2779" s="62"/>
      <c r="P2779" s="63"/>
      <c r="Q2779" s="64"/>
      <c r="R2779" s="64"/>
      <c r="S2779" s="65"/>
      <c r="T2779" s="63" t="str">
        <f t="shared" si="41"/>
        <v>-
-</v>
      </c>
      <c r="U2779" s="65"/>
      <c r="V2779" s="55" t="s">
        <v>3790</v>
      </c>
      <c r="W2779" s="56"/>
      <c r="X2779" s="57"/>
    </row>
    <row r="2780" spans="1:24" ht="37.65" customHeight="1">
      <c r="A2780" s="2"/>
      <c r="B2780" s="2"/>
      <c r="C2780" s="2"/>
      <c r="D2780" s="2"/>
      <c r="E2780" s="55" t="s">
        <v>3791</v>
      </c>
      <c r="F2780" s="56"/>
      <c r="G2780" s="56"/>
      <c r="H2780" s="56"/>
      <c r="I2780" s="56"/>
      <c r="J2780" s="56"/>
      <c r="K2780" s="57"/>
      <c r="L2780" s="58" t="s">
        <v>609</v>
      </c>
      <c r="M2780" s="59"/>
      <c r="N2780" s="61">
        <v>6</v>
      </c>
      <c r="O2780" s="62"/>
      <c r="P2780" s="63"/>
      <c r="Q2780" s="64"/>
      <c r="R2780" s="64"/>
      <c r="S2780" s="65"/>
      <c r="T2780" s="63" t="str">
        <f t="shared" si="41"/>
        <v>-
-</v>
      </c>
      <c r="U2780" s="65"/>
      <c r="V2780" s="55" t="s">
        <v>3792</v>
      </c>
      <c r="W2780" s="56"/>
      <c r="X2780" s="57"/>
    </row>
    <row r="2781" spans="1:24" ht="37.65" customHeight="1">
      <c r="A2781" s="2"/>
      <c r="B2781" s="2"/>
      <c r="C2781" s="2"/>
      <c r="D2781" s="2"/>
      <c r="E2781" s="55" t="s">
        <v>3793</v>
      </c>
      <c r="F2781" s="56"/>
      <c r="G2781" s="56"/>
      <c r="H2781" s="56"/>
      <c r="I2781" s="56"/>
      <c r="J2781" s="56"/>
      <c r="K2781" s="57"/>
      <c r="L2781" s="58" t="s">
        <v>521</v>
      </c>
      <c r="M2781" s="59"/>
      <c r="N2781" s="61">
        <v>6</v>
      </c>
      <c r="O2781" s="62"/>
      <c r="P2781" s="63"/>
      <c r="Q2781" s="64"/>
      <c r="R2781" s="64"/>
      <c r="S2781" s="65"/>
      <c r="T2781" s="63" t="str">
        <f t="shared" si="41"/>
        <v>-
-</v>
      </c>
      <c r="U2781" s="65"/>
      <c r="V2781" s="55" t="s">
        <v>3794</v>
      </c>
      <c r="W2781" s="56"/>
      <c r="X2781" s="57"/>
    </row>
    <row r="2782" spans="1:24" ht="37.65" customHeight="1">
      <c r="A2782" s="2"/>
      <c r="B2782" s="2"/>
      <c r="C2782" s="2"/>
      <c r="D2782" s="2"/>
      <c r="E2782" s="55" t="s">
        <v>3795</v>
      </c>
      <c r="F2782" s="56"/>
      <c r="G2782" s="56"/>
      <c r="H2782" s="56"/>
      <c r="I2782" s="56"/>
      <c r="J2782" s="56"/>
      <c r="K2782" s="57"/>
      <c r="L2782" s="58" t="s">
        <v>65</v>
      </c>
      <c r="M2782" s="59"/>
      <c r="N2782" s="61">
        <v>1</v>
      </c>
      <c r="O2782" s="62"/>
      <c r="P2782" s="63"/>
      <c r="Q2782" s="64"/>
      <c r="R2782" s="64"/>
      <c r="S2782" s="65"/>
      <c r="T2782" s="63" t="str">
        <f t="shared" si="41"/>
        <v>-
-</v>
      </c>
      <c r="U2782" s="65"/>
      <c r="V2782" s="55" t="s">
        <v>3796</v>
      </c>
      <c r="W2782" s="56"/>
      <c r="X2782" s="57"/>
    </row>
    <row r="2783" spans="1:24" ht="37.65" customHeight="1">
      <c r="A2783" s="2"/>
      <c r="B2783" s="2"/>
      <c r="C2783" s="2"/>
      <c r="D2783" s="2"/>
      <c r="E2783" s="55" t="s">
        <v>3797</v>
      </c>
      <c r="F2783" s="56"/>
      <c r="G2783" s="56"/>
      <c r="H2783" s="56"/>
      <c r="I2783" s="56"/>
      <c r="J2783" s="56"/>
      <c r="K2783" s="57"/>
      <c r="L2783" s="58" t="s">
        <v>65</v>
      </c>
      <c r="M2783" s="59"/>
      <c r="N2783" s="61">
        <v>1</v>
      </c>
      <c r="O2783" s="62"/>
      <c r="P2783" s="63"/>
      <c r="Q2783" s="64"/>
      <c r="R2783" s="64"/>
      <c r="S2783" s="65"/>
      <c r="T2783" s="63" t="str">
        <f t="shared" si="41"/>
        <v>-
-</v>
      </c>
      <c r="U2783" s="65"/>
      <c r="V2783" s="55" t="s">
        <v>3798</v>
      </c>
      <c r="W2783" s="56"/>
      <c r="X2783" s="57"/>
    </row>
    <row r="2784" spans="1:24" ht="18.75" customHeight="1">
      <c r="A2784" s="2"/>
      <c r="B2784" s="2"/>
      <c r="C2784" s="2"/>
      <c r="D2784" s="2"/>
      <c r="E2784" s="55" t="s">
        <v>3405</v>
      </c>
      <c r="F2784" s="56"/>
      <c r="G2784" s="56"/>
      <c r="H2784" s="56"/>
      <c r="I2784" s="56"/>
      <c r="J2784" s="56"/>
      <c r="K2784" s="57"/>
      <c r="L2784" s="58" t="s">
        <v>65</v>
      </c>
      <c r="M2784" s="59"/>
      <c r="N2784" s="61">
        <v>1</v>
      </c>
      <c r="O2784" s="62"/>
      <c r="P2784" s="63"/>
      <c r="Q2784" s="64"/>
      <c r="R2784" s="64"/>
      <c r="S2784" s="65"/>
      <c r="T2784" s="63" t="str">
        <f>IF(COUNT(N2784,P2784)=2,ROUND(N2784*P2784,2),"-")</f>
        <v>-</v>
      </c>
      <c r="U2784" s="65"/>
      <c r="V2784" s="55" t="s">
        <v>3572</v>
      </c>
      <c r="W2784" s="56"/>
      <c r="X2784" s="57"/>
    </row>
    <row r="2785" spans="1:24" ht="18.75" customHeight="1">
      <c r="A2785" s="2"/>
      <c r="B2785" s="2"/>
      <c r="C2785" s="2"/>
      <c r="D2785" s="2"/>
      <c r="E2785" s="55" t="s">
        <v>3407</v>
      </c>
      <c r="F2785" s="56"/>
      <c r="G2785" s="56"/>
      <c r="H2785" s="56"/>
      <c r="I2785" s="56"/>
      <c r="J2785" s="56"/>
      <c r="K2785" s="57"/>
      <c r="L2785" s="58" t="s">
        <v>65</v>
      </c>
      <c r="M2785" s="59"/>
      <c r="N2785" s="61">
        <v>1</v>
      </c>
      <c r="O2785" s="62"/>
      <c r="P2785" s="63" t="str">
        <f>IF(COUNT(T2773,T2774,T2775,T2776,T2777,T2778,T2779,T2780,T2781,T2782,T2783,T2784)=12,ROUND(SUM(T2773,T2774,T2775,T2776,T2777,T2778,T2779,T2780,T2781,T2782,T2783,T2784)*0.02,2),"")</f>
        <v/>
      </c>
      <c r="Q2785" s="64"/>
      <c r="R2785" s="64"/>
      <c r="S2785" s="65"/>
      <c r="T2785" s="63" t="str">
        <f>IF(COUNT(N2785,P2785)=2,ROUND(N2785*P2785,2),"-")</f>
        <v>-</v>
      </c>
      <c r="U2785" s="65"/>
      <c r="V2785" s="55" t="s">
        <v>3408</v>
      </c>
      <c r="W2785" s="56"/>
      <c r="X2785" s="57"/>
    </row>
    <row r="2786" spans="1:24" ht="18.899999999999999" customHeight="1">
      <c r="A2786" s="2"/>
      <c r="B2786" s="2"/>
      <c r="C2786" s="2"/>
      <c r="D2786" s="2"/>
      <c r="E2786" s="55" t="s">
        <v>3409</v>
      </c>
      <c r="F2786" s="56"/>
      <c r="G2786" s="56"/>
      <c r="H2786" s="56"/>
      <c r="I2786" s="56"/>
      <c r="J2786" s="56"/>
      <c r="K2786" s="57"/>
      <c r="L2786" s="58" t="s">
        <v>384</v>
      </c>
      <c r="M2786" s="59"/>
      <c r="N2786" s="61">
        <v>1</v>
      </c>
      <c r="O2786" s="62"/>
      <c r="P2786" s="66"/>
      <c r="Q2786" s="67"/>
      <c r="R2786" s="67"/>
      <c r="S2786" s="68"/>
      <c r="T2786" s="63" t="str">
        <f>IF(COUNT(T2773,T2774,T2775,T2776,T2777,T2778,T2779,T2780,T2781,T2782,T2783,T2784,T2785)=13,SUM(T2773,T2774,T2775,T2776,T2777,T2778,T2779,T2780,T2781,T2782,T2783,T2784,T2785),"-")</f>
        <v>-</v>
      </c>
      <c r="U2786" s="65"/>
      <c r="V2786" s="55"/>
      <c r="W2786" s="56"/>
      <c r="X2786" s="57"/>
    </row>
    <row r="2787" spans="1:24" ht="18.75" customHeight="1">
      <c r="A2787" s="2"/>
      <c r="B2787" s="2"/>
      <c r="C2787" s="2"/>
      <c r="D2787" s="2"/>
      <c r="E2787" s="55"/>
      <c r="F2787" s="56"/>
      <c r="G2787" s="56"/>
      <c r="H2787" s="56"/>
      <c r="I2787" s="56"/>
      <c r="J2787" s="56"/>
      <c r="K2787" s="57"/>
      <c r="L2787" s="58"/>
      <c r="M2787" s="59"/>
      <c r="N2787" s="69"/>
      <c r="O2787" s="70"/>
      <c r="P2787" s="69"/>
      <c r="Q2787" s="71"/>
      <c r="R2787" s="71"/>
      <c r="S2787" s="70"/>
      <c r="T2787" s="69"/>
      <c r="U2787" s="70"/>
      <c r="V2787" s="55"/>
      <c r="W2787" s="56"/>
      <c r="X2787" s="57"/>
    </row>
    <row r="2788" spans="1:24" ht="18.75" customHeight="1">
      <c r="A2788" s="2"/>
      <c r="B2788" s="2"/>
      <c r="C2788" s="2"/>
      <c r="D2788" s="2"/>
      <c r="E2788" s="55"/>
      <c r="F2788" s="56"/>
      <c r="G2788" s="56"/>
      <c r="H2788" s="56"/>
      <c r="I2788" s="56"/>
      <c r="J2788" s="56"/>
      <c r="K2788" s="57"/>
      <c r="L2788" s="58"/>
      <c r="M2788" s="59"/>
      <c r="N2788" s="69"/>
      <c r="O2788" s="70"/>
      <c r="P2788" s="69"/>
      <c r="Q2788" s="71"/>
      <c r="R2788" s="71"/>
      <c r="S2788" s="70"/>
      <c r="T2788" s="69"/>
      <c r="U2788" s="70"/>
      <c r="V2788" s="55"/>
      <c r="W2788" s="56"/>
      <c r="X2788" s="57"/>
    </row>
    <row r="2789" spans="1:24" ht="37.65" customHeight="1">
      <c r="A2789" s="2"/>
      <c r="B2789" s="2"/>
      <c r="C2789" s="2"/>
      <c r="D2789" s="2"/>
      <c r="E2789" s="55" t="s">
        <v>3410</v>
      </c>
      <c r="F2789" s="56"/>
      <c r="G2789" s="56"/>
      <c r="H2789" s="56"/>
      <c r="I2789" s="56"/>
      <c r="J2789" s="56"/>
      <c r="K2789" s="56"/>
      <c r="L2789" s="56"/>
      <c r="M2789" s="57"/>
      <c r="N2789" s="58" t="s">
        <v>3799</v>
      </c>
      <c r="O2789" s="60"/>
      <c r="P2789" s="60"/>
      <c r="Q2789" s="60"/>
      <c r="R2789" s="60"/>
      <c r="S2789" s="59"/>
      <c r="T2789" s="72" t="str">
        <f>IF(COUNT(T2786,N2786)=2,IF(N2786=0,"-",ROUND(T2786/N2786,2)),"-")</f>
        <v>-</v>
      </c>
      <c r="U2789" s="73"/>
      <c r="V2789" s="55"/>
      <c r="W2789" s="56"/>
      <c r="X2789" s="57"/>
    </row>
    <row r="2790" spans="1:24" ht="49.5" customHeight="1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ht="12" customHeight="1">
      <c r="A2791" s="2"/>
      <c r="B2791" s="2"/>
      <c r="C2791" s="75" t="s">
        <v>42</v>
      </c>
      <c r="D2791" s="75"/>
      <c r="E2791" s="75"/>
      <c r="F2791" s="75"/>
      <c r="G2791" s="75"/>
      <c r="H2791" s="2"/>
      <c r="I2791" s="75" t="s">
        <v>43</v>
      </c>
      <c r="J2791" s="75"/>
      <c r="K2791" s="2"/>
      <c r="L2791" s="2"/>
      <c r="M2791" s="75" t="s">
        <v>44</v>
      </c>
      <c r="N2791" s="75"/>
      <c r="O2791" s="2"/>
      <c r="P2791" s="2"/>
      <c r="Q2791" s="10" t="s">
        <v>43</v>
      </c>
      <c r="R2791" s="2"/>
      <c r="S2791" s="2"/>
      <c r="T2791" s="2"/>
      <c r="U2791" s="2"/>
      <c r="V2791" s="2"/>
      <c r="W2791" s="2"/>
      <c r="X2791" s="2"/>
    </row>
    <row r="2792" spans="1:24" ht="6.45" customHeight="1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ht="20.85" customHeight="1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ht="18" customHeight="1">
      <c r="A2794" s="74" t="s">
        <v>0</v>
      </c>
      <c r="B2794" s="74"/>
      <c r="C2794" s="74"/>
      <c r="D2794" s="74"/>
      <c r="E2794" s="74"/>
      <c r="F2794" s="74"/>
      <c r="G2794" s="74"/>
      <c r="H2794" s="74"/>
      <c r="I2794" s="74"/>
      <c r="J2794" s="74"/>
      <c r="K2794" s="74"/>
      <c r="L2794" s="74"/>
      <c r="M2794" s="74"/>
      <c r="N2794" s="74"/>
      <c r="O2794" s="74"/>
      <c r="P2794" s="74"/>
      <c r="Q2794" s="74"/>
      <c r="R2794" s="74"/>
      <c r="S2794" s="74"/>
      <c r="T2794" s="74"/>
      <c r="U2794" s="74"/>
      <c r="V2794" s="74"/>
      <c r="W2794" s="74"/>
      <c r="X2794" s="74"/>
    </row>
    <row r="2795" spans="1:24" ht="6" customHeight="1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ht="18" customHeight="1">
      <c r="A2796" s="74" t="s">
        <v>3387</v>
      </c>
      <c r="B2796" s="74"/>
      <c r="C2796" s="74"/>
      <c r="D2796" s="74"/>
      <c r="E2796" s="74"/>
      <c r="F2796" s="74"/>
      <c r="G2796" s="74"/>
      <c r="H2796" s="74"/>
      <c r="I2796" s="74"/>
      <c r="J2796" s="74"/>
      <c r="K2796" s="74"/>
      <c r="L2796" s="74"/>
      <c r="M2796" s="74"/>
      <c r="N2796" s="74"/>
      <c r="O2796" s="74"/>
      <c r="P2796" s="74"/>
      <c r="Q2796" s="74"/>
      <c r="R2796" s="74"/>
      <c r="S2796" s="74"/>
      <c r="T2796" s="74"/>
      <c r="U2796" s="74"/>
      <c r="V2796" s="74"/>
      <c r="W2796" s="74"/>
      <c r="X2796" s="74"/>
    </row>
    <row r="2797" spans="1:24" ht="4.05" customHeight="1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ht="12" customHeight="1">
      <c r="A2798" s="2"/>
      <c r="B2798" s="2"/>
      <c r="C2798" s="2"/>
      <c r="D2798" s="2"/>
      <c r="E2798" s="2"/>
      <c r="F2798" s="75" t="s">
        <v>3388</v>
      </c>
      <c r="G2798" s="75"/>
      <c r="H2798" s="75"/>
      <c r="I2798" s="75"/>
      <c r="J2798" s="75"/>
      <c r="K2798" s="75"/>
      <c r="L2798" s="75"/>
      <c r="M2798" s="75"/>
      <c r="N2798" s="75"/>
      <c r="O2798" s="75"/>
      <c r="P2798" s="75"/>
      <c r="Q2798" s="75"/>
      <c r="R2798" s="75"/>
      <c r="S2798" s="2"/>
      <c r="T2798" s="2"/>
      <c r="U2798" s="2"/>
      <c r="V2798" s="2"/>
      <c r="W2798" s="2"/>
      <c r="X2798" s="2"/>
    </row>
    <row r="2799" spans="1:24" ht="1.05" customHeight="1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ht="2.7" customHeight="1">
      <c r="A2800" s="2"/>
      <c r="B2800" s="2"/>
      <c r="C2800" s="2"/>
      <c r="D2800" s="2"/>
      <c r="E2800" s="2"/>
      <c r="F2800" s="75" t="s">
        <v>3389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ht="9.15" customHeight="1">
      <c r="A2801" s="2"/>
      <c r="B2801" s="2"/>
      <c r="C2801" s="2"/>
      <c r="D2801" s="2"/>
      <c r="E2801" s="2"/>
      <c r="F2801" s="75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76" t="s">
        <v>2</v>
      </c>
      <c r="V2801" s="76"/>
      <c r="W2801" s="76"/>
      <c r="X2801" s="76"/>
    </row>
    <row r="2802" spans="1:24" ht="2.7" customHeight="1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76"/>
      <c r="V2802" s="76"/>
      <c r="W2802" s="76"/>
      <c r="X2802" s="76"/>
    </row>
    <row r="2803" spans="1:24" ht="0.45" customHeight="1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ht="2.1" customHeight="1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75" t="s">
        <v>3800</v>
      </c>
      <c r="V2804" s="75"/>
      <c r="W2804" s="75"/>
      <c r="X2804" s="2"/>
    </row>
    <row r="2805" spans="1:24" ht="9.75" customHeight="1">
      <c r="A2805" s="2"/>
      <c r="B2805" s="75" t="s">
        <v>3391</v>
      </c>
      <c r="C2805" s="75"/>
      <c r="D2805" s="2"/>
      <c r="E2805" s="2"/>
      <c r="F2805" s="75" t="s">
        <v>3392</v>
      </c>
      <c r="G2805" s="75"/>
      <c r="H2805" s="75"/>
      <c r="I2805" s="75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75"/>
      <c r="V2805" s="75"/>
      <c r="W2805" s="75"/>
      <c r="X2805" s="2"/>
    </row>
    <row r="2806" spans="1:24" ht="2.1" customHeight="1">
      <c r="A2806" s="2"/>
      <c r="B2806" s="75"/>
      <c r="C2806" s="75"/>
      <c r="D2806" s="2"/>
      <c r="E2806" s="2"/>
      <c r="F2806" s="75"/>
      <c r="G2806" s="75"/>
      <c r="H2806" s="75"/>
      <c r="I2806" s="75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ht="1.8" customHeight="1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ht="36.75" customHeight="1">
      <c r="A2808" s="49" t="s">
        <v>387</v>
      </c>
      <c r="B2808" s="50"/>
      <c r="C2808" s="50"/>
      <c r="D2808" s="51"/>
      <c r="E2808" s="49" t="s">
        <v>3801</v>
      </c>
      <c r="F2808" s="50"/>
      <c r="G2808" s="50"/>
      <c r="H2808" s="50"/>
      <c r="I2808" s="50"/>
      <c r="J2808" s="50"/>
      <c r="K2808" s="50"/>
      <c r="L2808" s="50"/>
      <c r="M2808" s="51"/>
      <c r="N2808" s="52" t="s">
        <v>3775</v>
      </c>
      <c r="O2808" s="53"/>
      <c r="P2808" s="53"/>
      <c r="Q2808" s="53"/>
      <c r="R2808" s="53"/>
      <c r="S2808" s="54"/>
      <c r="T2808" s="49" t="s">
        <v>3802</v>
      </c>
      <c r="U2808" s="50"/>
      <c r="V2808" s="50"/>
      <c r="W2808" s="50"/>
      <c r="X2808" s="51"/>
    </row>
    <row r="2809" spans="1:24" ht="18.75" customHeight="1">
      <c r="A2809" s="2"/>
      <c r="B2809" s="2"/>
      <c r="C2809" s="2"/>
      <c r="D2809" s="2"/>
      <c r="E2809" s="55" t="s">
        <v>3396</v>
      </c>
      <c r="F2809" s="56"/>
      <c r="G2809" s="56"/>
      <c r="H2809" s="56"/>
      <c r="I2809" s="56"/>
      <c r="J2809" s="56"/>
      <c r="K2809" s="57"/>
      <c r="L2809" s="58" t="s">
        <v>3397</v>
      </c>
      <c r="M2809" s="59"/>
      <c r="N2809" s="58" t="s">
        <v>3398</v>
      </c>
      <c r="O2809" s="59"/>
      <c r="P2809" s="58" t="s">
        <v>3399</v>
      </c>
      <c r="Q2809" s="60"/>
      <c r="R2809" s="60"/>
      <c r="S2809" s="59"/>
      <c r="T2809" s="58" t="s">
        <v>3400</v>
      </c>
      <c r="U2809" s="59"/>
      <c r="V2809" s="58" t="s">
        <v>53</v>
      </c>
      <c r="W2809" s="60"/>
      <c r="X2809" s="59"/>
    </row>
    <row r="2810" spans="1:24" ht="37.65" customHeight="1">
      <c r="A2810" s="2"/>
      <c r="B2810" s="2"/>
      <c r="C2810" s="2"/>
      <c r="D2810" s="2"/>
      <c r="E2810" s="55" t="s">
        <v>3779</v>
      </c>
      <c r="F2810" s="56"/>
      <c r="G2810" s="56"/>
      <c r="H2810" s="56"/>
      <c r="I2810" s="56"/>
      <c r="J2810" s="56"/>
      <c r="K2810" s="57"/>
      <c r="L2810" s="58" t="s">
        <v>384</v>
      </c>
      <c r="M2810" s="59"/>
      <c r="N2810" s="61">
        <v>1</v>
      </c>
      <c r="O2810" s="62"/>
      <c r="P2810" s="63"/>
      <c r="Q2810" s="64"/>
      <c r="R2810" s="64"/>
      <c r="S2810" s="65"/>
      <c r="T2810" s="63" t="str">
        <f t="shared" ref="T2810:T2817" si="42">IF(COUNT(N2810,P2810)=2,ROUND(N2810*P2810,2),"-
-")</f>
        <v>-
-</v>
      </c>
      <c r="U2810" s="65"/>
      <c r="V2810" s="55" t="s">
        <v>3780</v>
      </c>
      <c r="W2810" s="56"/>
      <c r="X2810" s="57"/>
    </row>
    <row r="2811" spans="1:24" ht="37.65" customHeight="1">
      <c r="A2811" s="2"/>
      <c r="B2811" s="2"/>
      <c r="C2811" s="2"/>
      <c r="D2811" s="2"/>
      <c r="E2811" s="55" t="s">
        <v>3781</v>
      </c>
      <c r="F2811" s="56"/>
      <c r="G2811" s="56"/>
      <c r="H2811" s="56"/>
      <c r="I2811" s="56"/>
      <c r="J2811" s="56"/>
      <c r="K2811" s="57"/>
      <c r="L2811" s="58" t="s">
        <v>384</v>
      </c>
      <c r="M2811" s="59"/>
      <c r="N2811" s="61">
        <v>1</v>
      </c>
      <c r="O2811" s="62"/>
      <c r="P2811" s="63"/>
      <c r="Q2811" s="64"/>
      <c r="R2811" s="64"/>
      <c r="S2811" s="65"/>
      <c r="T2811" s="63" t="str">
        <f t="shared" si="42"/>
        <v>-
-</v>
      </c>
      <c r="U2811" s="65"/>
      <c r="V2811" s="55" t="s">
        <v>3782</v>
      </c>
      <c r="W2811" s="56"/>
      <c r="X2811" s="57"/>
    </row>
    <row r="2812" spans="1:24" ht="37.65" customHeight="1">
      <c r="A2812" s="2"/>
      <c r="B2812" s="2"/>
      <c r="C2812" s="2"/>
      <c r="D2812" s="2"/>
      <c r="E2812" s="55" t="s">
        <v>3783</v>
      </c>
      <c r="F2812" s="56"/>
      <c r="G2812" s="56"/>
      <c r="H2812" s="56"/>
      <c r="I2812" s="56"/>
      <c r="J2812" s="56"/>
      <c r="K2812" s="57"/>
      <c r="L2812" s="58" t="s">
        <v>58</v>
      </c>
      <c r="M2812" s="59"/>
      <c r="N2812" s="61">
        <v>4.4000000000000004</v>
      </c>
      <c r="O2812" s="62"/>
      <c r="P2812" s="63"/>
      <c r="Q2812" s="64"/>
      <c r="R2812" s="64"/>
      <c r="S2812" s="65"/>
      <c r="T2812" s="63" t="str">
        <f t="shared" si="42"/>
        <v>-
-</v>
      </c>
      <c r="U2812" s="65"/>
      <c r="V2812" s="55" t="s">
        <v>3784</v>
      </c>
      <c r="W2812" s="56"/>
      <c r="X2812" s="57"/>
    </row>
    <row r="2813" spans="1:24" ht="37.65" customHeight="1">
      <c r="A2813" s="2"/>
      <c r="B2813" s="2"/>
      <c r="C2813" s="2"/>
      <c r="D2813" s="2"/>
      <c r="E2813" s="55" t="s">
        <v>3785</v>
      </c>
      <c r="F2813" s="56"/>
      <c r="G2813" s="56"/>
      <c r="H2813" s="56"/>
      <c r="I2813" s="56"/>
      <c r="J2813" s="56"/>
      <c r="K2813" s="57"/>
      <c r="L2813" s="58" t="s">
        <v>122</v>
      </c>
      <c r="M2813" s="59"/>
      <c r="N2813" s="61">
        <v>1</v>
      </c>
      <c r="O2813" s="62"/>
      <c r="P2813" s="63"/>
      <c r="Q2813" s="64"/>
      <c r="R2813" s="64"/>
      <c r="S2813" s="65"/>
      <c r="T2813" s="63" t="str">
        <f t="shared" si="42"/>
        <v>-
-</v>
      </c>
      <c r="U2813" s="65"/>
      <c r="V2813" s="55" t="s">
        <v>3786</v>
      </c>
      <c r="W2813" s="56"/>
      <c r="X2813" s="57"/>
    </row>
    <row r="2814" spans="1:24" ht="37.65" customHeight="1">
      <c r="A2814" s="2"/>
      <c r="B2814" s="2"/>
      <c r="C2814" s="2"/>
      <c r="D2814" s="2"/>
      <c r="E2814" s="55" t="s">
        <v>3787</v>
      </c>
      <c r="F2814" s="56"/>
      <c r="G2814" s="56"/>
      <c r="H2814" s="56"/>
      <c r="I2814" s="56"/>
      <c r="J2814" s="56"/>
      <c r="K2814" s="57"/>
      <c r="L2814" s="58" t="s">
        <v>122</v>
      </c>
      <c r="M2814" s="59"/>
      <c r="N2814" s="61">
        <v>1</v>
      </c>
      <c r="O2814" s="62"/>
      <c r="P2814" s="63"/>
      <c r="Q2814" s="64"/>
      <c r="R2814" s="64"/>
      <c r="S2814" s="65"/>
      <c r="T2814" s="63" t="str">
        <f t="shared" si="42"/>
        <v>-
-</v>
      </c>
      <c r="U2814" s="65"/>
      <c r="V2814" s="55" t="s">
        <v>3788</v>
      </c>
      <c r="W2814" s="56"/>
      <c r="X2814" s="57"/>
    </row>
    <row r="2815" spans="1:24" ht="37.65" customHeight="1">
      <c r="A2815" s="2"/>
      <c r="B2815" s="2"/>
      <c r="C2815" s="2"/>
      <c r="D2815" s="2"/>
      <c r="E2815" s="55" t="s">
        <v>3791</v>
      </c>
      <c r="F2815" s="56"/>
      <c r="G2815" s="56"/>
      <c r="H2815" s="56"/>
      <c r="I2815" s="56"/>
      <c r="J2815" s="56"/>
      <c r="K2815" s="57"/>
      <c r="L2815" s="58" t="s">
        <v>609</v>
      </c>
      <c r="M2815" s="59"/>
      <c r="N2815" s="61">
        <v>3</v>
      </c>
      <c r="O2815" s="62"/>
      <c r="P2815" s="63"/>
      <c r="Q2815" s="64"/>
      <c r="R2815" s="64"/>
      <c r="S2815" s="65"/>
      <c r="T2815" s="63" t="str">
        <f t="shared" si="42"/>
        <v>-
-</v>
      </c>
      <c r="U2815" s="65"/>
      <c r="V2815" s="55" t="s">
        <v>3792</v>
      </c>
      <c r="W2815" s="56"/>
      <c r="X2815" s="57"/>
    </row>
    <row r="2816" spans="1:24" ht="37.65" customHeight="1">
      <c r="A2816" s="2"/>
      <c r="B2816" s="2"/>
      <c r="C2816" s="2"/>
      <c r="D2816" s="2"/>
      <c r="E2816" s="55" t="s">
        <v>3795</v>
      </c>
      <c r="F2816" s="56"/>
      <c r="G2816" s="56"/>
      <c r="H2816" s="56"/>
      <c r="I2816" s="56"/>
      <c r="J2816" s="56"/>
      <c r="K2816" s="57"/>
      <c r="L2816" s="58" t="s">
        <v>65</v>
      </c>
      <c r="M2816" s="59"/>
      <c r="N2816" s="61">
        <v>1</v>
      </c>
      <c r="O2816" s="62"/>
      <c r="P2816" s="63"/>
      <c r="Q2816" s="64"/>
      <c r="R2816" s="64"/>
      <c r="S2816" s="65"/>
      <c r="T2816" s="63" t="str">
        <f t="shared" si="42"/>
        <v>-
-</v>
      </c>
      <c r="U2816" s="65"/>
      <c r="V2816" s="55" t="s">
        <v>3796</v>
      </c>
      <c r="W2816" s="56"/>
      <c r="X2816" s="57"/>
    </row>
    <row r="2817" spans="1:24" ht="37.65" customHeight="1">
      <c r="A2817" s="2"/>
      <c r="B2817" s="2"/>
      <c r="C2817" s="2"/>
      <c r="D2817" s="2"/>
      <c r="E2817" s="55" t="s">
        <v>3797</v>
      </c>
      <c r="F2817" s="56"/>
      <c r="G2817" s="56"/>
      <c r="H2817" s="56"/>
      <c r="I2817" s="56"/>
      <c r="J2817" s="56"/>
      <c r="K2817" s="57"/>
      <c r="L2817" s="58" t="s">
        <v>65</v>
      </c>
      <c r="M2817" s="59"/>
      <c r="N2817" s="61">
        <v>1</v>
      </c>
      <c r="O2817" s="62"/>
      <c r="P2817" s="63"/>
      <c r="Q2817" s="64"/>
      <c r="R2817" s="64"/>
      <c r="S2817" s="65"/>
      <c r="T2817" s="63" t="str">
        <f t="shared" si="42"/>
        <v>-
-</v>
      </c>
      <c r="U2817" s="65"/>
      <c r="V2817" s="55" t="s">
        <v>3798</v>
      </c>
      <c r="W2817" s="56"/>
      <c r="X2817" s="57"/>
    </row>
    <row r="2818" spans="1:24" ht="18.75" customHeight="1">
      <c r="A2818" s="2"/>
      <c r="B2818" s="2"/>
      <c r="C2818" s="2"/>
      <c r="D2818" s="2"/>
      <c r="E2818" s="55" t="s">
        <v>3405</v>
      </c>
      <c r="F2818" s="56"/>
      <c r="G2818" s="56"/>
      <c r="H2818" s="56"/>
      <c r="I2818" s="56"/>
      <c r="J2818" s="56"/>
      <c r="K2818" s="57"/>
      <c r="L2818" s="58" t="s">
        <v>65</v>
      </c>
      <c r="M2818" s="59"/>
      <c r="N2818" s="61">
        <v>1</v>
      </c>
      <c r="O2818" s="62"/>
      <c r="P2818" s="63"/>
      <c r="Q2818" s="64"/>
      <c r="R2818" s="64"/>
      <c r="S2818" s="65"/>
      <c r="T2818" s="63" t="str">
        <f>IF(COUNT(N2818,P2818)=2,ROUND(N2818*P2818,2),"-")</f>
        <v>-</v>
      </c>
      <c r="U2818" s="65"/>
      <c r="V2818" s="55" t="s">
        <v>3406</v>
      </c>
      <c r="W2818" s="56"/>
      <c r="X2818" s="57"/>
    </row>
    <row r="2819" spans="1:24" ht="18.75" customHeight="1">
      <c r="A2819" s="2"/>
      <c r="B2819" s="2"/>
      <c r="C2819" s="2"/>
      <c r="D2819" s="2"/>
      <c r="E2819" s="55" t="s">
        <v>3407</v>
      </c>
      <c r="F2819" s="56"/>
      <c r="G2819" s="56"/>
      <c r="H2819" s="56"/>
      <c r="I2819" s="56"/>
      <c r="J2819" s="56"/>
      <c r="K2819" s="57"/>
      <c r="L2819" s="58" t="s">
        <v>65</v>
      </c>
      <c r="M2819" s="59"/>
      <c r="N2819" s="61">
        <v>1</v>
      </c>
      <c r="O2819" s="62"/>
      <c r="P2819" s="63" t="str">
        <f>IF(COUNT(T2810,T2811,T2812,T2813,T2814,T2815,T2816,T2817,T2818)=9,ROUND(SUM(T2810,T2811,T2812,T2813,T2814,T2815,T2816,T2817,T2818)*0.02,2),"")</f>
        <v/>
      </c>
      <c r="Q2819" s="64"/>
      <c r="R2819" s="64"/>
      <c r="S2819" s="65"/>
      <c r="T2819" s="63" t="str">
        <f>IF(COUNT(N2819,P2819)=2,ROUND(N2819*P2819,2),"-")</f>
        <v>-</v>
      </c>
      <c r="U2819" s="65"/>
      <c r="V2819" s="55" t="s">
        <v>3408</v>
      </c>
      <c r="W2819" s="56"/>
      <c r="X2819" s="57"/>
    </row>
    <row r="2820" spans="1:24" ht="18.899999999999999" customHeight="1">
      <c r="A2820" s="2"/>
      <c r="B2820" s="2"/>
      <c r="C2820" s="2"/>
      <c r="D2820" s="2"/>
      <c r="E2820" s="55" t="s">
        <v>3409</v>
      </c>
      <c r="F2820" s="56"/>
      <c r="G2820" s="56"/>
      <c r="H2820" s="56"/>
      <c r="I2820" s="56"/>
      <c r="J2820" s="56"/>
      <c r="K2820" s="57"/>
      <c r="L2820" s="58" t="s">
        <v>384</v>
      </c>
      <c r="M2820" s="59"/>
      <c r="N2820" s="61">
        <v>1</v>
      </c>
      <c r="O2820" s="62"/>
      <c r="P2820" s="66"/>
      <c r="Q2820" s="67"/>
      <c r="R2820" s="67"/>
      <c r="S2820" s="68"/>
      <c r="T2820" s="63" t="str">
        <f>IF(COUNT(T2810,T2811,T2812,T2813,T2814,T2815,T2816,T2817,T2818,T2819)=10,SUM(T2810,T2811,T2812,T2813,T2814,T2815,T2816,T2817,T2818,T2819),"-")</f>
        <v>-</v>
      </c>
      <c r="U2820" s="65"/>
      <c r="V2820" s="55"/>
      <c r="W2820" s="56"/>
      <c r="X2820" s="57"/>
    </row>
    <row r="2821" spans="1:24" ht="18.75" customHeight="1">
      <c r="A2821" s="2"/>
      <c r="B2821" s="2"/>
      <c r="C2821" s="2"/>
      <c r="D2821" s="2"/>
      <c r="E2821" s="55"/>
      <c r="F2821" s="56"/>
      <c r="G2821" s="56"/>
      <c r="H2821" s="56"/>
      <c r="I2821" s="56"/>
      <c r="J2821" s="56"/>
      <c r="K2821" s="57"/>
      <c r="L2821" s="58"/>
      <c r="M2821" s="59"/>
      <c r="N2821" s="69"/>
      <c r="O2821" s="70"/>
      <c r="P2821" s="69"/>
      <c r="Q2821" s="71"/>
      <c r="R2821" s="71"/>
      <c r="S2821" s="70"/>
      <c r="T2821" s="69"/>
      <c r="U2821" s="70"/>
      <c r="V2821" s="55"/>
      <c r="W2821" s="56"/>
      <c r="X2821" s="57"/>
    </row>
    <row r="2822" spans="1:24" ht="18.75" customHeight="1">
      <c r="A2822" s="2"/>
      <c r="B2822" s="2"/>
      <c r="C2822" s="2"/>
      <c r="D2822" s="2"/>
      <c r="E2822" s="55"/>
      <c r="F2822" s="56"/>
      <c r="G2822" s="56"/>
      <c r="H2822" s="56"/>
      <c r="I2822" s="56"/>
      <c r="J2822" s="56"/>
      <c r="K2822" s="57"/>
      <c r="L2822" s="58"/>
      <c r="M2822" s="59"/>
      <c r="N2822" s="69"/>
      <c r="O2822" s="70"/>
      <c r="P2822" s="69"/>
      <c r="Q2822" s="71"/>
      <c r="R2822" s="71"/>
      <c r="S2822" s="70"/>
      <c r="T2822" s="69"/>
      <c r="U2822" s="70"/>
      <c r="V2822" s="55"/>
      <c r="W2822" s="56"/>
      <c r="X2822" s="57"/>
    </row>
    <row r="2823" spans="1:24" ht="18.75" customHeight="1">
      <c r="A2823" s="2"/>
      <c r="B2823" s="2"/>
      <c r="C2823" s="2"/>
      <c r="D2823" s="2"/>
      <c r="E2823" s="55"/>
      <c r="F2823" s="56"/>
      <c r="G2823" s="56"/>
      <c r="H2823" s="56"/>
      <c r="I2823" s="56"/>
      <c r="J2823" s="56"/>
      <c r="K2823" s="57"/>
      <c r="L2823" s="58"/>
      <c r="M2823" s="59"/>
      <c r="N2823" s="69"/>
      <c r="O2823" s="70"/>
      <c r="P2823" s="69"/>
      <c r="Q2823" s="71"/>
      <c r="R2823" s="71"/>
      <c r="S2823" s="70"/>
      <c r="T2823" s="69"/>
      <c r="U2823" s="70"/>
      <c r="V2823" s="55"/>
      <c r="W2823" s="56"/>
      <c r="X2823" s="57"/>
    </row>
    <row r="2824" spans="1:24" ht="18.75" customHeight="1">
      <c r="A2824" s="2"/>
      <c r="B2824" s="2"/>
      <c r="C2824" s="2"/>
      <c r="D2824" s="2"/>
      <c r="E2824" s="55"/>
      <c r="F2824" s="56"/>
      <c r="G2824" s="56"/>
      <c r="H2824" s="56"/>
      <c r="I2824" s="56"/>
      <c r="J2824" s="56"/>
      <c r="K2824" s="57"/>
      <c r="L2824" s="58"/>
      <c r="M2824" s="59"/>
      <c r="N2824" s="69"/>
      <c r="O2824" s="70"/>
      <c r="P2824" s="69"/>
      <c r="Q2824" s="71"/>
      <c r="R2824" s="71"/>
      <c r="S2824" s="70"/>
      <c r="T2824" s="69"/>
      <c r="U2824" s="70"/>
      <c r="V2824" s="55"/>
      <c r="W2824" s="56"/>
      <c r="X2824" s="57"/>
    </row>
    <row r="2825" spans="1:24" ht="18.75" customHeight="1">
      <c r="A2825" s="2"/>
      <c r="B2825" s="2"/>
      <c r="C2825" s="2"/>
      <c r="D2825" s="2"/>
      <c r="E2825" s="55"/>
      <c r="F2825" s="56"/>
      <c r="G2825" s="56"/>
      <c r="H2825" s="56"/>
      <c r="I2825" s="56"/>
      <c r="J2825" s="56"/>
      <c r="K2825" s="57"/>
      <c r="L2825" s="58"/>
      <c r="M2825" s="59"/>
      <c r="N2825" s="69"/>
      <c r="O2825" s="70"/>
      <c r="P2825" s="69"/>
      <c r="Q2825" s="71"/>
      <c r="R2825" s="71"/>
      <c r="S2825" s="70"/>
      <c r="T2825" s="69"/>
      <c r="U2825" s="70"/>
      <c r="V2825" s="55"/>
      <c r="W2825" s="56"/>
      <c r="X2825" s="57"/>
    </row>
    <row r="2826" spans="1:24" ht="18.75" customHeight="1">
      <c r="A2826" s="2"/>
      <c r="B2826" s="2"/>
      <c r="C2826" s="2"/>
      <c r="D2826" s="2"/>
      <c r="E2826" s="55"/>
      <c r="F2826" s="56"/>
      <c r="G2826" s="56"/>
      <c r="H2826" s="56"/>
      <c r="I2826" s="56"/>
      <c r="J2826" s="56"/>
      <c r="K2826" s="57"/>
      <c r="L2826" s="58"/>
      <c r="M2826" s="59"/>
      <c r="N2826" s="69"/>
      <c r="O2826" s="70"/>
      <c r="P2826" s="69"/>
      <c r="Q2826" s="71"/>
      <c r="R2826" s="71"/>
      <c r="S2826" s="70"/>
      <c r="T2826" s="69"/>
      <c r="U2826" s="70"/>
      <c r="V2826" s="55"/>
      <c r="W2826" s="56"/>
      <c r="X2826" s="57"/>
    </row>
    <row r="2827" spans="1:24" ht="18.75" customHeight="1">
      <c r="A2827" s="2"/>
      <c r="B2827" s="2"/>
      <c r="C2827" s="2"/>
      <c r="D2827" s="2"/>
      <c r="E2827" s="55"/>
      <c r="F2827" s="56"/>
      <c r="G2827" s="56"/>
      <c r="H2827" s="56"/>
      <c r="I2827" s="56"/>
      <c r="J2827" s="56"/>
      <c r="K2827" s="57"/>
      <c r="L2827" s="58"/>
      <c r="M2827" s="59"/>
      <c r="N2827" s="69"/>
      <c r="O2827" s="70"/>
      <c r="P2827" s="69"/>
      <c r="Q2827" s="71"/>
      <c r="R2827" s="71"/>
      <c r="S2827" s="70"/>
      <c r="T2827" s="69"/>
      <c r="U2827" s="70"/>
      <c r="V2827" s="55"/>
      <c r="W2827" s="56"/>
      <c r="X2827" s="57"/>
    </row>
    <row r="2828" spans="1:24" ht="18.75" customHeight="1">
      <c r="A2828" s="2"/>
      <c r="B2828" s="2"/>
      <c r="C2828" s="2"/>
      <c r="D2828" s="2"/>
      <c r="E2828" s="55"/>
      <c r="F2828" s="56"/>
      <c r="G2828" s="56"/>
      <c r="H2828" s="56"/>
      <c r="I2828" s="56"/>
      <c r="J2828" s="56"/>
      <c r="K2828" s="57"/>
      <c r="L2828" s="58"/>
      <c r="M2828" s="59"/>
      <c r="N2828" s="69"/>
      <c r="O2828" s="70"/>
      <c r="P2828" s="69"/>
      <c r="Q2828" s="71"/>
      <c r="R2828" s="71"/>
      <c r="S2828" s="70"/>
      <c r="T2828" s="69"/>
      <c r="U2828" s="70"/>
      <c r="V2828" s="55"/>
      <c r="W2828" s="56"/>
      <c r="X2828" s="57"/>
    </row>
    <row r="2829" spans="1:24" ht="18.75" customHeight="1">
      <c r="A2829" s="2"/>
      <c r="B2829" s="2"/>
      <c r="C2829" s="2"/>
      <c r="D2829" s="2"/>
      <c r="E2829" s="55"/>
      <c r="F2829" s="56"/>
      <c r="G2829" s="56"/>
      <c r="H2829" s="56"/>
      <c r="I2829" s="56"/>
      <c r="J2829" s="56"/>
      <c r="K2829" s="57"/>
      <c r="L2829" s="58"/>
      <c r="M2829" s="59"/>
      <c r="N2829" s="69"/>
      <c r="O2829" s="70"/>
      <c r="P2829" s="69"/>
      <c r="Q2829" s="71"/>
      <c r="R2829" s="71"/>
      <c r="S2829" s="70"/>
      <c r="T2829" s="69"/>
      <c r="U2829" s="70"/>
      <c r="V2829" s="55"/>
      <c r="W2829" s="56"/>
      <c r="X2829" s="57"/>
    </row>
    <row r="2830" spans="1:24" ht="37.65" customHeight="1">
      <c r="A2830" s="2"/>
      <c r="B2830" s="2"/>
      <c r="C2830" s="2"/>
      <c r="D2830" s="2"/>
      <c r="E2830" s="55" t="s">
        <v>3410</v>
      </c>
      <c r="F2830" s="56"/>
      <c r="G2830" s="56"/>
      <c r="H2830" s="56"/>
      <c r="I2830" s="56"/>
      <c r="J2830" s="56"/>
      <c r="K2830" s="56"/>
      <c r="L2830" s="56"/>
      <c r="M2830" s="57"/>
      <c r="N2830" s="58" t="s">
        <v>3799</v>
      </c>
      <c r="O2830" s="60"/>
      <c r="P2830" s="60"/>
      <c r="Q2830" s="60"/>
      <c r="R2830" s="60"/>
      <c r="S2830" s="59"/>
      <c r="T2830" s="72" t="str">
        <f>IF(COUNT(T2820,N2820)=2,IF(N2820=0,"-",ROUND(T2820/N2820,2)),"-")</f>
        <v>-</v>
      </c>
      <c r="U2830" s="73"/>
      <c r="V2830" s="55"/>
      <c r="W2830" s="56"/>
      <c r="X2830" s="57"/>
    </row>
    <row r="2831" spans="1:24" ht="49.5" customHeight="1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ht="12" customHeight="1">
      <c r="A2832" s="2"/>
      <c r="B2832" s="2"/>
      <c r="C2832" s="75" t="s">
        <v>42</v>
      </c>
      <c r="D2832" s="75"/>
      <c r="E2832" s="75"/>
      <c r="F2832" s="75"/>
      <c r="G2832" s="75"/>
      <c r="H2832" s="2"/>
      <c r="I2832" s="75" t="s">
        <v>43</v>
      </c>
      <c r="J2832" s="75"/>
      <c r="K2832" s="2"/>
      <c r="L2832" s="2"/>
      <c r="M2832" s="75" t="s">
        <v>44</v>
      </c>
      <c r="N2832" s="75"/>
      <c r="O2832" s="2"/>
      <c r="P2832" s="2"/>
      <c r="Q2832" s="10" t="s">
        <v>43</v>
      </c>
      <c r="R2832" s="2"/>
      <c r="S2832" s="2"/>
      <c r="T2832" s="2"/>
      <c r="U2832" s="2"/>
      <c r="V2832" s="2"/>
      <c r="W2832" s="2"/>
      <c r="X2832" s="2"/>
    </row>
    <row r="2833" spans="1:24" ht="6.45" customHeight="1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ht="20.85" customHeight="1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ht="18" customHeight="1">
      <c r="A2835" s="74" t="s">
        <v>0</v>
      </c>
      <c r="B2835" s="74"/>
      <c r="C2835" s="74"/>
      <c r="D2835" s="74"/>
      <c r="E2835" s="74"/>
      <c r="F2835" s="74"/>
      <c r="G2835" s="74"/>
      <c r="H2835" s="74"/>
      <c r="I2835" s="74"/>
      <c r="J2835" s="74"/>
      <c r="K2835" s="74"/>
      <c r="L2835" s="74"/>
      <c r="M2835" s="74"/>
      <c r="N2835" s="74"/>
      <c r="O2835" s="74"/>
      <c r="P2835" s="74"/>
      <c r="Q2835" s="74"/>
      <c r="R2835" s="74"/>
      <c r="S2835" s="74"/>
      <c r="T2835" s="74"/>
      <c r="U2835" s="74"/>
      <c r="V2835" s="74"/>
      <c r="W2835" s="74"/>
      <c r="X2835" s="74"/>
    </row>
    <row r="2836" spans="1:24" ht="6" customHeight="1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ht="18" customHeight="1">
      <c r="A2837" s="74" t="s">
        <v>3387</v>
      </c>
      <c r="B2837" s="74"/>
      <c r="C2837" s="74"/>
      <c r="D2837" s="74"/>
      <c r="E2837" s="74"/>
      <c r="F2837" s="74"/>
      <c r="G2837" s="74"/>
      <c r="H2837" s="74"/>
      <c r="I2837" s="74"/>
      <c r="J2837" s="74"/>
      <c r="K2837" s="74"/>
      <c r="L2837" s="74"/>
      <c r="M2837" s="74"/>
      <c r="N2837" s="74"/>
      <c r="O2837" s="74"/>
      <c r="P2837" s="74"/>
      <c r="Q2837" s="74"/>
      <c r="R2837" s="74"/>
      <c r="S2837" s="74"/>
      <c r="T2837" s="74"/>
      <c r="U2837" s="74"/>
      <c r="V2837" s="74"/>
      <c r="W2837" s="74"/>
      <c r="X2837" s="74"/>
    </row>
    <row r="2838" spans="1:24" ht="4.05" customHeight="1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ht="12" customHeight="1">
      <c r="A2839" s="2"/>
      <c r="B2839" s="2"/>
      <c r="C2839" s="2"/>
      <c r="D2839" s="2"/>
      <c r="E2839" s="2"/>
      <c r="F2839" s="75" t="s">
        <v>3388</v>
      </c>
      <c r="G2839" s="75"/>
      <c r="H2839" s="75"/>
      <c r="I2839" s="75"/>
      <c r="J2839" s="75"/>
      <c r="K2839" s="75"/>
      <c r="L2839" s="75"/>
      <c r="M2839" s="75"/>
      <c r="N2839" s="75"/>
      <c r="O2839" s="75"/>
      <c r="P2839" s="75"/>
      <c r="Q2839" s="75"/>
      <c r="R2839" s="75"/>
      <c r="S2839" s="2"/>
      <c r="T2839" s="2"/>
      <c r="U2839" s="2"/>
      <c r="V2839" s="2"/>
      <c r="W2839" s="2"/>
      <c r="X2839" s="2"/>
    </row>
    <row r="2840" spans="1:24" ht="1.05" customHeight="1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ht="2.7" customHeight="1">
      <c r="A2841" s="2"/>
      <c r="B2841" s="2"/>
      <c r="C2841" s="2"/>
      <c r="D2841" s="2"/>
      <c r="E2841" s="2"/>
      <c r="F2841" s="75" t="s">
        <v>3389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ht="9.15" customHeight="1">
      <c r="A2842" s="2"/>
      <c r="B2842" s="2"/>
      <c r="C2842" s="2"/>
      <c r="D2842" s="2"/>
      <c r="E2842" s="2"/>
      <c r="F2842" s="75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76" t="s">
        <v>2</v>
      </c>
      <c r="V2842" s="76"/>
      <c r="W2842" s="76"/>
      <c r="X2842" s="76"/>
    </row>
    <row r="2843" spans="1:24" ht="2.7" customHeight="1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76"/>
      <c r="V2843" s="76"/>
      <c r="W2843" s="76"/>
      <c r="X2843" s="76"/>
    </row>
    <row r="2844" spans="1:24" ht="0.45" customHeight="1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ht="2.1" customHeight="1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75" t="s">
        <v>3803</v>
      </c>
      <c r="V2845" s="75"/>
      <c r="W2845" s="75"/>
      <c r="X2845" s="2"/>
    </row>
    <row r="2846" spans="1:24" ht="9.75" customHeight="1">
      <c r="A2846" s="2"/>
      <c r="B2846" s="75" t="s">
        <v>3391</v>
      </c>
      <c r="C2846" s="75"/>
      <c r="D2846" s="2"/>
      <c r="E2846" s="2"/>
      <c r="F2846" s="75" t="s">
        <v>3392</v>
      </c>
      <c r="G2846" s="75"/>
      <c r="H2846" s="75"/>
      <c r="I2846" s="75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75"/>
      <c r="V2846" s="75"/>
      <c r="W2846" s="75"/>
      <c r="X2846" s="2"/>
    </row>
    <row r="2847" spans="1:24" ht="2.1" customHeight="1">
      <c r="A2847" s="2"/>
      <c r="B2847" s="75"/>
      <c r="C2847" s="75"/>
      <c r="D2847" s="2"/>
      <c r="E2847" s="2"/>
      <c r="F2847" s="75"/>
      <c r="G2847" s="75"/>
      <c r="H2847" s="75"/>
      <c r="I2847" s="75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</row>
    <row r="2848" spans="1:24" ht="1.8" customHeight="1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</row>
    <row r="2849" spans="1:24" ht="36.75" customHeight="1">
      <c r="A2849" s="49" t="s">
        <v>390</v>
      </c>
      <c r="B2849" s="50"/>
      <c r="C2849" s="50"/>
      <c r="D2849" s="51"/>
      <c r="E2849" s="49" t="s">
        <v>3804</v>
      </c>
      <c r="F2849" s="50"/>
      <c r="G2849" s="50"/>
      <c r="H2849" s="50"/>
      <c r="I2849" s="50"/>
      <c r="J2849" s="50"/>
      <c r="K2849" s="50"/>
      <c r="L2849" s="50"/>
      <c r="M2849" s="51"/>
      <c r="N2849" s="52" t="s">
        <v>3775</v>
      </c>
      <c r="O2849" s="53"/>
      <c r="P2849" s="53"/>
      <c r="Q2849" s="53"/>
      <c r="R2849" s="53"/>
      <c r="S2849" s="54"/>
      <c r="T2849" s="49" t="s">
        <v>3805</v>
      </c>
      <c r="U2849" s="50"/>
      <c r="V2849" s="50"/>
      <c r="W2849" s="50"/>
      <c r="X2849" s="51"/>
    </row>
    <row r="2850" spans="1:24" ht="18.75" customHeight="1">
      <c r="A2850" s="2"/>
      <c r="B2850" s="2"/>
      <c r="C2850" s="2"/>
      <c r="D2850" s="2"/>
      <c r="E2850" s="55" t="s">
        <v>3396</v>
      </c>
      <c r="F2850" s="56"/>
      <c r="G2850" s="56"/>
      <c r="H2850" s="56"/>
      <c r="I2850" s="56"/>
      <c r="J2850" s="56"/>
      <c r="K2850" s="57"/>
      <c r="L2850" s="58" t="s">
        <v>3397</v>
      </c>
      <c r="M2850" s="59"/>
      <c r="N2850" s="58" t="s">
        <v>3398</v>
      </c>
      <c r="O2850" s="59"/>
      <c r="P2850" s="58" t="s">
        <v>3399</v>
      </c>
      <c r="Q2850" s="60"/>
      <c r="R2850" s="60"/>
      <c r="S2850" s="59"/>
      <c r="T2850" s="58" t="s">
        <v>3400</v>
      </c>
      <c r="U2850" s="59"/>
      <c r="V2850" s="58" t="s">
        <v>53</v>
      </c>
      <c r="W2850" s="60"/>
      <c r="X2850" s="59"/>
    </row>
    <row r="2851" spans="1:24" ht="37.65" customHeight="1">
      <c r="A2851" s="2"/>
      <c r="B2851" s="2"/>
      <c r="C2851" s="2"/>
      <c r="D2851" s="2"/>
      <c r="E2851" s="55" t="s">
        <v>3806</v>
      </c>
      <c r="F2851" s="56"/>
      <c r="G2851" s="56"/>
      <c r="H2851" s="56"/>
      <c r="I2851" s="56"/>
      <c r="J2851" s="56"/>
      <c r="K2851" s="57"/>
      <c r="L2851" s="58" t="s">
        <v>65</v>
      </c>
      <c r="M2851" s="59"/>
      <c r="N2851" s="61">
        <v>1</v>
      </c>
      <c r="O2851" s="62"/>
      <c r="P2851" s="63"/>
      <c r="Q2851" s="64"/>
      <c r="R2851" s="64"/>
      <c r="S2851" s="65"/>
      <c r="T2851" s="63" t="str">
        <f t="shared" ref="T2851:T2859" si="43">IF(COUNT(N2851,P2851)=2,ROUND(N2851*P2851,2),"-
-")</f>
        <v>-
-</v>
      </c>
      <c r="U2851" s="65"/>
      <c r="V2851" s="55" t="s">
        <v>3807</v>
      </c>
      <c r="W2851" s="56"/>
      <c r="X2851" s="57"/>
    </row>
    <row r="2852" spans="1:24" ht="37.65" customHeight="1">
      <c r="A2852" s="2"/>
      <c r="B2852" s="2"/>
      <c r="C2852" s="2"/>
      <c r="D2852" s="2"/>
      <c r="E2852" s="55" t="s">
        <v>3779</v>
      </c>
      <c r="F2852" s="56"/>
      <c r="G2852" s="56"/>
      <c r="H2852" s="56"/>
      <c r="I2852" s="56"/>
      <c r="J2852" s="56"/>
      <c r="K2852" s="57"/>
      <c r="L2852" s="58" t="s">
        <v>384</v>
      </c>
      <c r="M2852" s="59"/>
      <c r="N2852" s="61">
        <v>1</v>
      </c>
      <c r="O2852" s="62"/>
      <c r="P2852" s="63"/>
      <c r="Q2852" s="64"/>
      <c r="R2852" s="64"/>
      <c r="S2852" s="65"/>
      <c r="T2852" s="63" t="str">
        <f t="shared" si="43"/>
        <v>-
-</v>
      </c>
      <c r="U2852" s="65"/>
      <c r="V2852" s="55" t="s">
        <v>3780</v>
      </c>
      <c r="W2852" s="56"/>
      <c r="X2852" s="57"/>
    </row>
    <row r="2853" spans="1:24" ht="37.65" customHeight="1">
      <c r="A2853" s="2"/>
      <c r="B2853" s="2"/>
      <c r="C2853" s="2"/>
      <c r="D2853" s="2"/>
      <c r="E2853" s="55" t="s">
        <v>3781</v>
      </c>
      <c r="F2853" s="56"/>
      <c r="G2853" s="56"/>
      <c r="H2853" s="56"/>
      <c r="I2853" s="56"/>
      <c r="J2853" s="56"/>
      <c r="K2853" s="57"/>
      <c r="L2853" s="58" t="s">
        <v>384</v>
      </c>
      <c r="M2853" s="59"/>
      <c r="N2853" s="61">
        <v>1</v>
      </c>
      <c r="O2853" s="62"/>
      <c r="P2853" s="63"/>
      <c r="Q2853" s="64"/>
      <c r="R2853" s="64"/>
      <c r="S2853" s="65"/>
      <c r="T2853" s="63" t="str">
        <f t="shared" si="43"/>
        <v>-
-</v>
      </c>
      <c r="U2853" s="65"/>
      <c r="V2853" s="55" t="s">
        <v>3782</v>
      </c>
      <c r="W2853" s="56"/>
      <c r="X2853" s="57"/>
    </row>
    <row r="2854" spans="1:24" ht="37.65" customHeight="1">
      <c r="A2854" s="2"/>
      <c r="B2854" s="2"/>
      <c r="C2854" s="2"/>
      <c r="D2854" s="2"/>
      <c r="E2854" s="55" t="s">
        <v>3783</v>
      </c>
      <c r="F2854" s="56"/>
      <c r="G2854" s="56"/>
      <c r="H2854" s="56"/>
      <c r="I2854" s="56"/>
      <c r="J2854" s="56"/>
      <c r="K2854" s="57"/>
      <c r="L2854" s="58" t="s">
        <v>58</v>
      </c>
      <c r="M2854" s="59"/>
      <c r="N2854" s="61">
        <v>5.5</v>
      </c>
      <c r="O2854" s="62"/>
      <c r="P2854" s="63"/>
      <c r="Q2854" s="64"/>
      <c r="R2854" s="64"/>
      <c r="S2854" s="65"/>
      <c r="T2854" s="63" t="str">
        <f t="shared" si="43"/>
        <v>-
-</v>
      </c>
      <c r="U2854" s="65"/>
      <c r="V2854" s="55" t="s">
        <v>3784</v>
      </c>
      <c r="W2854" s="56"/>
      <c r="X2854" s="57"/>
    </row>
    <row r="2855" spans="1:24" ht="37.65" customHeight="1">
      <c r="A2855" s="2"/>
      <c r="B2855" s="2"/>
      <c r="C2855" s="2"/>
      <c r="D2855" s="2"/>
      <c r="E2855" s="55" t="s">
        <v>3808</v>
      </c>
      <c r="F2855" s="56"/>
      <c r="G2855" s="56"/>
      <c r="H2855" s="56"/>
      <c r="I2855" s="56"/>
      <c r="J2855" s="56"/>
      <c r="K2855" s="57"/>
      <c r="L2855" s="58" t="s">
        <v>122</v>
      </c>
      <c r="M2855" s="59"/>
      <c r="N2855" s="61">
        <v>1</v>
      </c>
      <c r="O2855" s="62"/>
      <c r="P2855" s="63"/>
      <c r="Q2855" s="64"/>
      <c r="R2855" s="64"/>
      <c r="S2855" s="65"/>
      <c r="T2855" s="63" t="str">
        <f t="shared" si="43"/>
        <v>-
-</v>
      </c>
      <c r="U2855" s="65"/>
      <c r="V2855" s="55" t="s">
        <v>3809</v>
      </c>
      <c r="W2855" s="56"/>
      <c r="X2855" s="57"/>
    </row>
    <row r="2856" spans="1:24" ht="37.65" customHeight="1">
      <c r="A2856" s="2"/>
      <c r="B2856" s="2"/>
      <c r="C2856" s="2"/>
      <c r="D2856" s="2"/>
      <c r="E2856" s="55" t="s">
        <v>3787</v>
      </c>
      <c r="F2856" s="56"/>
      <c r="G2856" s="56"/>
      <c r="H2856" s="56"/>
      <c r="I2856" s="56"/>
      <c r="J2856" s="56"/>
      <c r="K2856" s="57"/>
      <c r="L2856" s="58" t="s">
        <v>122</v>
      </c>
      <c r="M2856" s="59"/>
      <c r="N2856" s="61">
        <v>1</v>
      </c>
      <c r="O2856" s="62"/>
      <c r="P2856" s="63"/>
      <c r="Q2856" s="64"/>
      <c r="R2856" s="64"/>
      <c r="S2856" s="65"/>
      <c r="T2856" s="63" t="str">
        <f t="shared" si="43"/>
        <v>-
-</v>
      </c>
      <c r="U2856" s="65"/>
      <c r="V2856" s="55" t="s">
        <v>3788</v>
      </c>
      <c r="W2856" s="56"/>
      <c r="X2856" s="57"/>
    </row>
    <row r="2857" spans="1:24" ht="37.65" customHeight="1">
      <c r="A2857" s="2"/>
      <c r="B2857" s="2"/>
      <c r="C2857" s="2"/>
      <c r="D2857" s="2"/>
      <c r="E2857" s="55" t="s">
        <v>3791</v>
      </c>
      <c r="F2857" s="56"/>
      <c r="G2857" s="56"/>
      <c r="H2857" s="56"/>
      <c r="I2857" s="56"/>
      <c r="J2857" s="56"/>
      <c r="K2857" s="57"/>
      <c r="L2857" s="58" t="s">
        <v>609</v>
      </c>
      <c r="M2857" s="59"/>
      <c r="N2857" s="61">
        <v>3</v>
      </c>
      <c r="O2857" s="62"/>
      <c r="P2857" s="63"/>
      <c r="Q2857" s="64"/>
      <c r="R2857" s="64"/>
      <c r="S2857" s="65"/>
      <c r="T2857" s="63" t="str">
        <f t="shared" si="43"/>
        <v>-
-</v>
      </c>
      <c r="U2857" s="65"/>
      <c r="V2857" s="55" t="s">
        <v>3792</v>
      </c>
      <c r="W2857" s="56"/>
      <c r="X2857" s="57"/>
    </row>
    <row r="2858" spans="1:24" ht="37.65" customHeight="1">
      <c r="A2858" s="2"/>
      <c r="B2858" s="2"/>
      <c r="C2858" s="2"/>
      <c r="D2858" s="2"/>
      <c r="E2858" s="55" t="s">
        <v>3795</v>
      </c>
      <c r="F2858" s="56"/>
      <c r="G2858" s="56"/>
      <c r="H2858" s="56"/>
      <c r="I2858" s="56"/>
      <c r="J2858" s="56"/>
      <c r="K2858" s="57"/>
      <c r="L2858" s="58" t="s">
        <v>65</v>
      </c>
      <c r="M2858" s="59"/>
      <c r="N2858" s="61">
        <v>1</v>
      </c>
      <c r="O2858" s="62"/>
      <c r="P2858" s="63"/>
      <c r="Q2858" s="64"/>
      <c r="R2858" s="64"/>
      <c r="S2858" s="65"/>
      <c r="T2858" s="63" t="str">
        <f t="shared" si="43"/>
        <v>-
-</v>
      </c>
      <c r="U2858" s="65"/>
      <c r="V2858" s="55" t="s">
        <v>3796</v>
      </c>
      <c r="W2858" s="56"/>
      <c r="X2858" s="57"/>
    </row>
    <row r="2859" spans="1:24" ht="37.65" customHeight="1">
      <c r="A2859" s="2"/>
      <c r="B2859" s="2"/>
      <c r="C2859" s="2"/>
      <c r="D2859" s="2"/>
      <c r="E2859" s="55" t="s">
        <v>3797</v>
      </c>
      <c r="F2859" s="56"/>
      <c r="G2859" s="56"/>
      <c r="H2859" s="56"/>
      <c r="I2859" s="56"/>
      <c r="J2859" s="56"/>
      <c r="K2859" s="57"/>
      <c r="L2859" s="58" t="s">
        <v>65</v>
      </c>
      <c r="M2859" s="59"/>
      <c r="N2859" s="61">
        <v>1</v>
      </c>
      <c r="O2859" s="62"/>
      <c r="P2859" s="63"/>
      <c r="Q2859" s="64"/>
      <c r="R2859" s="64"/>
      <c r="S2859" s="65"/>
      <c r="T2859" s="63" t="str">
        <f t="shared" si="43"/>
        <v>-
-</v>
      </c>
      <c r="U2859" s="65"/>
      <c r="V2859" s="55" t="s">
        <v>3798</v>
      </c>
      <c r="W2859" s="56"/>
      <c r="X2859" s="57"/>
    </row>
    <row r="2860" spans="1:24" ht="18.75" customHeight="1">
      <c r="A2860" s="2"/>
      <c r="B2860" s="2"/>
      <c r="C2860" s="2"/>
      <c r="D2860" s="2"/>
      <c r="E2860" s="55" t="s">
        <v>3405</v>
      </c>
      <c r="F2860" s="56"/>
      <c r="G2860" s="56"/>
      <c r="H2860" s="56"/>
      <c r="I2860" s="56"/>
      <c r="J2860" s="56"/>
      <c r="K2860" s="57"/>
      <c r="L2860" s="58" t="s">
        <v>65</v>
      </c>
      <c r="M2860" s="59"/>
      <c r="N2860" s="61">
        <v>1</v>
      </c>
      <c r="O2860" s="62"/>
      <c r="P2860" s="63"/>
      <c r="Q2860" s="64"/>
      <c r="R2860" s="64"/>
      <c r="S2860" s="65"/>
      <c r="T2860" s="63" t="str">
        <f>IF(COUNT(N2860,P2860)=2,ROUND(N2860*P2860,2),"-")</f>
        <v>-</v>
      </c>
      <c r="U2860" s="65"/>
      <c r="V2860" s="55" t="s">
        <v>3572</v>
      </c>
      <c r="W2860" s="56"/>
      <c r="X2860" s="57"/>
    </row>
    <row r="2861" spans="1:24" ht="18.75" customHeight="1">
      <c r="A2861" s="2"/>
      <c r="B2861" s="2"/>
      <c r="C2861" s="2"/>
      <c r="D2861" s="2"/>
      <c r="E2861" s="55" t="s">
        <v>3407</v>
      </c>
      <c r="F2861" s="56"/>
      <c r="G2861" s="56"/>
      <c r="H2861" s="56"/>
      <c r="I2861" s="56"/>
      <c r="J2861" s="56"/>
      <c r="K2861" s="57"/>
      <c r="L2861" s="58" t="s">
        <v>65</v>
      </c>
      <c r="M2861" s="59"/>
      <c r="N2861" s="61">
        <v>1</v>
      </c>
      <c r="O2861" s="62"/>
      <c r="P2861" s="63" t="str">
        <f>IF(COUNT(T2851,T2852,T2853,T2854,T2855,T2856,T2857,T2858,T2859,T2860)=10,ROUND(SUM(T2851,T2852,T2853,T2854,T2855,T2856,T2857,T2858,T2859,T2860)*0.02,2),"")</f>
        <v/>
      </c>
      <c r="Q2861" s="64"/>
      <c r="R2861" s="64"/>
      <c r="S2861" s="65"/>
      <c r="T2861" s="63" t="str">
        <f>IF(COUNT(N2861,P2861)=2,ROUND(N2861*P2861,2),"-")</f>
        <v>-</v>
      </c>
      <c r="U2861" s="65"/>
      <c r="V2861" s="55" t="s">
        <v>3408</v>
      </c>
      <c r="W2861" s="56"/>
      <c r="X2861" s="57"/>
    </row>
    <row r="2862" spans="1:24" ht="18.899999999999999" customHeight="1">
      <c r="A2862" s="2"/>
      <c r="B2862" s="2"/>
      <c r="C2862" s="2"/>
      <c r="D2862" s="2"/>
      <c r="E2862" s="55" t="s">
        <v>3409</v>
      </c>
      <c r="F2862" s="56"/>
      <c r="G2862" s="56"/>
      <c r="H2862" s="56"/>
      <c r="I2862" s="56"/>
      <c r="J2862" s="56"/>
      <c r="K2862" s="57"/>
      <c r="L2862" s="58" t="s">
        <v>384</v>
      </c>
      <c r="M2862" s="59"/>
      <c r="N2862" s="61">
        <v>1</v>
      </c>
      <c r="O2862" s="62"/>
      <c r="P2862" s="66"/>
      <c r="Q2862" s="67"/>
      <c r="R2862" s="67"/>
      <c r="S2862" s="68"/>
      <c r="T2862" s="63" t="str">
        <f>IF(COUNT(T2851,T2852,T2853,T2854,T2855,T2856,T2857,T2858,T2859,T2860,T2861)=11,SUM(T2851,T2852,T2853,T2854,T2855,T2856,T2857,T2858,T2859,T2860,T2861),"-")</f>
        <v>-</v>
      </c>
      <c r="U2862" s="65"/>
      <c r="V2862" s="55"/>
      <c r="W2862" s="56"/>
      <c r="X2862" s="57"/>
    </row>
    <row r="2863" spans="1:24" ht="18.75" customHeight="1">
      <c r="A2863" s="2"/>
      <c r="B2863" s="2"/>
      <c r="C2863" s="2"/>
      <c r="D2863" s="2"/>
      <c r="E2863" s="55"/>
      <c r="F2863" s="56"/>
      <c r="G2863" s="56"/>
      <c r="H2863" s="56"/>
      <c r="I2863" s="56"/>
      <c r="J2863" s="56"/>
      <c r="K2863" s="57"/>
      <c r="L2863" s="58"/>
      <c r="M2863" s="59"/>
      <c r="N2863" s="69"/>
      <c r="O2863" s="70"/>
      <c r="P2863" s="69"/>
      <c r="Q2863" s="71"/>
      <c r="R2863" s="71"/>
      <c r="S2863" s="70"/>
      <c r="T2863" s="69"/>
      <c r="U2863" s="70"/>
      <c r="V2863" s="55"/>
      <c r="W2863" s="56"/>
      <c r="X2863" s="57"/>
    </row>
    <row r="2864" spans="1:24" ht="18.75" customHeight="1">
      <c r="A2864" s="2"/>
      <c r="B2864" s="2"/>
      <c r="C2864" s="2"/>
      <c r="D2864" s="2"/>
      <c r="E2864" s="55"/>
      <c r="F2864" s="56"/>
      <c r="G2864" s="56"/>
      <c r="H2864" s="56"/>
      <c r="I2864" s="56"/>
      <c r="J2864" s="56"/>
      <c r="K2864" s="57"/>
      <c r="L2864" s="58"/>
      <c r="M2864" s="59"/>
      <c r="N2864" s="69"/>
      <c r="O2864" s="70"/>
      <c r="P2864" s="69"/>
      <c r="Q2864" s="71"/>
      <c r="R2864" s="71"/>
      <c r="S2864" s="70"/>
      <c r="T2864" s="69"/>
      <c r="U2864" s="70"/>
      <c r="V2864" s="55"/>
      <c r="W2864" s="56"/>
      <c r="X2864" s="57"/>
    </row>
    <row r="2865" spans="1:24" ht="18.75" customHeight="1">
      <c r="A2865" s="2"/>
      <c r="B2865" s="2"/>
      <c r="C2865" s="2"/>
      <c r="D2865" s="2"/>
      <c r="E2865" s="55"/>
      <c r="F2865" s="56"/>
      <c r="G2865" s="56"/>
      <c r="H2865" s="56"/>
      <c r="I2865" s="56"/>
      <c r="J2865" s="56"/>
      <c r="K2865" s="57"/>
      <c r="L2865" s="58"/>
      <c r="M2865" s="59"/>
      <c r="N2865" s="69"/>
      <c r="O2865" s="70"/>
      <c r="P2865" s="69"/>
      <c r="Q2865" s="71"/>
      <c r="R2865" s="71"/>
      <c r="S2865" s="70"/>
      <c r="T2865" s="69"/>
      <c r="U2865" s="70"/>
      <c r="V2865" s="55"/>
      <c r="W2865" s="56"/>
      <c r="X2865" s="57"/>
    </row>
    <row r="2866" spans="1:24" ht="18.75" customHeight="1">
      <c r="A2866" s="2"/>
      <c r="B2866" s="2"/>
      <c r="C2866" s="2"/>
      <c r="D2866" s="2"/>
      <c r="E2866" s="55"/>
      <c r="F2866" s="56"/>
      <c r="G2866" s="56"/>
      <c r="H2866" s="56"/>
      <c r="I2866" s="56"/>
      <c r="J2866" s="56"/>
      <c r="K2866" s="57"/>
      <c r="L2866" s="58"/>
      <c r="M2866" s="59"/>
      <c r="N2866" s="69"/>
      <c r="O2866" s="70"/>
      <c r="P2866" s="69"/>
      <c r="Q2866" s="71"/>
      <c r="R2866" s="71"/>
      <c r="S2866" s="70"/>
      <c r="T2866" s="69"/>
      <c r="U2866" s="70"/>
      <c r="V2866" s="55"/>
      <c r="W2866" s="56"/>
      <c r="X2866" s="57"/>
    </row>
    <row r="2867" spans="1:24" ht="18.75" customHeight="1">
      <c r="A2867" s="2"/>
      <c r="B2867" s="2"/>
      <c r="C2867" s="2"/>
      <c r="D2867" s="2"/>
      <c r="E2867" s="55"/>
      <c r="F2867" s="56"/>
      <c r="G2867" s="56"/>
      <c r="H2867" s="56"/>
      <c r="I2867" s="56"/>
      <c r="J2867" s="56"/>
      <c r="K2867" s="57"/>
      <c r="L2867" s="58"/>
      <c r="M2867" s="59"/>
      <c r="N2867" s="69"/>
      <c r="O2867" s="70"/>
      <c r="P2867" s="69"/>
      <c r="Q2867" s="71"/>
      <c r="R2867" s="71"/>
      <c r="S2867" s="70"/>
      <c r="T2867" s="69"/>
      <c r="U2867" s="70"/>
      <c r="V2867" s="55"/>
      <c r="W2867" s="56"/>
      <c r="X2867" s="57"/>
    </row>
    <row r="2868" spans="1:24" ht="18.75" customHeight="1">
      <c r="A2868" s="2"/>
      <c r="B2868" s="2"/>
      <c r="C2868" s="2"/>
      <c r="D2868" s="2"/>
      <c r="E2868" s="55"/>
      <c r="F2868" s="56"/>
      <c r="G2868" s="56"/>
      <c r="H2868" s="56"/>
      <c r="I2868" s="56"/>
      <c r="J2868" s="56"/>
      <c r="K2868" s="57"/>
      <c r="L2868" s="58"/>
      <c r="M2868" s="59"/>
      <c r="N2868" s="69"/>
      <c r="O2868" s="70"/>
      <c r="P2868" s="69"/>
      <c r="Q2868" s="71"/>
      <c r="R2868" s="71"/>
      <c r="S2868" s="70"/>
      <c r="T2868" s="69"/>
      <c r="U2868" s="70"/>
      <c r="V2868" s="55"/>
      <c r="W2868" s="56"/>
      <c r="X2868" s="57"/>
    </row>
    <row r="2869" spans="1:24" ht="18.75" customHeight="1">
      <c r="A2869" s="2"/>
      <c r="B2869" s="2"/>
      <c r="C2869" s="2"/>
      <c r="D2869" s="2"/>
      <c r="E2869" s="55"/>
      <c r="F2869" s="56"/>
      <c r="G2869" s="56"/>
      <c r="H2869" s="56"/>
      <c r="I2869" s="56"/>
      <c r="J2869" s="56"/>
      <c r="K2869" s="57"/>
      <c r="L2869" s="58"/>
      <c r="M2869" s="59"/>
      <c r="N2869" s="69"/>
      <c r="O2869" s="70"/>
      <c r="P2869" s="69"/>
      <c r="Q2869" s="71"/>
      <c r="R2869" s="71"/>
      <c r="S2869" s="70"/>
      <c r="T2869" s="69"/>
      <c r="U2869" s="70"/>
      <c r="V2869" s="55"/>
      <c r="W2869" s="56"/>
      <c r="X2869" s="57"/>
    </row>
    <row r="2870" spans="1:24" ht="37.65" customHeight="1">
      <c r="A2870" s="2"/>
      <c r="B2870" s="2"/>
      <c r="C2870" s="2"/>
      <c r="D2870" s="2"/>
      <c r="E2870" s="55" t="s">
        <v>3410</v>
      </c>
      <c r="F2870" s="56"/>
      <c r="G2870" s="56"/>
      <c r="H2870" s="56"/>
      <c r="I2870" s="56"/>
      <c r="J2870" s="56"/>
      <c r="K2870" s="56"/>
      <c r="L2870" s="56"/>
      <c r="M2870" s="57"/>
      <c r="N2870" s="58" t="s">
        <v>3799</v>
      </c>
      <c r="O2870" s="60"/>
      <c r="P2870" s="60"/>
      <c r="Q2870" s="60"/>
      <c r="R2870" s="60"/>
      <c r="S2870" s="59"/>
      <c r="T2870" s="72" t="str">
        <f>IF(COUNT(T2862,N2862)=2,IF(N2862=0,"-",ROUND(T2862/N2862,2)),"-")</f>
        <v>-</v>
      </c>
      <c r="U2870" s="73"/>
      <c r="V2870" s="55"/>
      <c r="W2870" s="56"/>
      <c r="X2870" s="57"/>
    </row>
    <row r="2871" spans="1:24" ht="49.5" customHeight="1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</row>
    <row r="2872" spans="1:24" ht="12" customHeight="1">
      <c r="A2872" s="2"/>
      <c r="B2872" s="2"/>
      <c r="C2872" s="75" t="s">
        <v>42</v>
      </c>
      <c r="D2872" s="75"/>
      <c r="E2872" s="75"/>
      <c r="F2872" s="75"/>
      <c r="G2872" s="75"/>
      <c r="H2872" s="2"/>
      <c r="I2872" s="75" t="s">
        <v>43</v>
      </c>
      <c r="J2872" s="75"/>
      <c r="K2872" s="2"/>
      <c r="L2872" s="2"/>
      <c r="M2872" s="75" t="s">
        <v>44</v>
      </c>
      <c r="N2872" s="75"/>
      <c r="O2872" s="2"/>
      <c r="P2872" s="2"/>
      <c r="Q2872" s="10" t="s">
        <v>43</v>
      </c>
      <c r="R2872" s="2"/>
      <c r="S2872" s="2"/>
      <c r="T2872" s="2"/>
      <c r="U2872" s="2"/>
      <c r="V2872" s="2"/>
      <c r="W2872" s="2"/>
      <c r="X2872" s="2"/>
    </row>
    <row r="2873" spans="1:24" ht="6.45" customHeight="1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</row>
    <row r="2874" spans="1:24" ht="20.85" customHeight="1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</row>
    <row r="2875" spans="1:24" ht="18" customHeight="1">
      <c r="A2875" s="74" t="s">
        <v>0</v>
      </c>
      <c r="B2875" s="74"/>
      <c r="C2875" s="74"/>
      <c r="D2875" s="74"/>
      <c r="E2875" s="74"/>
      <c r="F2875" s="74"/>
      <c r="G2875" s="74"/>
      <c r="H2875" s="74"/>
      <c r="I2875" s="74"/>
      <c r="J2875" s="74"/>
      <c r="K2875" s="74"/>
      <c r="L2875" s="74"/>
      <c r="M2875" s="74"/>
      <c r="N2875" s="74"/>
      <c r="O2875" s="74"/>
      <c r="P2875" s="74"/>
      <c r="Q2875" s="74"/>
      <c r="R2875" s="74"/>
      <c r="S2875" s="74"/>
      <c r="T2875" s="74"/>
      <c r="U2875" s="74"/>
      <c r="V2875" s="74"/>
      <c r="W2875" s="74"/>
      <c r="X2875" s="74"/>
    </row>
    <row r="2876" spans="1:24" ht="6" customHeight="1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</row>
    <row r="2877" spans="1:24" ht="18" customHeight="1">
      <c r="A2877" s="74" t="s">
        <v>3387</v>
      </c>
      <c r="B2877" s="74"/>
      <c r="C2877" s="74"/>
      <c r="D2877" s="74"/>
      <c r="E2877" s="74"/>
      <c r="F2877" s="74"/>
      <c r="G2877" s="74"/>
      <c r="H2877" s="74"/>
      <c r="I2877" s="74"/>
      <c r="J2877" s="74"/>
      <c r="K2877" s="74"/>
      <c r="L2877" s="74"/>
      <c r="M2877" s="74"/>
      <c r="N2877" s="74"/>
      <c r="O2877" s="74"/>
      <c r="P2877" s="74"/>
      <c r="Q2877" s="74"/>
      <c r="R2877" s="74"/>
      <c r="S2877" s="74"/>
      <c r="T2877" s="74"/>
      <c r="U2877" s="74"/>
      <c r="V2877" s="74"/>
      <c r="W2877" s="74"/>
      <c r="X2877" s="74"/>
    </row>
    <row r="2878" spans="1:24" ht="4.05" customHeight="1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</row>
    <row r="2879" spans="1:24" ht="12" customHeight="1">
      <c r="A2879" s="2"/>
      <c r="B2879" s="2"/>
      <c r="C2879" s="2"/>
      <c r="D2879" s="2"/>
      <c r="E2879" s="2"/>
      <c r="F2879" s="75" t="s">
        <v>3388</v>
      </c>
      <c r="G2879" s="75"/>
      <c r="H2879" s="75"/>
      <c r="I2879" s="75"/>
      <c r="J2879" s="75"/>
      <c r="K2879" s="75"/>
      <c r="L2879" s="75"/>
      <c r="M2879" s="75"/>
      <c r="N2879" s="75"/>
      <c r="O2879" s="75"/>
      <c r="P2879" s="75"/>
      <c r="Q2879" s="75"/>
      <c r="R2879" s="75"/>
      <c r="S2879" s="2"/>
      <c r="T2879" s="2"/>
      <c r="U2879" s="2"/>
      <c r="V2879" s="2"/>
      <c r="W2879" s="2"/>
      <c r="X2879" s="2"/>
    </row>
    <row r="2880" spans="1:24" ht="1.05" customHeight="1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</row>
    <row r="2881" spans="1:24" ht="2.7" customHeight="1">
      <c r="A2881" s="2"/>
      <c r="B2881" s="2"/>
      <c r="C2881" s="2"/>
      <c r="D2881" s="2"/>
      <c r="E2881" s="2"/>
      <c r="F2881" s="75" t="s">
        <v>3389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</row>
    <row r="2882" spans="1:24" ht="9.15" customHeight="1">
      <c r="A2882" s="2"/>
      <c r="B2882" s="2"/>
      <c r="C2882" s="2"/>
      <c r="D2882" s="2"/>
      <c r="E2882" s="2"/>
      <c r="F2882" s="75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76" t="s">
        <v>2</v>
      </c>
      <c r="V2882" s="76"/>
      <c r="W2882" s="76"/>
      <c r="X2882" s="76"/>
    </row>
    <row r="2883" spans="1:24" ht="2.7" customHeight="1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76"/>
      <c r="V2883" s="76"/>
      <c r="W2883" s="76"/>
      <c r="X2883" s="76"/>
    </row>
    <row r="2884" spans="1:24" ht="0.45" customHeight="1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</row>
    <row r="2885" spans="1:24" ht="2.1" customHeight="1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75" t="s">
        <v>3810</v>
      </c>
      <c r="V2885" s="75"/>
      <c r="W2885" s="75"/>
      <c r="X2885" s="2"/>
    </row>
    <row r="2886" spans="1:24" ht="9.75" customHeight="1">
      <c r="A2886" s="2"/>
      <c r="B2886" s="75" t="s">
        <v>3391</v>
      </c>
      <c r="C2886" s="75"/>
      <c r="D2886" s="2"/>
      <c r="E2886" s="2"/>
      <c r="F2886" s="75" t="s">
        <v>3392</v>
      </c>
      <c r="G2886" s="75"/>
      <c r="H2886" s="75"/>
      <c r="I2886" s="75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75"/>
      <c r="V2886" s="75"/>
      <c r="W2886" s="75"/>
      <c r="X2886" s="2"/>
    </row>
    <row r="2887" spans="1:24" ht="2.1" customHeight="1">
      <c r="A2887" s="2"/>
      <c r="B2887" s="75"/>
      <c r="C2887" s="75"/>
      <c r="D2887" s="2"/>
      <c r="E2887" s="2"/>
      <c r="F2887" s="75"/>
      <c r="G2887" s="75"/>
      <c r="H2887" s="75"/>
      <c r="I2887" s="75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</row>
    <row r="2888" spans="1:24" ht="1.8" customHeight="1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</row>
    <row r="2889" spans="1:24" ht="36.75" customHeight="1">
      <c r="A2889" s="49" t="s">
        <v>393</v>
      </c>
      <c r="B2889" s="50"/>
      <c r="C2889" s="50"/>
      <c r="D2889" s="51"/>
      <c r="E2889" s="49" t="s">
        <v>3811</v>
      </c>
      <c r="F2889" s="50"/>
      <c r="G2889" s="50"/>
      <c r="H2889" s="50"/>
      <c r="I2889" s="50"/>
      <c r="J2889" s="50"/>
      <c r="K2889" s="50"/>
      <c r="L2889" s="50"/>
      <c r="M2889" s="51"/>
      <c r="N2889" s="52" t="s">
        <v>3775</v>
      </c>
      <c r="O2889" s="53"/>
      <c r="P2889" s="53"/>
      <c r="Q2889" s="53"/>
      <c r="R2889" s="53"/>
      <c r="S2889" s="54"/>
      <c r="T2889" s="49" t="s">
        <v>3812</v>
      </c>
      <c r="U2889" s="50"/>
      <c r="V2889" s="50"/>
      <c r="W2889" s="50"/>
      <c r="X2889" s="51"/>
    </row>
    <row r="2890" spans="1:24" ht="18.75" customHeight="1">
      <c r="A2890" s="2"/>
      <c r="B2890" s="2"/>
      <c r="C2890" s="2"/>
      <c r="D2890" s="2"/>
      <c r="E2890" s="55" t="s">
        <v>3396</v>
      </c>
      <c r="F2890" s="56"/>
      <c r="G2890" s="56"/>
      <c r="H2890" s="56"/>
      <c r="I2890" s="56"/>
      <c r="J2890" s="56"/>
      <c r="K2890" s="57"/>
      <c r="L2890" s="58" t="s">
        <v>3397</v>
      </c>
      <c r="M2890" s="59"/>
      <c r="N2890" s="58" t="s">
        <v>3398</v>
      </c>
      <c r="O2890" s="59"/>
      <c r="P2890" s="58" t="s">
        <v>3399</v>
      </c>
      <c r="Q2890" s="60"/>
      <c r="R2890" s="60"/>
      <c r="S2890" s="59"/>
      <c r="T2890" s="58" t="s">
        <v>3400</v>
      </c>
      <c r="U2890" s="59"/>
      <c r="V2890" s="58" t="s">
        <v>53</v>
      </c>
      <c r="W2890" s="60"/>
      <c r="X2890" s="59"/>
    </row>
    <row r="2891" spans="1:24" ht="56.55" customHeight="1">
      <c r="A2891" s="2"/>
      <c r="B2891" s="2"/>
      <c r="C2891" s="2"/>
      <c r="D2891" s="2"/>
      <c r="E2891" s="55" t="s">
        <v>3777</v>
      </c>
      <c r="F2891" s="56"/>
      <c r="G2891" s="56"/>
      <c r="H2891" s="56"/>
      <c r="I2891" s="56"/>
      <c r="J2891" s="56"/>
      <c r="K2891" s="57"/>
      <c r="L2891" s="58" t="s">
        <v>65</v>
      </c>
      <c r="M2891" s="59"/>
      <c r="N2891" s="61">
        <v>1</v>
      </c>
      <c r="O2891" s="62"/>
      <c r="P2891" s="63"/>
      <c r="Q2891" s="64"/>
      <c r="R2891" s="64"/>
      <c r="S2891" s="65"/>
      <c r="T2891" s="63" t="str">
        <f>IF(COUNT(N2891,P2891)=2,ROUND(N2891*P2891,2),"-
-
-")</f>
        <v>-
-
-</v>
      </c>
      <c r="U2891" s="65"/>
      <c r="V2891" s="55" t="s">
        <v>3778</v>
      </c>
      <c r="W2891" s="56"/>
      <c r="X2891" s="57"/>
    </row>
    <row r="2892" spans="1:24" ht="37.65" customHeight="1">
      <c r="A2892" s="2"/>
      <c r="B2892" s="2"/>
      <c r="C2892" s="2"/>
      <c r="D2892" s="2"/>
      <c r="E2892" s="55" t="s">
        <v>3779</v>
      </c>
      <c r="F2892" s="56"/>
      <c r="G2892" s="56"/>
      <c r="H2892" s="56"/>
      <c r="I2892" s="56"/>
      <c r="J2892" s="56"/>
      <c r="K2892" s="57"/>
      <c r="L2892" s="58" t="s">
        <v>384</v>
      </c>
      <c r="M2892" s="59"/>
      <c r="N2892" s="61">
        <v>1</v>
      </c>
      <c r="O2892" s="62"/>
      <c r="P2892" s="63"/>
      <c r="Q2892" s="64"/>
      <c r="R2892" s="64"/>
      <c r="S2892" s="65"/>
      <c r="T2892" s="63" t="str">
        <f t="shared" ref="T2892:T2897" si="44">IF(COUNT(N2892,P2892)=2,ROUND(N2892*P2892,2),"-
-")</f>
        <v>-
-</v>
      </c>
      <c r="U2892" s="65"/>
      <c r="V2892" s="55" t="s">
        <v>3780</v>
      </c>
      <c r="W2892" s="56"/>
      <c r="X2892" s="57"/>
    </row>
    <row r="2893" spans="1:24" ht="37.65" customHeight="1">
      <c r="A2893" s="2"/>
      <c r="B2893" s="2"/>
      <c r="C2893" s="2"/>
      <c r="D2893" s="2"/>
      <c r="E2893" s="55" t="s">
        <v>3781</v>
      </c>
      <c r="F2893" s="56"/>
      <c r="G2893" s="56"/>
      <c r="H2893" s="56"/>
      <c r="I2893" s="56"/>
      <c r="J2893" s="56"/>
      <c r="K2893" s="57"/>
      <c r="L2893" s="58" t="s">
        <v>384</v>
      </c>
      <c r="M2893" s="59"/>
      <c r="N2893" s="61">
        <v>1</v>
      </c>
      <c r="O2893" s="62"/>
      <c r="P2893" s="63"/>
      <c r="Q2893" s="64"/>
      <c r="R2893" s="64"/>
      <c r="S2893" s="65"/>
      <c r="T2893" s="63" t="str">
        <f t="shared" si="44"/>
        <v>-
-</v>
      </c>
      <c r="U2893" s="65"/>
      <c r="V2893" s="55" t="s">
        <v>3782</v>
      </c>
      <c r="W2893" s="56"/>
      <c r="X2893" s="57"/>
    </row>
    <row r="2894" spans="1:24" ht="37.65" customHeight="1">
      <c r="A2894" s="2"/>
      <c r="B2894" s="2"/>
      <c r="C2894" s="2"/>
      <c r="D2894" s="2"/>
      <c r="E2894" s="55" t="s">
        <v>3813</v>
      </c>
      <c r="F2894" s="56"/>
      <c r="G2894" s="56"/>
      <c r="H2894" s="56"/>
      <c r="I2894" s="56"/>
      <c r="J2894" s="56"/>
      <c r="K2894" s="57"/>
      <c r="L2894" s="58" t="s">
        <v>122</v>
      </c>
      <c r="M2894" s="59"/>
      <c r="N2894" s="61">
        <v>1</v>
      </c>
      <c r="O2894" s="62"/>
      <c r="P2894" s="63"/>
      <c r="Q2894" s="64"/>
      <c r="R2894" s="64"/>
      <c r="S2894" s="65"/>
      <c r="T2894" s="63" t="str">
        <f t="shared" si="44"/>
        <v>-
-</v>
      </c>
      <c r="U2894" s="65"/>
      <c r="V2894" s="55" t="s">
        <v>3814</v>
      </c>
      <c r="W2894" s="56"/>
      <c r="X2894" s="57"/>
    </row>
    <row r="2895" spans="1:24" ht="37.65" customHeight="1">
      <c r="A2895" s="2"/>
      <c r="B2895" s="2"/>
      <c r="C2895" s="2"/>
      <c r="D2895" s="2"/>
      <c r="E2895" s="55" t="s">
        <v>3793</v>
      </c>
      <c r="F2895" s="56"/>
      <c r="G2895" s="56"/>
      <c r="H2895" s="56"/>
      <c r="I2895" s="56"/>
      <c r="J2895" s="56"/>
      <c r="K2895" s="57"/>
      <c r="L2895" s="58" t="s">
        <v>521</v>
      </c>
      <c r="M2895" s="59"/>
      <c r="N2895" s="61">
        <v>3</v>
      </c>
      <c r="O2895" s="62"/>
      <c r="P2895" s="63"/>
      <c r="Q2895" s="64"/>
      <c r="R2895" s="64"/>
      <c r="S2895" s="65"/>
      <c r="T2895" s="63" t="str">
        <f t="shared" si="44"/>
        <v>-
-</v>
      </c>
      <c r="U2895" s="65"/>
      <c r="V2895" s="55" t="s">
        <v>3794</v>
      </c>
      <c r="W2895" s="56"/>
      <c r="X2895" s="57"/>
    </row>
    <row r="2896" spans="1:24" ht="37.65" customHeight="1">
      <c r="A2896" s="2"/>
      <c r="B2896" s="2"/>
      <c r="C2896" s="2"/>
      <c r="D2896" s="2"/>
      <c r="E2896" s="55" t="s">
        <v>3795</v>
      </c>
      <c r="F2896" s="56"/>
      <c r="G2896" s="56"/>
      <c r="H2896" s="56"/>
      <c r="I2896" s="56"/>
      <c r="J2896" s="56"/>
      <c r="K2896" s="57"/>
      <c r="L2896" s="58" t="s">
        <v>65</v>
      </c>
      <c r="M2896" s="59"/>
      <c r="N2896" s="61">
        <v>1</v>
      </c>
      <c r="O2896" s="62"/>
      <c r="P2896" s="63"/>
      <c r="Q2896" s="64"/>
      <c r="R2896" s="64"/>
      <c r="S2896" s="65"/>
      <c r="T2896" s="63" t="str">
        <f t="shared" si="44"/>
        <v>-
-</v>
      </c>
      <c r="U2896" s="65"/>
      <c r="V2896" s="55" t="s">
        <v>3796</v>
      </c>
      <c r="W2896" s="56"/>
      <c r="X2896" s="57"/>
    </row>
    <row r="2897" spans="1:24" ht="37.65" customHeight="1">
      <c r="A2897" s="2"/>
      <c r="B2897" s="2"/>
      <c r="C2897" s="2"/>
      <c r="D2897" s="2"/>
      <c r="E2897" s="55" t="s">
        <v>3797</v>
      </c>
      <c r="F2897" s="56"/>
      <c r="G2897" s="56"/>
      <c r="H2897" s="56"/>
      <c r="I2897" s="56"/>
      <c r="J2897" s="56"/>
      <c r="K2897" s="57"/>
      <c r="L2897" s="58" t="s">
        <v>65</v>
      </c>
      <c r="M2897" s="59"/>
      <c r="N2897" s="61">
        <v>1</v>
      </c>
      <c r="O2897" s="62"/>
      <c r="P2897" s="63"/>
      <c r="Q2897" s="64"/>
      <c r="R2897" s="64"/>
      <c r="S2897" s="65"/>
      <c r="T2897" s="63" t="str">
        <f t="shared" si="44"/>
        <v>-
-</v>
      </c>
      <c r="U2897" s="65"/>
      <c r="V2897" s="55" t="s">
        <v>3798</v>
      </c>
      <c r="W2897" s="56"/>
      <c r="X2897" s="57"/>
    </row>
    <row r="2898" spans="1:24" ht="18.75" customHeight="1">
      <c r="A2898" s="2"/>
      <c r="B2898" s="2"/>
      <c r="C2898" s="2"/>
      <c r="D2898" s="2"/>
      <c r="E2898" s="55" t="s">
        <v>3405</v>
      </c>
      <c r="F2898" s="56"/>
      <c r="G2898" s="56"/>
      <c r="H2898" s="56"/>
      <c r="I2898" s="56"/>
      <c r="J2898" s="56"/>
      <c r="K2898" s="57"/>
      <c r="L2898" s="58" t="s">
        <v>65</v>
      </c>
      <c r="M2898" s="59"/>
      <c r="N2898" s="61">
        <v>1</v>
      </c>
      <c r="O2898" s="62"/>
      <c r="P2898" s="63"/>
      <c r="Q2898" s="64"/>
      <c r="R2898" s="64"/>
      <c r="S2898" s="65"/>
      <c r="T2898" s="63" t="str">
        <f>IF(COUNT(N2898,P2898)=2,ROUND(N2898*P2898,2),"-")</f>
        <v>-</v>
      </c>
      <c r="U2898" s="65"/>
      <c r="V2898" s="55" t="s">
        <v>3572</v>
      </c>
      <c r="W2898" s="56"/>
      <c r="X2898" s="57"/>
    </row>
    <row r="2899" spans="1:24" ht="18.75" customHeight="1">
      <c r="A2899" s="2"/>
      <c r="B2899" s="2"/>
      <c r="C2899" s="2"/>
      <c r="D2899" s="2"/>
      <c r="E2899" s="55" t="s">
        <v>3407</v>
      </c>
      <c r="F2899" s="56"/>
      <c r="G2899" s="56"/>
      <c r="H2899" s="56"/>
      <c r="I2899" s="56"/>
      <c r="J2899" s="56"/>
      <c r="K2899" s="57"/>
      <c r="L2899" s="58" t="s">
        <v>65</v>
      </c>
      <c r="M2899" s="59"/>
      <c r="N2899" s="61">
        <v>1</v>
      </c>
      <c r="O2899" s="62"/>
      <c r="P2899" s="63" t="str">
        <f>IF(COUNT(T2891,T2892,T2893,T2894,T2895,T2896,T2897,T2898)=8,ROUND(SUM(T2891,T2892,T2893,T2894,T2895,T2896,T2897,T2898)*0.02,2),"")</f>
        <v/>
      </c>
      <c r="Q2899" s="64"/>
      <c r="R2899" s="64"/>
      <c r="S2899" s="65"/>
      <c r="T2899" s="63" t="str">
        <f>IF(COUNT(N2899,P2899)=2,ROUND(N2899*P2899,2),"-")</f>
        <v>-</v>
      </c>
      <c r="U2899" s="65"/>
      <c r="V2899" s="55" t="s">
        <v>3408</v>
      </c>
      <c r="W2899" s="56"/>
      <c r="X2899" s="57"/>
    </row>
    <row r="2900" spans="1:24" ht="18.899999999999999" customHeight="1">
      <c r="A2900" s="2"/>
      <c r="B2900" s="2"/>
      <c r="C2900" s="2"/>
      <c r="D2900" s="2"/>
      <c r="E2900" s="55" t="s">
        <v>3409</v>
      </c>
      <c r="F2900" s="56"/>
      <c r="G2900" s="56"/>
      <c r="H2900" s="56"/>
      <c r="I2900" s="56"/>
      <c r="J2900" s="56"/>
      <c r="K2900" s="57"/>
      <c r="L2900" s="58" t="s">
        <v>384</v>
      </c>
      <c r="M2900" s="59"/>
      <c r="N2900" s="61">
        <v>1</v>
      </c>
      <c r="O2900" s="62"/>
      <c r="P2900" s="66"/>
      <c r="Q2900" s="67"/>
      <c r="R2900" s="67"/>
      <c r="S2900" s="68"/>
      <c r="T2900" s="63" t="str">
        <f>IF(COUNT(T2891,T2892,T2893,T2894,T2895,T2896,T2897,T2898,T2899)=9,SUM(T2891,T2892,T2893,T2894,T2895,T2896,T2897,T2898,T2899),"-")</f>
        <v>-</v>
      </c>
      <c r="U2900" s="65"/>
      <c r="V2900" s="55"/>
      <c r="W2900" s="56"/>
      <c r="X2900" s="57"/>
    </row>
    <row r="2901" spans="1:24" ht="18.75" customHeight="1">
      <c r="A2901" s="2"/>
      <c r="B2901" s="2"/>
      <c r="C2901" s="2"/>
      <c r="D2901" s="2"/>
      <c r="E2901" s="55"/>
      <c r="F2901" s="56"/>
      <c r="G2901" s="56"/>
      <c r="H2901" s="56"/>
      <c r="I2901" s="56"/>
      <c r="J2901" s="56"/>
      <c r="K2901" s="57"/>
      <c r="L2901" s="58"/>
      <c r="M2901" s="59"/>
      <c r="N2901" s="69"/>
      <c r="O2901" s="70"/>
      <c r="P2901" s="69"/>
      <c r="Q2901" s="71"/>
      <c r="R2901" s="71"/>
      <c r="S2901" s="70"/>
      <c r="T2901" s="69"/>
      <c r="U2901" s="70"/>
      <c r="V2901" s="55"/>
      <c r="W2901" s="56"/>
      <c r="X2901" s="57"/>
    </row>
    <row r="2902" spans="1:24" ht="18.75" customHeight="1">
      <c r="A2902" s="2"/>
      <c r="B2902" s="2"/>
      <c r="C2902" s="2"/>
      <c r="D2902" s="2"/>
      <c r="E2902" s="55"/>
      <c r="F2902" s="56"/>
      <c r="G2902" s="56"/>
      <c r="H2902" s="56"/>
      <c r="I2902" s="56"/>
      <c r="J2902" s="56"/>
      <c r="K2902" s="57"/>
      <c r="L2902" s="58"/>
      <c r="M2902" s="59"/>
      <c r="N2902" s="69"/>
      <c r="O2902" s="70"/>
      <c r="P2902" s="69"/>
      <c r="Q2902" s="71"/>
      <c r="R2902" s="71"/>
      <c r="S2902" s="70"/>
      <c r="T2902" s="69"/>
      <c r="U2902" s="70"/>
      <c r="V2902" s="55"/>
      <c r="W2902" s="56"/>
      <c r="X2902" s="57"/>
    </row>
    <row r="2903" spans="1:24" ht="18.75" customHeight="1">
      <c r="A2903" s="2"/>
      <c r="B2903" s="2"/>
      <c r="C2903" s="2"/>
      <c r="D2903" s="2"/>
      <c r="E2903" s="55"/>
      <c r="F2903" s="56"/>
      <c r="G2903" s="56"/>
      <c r="H2903" s="56"/>
      <c r="I2903" s="56"/>
      <c r="J2903" s="56"/>
      <c r="K2903" s="57"/>
      <c r="L2903" s="58"/>
      <c r="M2903" s="59"/>
      <c r="N2903" s="69"/>
      <c r="O2903" s="70"/>
      <c r="P2903" s="69"/>
      <c r="Q2903" s="71"/>
      <c r="R2903" s="71"/>
      <c r="S2903" s="70"/>
      <c r="T2903" s="69"/>
      <c r="U2903" s="70"/>
      <c r="V2903" s="55"/>
      <c r="W2903" s="56"/>
      <c r="X2903" s="57"/>
    </row>
    <row r="2904" spans="1:24" ht="18.75" customHeight="1">
      <c r="A2904" s="2"/>
      <c r="B2904" s="2"/>
      <c r="C2904" s="2"/>
      <c r="D2904" s="2"/>
      <c r="E2904" s="55"/>
      <c r="F2904" s="56"/>
      <c r="G2904" s="56"/>
      <c r="H2904" s="56"/>
      <c r="I2904" s="56"/>
      <c r="J2904" s="56"/>
      <c r="K2904" s="57"/>
      <c r="L2904" s="58"/>
      <c r="M2904" s="59"/>
      <c r="N2904" s="69"/>
      <c r="O2904" s="70"/>
      <c r="P2904" s="69"/>
      <c r="Q2904" s="71"/>
      <c r="R2904" s="71"/>
      <c r="S2904" s="70"/>
      <c r="T2904" s="69"/>
      <c r="U2904" s="70"/>
      <c r="V2904" s="55"/>
      <c r="W2904" s="56"/>
      <c r="X2904" s="57"/>
    </row>
    <row r="2905" spans="1:24" ht="18.75" customHeight="1">
      <c r="A2905" s="2"/>
      <c r="B2905" s="2"/>
      <c r="C2905" s="2"/>
      <c r="D2905" s="2"/>
      <c r="E2905" s="55"/>
      <c r="F2905" s="56"/>
      <c r="G2905" s="56"/>
      <c r="H2905" s="56"/>
      <c r="I2905" s="56"/>
      <c r="J2905" s="56"/>
      <c r="K2905" s="57"/>
      <c r="L2905" s="58"/>
      <c r="M2905" s="59"/>
      <c r="N2905" s="69"/>
      <c r="O2905" s="70"/>
      <c r="P2905" s="69"/>
      <c r="Q2905" s="71"/>
      <c r="R2905" s="71"/>
      <c r="S2905" s="70"/>
      <c r="T2905" s="69"/>
      <c r="U2905" s="70"/>
      <c r="V2905" s="55"/>
      <c r="W2905" s="56"/>
      <c r="X2905" s="57"/>
    </row>
    <row r="2906" spans="1:24" ht="18.75" customHeight="1">
      <c r="A2906" s="2"/>
      <c r="B2906" s="2"/>
      <c r="C2906" s="2"/>
      <c r="D2906" s="2"/>
      <c r="E2906" s="55"/>
      <c r="F2906" s="56"/>
      <c r="G2906" s="56"/>
      <c r="H2906" s="56"/>
      <c r="I2906" s="56"/>
      <c r="J2906" s="56"/>
      <c r="K2906" s="57"/>
      <c r="L2906" s="58"/>
      <c r="M2906" s="59"/>
      <c r="N2906" s="69"/>
      <c r="O2906" s="70"/>
      <c r="P2906" s="69"/>
      <c r="Q2906" s="71"/>
      <c r="R2906" s="71"/>
      <c r="S2906" s="70"/>
      <c r="T2906" s="69"/>
      <c r="U2906" s="70"/>
      <c r="V2906" s="55"/>
      <c r="W2906" s="56"/>
      <c r="X2906" s="57"/>
    </row>
    <row r="2907" spans="1:24" ht="18.75" customHeight="1">
      <c r="A2907" s="2"/>
      <c r="B2907" s="2"/>
      <c r="C2907" s="2"/>
      <c r="D2907" s="2"/>
      <c r="E2907" s="55"/>
      <c r="F2907" s="56"/>
      <c r="G2907" s="56"/>
      <c r="H2907" s="56"/>
      <c r="I2907" s="56"/>
      <c r="J2907" s="56"/>
      <c r="K2907" s="57"/>
      <c r="L2907" s="58"/>
      <c r="M2907" s="59"/>
      <c r="N2907" s="69"/>
      <c r="O2907" s="70"/>
      <c r="P2907" s="69"/>
      <c r="Q2907" s="71"/>
      <c r="R2907" s="71"/>
      <c r="S2907" s="70"/>
      <c r="T2907" s="69"/>
      <c r="U2907" s="70"/>
      <c r="V2907" s="55"/>
      <c r="W2907" s="56"/>
      <c r="X2907" s="57"/>
    </row>
    <row r="2908" spans="1:24" ht="18.75" customHeight="1">
      <c r="A2908" s="2"/>
      <c r="B2908" s="2"/>
      <c r="C2908" s="2"/>
      <c r="D2908" s="2"/>
      <c r="E2908" s="55"/>
      <c r="F2908" s="56"/>
      <c r="G2908" s="56"/>
      <c r="H2908" s="56"/>
      <c r="I2908" s="56"/>
      <c r="J2908" s="56"/>
      <c r="K2908" s="57"/>
      <c r="L2908" s="58"/>
      <c r="M2908" s="59"/>
      <c r="N2908" s="69"/>
      <c r="O2908" s="70"/>
      <c r="P2908" s="69"/>
      <c r="Q2908" s="71"/>
      <c r="R2908" s="71"/>
      <c r="S2908" s="70"/>
      <c r="T2908" s="69"/>
      <c r="U2908" s="70"/>
      <c r="V2908" s="55"/>
      <c r="W2908" s="56"/>
      <c r="X2908" s="57"/>
    </row>
    <row r="2909" spans="1:24" ht="18.75" customHeight="1">
      <c r="A2909" s="2"/>
      <c r="B2909" s="2"/>
      <c r="C2909" s="2"/>
      <c r="D2909" s="2"/>
      <c r="E2909" s="55"/>
      <c r="F2909" s="56"/>
      <c r="G2909" s="56"/>
      <c r="H2909" s="56"/>
      <c r="I2909" s="56"/>
      <c r="J2909" s="56"/>
      <c r="K2909" s="57"/>
      <c r="L2909" s="58"/>
      <c r="M2909" s="59"/>
      <c r="N2909" s="69"/>
      <c r="O2909" s="70"/>
      <c r="P2909" s="69"/>
      <c r="Q2909" s="71"/>
      <c r="R2909" s="71"/>
      <c r="S2909" s="70"/>
      <c r="T2909" s="69"/>
      <c r="U2909" s="70"/>
      <c r="V2909" s="55"/>
      <c r="W2909" s="56"/>
      <c r="X2909" s="57"/>
    </row>
    <row r="2910" spans="1:24" ht="18.75" customHeight="1">
      <c r="A2910" s="2"/>
      <c r="B2910" s="2"/>
      <c r="C2910" s="2"/>
      <c r="D2910" s="2"/>
      <c r="E2910" s="55"/>
      <c r="F2910" s="56"/>
      <c r="G2910" s="56"/>
      <c r="H2910" s="56"/>
      <c r="I2910" s="56"/>
      <c r="J2910" s="56"/>
      <c r="K2910" s="57"/>
      <c r="L2910" s="58"/>
      <c r="M2910" s="59"/>
      <c r="N2910" s="69"/>
      <c r="O2910" s="70"/>
      <c r="P2910" s="69"/>
      <c r="Q2910" s="71"/>
      <c r="R2910" s="71"/>
      <c r="S2910" s="70"/>
      <c r="T2910" s="69"/>
      <c r="U2910" s="70"/>
      <c r="V2910" s="55"/>
      <c r="W2910" s="56"/>
      <c r="X2910" s="57"/>
    </row>
    <row r="2911" spans="1:24" ht="37.65" customHeight="1">
      <c r="A2911" s="2"/>
      <c r="B2911" s="2"/>
      <c r="C2911" s="2"/>
      <c r="D2911" s="2"/>
      <c r="E2911" s="55" t="s">
        <v>3410</v>
      </c>
      <c r="F2911" s="56"/>
      <c r="G2911" s="56"/>
      <c r="H2911" s="56"/>
      <c r="I2911" s="56"/>
      <c r="J2911" s="56"/>
      <c r="K2911" s="56"/>
      <c r="L2911" s="56"/>
      <c r="M2911" s="57"/>
      <c r="N2911" s="58" t="s">
        <v>3799</v>
      </c>
      <c r="O2911" s="60"/>
      <c r="P2911" s="60"/>
      <c r="Q2911" s="60"/>
      <c r="R2911" s="60"/>
      <c r="S2911" s="59"/>
      <c r="T2911" s="72" t="str">
        <f>IF(COUNT(T2900,N2900)=2,IF(N2900=0,"-",ROUND(T2900/N2900,2)),"-")</f>
        <v>-</v>
      </c>
      <c r="U2911" s="73"/>
      <c r="V2911" s="55"/>
      <c r="W2911" s="56"/>
      <c r="X2911" s="57"/>
    </row>
    <row r="2912" spans="1:24" ht="49.5" customHeight="1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</row>
    <row r="2913" spans="1:24" ht="12" customHeight="1">
      <c r="A2913" s="2"/>
      <c r="B2913" s="2"/>
      <c r="C2913" s="75" t="s">
        <v>42</v>
      </c>
      <c r="D2913" s="75"/>
      <c r="E2913" s="75"/>
      <c r="F2913" s="75"/>
      <c r="G2913" s="75"/>
      <c r="H2913" s="2"/>
      <c r="I2913" s="75" t="s">
        <v>43</v>
      </c>
      <c r="J2913" s="75"/>
      <c r="K2913" s="2"/>
      <c r="L2913" s="2"/>
      <c r="M2913" s="75" t="s">
        <v>44</v>
      </c>
      <c r="N2913" s="75"/>
      <c r="O2913" s="2"/>
      <c r="P2913" s="2"/>
      <c r="Q2913" s="10" t="s">
        <v>43</v>
      </c>
      <c r="R2913" s="2"/>
      <c r="S2913" s="2"/>
      <c r="T2913" s="2"/>
      <c r="U2913" s="2"/>
      <c r="V2913" s="2"/>
      <c r="W2913" s="2"/>
      <c r="X2913" s="2"/>
    </row>
    <row r="2914" spans="1:24" ht="6.45" customHeight="1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</row>
    <row r="2915" spans="1:24" ht="20.85" customHeight="1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</row>
    <row r="2916" spans="1:24" ht="18" customHeight="1">
      <c r="A2916" s="74" t="s">
        <v>0</v>
      </c>
      <c r="B2916" s="74"/>
      <c r="C2916" s="74"/>
      <c r="D2916" s="74"/>
      <c r="E2916" s="74"/>
      <c r="F2916" s="74"/>
      <c r="G2916" s="74"/>
      <c r="H2916" s="74"/>
      <c r="I2916" s="74"/>
      <c r="J2916" s="74"/>
      <c r="K2916" s="74"/>
      <c r="L2916" s="74"/>
      <c r="M2916" s="74"/>
      <c r="N2916" s="74"/>
      <c r="O2916" s="74"/>
      <c r="P2916" s="74"/>
      <c r="Q2916" s="74"/>
      <c r="R2916" s="74"/>
      <c r="S2916" s="74"/>
      <c r="T2916" s="74"/>
      <c r="U2916" s="74"/>
      <c r="V2916" s="74"/>
      <c r="W2916" s="74"/>
      <c r="X2916" s="74"/>
    </row>
    <row r="2917" spans="1:24" ht="6" customHeight="1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</row>
    <row r="2918" spans="1:24" ht="18" customHeight="1">
      <c r="A2918" s="74" t="s">
        <v>3387</v>
      </c>
      <c r="B2918" s="74"/>
      <c r="C2918" s="74"/>
      <c r="D2918" s="74"/>
      <c r="E2918" s="74"/>
      <c r="F2918" s="74"/>
      <c r="G2918" s="74"/>
      <c r="H2918" s="74"/>
      <c r="I2918" s="74"/>
      <c r="J2918" s="74"/>
      <c r="K2918" s="74"/>
      <c r="L2918" s="74"/>
      <c r="M2918" s="74"/>
      <c r="N2918" s="74"/>
      <c r="O2918" s="74"/>
      <c r="P2918" s="74"/>
      <c r="Q2918" s="74"/>
      <c r="R2918" s="74"/>
      <c r="S2918" s="74"/>
      <c r="T2918" s="74"/>
      <c r="U2918" s="74"/>
      <c r="V2918" s="74"/>
      <c r="W2918" s="74"/>
      <c r="X2918" s="74"/>
    </row>
    <row r="2919" spans="1:24" ht="4.05" customHeight="1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</row>
    <row r="2920" spans="1:24" ht="12" customHeight="1">
      <c r="A2920" s="2"/>
      <c r="B2920" s="2"/>
      <c r="C2920" s="2"/>
      <c r="D2920" s="2"/>
      <c r="E2920" s="2"/>
      <c r="F2920" s="75" t="s">
        <v>3388</v>
      </c>
      <c r="G2920" s="75"/>
      <c r="H2920" s="75"/>
      <c r="I2920" s="75"/>
      <c r="J2920" s="75"/>
      <c r="K2920" s="75"/>
      <c r="L2920" s="75"/>
      <c r="M2920" s="75"/>
      <c r="N2920" s="75"/>
      <c r="O2920" s="75"/>
      <c r="P2920" s="75"/>
      <c r="Q2920" s="75"/>
      <c r="R2920" s="75"/>
      <c r="S2920" s="2"/>
      <c r="T2920" s="2"/>
      <c r="U2920" s="2"/>
      <c r="V2920" s="2"/>
      <c r="W2920" s="2"/>
      <c r="X2920" s="2"/>
    </row>
    <row r="2921" spans="1:24" ht="1.05" customHeight="1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</row>
    <row r="2922" spans="1:24" ht="2.7" customHeight="1">
      <c r="A2922" s="2"/>
      <c r="B2922" s="2"/>
      <c r="C2922" s="2"/>
      <c r="D2922" s="2"/>
      <c r="E2922" s="2"/>
      <c r="F2922" s="75" t="s">
        <v>3389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</row>
    <row r="2923" spans="1:24" ht="9.15" customHeight="1">
      <c r="A2923" s="2"/>
      <c r="B2923" s="2"/>
      <c r="C2923" s="2"/>
      <c r="D2923" s="2"/>
      <c r="E2923" s="2"/>
      <c r="F2923" s="75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76" t="s">
        <v>2</v>
      </c>
      <c r="V2923" s="76"/>
      <c r="W2923" s="76"/>
      <c r="X2923" s="76"/>
    </row>
    <row r="2924" spans="1:24" ht="2.7" customHeight="1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76"/>
      <c r="V2924" s="76"/>
      <c r="W2924" s="76"/>
      <c r="X2924" s="76"/>
    </row>
    <row r="2925" spans="1:24" ht="0.45" customHeight="1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spans="1:24" ht="2.1" customHeight="1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75" t="s">
        <v>3815</v>
      </c>
      <c r="V2926" s="75"/>
      <c r="W2926" s="75"/>
      <c r="X2926" s="2"/>
    </row>
    <row r="2927" spans="1:24" ht="9.75" customHeight="1">
      <c r="A2927" s="2"/>
      <c r="B2927" s="75" t="s">
        <v>3391</v>
      </c>
      <c r="C2927" s="75"/>
      <c r="D2927" s="2"/>
      <c r="E2927" s="2"/>
      <c r="F2927" s="75" t="s">
        <v>3392</v>
      </c>
      <c r="G2927" s="75"/>
      <c r="H2927" s="75"/>
      <c r="I2927" s="75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75"/>
      <c r="V2927" s="75"/>
      <c r="W2927" s="75"/>
      <c r="X2927" s="2"/>
    </row>
    <row r="2928" spans="1:24" ht="2.1" customHeight="1">
      <c r="A2928" s="2"/>
      <c r="B2928" s="75"/>
      <c r="C2928" s="75"/>
      <c r="D2928" s="2"/>
      <c r="E2928" s="2"/>
      <c r="F2928" s="75"/>
      <c r="G2928" s="75"/>
      <c r="H2928" s="75"/>
      <c r="I2928" s="75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</row>
    <row r="2929" spans="1:24" ht="1.8" customHeight="1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</row>
    <row r="2930" spans="1:24" ht="36.75" customHeight="1">
      <c r="A2930" s="49" t="s">
        <v>396</v>
      </c>
      <c r="B2930" s="50"/>
      <c r="C2930" s="50"/>
      <c r="D2930" s="51"/>
      <c r="E2930" s="49" t="s">
        <v>3816</v>
      </c>
      <c r="F2930" s="50"/>
      <c r="G2930" s="50"/>
      <c r="H2930" s="50"/>
      <c r="I2930" s="50"/>
      <c r="J2930" s="50"/>
      <c r="K2930" s="50"/>
      <c r="L2930" s="50"/>
      <c r="M2930" s="51"/>
      <c r="N2930" s="52" t="s">
        <v>3775</v>
      </c>
      <c r="O2930" s="53"/>
      <c r="P2930" s="53"/>
      <c r="Q2930" s="53"/>
      <c r="R2930" s="53"/>
      <c r="S2930" s="54"/>
      <c r="T2930" s="49" t="s">
        <v>3817</v>
      </c>
      <c r="U2930" s="50"/>
      <c r="V2930" s="50"/>
      <c r="W2930" s="50"/>
      <c r="X2930" s="51"/>
    </row>
    <row r="2931" spans="1:24" ht="18.75" customHeight="1">
      <c r="A2931" s="2"/>
      <c r="B2931" s="2"/>
      <c r="C2931" s="2"/>
      <c r="D2931" s="2"/>
      <c r="E2931" s="55" t="s">
        <v>3396</v>
      </c>
      <c r="F2931" s="56"/>
      <c r="G2931" s="56"/>
      <c r="H2931" s="56"/>
      <c r="I2931" s="56"/>
      <c r="J2931" s="56"/>
      <c r="K2931" s="57"/>
      <c r="L2931" s="58" t="s">
        <v>3397</v>
      </c>
      <c r="M2931" s="59"/>
      <c r="N2931" s="58" t="s">
        <v>3398</v>
      </c>
      <c r="O2931" s="59"/>
      <c r="P2931" s="58" t="s">
        <v>3399</v>
      </c>
      <c r="Q2931" s="60"/>
      <c r="R2931" s="60"/>
      <c r="S2931" s="59"/>
      <c r="T2931" s="58" t="s">
        <v>3400</v>
      </c>
      <c r="U2931" s="59"/>
      <c r="V2931" s="58" t="s">
        <v>53</v>
      </c>
      <c r="W2931" s="60"/>
      <c r="X2931" s="59"/>
    </row>
    <row r="2932" spans="1:24" ht="56.55" customHeight="1">
      <c r="A2932" s="2"/>
      <c r="B2932" s="2"/>
      <c r="C2932" s="2"/>
      <c r="D2932" s="2"/>
      <c r="E2932" s="55" t="s">
        <v>3777</v>
      </c>
      <c r="F2932" s="56"/>
      <c r="G2932" s="56"/>
      <c r="H2932" s="56"/>
      <c r="I2932" s="56"/>
      <c r="J2932" s="56"/>
      <c r="K2932" s="57"/>
      <c r="L2932" s="58" t="s">
        <v>65</v>
      </c>
      <c r="M2932" s="59"/>
      <c r="N2932" s="61">
        <v>1</v>
      </c>
      <c r="O2932" s="62"/>
      <c r="P2932" s="63"/>
      <c r="Q2932" s="64"/>
      <c r="R2932" s="64"/>
      <c r="S2932" s="65"/>
      <c r="T2932" s="63" t="str">
        <f>IF(COUNT(N2932,P2932)=2,ROUND(N2932*P2932,2),"-
-
-")</f>
        <v>-
-
-</v>
      </c>
      <c r="U2932" s="65"/>
      <c r="V2932" s="55" t="s">
        <v>3778</v>
      </c>
      <c r="W2932" s="56"/>
      <c r="X2932" s="57"/>
    </row>
    <row r="2933" spans="1:24" ht="37.65" customHeight="1">
      <c r="A2933" s="2"/>
      <c r="B2933" s="2"/>
      <c r="C2933" s="2"/>
      <c r="D2933" s="2"/>
      <c r="E2933" s="55" t="s">
        <v>3779</v>
      </c>
      <c r="F2933" s="56"/>
      <c r="G2933" s="56"/>
      <c r="H2933" s="56"/>
      <c r="I2933" s="56"/>
      <c r="J2933" s="56"/>
      <c r="K2933" s="57"/>
      <c r="L2933" s="58" t="s">
        <v>384</v>
      </c>
      <c r="M2933" s="59"/>
      <c r="N2933" s="61">
        <v>1</v>
      </c>
      <c r="O2933" s="62"/>
      <c r="P2933" s="63"/>
      <c r="Q2933" s="64"/>
      <c r="R2933" s="64"/>
      <c r="S2933" s="65"/>
      <c r="T2933" s="63" t="str">
        <f t="shared" ref="T2933:T2938" si="45">IF(COUNT(N2933,P2933)=2,ROUND(N2933*P2933,2),"-
-")</f>
        <v>-
-</v>
      </c>
      <c r="U2933" s="65"/>
      <c r="V2933" s="55" t="s">
        <v>3780</v>
      </c>
      <c r="W2933" s="56"/>
      <c r="X2933" s="57"/>
    </row>
    <row r="2934" spans="1:24" ht="37.65" customHeight="1">
      <c r="A2934" s="2"/>
      <c r="B2934" s="2"/>
      <c r="C2934" s="2"/>
      <c r="D2934" s="2"/>
      <c r="E2934" s="55" t="s">
        <v>3781</v>
      </c>
      <c r="F2934" s="56"/>
      <c r="G2934" s="56"/>
      <c r="H2934" s="56"/>
      <c r="I2934" s="56"/>
      <c r="J2934" s="56"/>
      <c r="K2934" s="57"/>
      <c r="L2934" s="58" t="s">
        <v>384</v>
      </c>
      <c r="M2934" s="59"/>
      <c r="N2934" s="61">
        <v>1</v>
      </c>
      <c r="O2934" s="62"/>
      <c r="P2934" s="63"/>
      <c r="Q2934" s="64"/>
      <c r="R2934" s="64"/>
      <c r="S2934" s="65"/>
      <c r="T2934" s="63" t="str">
        <f t="shared" si="45"/>
        <v>-
-</v>
      </c>
      <c r="U2934" s="65"/>
      <c r="V2934" s="55" t="s">
        <v>3782</v>
      </c>
      <c r="W2934" s="56"/>
      <c r="X2934" s="57"/>
    </row>
    <row r="2935" spans="1:24" ht="37.65" customHeight="1">
      <c r="A2935" s="2"/>
      <c r="B2935" s="2"/>
      <c r="C2935" s="2"/>
      <c r="D2935" s="2"/>
      <c r="E2935" s="55" t="s">
        <v>3813</v>
      </c>
      <c r="F2935" s="56"/>
      <c r="G2935" s="56"/>
      <c r="H2935" s="56"/>
      <c r="I2935" s="56"/>
      <c r="J2935" s="56"/>
      <c r="K2935" s="57"/>
      <c r="L2935" s="58" t="s">
        <v>122</v>
      </c>
      <c r="M2935" s="59"/>
      <c r="N2935" s="61">
        <v>1</v>
      </c>
      <c r="O2935" s="62"/>
      <c r="P2935" s="63"/>
      <c r="Q2935" s="64"/>
      <c r="R2935" s="64"/>
      <c r="S2935" s="65"/>
      <c r="T2935" s="63" t="str">
        <f t="shared" si="45"/>
        <v>-
-</v>
      </c>
      <c r="U2935" s="65"/>
      <c r="V2935" s="55" t="s">
        <v>3814</v>
      </c>
      <c r="W2935" s="56"/>
      <c r="X2935" s="57"/>
    </row>
    <row r="2936" spans="1:24" ht="37.65" customHeight="1">
      <c r="A2936" s="2"/>
      <c r="B2936" s="2"/>
      <c r="C2936" s="2"/>
      <c r="D2936" s="2"/>
      <c r="E2936" s="55" t="s">
        <v>3793</v>
      </c>
      <c r="F2936" s="56"/>
      <c r="G2936" s="56"/>
      <c r="H2936" s="56"/>
      <c r="I2936" s="56"/>
      <c r="J2936" s="56"/>
      <c r="K2936" s="57"/>
      <c r="L2936" s="58" t="s">
        <v>521</v>
      </c>
      <c r="M2936" s="59"/>
      <c r="N2936" s="61">
        <v>3</v>
      </c>
      <c r="O2936" s="62"/>
      <c r="P2936" s="63"/>
      <c r="Q2936" s="64"/>
      <c r="R2936" s="64"/>
      <c r="S2936" s="65"/>
      <c r="T2936" s="63" t="str">
        <f t="shared" si="45"/>
        <v>-
-</v>
      </c>
      <c r="U2936" s="65"/>
      <c r="V2936" s="55" t="s">
        <v>3794</v>
      </c>
      <c r="W2936" s="56"/>
      <c r="X2936" s="57"/>
    </row>
    <row r="2937" spans="1:24" ht="37.65" customHeight="1">
      <c r="A2937" s="2"/>
      <c r="B2937" s="2"/>
      <c r="C2937" s="2"/>
      <c r="D2937" s="2"/>
      <c r="E2937" s="55" t="s">
        <v>3795</v>
      </c>
      <c r="F2937" s="56"/>
      <c r="G2937" s="56"/>
      <c r="H2937" s="56"/>
      <c r="I2937" s="56"/>
      <c r="J2937" s="56"/>
      <c r="K2937" s="57"/>
      <c r="L2937" s="58" t="s">
        <v>65</v>
      </c>
      <c r="M2937" s="59"/>
      <c r="N2937" s="61">
        <v>1</v>
      </c>
      <c r="O2937" s="62"/>
      <c r="P2937" s="63"/>
      <c r="Q2937" s="64"/>
      <c r="R2937" s="64"/>
      <c r="S2937" s="65"/>
      <c r="T2937" s="63" t="str">
        <f t="shared" si="45"/>
        <v>-
-</v>
      </c>
      <c r="U2937" s="65"/>
      <c r="V2937" s="55" t="s">
        <v>3796</v>
      </c>
      <c r="W2937" s="56"/>
      <c r="X2937" s="57"/>
    </row>
    <row r="2938" spans="1:24" ht="37.65" customHeight="1">
      <c r="A2938" s="2"/>
      <c r="B2938" s="2"/>
      <c r="C2938" s="2"/>
      <c r="D2938" s="2"/>
      <c r="E2938" s="55" t="s">
        <v>3797</v>
      </c>
      <c r="F2938" s="56"/>
      <c r="G2938" s="56"/>
      <c r="H2938" s="56"/>
      <c r="I2938" s="56"/>
      <c r="J2938" s="56"/>
      <c r="K2938" s="57"/>
      <c r="L2938" s="58" t="s">
        <v>65</v>
      </c>
      <c r="M2938" s="59"/>
      <c r="N2938" s="61">
        <v>1</v>
      </c>
      <c r="O2938" s="62"/>
      <c r="P2938" s="63"/>
      <c r="Q2938" s="64"/>
      <c r="R2938" s="64"/>
      <c r="S2938" s="65"/>
      <c r="T2938" s="63" t="str">
        <f t="shared" si="45"/>
        <v>-
-</v>
      </c>
      <c r="U2938" s="65"/>
      <c r="V2938" s="55" t="s">
        <v>3798</v>
      </c>
      <c r="W2938" s="56"/>
      <c r="X2938" s="57"/>
    </row>
    <row r="2939" spans="1:24" ht="18.75" customHeight="1">
      <c r="A2939" s="2"/>
      <c r="B2939" s="2"/>
      <c r="C2939" s="2"/>
      <c r="D2939" s="2"/>
      <c r="E2939" s="55" t="s">
        <v>3405</v>
      </c>
      <c r="F2939" s="56"/>
      <c r="G2939" s="56"/>
      <c r="H2939" s="56"/>
      <c r="I2939" s="56"/>
      <c r="J2939" s="56"/>
      <c r="K2939" s="57"/>
      <c r="L2939" s="58" t="s">
        <v>65</v>
      </c>
      <c r="M2939" s="59"/>
      <c r="N2939" s="61">
        <v>1</v>
      </c>
      <c r="O2939" s="62"/>
      <c r="P2939" s="63"/>
      <c r="Q2939" s="64"/>
      <c r="R2939" s="64"/>
      <c r="S2939" s="65"/>
      <c r="T2939" s="63" t="str">
        <f>IF(COUNT(N2939,P2939)=2,ROUND(N2939*P2939,2),"-")</f>
        <v>-</v>
      </c>
      <c r="U2939" s="65"/>
      <c r="V2939" s="55" t="s">
        <v>3572</v>
      </c>
      <c r="W2939" s="56"/>
      <c r="X2939" s="57"/>
    </row>
    <row r="2940" spans="1:24" ht="18.75" customHeight="1">
      <c r="A2940" s="2"/>
      <c r="B2940" s="2"/>
      <c r="C2940" s="2"/>
      <c r="D2940" s="2"/>
      <c r="E2940" s="55" t="s">
        <v>3407</v>
      </c>
      <c r="F2940" s="56"/>
      <c r="G2940" s="56"/>
      <c r="H2940" s="56"/>
      <c r="I2940" s="56"/>
      <c r="J2940" s="56"/>
      <c r="K2940" s="57"/>
      <c r="L2940" s="58" t="s">
        <v>65</v>
      </c>
      <c r="M2940" s="59"/>
      <c r="N2940" s="61">
        <v>1</v>
      </c>
      <c r="O2940" s="62"/>
      <c r="P2940" s="63" t="str">
        <f>IF(COUNT(T2932,T2933,T2934,T2935,T2936,T2937,T2938,T2939)=8,ROUND(SUM(T2932,T2933,T2934,T2935,T2936,T2937,T2938,T2939)*0.02,2),"")</f>
        <v/>
      </c>
      <c r="Q2940" s="64"/>
      <c r="R2940" s="64"/>
      <c r="S2940" s="65"/>
      <c r="T2940" s="63" t="str">
        <f>IF(COUNT(N2940,P2940)=2,ROUND(N2940*P2940,2),"-")</f>
        <v>-</v>
      </c>
      <c r="U2940" s="65"/>
      <c r="V2940" s="55" t="s">
        <v>3408</v>
      </c>
      <c r="W2940" s="56"/>
      <c r="X2940" s="57"/>
    </row>
    <row r="2941" spans="1:24" ht="18.899999999999999" customHeight="1">
      <c r="A2941" s="2"/>
      <c r="B2941" s="2"/>
      <c r="C2941" s="2"/>
      <c r="D2941" s="2"/>
      <c r="E2941" s="55" t="s">
        <v>3409</v>
      </c>
      <c r="F2941" s="56"/>
      <c r="G2941" s="56"/>
      <c r="H2941" s="56"/>
      <c r="I2941" s="56"/>
      <c r="J2941" s="56"/>
      <c r="K2941" s="57"/>
      <c r="L2941" s="58" t="s">
        <v>384</v>
      </c>
      <c r="M2941" s="59"/>
      <c r="N2941" s="61">
        <v>1</v>
      </c>
      <c r="O2941" s="62"/>
      <c r="P2941" s="66"/>
      <c r="Q2941" s="67"/>
      <c r="R2941" s="67"/>
      <c r="S2941" s="68"/>
      <c r="T2941" s="63" t="str">
        <f>IF(COUNT(T2932,T2933,T2934,T2935,T2936,T2937,T2938,T2939,T2940)=9,SUM(T2932,T2933,T2934,T2935,T2936,T2937,T2938,T2939,T2940),"-")</f>
        <v>-</v>
      </c>
      <c r="U2941" s="65"/>
      <c r="V2941" s="55"/>
      <c r="W2941" s="56"/>
      <c r="X2941" s="57"/>
    </row>
    <row r="2942" spans="1:24" ht="18.75" customHeight="1">
      <c r="A2942" s="2"/>
      <c r="B2942" s="2"/>
      <c r="C2942" s="2"/>
      <c r="D2942" s="2"/>
      <c r="E2942" s="55"/>
      <c r="F2942" s="56"/>
      <c r="G2942" s="56"/>
      <c r="H2942" s="56"/>
      <c r="I2942" s="56"/>
      <c r="J2942" s="56"/>
      <c r="K2942" s="57"/>
      <c r="L2942" s="58"/>
      <c r="M2942" s="59"/>
      <c r="N2942" s="69"/>
      <c r="O2942" s="70"/>
      <c r="P2942" s="69"/>
      <c r="Q2942" s="71"/>
      <c r="R2942" s="71"/>
      <c r="S2942" s="70"/>
      <c r="T2942" s="69"/>
      <c r="U2942" s="70"/>
      <c r="V2942" s="55"/>
      <c r="W2942" s="56"/>
      <c r="X2942" s="57"/>
    </row>
    <row r="2943" spans="1:24" ht="18.75" customHeight="1">
      <c r="A2943" s="2"/>
      <c r="B2943" s="2"/>
      <c r="C2943" s="2"/>
      <c r="D2943" s="2"/>
      <c r="E2943" s="55"/>
      <c r="F2943" s="56"/>
      <c r="G2943" s="56"/>
      <c r="H2943" s="56"/>
      <c r="I2943" s="56"/>
      <c r="J2943" s="56"/>
      <c r="K2943" s="57"/>
      <c r="L2943" s="58"/>
      <c r="M2943" s="59"/>
      <c r="N2943" s="69"/>
      <c r="O2943" s="70"/>
      <c r="P2943" s="69"/>
      <c r="Q2943" s="71"/>
      <c r="R2943" s="71"/>
      <c r="S2943" s="70"/>
      <c r="T2943" s="69"/>
      <c r="U2943" s="70"/>
      <c r="V2943" s="55"/>
      <c r="W2943" s="56"/>
      <c r="X2943" s="57"/>
    </row>
    <row r="2944" spans="1:24" ht="18.75" customHeight="1">
      <c r="A2944" s="2"/>
      <c r="B2944" s="2"/>
      <c r="C2944" s="2"/>
      <c r="D2944" s="2"/>
      <c r="E2944" s="55"/>
      <c r="F2944" s="56"/>
      <c r="G2944" s="56"/>
      <c r="H2944" s="56"/>
      <c r="I2944" s="56"/>
      <c r="J2944" s="56"/>
      <c r="K2944" s="57"/>
      <c r="L2944" s="58"/>
      <c r="M2944" s="59"/>
      <c r="N2944" s="69"/>
      <c r="O2944" s="70"/>
      <c r="P2944" s="69"/>
      <c r="Q2944" s="71"/>
      <c r="R2944" s="71"/>
      <c r="S2944" s="70"/>
      <c r="T2944" s="69"/>
      <c r="U2944" s="70"/>
      <c r="V2944" s="55"/>
      <c r="W2944" s="56"/>
      <c r="X2944" s="57"/>
    </row>
    <row r="2945" spans="1:24" ht="18.75" customHeight="1">
      <c r="A2945" s="2"/>
      <c r="B2945" s="2"/>
      <c r="C2945" s="2"/>
      <c r="D2945" s="2"/>
      <c r="E2945" s="55"/>
      <c r="F2945" s="56"/>
      <c r="G2945" s="56"/>
      <c r="H2945" s="56"/>
      <c r="I2945" s="56"/>
      <c r="J2945" s="56"/>
      <c r="K2945" s="57"/>
      <c r="L2945" s="58"/>
      <c r="M2945" s="59"/>
      <c r="N2945" s="69"/>
      <c r="O2945" s="70"/>
      <c r="P2945" s="69"/>
      <c r="Q2945" s="71"/>
      <c r="R2945" s="71"/>
      <c r="S2945" s="70"/>
      <c r="T2945" s="69"/>
      <c r="U2945" s="70"/>
      <c r="V2945" s="55"/>
      <c r="W2945" s="56"/>
      <c r="X2945" s="57"/>
    </row>
    <row r="2946" spans="1:24" ht="18.75" customHeight="1">
      <c r="A2946" s="2"/>
      <c r="B2946" s="2"/>
      <c r="C2946" s="2"/>
      <c r="D2946" s="2"/>
      <c r="E2946" s="55"/>
      <c r="F2946" s="56"/>
      <c r="G2946" s="56"/>
      <c r="H2946" s="56"/>
      <c r="I2946" s="56"/>
      <c r="J2946" s="56"/>
      <c r="K2946" s="57"/>
      <c r="L2946" s="58"/>
      <c r="M2946" s="59"/>
      <c r="N2946" s="69"/>
      <c r="O2946" s="70"/>
      <c r="P2946" s="69"/>
      <c r="Q2946" s="71"/>
      <c r="R2946" s="71"/>
      <c r="S2946" s="70"/>
      <c r="T2946" s="69"/>
      <c r="U2946" s="70"/>
      <c r="V2946" s="55"/>
      <c r="W2946" s="56"/>
      <c r="X2946" s="57"/>
    </row>
    <row r="2947" spans="1:24" ht="18.75" customHeight="1">
      <c r="A2947" s="2"/>
      <c r="B2947" s="2"/>
      <c r="C2947" s="2"/>
      <c r="D2947" s="2"/>
      <c r="E2947" s="55"/>
      <c r="F2947" s="56"/>
      <c r="G2947" s="56"/>
      <c r="H2947" s="56"/>
      <c r="I2947" s="56"/>
      <c r="J2947" s="56"/>
      <c r="K2947" s="57"/>
      <c r="L2947" s="58"/>
      <c r="M2947" s="59"/>
      <c r="N2947" s="69"/>
      <c r="O2947" s="70"/>
      <c r="P2947" s="69"/>
      <c r="Q2947" s="71"/>
      <c r="R2947" s="71"/>
      <c r="S2947" s="70"/>
      <c r="T2947" s="69"/>
      <c r="U2947" s="70"/>
      <c r="V2947" s="55"/>
      <c r="W2947" s="56"/>
      <c r="X2947" s="57"/>
    </row>
    <row r="2948" spans="1:24" ht="18.75" customHeight="1">
      <c r="A2948" s="2"/>
      <c r="B2948" s="2"/>
      <c r="C2948" s="2"/>
      <c r="D2948" s="2"/>
      <c r="E2948" s="55"/>
      <c r="F2948" s="56"/>
      <c r="G2948" s="56"/>
      <c r="H2948" s="56"/>
      <c r="I2948" s="56"/>
      <c r="J2948" s="56"/>
      <c r="K2948" s="57"/>
      <c r="L2948" s="58"/>
      <c r="M2948" s="59"/>
      <c r="N2948" s="69"/>
      <c r="O2948" s="70"/>
      <c r="P2948" s="69"/>
      <c r="Q2948" s="71"/>
      <c r="R2948" s="71"/>
      <c r="S2948" s="70"/>
      <c r="T2948" s="69"/>
      <c r="U2948" s="70"/>
      <c r="V2948" s="55"/>
      <c r="W2948" s="56"/>
      <c r="X2948" s="57"/>
    </row>
    <row r="2949" spans="1:24" ht="18.75" customHeight="1">
      <c r="A2949" s="2"/>
      <c r="B2949" s="2"/>
      <c r="C2949" s="2"/>
      <c r="D2949" s="2"/>
      <c r="E2949" s="55"/>
      <c r="F2949" s="56"/>
      <c r="G2949" s="56"/>
      <c r="H2949" s="56"/>
      <c r="I2949" s="56"/>
      <c r="J2949" s="56"/>
      <c r="K2949" s="57"/>
      <c r="L2949" s="58"/>
      <c r="M2949" s="59"/>
      <c r="N2949" s="69"/>
      <c r="O2949" s="70"/>
      <c r="P2949" s="69"/>
      <c r="Q2949" s="71"/>
      <c r="R2949" s="71"/>
      <c r="S2949" s="70"/>
      <c r="T2949" s="69"/>
      <c r="U2949" s="70"/>
      <c r="V2949" s="55"/>
      <c r="W2949" s="56"/>
      <c r="X2949" s="57"/>
    </row>
    <row r="2950" spans="1:24" ht="18.75" customHeight="1">
      <c r="A2950" s="2"/>
      <c r="B2950" s="2"/>
      <c r="C2950" s="2"/>
      <c r="D2950" s="2"/>
      <c r="E2950" s="55"/>
      <c r="F2950" s="56"/>
      <c r="G2950" s="56"/>
      <c r="H2950" s="56"/>
      <c r="I2950" s="56"/>
      <c r="J2950" s="56"/>
      <c r="K2950" s="57"/>
      <c r="L2950" s="58"/>
      <c r="M2950" s="59"/>
      <c r="N2950" s="69"/>
      <c r="O2950" s="70"/>
      <c r="P2950" s="69"/>
      <c r="Q2950" s="71"/>
      <c r="R2950" s="71"/>
      <c r="S2950" s="70"/>
      <c r="T2950" s="69"/>
      <c r="U2950" s="70"/>
      <c r="V2950" s="55"/>
      <c r="W2950" s="56"/>
      <c r="X2950" s="57"/>
    </row>
    <row r="2951" spans="1:24" ht="18.75" customHeight="1">
      <c r="A2951" s="2"/>
      <c r="B2951" s="2"/>
      <c r="C2951" s="2"/>
      <c r="D2951" s="2"/>
      <c r="E2951" s="55"/>
      <c r="F2951" s="56"/>
      <c r="G2951" s="56"/>
      <c r="H2951" s="56"/>
      <c r="I2951" s="56"/>
      <c r="J2951" s="56"/>
      <c r="K2951" s="57"/>
      <c r="L2951" s="58"/>
      <c r="M2951" s="59"/>
      <c r="N2951" s="69"/>
      <c r="O2951" s="70"/>
      <c r="P2951" s="69"/>
      <c r="Q2951" s="71"/>
      <c r="R2951" s="71"/>
      <c r="S2951" s="70"/>
      <c r="T2951" s="69"/>
      <c r="U2951" s="70"/>
      <c r="V2951" s="55"/>
      <c r="W2951" s="56"/>
      <c r="X2951" s="57"/>
    </row>
    <row r="2952" spans="1:24" ht="37.65" customHeight="1">
      <c r="A2952" s="2"/>
      <c r="B2952" s="2"/>
      <c r="C2952" s="2"/>
      <c r="D2952" s="2"/>
      <c r="E2952" s="55" t="s">
        <v>3410</v>
      </c>
      <c r="F2952" s="56"/>
      <c r="G2952" s="56"/>
      <c r="H2952" s="56"/>
      <c r="I2952" s="56"/>
      <c r="J2952" s="56"/>
      <c r="K2952" s="56"/>
      <c r="L2952" s="56"/>
      <c r="M2952" s="57"/>
      <c r="N2952" s="58" t="s">
        <v>3799</v>
      </c>
      <c r="O2952" s="60"/>
      <c r="P2952" s="60"/>
      <c r="Q2952" s="60"/>
      <c r="R2952" s="60"/>
      <c r="S2952" s="59"/>
      <c r="T2952" s="72" t="str">
        <f>IF(COUNT(T2941,N2941)=2,IF(N2941=0,"-",ROUND(T2941/N2941,2)),"-")</f>
        <v>-</v>
      </c>
      <c r="U2952" s="73"/>
      <c r="V2952" s="55"/>
      <c r="W2952" s="56"/>
      <c r="X2952" s="57"/>
    </row>
    <row r="2953" spans="1:24" ht="49.5" customHeight="1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spans="1:24" ht="12" customHeight="1">
      <c r="A2954" s="2"/>
      <c r="B2954" s="2"/>
      <c r="C2954" s="75" t="s">
        <v>42</v>
      </c>
      <c r="D2954" s="75"/>
      <c r="E2954" s="75"/>
      <c r="F2954" s="75"/>
      <c r="G2954" s="75"/>
      <c r="H2954" s="2"/>
      <c r="I2954" s="75" t="s">
        <v>43</v>
      </c>
      <c r="J2954" s="75"/>
      <c r="K2954" s="2"/>
      <c r="L2954" s="2"/>
      <c r="M2954" s="75" t="s">
        <v>44</v>
      </c>
      <c r="N2954" s="75"/>
      <c r="O2954" s="2"/>
      <c r="P2954" s="2"/>
      <c r="Q2954" s="10" t="s">
        <v>43</v>
      </c>
      <c r="R2954" s="2"/>
      <c r="S2954" s="2"/>
      <c r="T2954" s="2"/>
      <c r="U2954" s="2"/>
      <c r="V2954" s="2"/>
      <c r="W2954" s="2"/>
      <c r="X2954" s="2"/>
    </row>
    <row r="2955" spans="1:24" ht="6.45" customHeight="1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</row>
    <row r="2956" spans="1:24" ht="20.85" customHeight="1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spans="1:24" ht="18" customHeight="1">
      <c r="A2957" s="74" t="s">
        <v>0</v>
      </c>
      <c r="B2957" s="74"/>
      <c r="C2957" s="74"/>
      <c r="D2957" s="74"/>
      <c r="E2957" s="74"/>
      <c r="F2957" s="74"/>
      <c r="G2957" s="74"/>
      <c r="H2957" s="74"/>
      <c r="I2957" s="74"/>
      <c r="J2957" s="74"/>
      <c r="K2957" s="74"/>
      <c r="L2957" s="74"/>
      <c r="M2957" s="74"/>
      <c r="N2957" s="74"/>
      <c r="O2957" s="74"/>
      <c r="P2957" s="74"/>
      <c r="Q2957" s="74"/>
      <c r="R2957" s="74"/>
      <c r="S2957" s="74"/>
      <c r="T2957" s="74"/>
      <c r="U2957" s="74"/>
      <c r="V2957" s="74"/>
      <c r="W2957" s="74"/>
      <c r="X2957" s="74"/>
    </row>
    <row r="2958" spans="1:24" ht="6" customHeight="1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</row>
    <row r="2959" spans="1:24" ht="18" customHeight="1">
      <c r="A2959" s="74" t="s">
        <v>3387</v>
      </c>
      <c r="B2959" s="74"/>
      <c r="C2959" s="74"/>
      <c r="D2959" s="74"/>
      <c r="E2959" s="74"/>
      <c r="F2959" s="74"/>
      <c r="G2959" s="74"/>
      <c r="H2959" s="74"/>
      <c r="I2959" s="74"/>
      <c r="J2959" s="74"/>
      <c r="K2959" s="74"/>
      <c r="L2959" s="74"/>
      <c r="M2959" s="74"/>
      <c r="N2959" s="74"/>
      <c r="O2959" s="74"/>
      <c r="P2959" s="74"/>
      <c r="Q2959" s="74"/>
      <c r="R2959" s="74"/>
      <c r="S2959" s="74"/>
      <c r="T2959" s="74"/>
      <c r="U2959" s="74"/>
      <c r="V2959" s="74"/>
      <c r="W2959" s="74"/>
      <c r="X2959" s="74"/>
    </row>
    <row r="2960" spans="1:24" ht="4.05" customHeight="1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spans="1:24" ht="12" customHeight="1">
      <c r="A2961" s="2"/>
      <c r="B2961" s="2"/>
      <c r="C2961" s="2"/>
      <c r="D2961" s="2"/>
      <c r="E2961" s="2"/>
      <c r="F2961" s="75" t="s">
        <v>3388</v>
      </c>
      <c r="G2961" s="75"/>
      <c r="H2961" s="75"/>
      <c r="I2961" s="75"/>
      <c r="J2961" s="75"/>
      <c r="K2961" s="75"/>
      <c r="L2961" s="75"/>
      <c r="M2961" s="75"/>
      <c r="N2961" s="75"/>
      <c r="O2961" s="75"/>
      <c r="P2961" s="75"/>
      <c r="Q2961" s="75"/>
      <c r="R2961" s="75"/>
      <c r="S2961" s="2"/>
      <c r="T2961" s="2"/>
      <c r="U2961" s="2"/>
      <c r="V2961" s="2"/>
      <c r="W2961" s="2"/>
      <c r="X2961" s="2"/>
    </row>
    <row r="2962" spans="1:24" ht="1.05" customHeight="1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spans="1:24" ht="2.7" customHeight="1">
      <c r="A2963" s="2"/>
      <c r="B2963" s="2"/>
      <c r="C2963" s="2"/>
      <c r="D2963" s="2"/>
      <c r="E2963" s="2"/>
      <c r="F2963" s="75" t="s">
        <v>3389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</row>
    <row r="2964" spans="1:24" ht="9.15" customHeight="1">
      <c r="A2964" s="2"/>
      <c r="B2964" s="2"/>
      <c r="C2964" s="2"/>
      <c r="D2964" s="2"/>
      <c r="E2964" s="2"/>
      <c r="F2964" s="75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76" t="s">
        <v>2</v>
      </c>
      <c r="V2964" s="76"/>
      <c r="W2964" s="76"/>
      <c r="X2964" s="76"/>
    </row>
    <row r="2965" spans="1:24" ht="2.7" customHeight="1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76"/>
      <c r="V2965" s="76"/>
      <c r="W2965" s="76"/>
      <c r="X2965" s="76"/>
    </row>
    <row r="2966" spans="1:24" ht="0.45" customHeight="1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</row>
    <row r="2967" spans="1:24" ht="2.1" customHeight="1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75" t="s">
        <v>3818</v>
      </c>
      <c r="V2967" s="75"/>
      <c r="W2967" s="75"/>
      <c r="X2967" s="2"/>
    </row>
    <row r="2968" spans="1:24" ht="9.75" customHeight="1">
      <c r="A2968" s="2"/>
      <c r="B2968" s="75" t="s">
        <v>3391</v>
      </c>
      <c r="C2968" s="75"/>
      <c r="D2968" s="2"/>
      <c r="E2968" s="2"/>
      <c r="F2968" s="75" t="s">
        <v>3392</v>
      </c>
      <c r="G2968" s="75"/>
      <c r="H2968" s="75"/>
      <c r="I2968" s="75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75"/>
      <c r="V2968" s="75"/>
      <c r="W2968" s="75"/>
      <c r="X2968" s="2"/>
    </row>
    <row r="2969" spans="1:24" ht="2.1" customHeight="1">
      <c r="A2969" s="2"/>
      <c r="B2969" s="75"/>
      <c r="C2969" s="75"/>
      <c r="D2969" s="2"/>
      <c r="E2969" s="2"/>
      <c r="F2969" s="75"/>
      <c r="G2969" s="75"/>
      <c r="H2969" s="75"/>
      <c r="I2969" s="75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spans="1:24" ht="1.8" customHeight="1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</row>
    <row r="2971" spans="1:24" ht="36.75" customHeight="1">
      <c r="A2971" s="49" t="s">
        <v>399</v>
      </c>
      <c r="B2971" s="50"/>
      <c r="C2971" s="50"/>
      <c r="D2971" s="51"/>
      <c r="E2971" s="49" t="s">
        <v>3819</v>
      </c>
      <c r="F2971" s="50"/>
      <c r="G2971" s="50"/>
      <c r="H2971" s="50"/>
      <c r="I2971" s="50"/>
      <c r="J2971" s="50"/>
      <c r="K2971" s="50"/>
      <c r="L2971" s="50"/>
      <c r="M2971" s="51"/>
      <c r="N2971" s="52" t="s">
        <v>3775</v>
      </c>
      <c r="O2971" s="53"/>
      <c r="P2971" s="53"/>
      <c r="Q2971" s="53"/>
      <c r="R2971" s="53"/>
      <c r="S2971" s="54"/>
      <c r="T2971" s="49" t="s">
        <v>3820</v>
      </c>
      <c r="U2971" s="50"/>
      <c r="V2971" s="50"/>
      <c r="W2971" s="50"/>
      <c r="X2971" s="51"/>
    </row>
    <row r="2972" spans="1:24" ht="18.75" customHeight="1">
      <c r="A2972" s="2"/>
      <c r="B2972" s="2"/>
      <c r="C2972" s="2"/>
      <c r="D2972" s="2"/>
      <c r="E2972" s="55" t="s">
        <v>3396</v>
      </c>
      <c r="F2972" s="56"/>
      <c r="G2972" s="56"/>
      <c r="H2972" s="56"/>
      <c r="I2972" s="56"/>
      <c r="J2972" s="56"/>
      <c r="K2972" s="57"/>
      <c r="L2972" s="58" t="s">
        <v>3397</v>
      </c>
      <c r="M2972" s="59"/>
      <c r="N2972" s="58" t="s">
        <v>3398</v>
      </c>
      <c r="O2972" s="59"/>
      <c r="P2972" s="58" t="s">
        <v>3399</v>
      </c>
      <c r="Q2972" s="60"/>
      <c r="R2972" s="60"/>
      <c r="S2972" s="59"/>
      <c r="T2972" s="58" t="s">
        <v>3400</v>
      </c>
      <c r="U2972" s="59"/>
      <c r="V2972" s="58" t="s">
        <v>53</v>
      </c>
      <c r="W2972" s="60"/>
      <c r="X2972" s="59"/>
    </row>
    <row r="2973" spans="1:24" ht="37.65" customHeight="1">
      <c r="A2973" s="2"/>
      <c r="B2973" s="2"/>
      <c r="C2973" s="2"/>
      <c r="D2973" s="2"/>
      <c r="E2973" s="55" t="s">
        <v>3821</v>
      </c>
      <c r="F2973" s="56"/>
      <c r="G2973" s="56"/>
      <c r="H2973" s="56"/>
      <c r="I2973" s="56"/>
      <c r="J2973" s="56"/>
      <c r="K2973" s="57"/>
      <c r="L2973" s="58" t="s">
        <v>65</v>
      </c>
      <c r="M2973" s="59"/>
      <c r="N2973" s="61">
        <v>1</v>
      </c>
      <c r="O2973" s="62"/>
      <c r="P2973" s="63"/>
      <c r="Q2973" s="64"/>
      <c r="R2973" s="64"/>
      <c r="S2973" s="65"/>
      <c r="T2973" s="63" t="str">
        <f t="shared" ref="T2973:T2980" si="46">IF(COUNT(N2973,P2973)=2,ROUND(N2973*P2973,2),"-
-")</f>
        <v>-
-</v>
      </c>
      <c r="U2973" s="65"/>
      <c r="V2973" s="55" t="s">
        <v>3822</v>
      </c>
      <c r="W2973" s="56"/>
      <c r="X2973" s="57"/>
    </row>
    <row r="2974" spans="1:24" ht="37.65" customHeight="1">
      <c r="A2974" s="2"/>
      <c r="B2974" s="2"/>
      <c r="C2974" s="2"/>
      <c r="D2974" s="2"/>
      <c r="E2974" s="55" t="s">
        <v>3779</v>
      </c>
      <c r="F2974" s="56"/>
      <c r="G2974" s="56"/>
      <c r="H2974" s="56"/>
      <c r="I2974" s="56"/>
      <c r="J2974" s="56"/>
      <c r="K2974" s="57"/>
      <c r="L2974" s="58" t="s">
        <v>384</v>
      </c>
      <c r="M2974" s="59"/>
      <c r="N2974" s="61">
        <v>1</v>
      </c>
      <c r="O2974" s="62"/>
      <c r="P2974" s="63"/>
      <c r="Q2974" s="64"/>
      <c r="R2974" s="64"/>
      <c r="S2974" s="65"/>
      <c r="T2974" s="63" t="str">
        <f t="shared" si="46"/>
        <v>-
-</v>
      </c>
      <c r="U2974" s="65"/>
      <c r="V2974" s="55" t="s">
        <v>3780</v>
      </c>
      <c r="W2974" s="56"/>
      <c r="X2974" s="57"/>
    </row>
    <row r="2975" spans="1:24" ht="37.65" customHeight="1">
      <c r="A2975" s="2"/>
      <c r="B2975" s="2"/>
      <c r="C2975" s="2"/>
      <c r="D2975" s="2"/>
      <c r="E2975" s="55" t="s">
        <v>3781</v>
      </c>
      <c r="F2975" s="56"/>
      <c r="G2975" s="56"/>
      <c r="H2975" s="56"/>
      <c r="I2975" s="56"/>
      <c r="J2975" s="56"/>
      <c r="K2975" s="57"/>
      <c r="L2975" s="58" t="s">
        <v>384</v>
      </c>
      <c r="M2975" s="59"/>
      <c r="N2975" s="61">
        <v>1</v>
      </c>
      <c r="O2975" s="62"/>
      <c r="P2975" s="63"/>
      <c r="Q2975" s="64"/>
      <c r="R2975" s="64"/>
      <c r="S2975" s="65"/>
      <c r="T2975" s="63" t="str">
        <f t="shared" si="46"/>
        <v>-
-</v>
      </c>
      <c r="U2975" s="65"/>
      <c r="V2975" s="55" t="s">
        <v>3782</v>
      </c>
      <c r="W2975" s="56"/>
      <c r="X2975" s="57"/>
    </row>
    <row r="2976" spans="1:24" ht="37.65" customHeight="1">
      <c r="A2976" s="2"/>
      <c r="B2976" s="2"/>
      <c r="C2976" s="2"/>
      <c r="D2976" s="2"/>
      <c r="E2976" s="55" t="s">
        <v>3813</v>
      </c>
      <c r="F2976" s="56"/>
      <c r="G2976" s="56"/>
      <c r="H2976" s="56"/>
      <c r="I2976" s="56"/>
      <c r="J2976" s="56"/>
      <c r="K2976" s="57"/>
      <c r="L2976" s="58" t="s">
        <v>122</v>
      </c>
      <c r="M2976" s="59"/>
      <c r="N2976" s="61">
        <v>1</v>
      </c>
      <c r="O2976" s="62"/>
      <c r="P2976" s="63"/>
      <c r="Q2976" s="64"/>
      <c r="R2976" s="64"/>
      <c r="S2976" s="65"/>
      <c r="T2976" s="63" t="str">
        <f t="shared" si="46"/>
        <v>-
-</v>
      </c>
      <c r="U2976" s="65"/>
      <c r="V2976" s="55" t="s">
        <v>3814</v>
      </c>
      <c r="W2976" s="56"/>
      <c r="X2976" s="57"/>
    </row>
    <row r="2977" spans="1:24" ht="37.65" customHeight="1">
      <c r="A2977" s="2"/>
      <c r="B2977" s="2"/>
      <c r="C2977" s="2"/>
      <c r="D2977" s="2"/>
      <c r="E2977" s="55" t="s">
        <v>3823</v>
      </c>
      <c r="F2977" s="56"/>
      <c r="G2977" s="56"/>
      <c r="H2977" s="56"/>
      <c r="I2977" s="56"/>
      <c r="J2977" s="56"/>
      <c r="K2977" s="57"/>
      <c r="L2977" s="58" t="s">
        <v>521</v>
      </c>
      <c r="M2977" s="59"/>
      <c r="N2977" s="61">
        <v>4</v>
      </c>
      <c r="O2977" s="62"/>
      <c r="P2977" s="63"/>
      <c r="Q2977" s="64"/>
      <c r="R2977" s="64"/>
      <c r="S2977" s="65"/>
      <c r="T2977" s="63" t="str">
        <f t="shared" si="46"/>
        <v>-
-</v>
      </c>
      <c r="U2977" s="65"/>
      <c r="V2977" s="55" t="s">
        <v>3824</v>
      </c>
      <c r="W2977" s="56"/>
      <c r="X2977" s="57"/>
    </row>
    <row r="2978" spans="1:24" ht="37.65" customHeight="1">
      <c r="A2978" s="2"/>
      <c r="B2978" s="2"/>
      <c r="C2978" s="2"/>
      <c r="D2978" s="2"/>
      <c r="E2978" s="55" t="s">
        <v>3795</v>
      </c>
      <c r="F2978" s="56"/>
      <c r="G2978" s="56"/>
      <c r="H2978" s="56"/>
      <c r="I2978" s="56"/>
      <c r="J2978" s="56"/>
      <c r="K2978" s="57"/>
      <c r="L2978" s="58" t="s">
        <v>65</v>
      </c>
      <c r="M2978" s="59"/>
      <c r="N2978" s="61">
        <v>1</v>
      </c>
      <c r="O2978" s="62"/>
      <c r="P2978" s="63"/>
      <c r="Q2978" s="64"/>
      <c r="R2978" s="64"/>
      <c r="S2978" s="65"/>
      <c r="T2978" s="63" t="str">
        <f t="shared" si="46"/>
        <v>-
-</v>
      </c>
      <c r="U2978" s="65"/>
      <c r="V2978" s="55" t="s">
        <v>3796</v>
      </c>
      <c r="W2978" s="56"/>
      <c r="X2978" s="57"/>
    </row>
    <row r="2979" spans="1:24" ht="37.65" customHeight="1">
      <c r="A2979" s="2"/>
      <c r="B2979" s="2"/>
      <c r="C2979" s="2"/>
      <c r="D2979" s="2"/>
      <c r="E2979" s="55" t="s">
        <v>3797</v>
      </c>
      <c r="F2979" s="56"/>
      <c r="G2979" s="56"/>
      <c r="H2979" s="56"/>
      <c r="I2979" s="56"/>
      <c r="J2979" s="56"/>
      <c r="K2979" s="57"/>
      <c r="L2979" s="58" t="s">
        <v>65</v>
      </c>
      <c r="M2979" s="59"/>
      <c r="N2979" s="61">
        <v>1</v>
      </c>
      <c r="O2979" s="62"/>
      <c r="P2979" s="63"/>
      <c r="Q2979" s="64"/>
      <c r="R2979" s="64"/>
      <c r="S2979" s="65"/>
      <c r="T2979" s="63" t="str">
        <f t="shared" si="46"/>
        <v>-
-</v>
      </c>
      <c r="U2979" s="65"/>
      <c r="V2979" s="55" t="s">
        <v>3798</v>
      </c>
      <c r="W2979" s="56"/>
      <c r="X2979" s="57"/>
    </row>
    <row r="2980" spans="1:24" ht="37.65" customHeight="1">
      <c r="A2980" s="2"/>
      <c r="B2980" s="2"/>
      <c r="C2980" s="2"/>
      <c r="D2980" s="2"/>
      <c r="E2980" s="55" t="s">
        <v>3825</v>
      </c>
      <c r="F2980" s="56"/>
      <c r="G2980" s="56"/>
      <c r="H2980" s="56"/>
      <c r="I2980" s="56"/>
      <c r="J2980" s="56"/>
      <c r="K2980" s="57"/>
      <c r="L2980" s="58" t="s">
        <v>58</v>
      </c>
      <c r="M2980" s="59"/>
      <c r="N2980" s="61">
        <v>4.5</v>
      </c>
      <c r="O2980" s="62"/>
      <c r="P2980" s="63"/>
      <c r="Q2980" s="64"/>
      <c r="R2980" s="64"/>
      <c r="S2980" s="65"/>
      <c r="T2980" s="63" t="str">
        <f t="shared" si="46"/>
        <v>-
-</v>
      </c>
      <c r="U2980" s="65"/>
      <c r="V2980" s="55" t="s">
        <v>3826</v>
      </c>
      <c r="W2980" s="56"/>
      <c r="X2980" s="57"/>
    </row>
    <row r="2981" spans="1:24" ht="18.75" customHeight="1">
      <c r="A2981" s="2"/>
      <c r="B2981" s="2"/>
      <c r="C2981" s="2"/>
      <c r="D2981" s="2"/>
      <c r="E2981" s="55" t="s">
        <v>3405</v>
      </c>
      <c r="F2981" s="56"/>
      <c r="G2981" s="56"/>
      <c r="H2981" s="56"/>
      <c r="I2981" s="56"/>
      <c r="J2981" s="56"/>
      <c r="K2981" s="57"/>
      <c r="L2981" s="58" t="s">
        <v>65</v>
      </c>
      <c r="M2981" s="59"/>
      <c r="N2981" s="61">
        <v>1</v>
      </c>
      <c r="O2981" s="62"/>
      <c r="P2981" s="63"/>
      <c r="Q2981" s="64"/>
      <c r="R2981" s="64"/>
      <c r="S2981" s="65"/>
      <c r="T2981" s="63" t="str">
        <f>IF(COUNT(N2981,P2981)=2,ROUND(N2981*P2981,2),"-")</f>
        <v>-</v>
      </c>
      <c r="U2981" s="65"/>
      <c r="V2981" s="55" t="s">
        <v>3572</v>
      </c>
      <c r="W2981" s="56"/>
      <c r="X2981" s="57"/>
    </row>
    <row r="2982" spans="1:24" ht="18.75" customHeight="1">
      <c r="A2982" s="2"/>
      <c r="B2982" s="2"/>
      <c r="C2982" s="2"/>
      <c r="D2982" s="2"/>
      <c r="E2982" s="55" t="s">
        <v>3407</v>
      </c>
      <c r="F2982" s="56"/>
      <c r="G2982" s="56"/>
      <c r="H2982" s="56"/>
      <c r="I2982" s="56"/>
      <c r="J2982" s="56"/>
      <c r="K2982" s="57"/>
      <c r="L2982" s="58" t="s">
        <v>65</v>
      </c>
      <c r="M2982" s="59"/>
      <c r="N2982" s="61">
        <v>1</v>
      </c>
      <c r="O2982" s="62"/>
      <c r="P2982" s="63" t="str">
        <f>IF(COUNT(T2973,T2974,T2975,T2976,T2977,T2978,T2979,T2980,T2981)=9,ROUND(SUM(T2973,T2974,T2975,T2976,T2977,T2978,T2979,T2980,T2981)*0.02,2),"")</f>
        <v/>
      </c>
      <c r="Q2982" s="64"/>
      <c r="R2982" s="64"/>
      <c r="S2982" s="65"/>
      <c r="T2982" s="63" t="str">
        <f>IF(COUNT(N2982,P2982)=2,ROUND(N2982*P2982,2),"-")</f>
        <v>-</v>
      </c>
      <c r="U2982" s="65"/>
      <c r="V2982" s="55" t="s">
        <v>3408</v>
      </c>
      <c r="W2982" s="56"/>
      <c r="X2982" s="57"/>
    </row>
    <row r="2983" spans="1:24" ht="18.899999999999999" customHeight="1">
      <c r="A2983" s="2"/>
      <c r="B2983" s="2"/>
      <c r="C2983" s="2"/>
      <c r="D2983" s="2"/>
      <c r="E2983" s="55" t="s">
        <v>3409</v>
      </c>
      <c r="F2983" s="56"/>
      <c r="G2983" s="56"/>
      <c r="H2983" s="56"/>
      <c r="I2983" s="56"/>
      <c r="J2983" s="56"/>
      <c r="K2983" s="57"/>
      <c r="L2983" s="58" t="s">
        <v>384</v>
      </c>
      <c r="M2983" s="59"/>
      <c r="N2983" s="61">
        <v>1</v>
      </c>
      <c r="O2983" s="62"/>
      <c r="P2983" s="66"/>
      <c r="Q2983" s="67"/>
      <c r="R2983" s="67"/>
      <c r="S2983" s="68"/>
      <c r="T2983" s="63" t="str">
        <f>IF(COUNT(T2973,T2974,T2975,T2976,T2977,T2978,T2979,T2980,T2981,T2982)=10,SUM(T2973,T2974,T2975,T2976,T2977,T2978,T2979,T2980,T2981,T2982),"-")</f>
        <v>-</v>
      </c>
      <c r="U2983" s="65"/>
      <c r="V2983" s="55"/>
      <c r="W2983" s="56"/>
      <c r="X2983" s="57"/>
    </row>
    <row r="2984" spans="1:24" ht="18.75" customHeight="1">
      <c r="A2984" s="2"/>
      <c r="B2984" s="2"/>
      <c r="C2984" s="2"/>
      <c r="D2984" s="2"/>
      <c r="E2984" s="55"/>
      <c r="F2984" s="56"/>
      <c r="G2984" s="56"/>
      <c r="H2984" s="56"/>
      <c r="I2984" s="56"/>
      <c r="J2984" s="56"/>
      <c r="K2984" s="57"/>
      <c r="L2984" s="58"/>
      <c r="M2984" s="59"/>
      <c r="N2984" s="69"/>
      <c r="O2984" s="70"/>
      <c r="P2984" s="69"/>
      <c r="Q2984" s="71"/>
      <c r="R2984" s="71"/>
      <c r="S2984" s="70"/>
      <c r="T2984" s="69"/>
      <c r="U2984" s="70"/>
      <c r="V2984" s="55"/>
      <c r="W2984" s="56"/>
      <c r="X2984" s="57"/>
    </row>
    <row r="2985" spans="1:24" ht="18.75" customHeight="1">
      <c r="A2985" s="2"/>
      <c r="B2985" s="2"/>
      <c r="C2985" s="2"/>
      <c r="D2985" s="2"/>
      <c r="E2985" s="55"/>
      <c r="F2985" s="56"/>
      <c r="G2985" s="56"/>
      <c r="H2985" s="56"/>
      <c r="I2985" s="56"/>
      <c r="J2985" s="56"/>
      <c r="K2985" s="57"/>
      <c r="L2985" s="58"/>
      <c r="M2985" s="59"/>
      <c r="N2985" s="69"/>
      <c r="O2985" s="70"/>
      <c r="P2985" s="69"/>
      <c r="Q2985" s="71"/>
      <c r="R2985" s="71"/>
      <c r="S2985" s="70"/>
      <c r="T2985" s="69"/>
      <c r="U2985" s="70"/>
      <c r="V2985" s="55"/>
      <c r="W2985" s="56"/>
      <c r="X2985" s="57"/>
    </row>
    <row r="2986" spans="1:24" ht="18.75" customHeight="1">
      <c r="A2986" s="2"/>
      <c r="B2986" s="2"/>
      <c r="C2986" s="2"/>
      <c r="D2986" s="2"/>
      <c r="E2986" s="55"/>
      <c r="F2986" s="56"/>
      <c r="G2986" s="56"/>
      <c r="H2986" s="56"/>
      <c r="I2986" s="56"/>
      <c r="J2986" s="56"/>
      <c r="K2986" s="57"/>
      <c r="L2986" s="58"/>
      <c r="M2986" s="59"/>
      <c r="N2986" s="69"/>
      <c r="O2986" s="70"/>
      <c r="P2986" s="69"/>
      <c r="Q2986" s="71"/>
      <c r="R2986" s="71"/>
      <c r="S2986" s="70"/>
      <c r="T2986" s="69"/>
      <c r="U2986" s="70"/>
      <c r="V2986" s="55"/>
      <c r="W2986" s="56"/>
      <c r="X2986" s="57"/>
    </row>
    <row r="2987" spans="1:24" ht="18.75" customHeight="1">
      <c r="A2987" s="2"/>
      <c r="B2987" s="2"/>
      <c r="C2987" s="2"/>
      <c r="D2987" s="2"/>
      <c r="E2987" s="55"/>
      <c r="F2987" s="56"/>
      <c r="G2987" s="56"/>
      <c r="H2987" s="56"/>
      <c r="I2987" s="56"/>
      <c r="J2987" s="56"/>
      <c r="K2987" s="57"/>
      <c r="L2987" s="58"/>
      <c r="M2987" s="59"/>
      <c r="N2987" s="69"/>
      <c r="O2987" s="70"/>
      <c r="P2987" s="69"/>
      <c r="Q2987" s="71"/>
      <c r="R2987" s="71"/>
      <c r="S2987" s="70"/>
      <c r="T2987" s="69"/>
      <c r="U2987" s="70"/>
      <c r="V2987" s="55"/>
      <c r="W2987" s="56"/>
      <c r="X2987" s="57"/>
    </row>
    <row r="2988" spans="1:24" ht="18.75" customHeight="1">
      <c r="A2988" s="2"/>
      <c r="B2988" s="2"/>
      <c r="C2988" s="2"/>
      <c r="D2988" s="2"/>
      <c r="E2988" s="55"/>
      <c r="F2988" s="56"/>
      <c r="G2988" s="56"/>
      <c r="H2988" s="56"/>
      <c r="I2988" s="56"/>
      <c r="J2988" s="56"/>
      <c r="K2988" s="57"/>
      <c r="L2988" s="58"/>
      <c r="M2988" s="59"/>
      <c r="N2988" s="69"/>
      <c r="O2988" s="70"/>
      <c r="P2988" s="69"/>
      <c r="Q2988" s="71"/>
      <c r="R2988" s="71"/>
      <c r="S2988" s="70"/>
      <c r="T2988" s="69"/>
      <c r="U2988" s="70"/>
      <c r="V2988" s="55"/>
      <c r="W2988" s="56"/>
      <c r="X2988" s="57"/>
    </row>
    <row r="2989" spans="1:24" ht="18.75" customHeight="1">
      <c r="A2989" s="2"/>
      <c r="B2989" s="2"/>
      <c r="C2989" s="2"/>
      <c r="D2989" s="2"/>
      <c r="E2989" s="55"/>
      <c r="F2989" s="56"/>
      <c r="G2989" s="56"/>
      <c r="H2989" s="56"/>
      <c r="I2989" s="56"/>
      <c r="J2989" s="56"/>
      <c r="K2989" s="57"/>
      <c r="L2989" s="58"/>
      <c r="M2989" s="59"/>
      <c r="N2989" s="69"/>
      <c r="O2989" s="70"/>
      <c r="P2989" s="69"/>
      <c r="Q2989" s="71"/>
      <c r="R2989" s="71"/>
      <c r="S2989" s="70"/>
      <c r="T2989" s="69"/>
      <c r="U2989" s="70"/>
      <c r="V2989" s="55"/>
      <c r="W2989" s="56"/>
      <c r="X2989" s="57"/>
    </row>
    <row r="2990" spans="1:24" ht="18.75" customHeight="1">
      <c r="A2990" s="2"/>
      <c r="B2990" s="2"/>
      <c r="C2990" s="2"/>
      <c r="D2990" s="2"/>
      <c r="E2990" s="55"/>
      <c r="F2990" s="56"/>
      <c r="G2990" s="56"/>
      <c r="H2990" s="56"/>
      <c r="I2990" s="56"/>
      <c r="J2990" s="56"/>
      <c r="K2990" s="57"/>
      <c r="L2990" s="58"/>
      <c r="M2990" s="59"/>
      <c r="N2990" s="69"/>
      <c r="O2990" s="70"/>
      <c r="P2990" s="69"/>
      <c r="Q2990" s="71"/>
      <c r="R2990" s="71"/>
      <c r="S2990" s="70"/>
      <c r="T2990" s="69"/>
      <c r="U2990" s="70"/>
      <c r="V2990" s="55"/>
      <c r="W2990" s="56"/>
      <c r="X2990" s="57"/>
    </row>
    <row r="2991" spans="1:24" ht="18.75" customHeight="1">
      <c r="A2991" s="2"/>
      <c r="B2991" s="2"/>
      <c r="C2991" s="2"/>
      <c r="D2991" s="2"/>
      <c r="E2991" s="55"/>
      <c r="F2991" s="56"/>
      <c r="G2991" s="56"/>
      <c r="H2991" s="56"/>
      <c r="I2991" s="56"/>
      <c r="J2991" s="56"/>
      <c r="K2991" s="57"/>
      <c r="L2991" s="58"/>
      <c r="M2991" s="59"/>
      <c r="N2991" s="69"/>
      <c r="O2991" s="70"/>
      <c r="P2991" s="69"/>
      <c r="Q2991" s="71"/>
      <c r="R2991" s="71"/>
      <c r="S2991" s="70"/>
      <c r="T2991" s="69"/>
      <c r="U2991" s="70"/>
      <c r="V2991" s="55"/>
      <c r="W2991" s="56"/>
      <c r="X2991" s="57"/>
    </row>
    <row r="2992" spans="1:24" ht="18.75" customHeight="1">
      <c r="A2992" s="2"/>
      <c r="B2992" s="2"/>
      <c r="C2992" s="2"/>
      <c r="D2992" s="2"/>
      <c r="E2992" s="55"/>
      <c r="F2992" s="56"/>
      <c r="G2992" s="56"/>
      <c r="H2992" s="56"/>
      <c r="I2992" s="56"/>
      <c r="J2992" s="56"/>
      <c r="K2992" s="57"/>
      <c r="L2992" s="58"/>
      <c r="M2992" s="59"/>
      <c r="N2992" s="69"/>
      <c r="O2992" s="70"/>
      <c r="P2992" s="69"/>
      <c r="Q2992" s="71"/>
      <c r="R2992" s="71"/>
      <c r="S2992" s="70"/>
      <c r="T2992" s="69"/>
      <c r="U2992" s="70"/>
      <c r="V2992" s="55"/>
      <c r="W2992" s="56"/>
      <c r="X2992" s="57"/>
    </row>
    <row r="2993" spans="1:24" ht="37.65" customHeight="1">
      <c r="A2993" s="2"/>
      <c r="B2993" s="2"/>
      <c r="C2993" s="2"/>
      <c r="D2993" s="2"/>
      <c r="E2993" s="55" t="s">
        <v>3410</v>
      </c>
      <c r="F2993" s="56"/>
      <c r="G2993" s="56"/>
      <c r="H2993" s="56"/>
      <c r="I2993" s="56"/>
      <c r="J2993" s="56"/>
      <c r="K2993" s="56"/>
      <c r="L2993" s="56"/>
      <c r="M2993" s="57"/>
      <c r="N2993" s="58" t="s">
        <v>3799</v>
      </c>
      <c r="O2993" s="60"/>
      <c r="P2993" s="60"/>
      <c r="Q2993" s="60"/>
      <c r="R2993" s="60"/>
      <c r="S2993" s="59"/>
      <c r="T2993" s="72" t="str">
        <f>IF(COUNT(T2983,N2983)=2,IF(N2983=0,"-",ROUND(T2983/N2983,2)),"-")</f>
        <v>-</v>
      </c>
      <c r="U2993" s="73"/>
      <c r="V2993" s="55"/>
      <c r="W2993" s="56"/>
      <c r="X2993" s="57"/>
    </row>
    <row r="2994" spans="1:24" ht="49.5" customHeight="1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spans="1:24" ht="12" customHeight="1">
      <c r="A2995" s="2"/>
      <c r="B2995" s="2"/>
      <c r="C2995" s="75" t="s">
        <v>42</v>
      </c>
      <c r="D2995" s="75"/>
      <c r="E2995" s="75"/>
      <c r="F2995" s="75"/>
      <c r="G2995" s="75"/>
      <c r="H2995" s="2"/>
      <c r="I2995" s="75" t="s">
        <v>43</v>
      </c>
      <c r="J2995" s="75"/>
      <c r="K2995" s="2"/>
      <c r="L2995" s="2"/>
      <c r="M2995" s="75" t="s">
        <v>44</v>
      </c>
      <c r="N2995" s="75"/>
      <c r="O2995" s="2"/>
      <c r="P2995" s="2"/>
      <c r="Q2995" s="10" t="s">
        <v>43</v>
      </c>
      <c r="R2995" s="2"/>
      <c r="S2995" s="2"/>
      <c r="T2995" s="2"/>
      <c r="U2995" s="2"/>
      <c r="V2995" s="2"/>
      <c r="W2995" s="2"/>
      <c r="X2995" s="2"/>
    </row>
    <row r="2996" spans="1:24" ht="6.45" customHeight="1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</row>
    <row r="2997" spans="1:24" ht="20.85" customHeight="1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spans="1:24" ht="18" customHeight="1">
      <c r="A2998" s="74" t="s">
        <v>0</v>
      </c>
      <c r="B2998" s="74"/>
      <c r="C2998" s="74"/>
      <c r="D2998" s="74"/>
      <c r="E2998" s="74"/>
      <c r="F2998" s="74"/>
      <c r="G2998" s="74"/>
      <c r="H2998" s="74"/>
      <c r="I2998" s="74"/>
      <c r="J2998" s="74"/>
      <c r="K2998" s="74"/>
      <c r="L2998" s="74"/>
      <c r="M2998" s="74"/>
      <c r="N2998" s="74"/>
      <c r="O2998" s="74"/>
      <c r="P2998" s="74"/>
      <c r="Q2998" s="74"/>
      <c r="R2998" s="74"/>
      <c r="S2998" s="74"/>
      <c r="T2998" s="74"/>
      <c r="U2998" s="74"/>
      <c r="V2998" s="74"/>
      <c r="W2998" s="74"/>
      <c r="X2998" s="74"/>
    </row>
    <row r="2999" spans="1:24" ht="6" customHeight="1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</row>
    <row r="3000" spans="1:24" ht="18" customHeight="1">
      <c r="A3000" s="74" t="s">
        <v>3387</v>
      </c>
      <c r="B3000" s="74"/>
      <c r="C3000" s="74"/>
      <c r="D3000" s="74"/>
      <c r="E3000" s="74"/>
      <c r="F3000" s="74"/>
      <c r="G3000" s="74"/>
      <c r="H3000" s="74"/>
      <c r="I3000" s="74"/>
      <c r="J3000" s="74"/>
      <c r="K3000" s="74"/>
      <c r="L3000" s="74"/>
      <c r="M3000" s="74"/>
      <c r="N3000" s="74"/>
      <c r="O3000" s="74"/>
      <c r="P3000" s="74"/>
      <c r="Q3000" s="74"/>
      <c r="R3000" s="74"/>
      <c r="S3000" s="74"/>
      <c r="T3000" s="74"/>
      <c r="U3000" s="74"/>
      <c r="V3000" s="74"/>
      <c r="W3000" s="74"/>
      <c r="X3000" s="74"/>
    </row>
    <row r="3001" spans="1:24" ht="4.05" customHeight="1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spans="1:24" ht="12" customHeight="1">
      <c r="A3002" s="2"/>
      <c r="B3002" s="2"/>
      <c r="C3002" s="2"/>
      <c r="D3002" s="2"/>
      <c r="E3002" s="2"/>
      <c r="F3002" s="75" t="s">
        <v>3388</v>
      </c>
      <c r="G3002" s="75"/>
      <c r="H3002" s="75"/>
      <c r="I3002" s="75"/>
      <c r="J3002" s="75"/>
      <c r="K3002" s="75"/>
      <c r="L3002" s="75"/>
      <c r="M3002" s="75"/>
      <c r="N3002" s="75"/>
      <c r="O3002" s="75"/>
      <c r="P3002" s="75"/>
      <c r="Q3002" s="75"/>
      <c r="R3002" s="75"/>
      <c r="S3002" s="2"/>
      <c r="T3002" s="2"/>
      <c r="U3002" s="2"/>
      <c r="V3002" s="2"/>
      <c r="W3002" s="2"/>
      <c r="X3002" s="2"/>
    </row>
    <row r="3003" spans="1:24" ht="1.05" customHeight="1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</row>
    <row r="3004" spans="1:24" ht="2.7" customHeight="1">
      <c r="A3004" s="2"/>
      <c r="B3004" s="2"/>
      <c r="C3004" s="2"/>
      <c r="D3004" s="2"/>
      <c r="E3004" s="2"/>
      <c r="F3004" s="75" t="s">
        <v>3389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spans="1:24" ht="9.15" customHeight="1">
      <c r="A3005" s="2"/>
      <c r="B3005" s="2"/>
      <c r="C3005" s="2"/>
      <c r="D3005" s="2"/>
      <c r="E3005" s="2"/>
      <c r="F3005" s="75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76" t="s">
        <v>2</v>
      </c>
      <c r="V3005" s="76"/>
      <c r="W3005" s="76"/>
      <c r="X3005" s="76"/>
    </row>
    <row r="3006" spans="1:24" ht="2.7" customHeight="1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76"/>
      <c r="V3006" s="76"/>
      <c r="W3006" s="76"/>
      <c r="X3006" s="76"/>
    </row>
    <row r="3007" spans="1:24" ht="0.45" customHeight="1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</row>
    <row r="3008" spans="1:24" ht="2.1" customHeight="1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75" t="s">
        <v>3827</v>
      </c>
      <c r="V3008" s="75"/>
      <c r="W3008" s="75"/>
      <c r="X3008" s="2"/>
    </row>
    <row r="3009" spans="1:24" ht="9.75" customHeight="1">
      <c r="A3009" s="2"/>
      <c r="B3009" s="75" t="s">
        <v>3391</v>
      </c>
      <c r="C3009" s="75"/>
      <c r="D3009" s="2"/>
      <c r="E3009" s="2"/>
      <c r="F3009" s="75" t="s">
        <v>3392</v>
      </c>
      <c r="G3009" s="75"/>
      <c r="H3009" s="75"/>
      <c r="I3009" s="75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75"/>
      <c r="V3009" s="75"/>
      <c r="W3009" s="75"/>
      <c r="X3009" s="2"/>
    </row>
    <row r="3010" spans="1:24" ht="2.1" customHeight="1">
      <c r="A3010" s="2"/>
      <c r="B3010" s="75"/>
      <c r="C3010" s="75"/>
      <c r="D3010" s="2"/>
      <c r="E3010" s="2"/>
      <c r="F3010" s="75"/>
      <c r="G3010" s="75"/>
      <c r="H3010" s="75"/>
      <c r="I3010" s="75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</row>
    <row r="3011" spans="1:24" ht="1.8" customHeight="1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</row>
    <row r="3012" spans="1:24" ht="36.75" customHeight="1">
      <c r="A3012" s="49" t="s">
        <v>402</v>
      </c>
      <c r="B3012" s="50"/>
      <c r="C3012" s="50"/>
      <c r="D3012" s="51"/>
      <c r="E3012" s="49" t="s">
        <v>3828</v>
      </c>
      <c r="F3012" s="50"/>
      <c r="G3012" s="50"/>
      <c r="H3012" s="50"/>
      <c r="I3012" s="50"/>
      <c r="J3012" s="50"/>
      <c r="K3012" s="50"/>
      <c r="L3012" s="50"/>
      <c r="M3012" s="51"/>
      <c r="N3012" s="52" t="s">
        <v>3775</v>
      </c>
      <c r="O3012" s="53"/>
      <c r="P3012" s="53"/>
      <c r="Q3012" s="53"/>
      <c r="R3012" s="53"/>
      <c r="S3012" s="54"/>
      <c r="T3012" s="49" t="s">
        <v>3829</v>
      </c>
      <c r="U3012" s="50"/>
      <c r="V3012" s="50"/>
      <c r="W3012" s="50"/>
      <c r="X3012" s="51"/>
    </row>
    <row r="3013" spans="1:24" ht="18.75" customHeight="1">
      <c r="A3013" s="2"/>
      <c r="B3013" s="2"/>
      <c r="C3013" s="2"/>
      <c r="D3013" s="2"/>
      <c r="E3013" s="55" t="s">
        <v>3396</v>
      </c>
      <c r="F3013" s="56"/>
      <c r="G3013" s="56"/>
      <c r="H3013" s="56"/>
      <c r="I3013" s="56"/>
      <c r="J3013" s="56"/>
      <c r="K3013" s="57"/>
      <c r="L3013" s="58" t="s">
        <v>3397</v>
      </c>
      <c r="M3013" s="59"/>
      <c r="N3013" s="58" t="s">
        <v>3398</v>
      </c>
      <c r="O3013" s="59"/>
      <c r="P3013" s="58" t="s">
        <v>3399</v>
      </c>
      <c r="Q3013" s="60"/>
      <c r="R3013" s="60"/>
      <c r="S3013" s="59"/>
      <c r="T3013" s="58" t="s">
        <v>3400</v>
      </c>
      <c r="U3013" s="59"/>
      <c r="V3013" s="58" t="s">
        <v>53</v>
      </c>
      <c r="W3013" s="60"/>
      <c r="X3013" s="59"/>
    </row>
    <row r="3014" spans="1:24" ht="37.65" customHeight="1">
      <c r="A3014" s="2"/>
      <c r="B3014" s="2"/>
      <c r="C3014" s="2"/>
      <c r="D3014" s="2"/>
      <c r="E3014" s="55" t="s">
        <v>3830</v>
      </c>
      <c r="F3014" s="56"/>
      <c r="G3014" s="56"/>
      <c r="H3014" s="56"/>
      <c r="I3014" s="56"/>
      <c r="J3014" s="56"/>
      <c r="K3014" s="57"/>
      <c r="L3014" s="58" t="s">
        <v>65</v>
      </c>
      <c r="M3014" s="59"/>
      <c r="N3014" s="61">
        <v>1</v>
      </c>
      <c r="O3014" s="62"/>
      <c r="P3014" s="63"/>
      <c r="Q3014" s="64"/>
      <c r="R3014" s="64"/>
      <c r="S3014" s="65"/>
      <c r="T3014" s="63" t="str">
        <f t="shared" ref="T3014:T3020" si="47">IF(COUNT(N3014,P3014)=2,ROUND(N3014*P3014,2),"-
-")</f>
        <v>-
-</v>
      </c>
      <c r="U3014" s="65"/>
      <c r="V3014" s="55" t="s">
        <v>3831</v>
      </c>
      <c r="W3014" s="56"/>
      <c r="X3014" s="57"/>
    </row>
    <row r="3015" spans="1:24" ht="37.65" customHeight="1">
      <c r="A3015" s="2"/>
      <c r="B3015" s="2"/>
      <c r="C3015" s="2"/>
      <c r="D3015" s="2"/>
      <c r="E3015" s="55" t="s">
        <v>3779</v>
      </c>
      <c r="F3015" s="56"/>
      <c r="G3015" s="56"/>
      <c r="H3015" s="56"/>
      <c r="I3015" s="56"/>
      <c r="J3015" s="56"/>
      <c r="K3015" s="57"/>
      <c r="L3015" s="58" t="s">
        <v>384</v>
      </c>
      <c r="M3015" s="59"/>
      <c r="N3015" s="61">
        <v>1</v>
      </c>
      <c r="O3015" s="62"/>
      <c r="P3015" s="63"/>
      <c r="Q3015" s="64"/>
      <c r="R3015" s="64"/>
      <c r="S3015" s="65"/>
      <c r="T3015" s="63" t="str">
        <f t="shared" si="47"/>
        <v>-
-</v>
      </c>
      <c r="U3015" s="65"/>
      <c r="V3015" s="55" t="s">
        <v>3780</v>
      </c>
      <c r="W3015" s="56"/>
      <c r="X3015" s="57"/>
    </row>
    <row r="3016" spans="1:24" ht="37.65" customHeight="1">
      <c r="A3016" s="2"/>
      <c r="B3016" s="2"/>
      <c r="C3016" s="2"/>
      <c r="D3016" s="2"/>
      <c r="E3016" s="55" t="s">
        <v>3781</v>
      </c>
      <c r="F3016" s="56"/>
      <c r="G3016" s="56"/>
      <c r="H3016" s="56"/>
      <c r="I3016" s="56"/>
      <c r="J3016" s="56"/>
      <c r="K3016" s="57"/>
      <c r="L3016" s="58" t="s">
        <v>384</v>
      </c>
      <c r="M3016" s="59"/>
      <c r="N3016" s="61">
        <v>1</v>
      </c>
      <c r="O3016" s="62"/>
      <c r="P3016" s="63"/>
      <c r="Q3016" s="64"/>
      <c r="R3016" s="64"/>
      <c r="S3016" s="65"/>
      <c r="T3016" s="63" t="str">
        <f t="shared" si="47"/>
        <v>-
-</v>
      </c>
      <c r="U3016" s="65"/>
      <c r="V3016" s="55" t="s">
        <v>3782</v>
      </c>
      <c r="W3016" s="56"/>
      <c r="X3016" s="57"/>
    </row>
    <row r="3017" spans="1:24" ht="37.65" customHeight="1">
      <c r="A3017" s="2"/>
      <c r="B3017" s="2"/>
      <c r="C3017" s="2"/>
      <c r="D3017" s="2"/>
      <c r="E3017" s="55" t="s">
        <v>3813</v>
      </c>
      <c r="F3017" s="56"/>
      <c r="G3017" s="56"/>
      <c r="H3017" s="56"/>
      <c r="I3017" s="56"/>
      <c r="J3017" s="56"/>
      <c r="K3017" s="57"/>
      <c r="L3017" s="58" t="s">
        <v>122</v>
      </c>
      <c r="M3017" s="59"/>
      <c r="N3017" s="61">
        <v>1</v>
      </c>
      <c r="O3017" s="62"/>
      <c r="P3017" s="63"/>
      <c r="Q3017" s="64"/>
      <c r="R3017" s="64"/>
      <c r="S3017" s="65"/>
      <c r="T3017" s="63" t="str">
        <f t="shared" si="47"/>
        <v>-
-</v>
      </c>
      <c r="U3017" s="65"/>
      <c r="V3017" s="55" t="s">
        <v>3814</v>
      </c>
      <c r="W3017" s="56"/>
      <c r="X3017" s="57"/>
    </row>
    <row r="3018" spans="1:24" ht="37.65" customHeight="1">
      <c r="A3018" s="2"/>
      <c r="B3018" s="2"/>
      <c r="C3018" s="2"/>
      <c r="D3018" s="2"/>
      <c r="E3018" s="55" t="s">
        <v>3832</v>
      </c>
      <c r="F3018" s="56"/>
      <c r="G3018" s="56"/>
      <c r="H3018" s="56"/>
      <c r="I3018" s="56"/>
      <c r="J3018" s="56"/>
      <c r="K3018" s="57"/>
      <c r="L3018" s="58" t="s">
        <v>122</v>
      </c>
      <c r="M3018" s="59"/>
      <c r="N3018" s="61">
        <v>2</v>
      </c>
      <c r="O3018" s="62"/>
      <c r="P3018" s="63"/>
      <c r="Q3018" s="64"/>
      <c r="R3018" s="64"/>
      <c r="S3018" s="65"/>
      <c r="T3018" s="63" t="str">
        <f t="shared" si="47"/>
        <v>-
-</v>
      </c>
      <c r="U3018" s="65"/>
      <c r="V3018" s="55" t="s">
        <v>3833</v>
      </c>
      <c r="W3018" s="56"/>
      <c r="X3018" s="57"/>
    </row>
    <row r="3019" spans="1:24" ht="37.65" customHeight="1">
      <c r="A3019" s="2"/>
      <c r="B3019" s="2"/>
      <c r="C3019" s="2"/>
      <c r="D3019" s="2"/>
      <c r="E3019" s="55" t="s">
        <v>3834</v>
      </c>
      <c r="F3019" s="56"/>
      <c r="G3019" s="56"/>
      <c r="H3019" s="56"/>
      <c r="I3019" s="56"/>
      <c r="J3019" s="56"/>
      <c r="K3019" s="57"/>
      <c r="L3019" s="58" t="s">
        <v>521</v>
      </c>
      <c r="M3019" s="59"/>
      <c r="N3019" s="61">
        <v>64</v>
      </c>
      <c r="O3019" s="62"/>
      <c r="P3019" s="63"/>
      <c r="Q3019" s="64"/>
      <c r="R3019" s="64"/>
      <c r="S3019" s="65"/>
      <c r="T3019" s="63" t="str">
        <f t="shared" si="47"/>
        <v>-
-</v>
      </c>
      <c r="U3019" s="65"/>
      <c r="V3019" s="55" t="s">
        <v>3835</v>
      </c>
      <c r="W3019" s="56"/>
      <c r="X3019" s="57"/>
    </row>
    <row r="3020" spans="1:24" ht="37.65" customHeight="1">
      <c r="A3020" s="2"/>
      <c r="B3020" s="2"/>
      <c r="C3020" s="2"/>
      <c r="D3020" s="2"/>
      <c r="E3020" s="55" t="s">
        <v>3795</v>
      </c>
      <c r="F3020" s="56"/>
      <c r="G3020" s="56"/>
      <c r="H3020" s="56"/>
      <c r="I3020" s="56"/>
      <c r="J3020" s="56"/>
      <c r="K3020" s="57"/>
      <c r="L3020" s="58" t="s">
        <v>65</v>
      </c>
      <c r="M3020" s="59"/>
      <c r="N3020" s="61">
        <v>1</v>
      </c>
      <c r="O3020" s="62"/>
      <c r="P3020" s="63"/>
      <c r="Q3020" s="64"/>
      <c r="R3020" s="64"/>
      <c r="S3020" s="65"/>
      <c r="T3020" s="63" t="str">
        <f t="shared" si="47"/>
        <v>-
-</v>
      </c>
      <c r="U3020" s="65"/>
      <c r="V3020" s="55" t="s">
        <v>3796</v>
      </c>
      <c r="W3020" s="56"/>
      <c r="X3020" s="57"/>
    </row>
    <row r="3021" spans="1:24" ht="18.75" customHeight="1">
      <c r="A3021" s="2"/>
      <c r="B3021" s="2"/>
      <c r="C3021" s="2"/>
      <c r="D3021" s="2"/>
      <c r="E3021" s="55" t="s">
        <v>3405</v>
      </c>
      <c r="F3021" s="56"/>
      <c r="G3021" s="56"/>
      <c r="H3021" s="56"/>
      <c r="I3021" s="56"/>
      <c r="J3021" s="56"/>
      <c r="K3021" s="57"/>
      <c r="L3021" s="58" t="s">
        <v>65</v>
      </c>
      <c r="M3021" s="59"/>
      <c r="N3021" s="61">
        <v>1</v>
      </c>
      <c r="O3021" s="62"/>
      <c r="P3021" s="63"/>
      <c r="Q3021" s="64"/>
      <c r="R3021" s="64"/>
      <c r="S3021" s="65"/>
      <c r="T3021" s="63" t="str">
        <f>IF(COUNT(N3021,P3021)=2,ROUND(N3021*P3021,2),"-")</f>
        <v>-</v>
      </c>
      <c r="U3021" s="65"/>
      <c r="V3021" s="55" t="s">
        <v>3572</v>
      </c>
      <c r="W3021" s="56"/>
      <c r="X3021" s="57"/>
    </row>
    <row r="3022" spans="1:24" ht="18.75" customHeight="1">
      <c r="A3022" s="2"/>
      <c r="B3022" s="2"/>
      <c r="C3022" s="2"/>
      <c r="D3022" s="2"/>
      <c r="E3022" s="55" t="s">
        <v>3407</v>
      </c>
      <c r="F3022" s="56"/>
      <c r="G3022" s="56"/>
      <c r="H3022" s="56"/>
      <c r="I3022" s="56"/>
      <c r="J3022" s="56"/>
      <c r="K3022" s="57"/>
      <c r="L3022" s="58" t="s">
        <v>65</v>
      </c>
      <c r="M3022" s="59"/>
      <c r="N3022" s="61">
        <v>1</v>
      </c>
      <c r="O3022" s="62"/>
      <c r="P3022" s="63" t="str">
        <f>IF(COUNT(T3014,T3015,T3016,T3017,T3018,T3019,T3020,T3021)=8,ROUND(SUM(T3014,T3015,T3016,T3017,T3018,T3019,T3020,T3021)*0.02,2),"")</f>
        <v/>
      </c>
      <c r="Q3022" s="64"/>
      <c r="R3022" s="64"/>
      <c r="S3022" s="65"/>
      <c r="T3022" s="63" t="str">
        <f>IF(COUNT(N3022,P3022)=2,ROUND(N3022*P3022,2),"-")</f>
        <v>-</v>
      </c>
      <c r="U3022" s="65"/>
      <c r="V3022" s="55" t="s">
        <v>3408</v>
      </c>
      <c r="W3022" s="56"/>
      <c r="X3022" s="57"/>
    </row>
    <row r="3023" spans="1:24" ht="18.899999999999999" customHeight="1">
      <c r="A3023" s="2"/>
      <c r="B3023" s="2"/>
      <c r="C3023" s="2"/>
      <c r="D3023" s="2"/>
      <c r="E3023" s="55" t="s">
        <v>3409</v>
      </c>
      <c r="F3023" s="56"/>
      <c r="G3023" s="56"/>
      <c r="H3023" s="56"/>
      <c r="I3023" s="56"/>
      <c r="J3023" s="56"/>
      <c r="K3023" s="57"/>
      <c r="L3023" s="58" t="s">
        <v>384</v>
      </c>
      <c r="M3023" s="59"/>
      <c r="N3023" s="61">
        <v>1</v>
      </c>
      <c r="O3023" s="62"/>
      <c r="P3023" s="66"/>
      <c r="Q3023" s="67"/>
      <c r="R3023" s="67"/>
      <c r="S3023" s="68"/>
      <c r="T3023" s="63" t="str">
        <f>IF(COUNT(T3014,T3015,T3016,T3017,T3018,T3019,T3020,T3021,T3022)=9,SUM(T3014,T3015,T3016,T3017,T3018,T3019,T3020,T3021,T3022),"-")</f>
        <v>-</v>
      </c>
      <c r="U3023" s="65"/>
      <c r="V3023" s="55"/>
      <c r="W3023" s="56"/>
      <c r="X3023" s="57"/>
    </row>
    <row r="3024" spans="1:24" ht="18.75" customHeight="1">
      <c r="A3024" s="2"/>
      <c r="B3024" s="2"/>
      <c r="C3024" s="2"/>
      <c r="D3024" s="2"/>
      <c r="E3024" s="55"/>
      <c r="F3024" s="56"/>
      <c r="G3024" s="56"/>
      <c r="H3024" s="56"/>
      <c r="I3024" s="56"/>
      <c r="J3024" s="56"/>
      <c r="K3024" s="57"/>
      <c r="L3024" s="58"/>
      <c r="M3024" s="59"/>
      <c r="N3024" s="69"/>
      <c r="O3024" s="70"/>
      <c r="P3024" s="69"/>
      <c r="Q3024" s="71"/>
      <c r="R3024" s="71"/>
      <c r="S3024" s="70"/>
      <c r="T3024" s="69"/>
      <c r="U3024" s="70"/>
      <c r="V3024" s="55"/>
      <c r="W3024" s="56"/>
      <c r="X3024" s="57"/>
    </row>
    <row r="3025" spans="1:24" ht="18.75" customHeight="1">
      <c r="A3025" s="2"/>
      <c r="B3025" s="2"/>
      <c r="C3025" s="2"/>
      <c r="D3025" s="2"/>
      <c r="E3025" s="55"/>
      <c r="F3025" s="56"/>
      <c r="G3025" s="56"/>
      <c r="H3025" s="56"/>
      <c r="I3025" s="56"/>
      <c r="J3025" s="56"/>
      <c r="K3025" s="57"/>
      <c r="L3025" s="58"/>
      <c r="M3025" s="59"/>
      <c r="N3025" s="69"/>
      <c r="O3025" s="70"/>
      <c r="P3025" s="69"/>
      <c r="Q3025" s="71"/>
      <c r="R3025" s="71"/>
      <c r="S3025" s="70"/>
      <c r="T3025" s="69"/>
      <c r="U3025" s="70"/>
      <c r="V3025" s="55"/>
      <c r="W3025" s="56"/>
      <c r="X3025" s="57"/>
    </row>
    <row r="3026" spans="1:24" ht="18.75" customHeight="1">
      <c r="A3026" s="2"/>
      <c r="B3026" s="2"/>
      <c r="C3026" s="2"/>
      <c r="D3026" s="2"/>
      <c r="E3026" s="55"/>
      <c r="F3026" s="56"/>
      <c r="G3026" s="56"/>
      <c r="H3026" s="56"/>
      <c r="I3026" s="56"/>
      <c r="J3026" s="56"/>
      <c r="K3026" s="57"/>
      <c r="L3026" s="58"/>
      <c r="M3026" s="59"/>
      <c r="N3026" s="69"/>
      <c r="O3026" s="70"/>
      <c r="P3026" s="69"/>
      <c r="Q3026" s="71"/>
      <c r="R3026" s="71"/>
      <c r="S3026" s="70"/>
      <c r="T3026" s="69"/>
      <c r="U3026" s="70"/>
      <c r="V3026" s="55"/>
      <c r="W3026" s="56"/>
      <c r="X3026" s="57"/>
    </row>
    <row r="3027" spans="1:24" ht="18.75" customHeight="1">
      <c r="A3027" s="2"/>
      <c r="B3027" s="2"/>
      <c r="C3027" s="2"/>
      <c r="D3027" s="2"/>
      <c r="E3027" s="55"/>
      <c r="F3027" s="56"/>
      <c r="G3027" s="56"/>
      <c r="H3027" s="56"/>
      <c r="I3027" s="56"/>
      <c r="J3027" s="56"/>
      <c r="K3027" s="57"/>
      <c r="L3027" s="58"/>
      <c r="M3027" s="59"/>
      <c r="N3027" s="69"/>
      <c r="O3027" s="70"/>
      <c r="P3027" s="69"/>
      <c r="Q3027" s="71"/>
      <c r="R3027" s="71"/>
      <c r="S3027" s="70"/>
      <c r="T3027" s="69"/>
      <c r="U3027" s="70"/>
      <c r="V3027" s="55"/>
      <c r="W3027" s="56"/>
      <c r="X3027" s="57"/>
    </row>
    <row r="3028" spans="1:24" ht="18.75" customHeight="1">
      <c r="A3028" s="2"/>
      <c r="B3028" s="2"/>
      <c r="C3028" s="2"/>
      <c r="D3028" s="2"/>
      <c r="E3028" s="55"/>
      <c r="F3028" s="56"/>
      <c r="G3028" s="56"/>
      <c r="H3028" s="56"/>
      <c r="I3028" s="56"/>
      <c r="J3028" s="56"/>
      <c r="K3028" s="57"/>
      <c r="L3028" s="58"/>
      <c r="M3028" s="59"/>
      <c r="N3028" s="69"/>
      <c r="O3028" s="70"/>
      <c r="P3028" s="69"/>
      <c r="Q3028" s="71"/>
      <c r="R3028" s="71"/>
      <c r="S3028" s="70"/>
      <c r="T3028" s="69"/>
      <c r="U3028" s="70"/>
      <c r="V3028" s="55"/>
      <c r="W3028" s="56"/>
      <c r="X3028" s="57"/>
    </row>
    <row r="3029" spans="1:24" ht="18.75" customHeight="1">
      <c r="A3029" s="2"/>
      <c r="B3029" s="2"/>
      <c r="C3029" s="2"/>
      <c r="D3029" s="2"/>
      <c r="E3029" s="55"/>
      <c r="F3029" s="56"/>
      <c r="G3029" s="56"/>
      <c r="H3029" s="56"/>
      <c r="I3029" s="56"/>
      <c r="J3029" s="56"/>
      <c r="K3029" s="57"/>
      <c r="L3029" s="58"/>
      <c r="M3029" s="59"/>
      <c r="N3029" s="69"/>
      <c r="O3029" s="70"/>
      <c r="P3029" s="69"/>
      <c r="Q3029" s="71"/>
      <c r="R3029" s="71"/>
      <c r="S3029" s="70"/>
      <c r="T3029" s="69"/>
      <c r="U3029" s="70"/>
      <c r="V3029" s="55"/>
      <c r="W3029" s="56"/>
      <c r="X3029" s="57"/>
    </row>
    <row r="3030" spans="1:24" ht="18.75" customHeight="1">
      <c r="A3030" s="2"/>
      <c r="B3030" s="2"/>
      <c r="C3030" s="2"/>
      <c r="D3030" s="2"/>
      <c r="E3030" s="55"/>
      <c r="F3030" s="56"/>
      <c r="G3030" s="56"/>
      <c r="H3030" s="56"/>
      <c r="I3030" s="56"/>
      <c r="J3030" s="56"/>
      <c r="K3030" s="57"/>
      <c r="L3030" s="58"/>
      <c r="M3030" s="59"/>
      <c r="N3030" s="69"/>
      <c r="O3030" s="70"/>
      <c r="P3030" s="69"/>
      <c r="Q3030" s="71"/>
      <c r="R3030" s="71"/>
      <c r="S3030" s="70"/>
      <c r="T3030" s="69"/>
      <c r="U3030" s="70"/>
      <c r="V3030" s="55"/>
      <c r="W3030" s="56"/>
      <c r="X3030" s="57"/>
    </row>
    <row r="3031" spans="1:24" ht="18.75" customHeight="1">
      <c r="A3031" s="2"/>
      <c r="B3031" s="2"/>
      <c r="C3031" s="2"/>
      <c r="D3031" s="2"/>
      <c r="E3031" s="55"/>
      <c r="F3031" s="56"/>
      <c r="G3031" s="56"/>
      <c r="H3031" s="56"/>
      <c r="I3031" s="56"/>
      <c r="J3031" s="56"/>
      <c r="K3031" s="57"/>
      <c r="L3031" s="58"/>
      <c r="M3031" s="59"/>
      <c r="N3031" s="69"/>
      <c r="O3031" s="70"/>
      <c r="P3031" s="69"/>
      <c r="Q3031" s="71"/>
      <c r="R3031" s="71"/>
      <c r="S3031" s="70"/>
      <c r="T3031" s="69"/>
      <c r="U3031" s="70"/>
      <c r="V3031" s="55"/>
      <c r="W3031" s="56"/>
      <c r="X3031" s="57"/>
    </row>
    <row r="3032" spans="1:24" ht="18.75" customHeight="1">
      <c r="A3032" s="2"/>
      <c r="B3032" s="2"/>
      <c r="C3032" s="2"/>
      <c r="D3032" s="2"/>
      <c r="E3032" s="55"/>
      <c r="F3032" s="56"/>
      <c r="G3032" s="56"/>
      <c r="H3032" s="56"/>
      <c r="I3032" s="56"/>
      <c r="J3032" s="56"/>
      <c r="K3032" s="57"/>
      <c r="L3032" s="58"/>
      <c r="M3032" s="59"/>
      <c r="N3032" s="69"/>
      <c r="O3032" s="70"/>
      <c r="P3032" s="69"/>
      <c r="Q3032" s="71"/>
      <c r="R3032" s="71"/>
      <c r="S3032" s="70"/>
      <c r="T3032" s="69"/>
      <c r="U3032" s="70"/>
      <c r="V3032" s="55"/>
      <c r="W3032" s="56"/>
      <c r="X3032" s="57"/>
    </row>
    <row r="3033" spans="1:24" ht="18.75" customHeight="1">
      <c r="A3033" s="2"/>
      <c r="B3033" s="2"/>
      <c r="C3033" s="2"/>
      <c r="D3033" s="2"/>
      <c r="E3033" s="55"/>
      <c r="F3033" s="56"/>
      <c r="G3033" s="56"/>
      <c r="H3033" s="56"/>
      <c r="I3033" s="56"/>
      <c r="J3033" s="56"/>
      <c r="K3033" s="57"/>
      <c r="L3033" s="58"/>
      <c r="M3033" s="59"/>
      <c r="N3033" s="69"/>
      <c r="O3033" s="70"/>
      <c r="P3033" s="69"/>
      <c r="Q3033" s="71"/>
      <c r="R3033" s="71"/>
      <c r="S3033" s="70"/>
      <c r="T3033" s="69"/>
      <c r="U3033" s="70"/>
      <c r="V3033" s="55"/>
      <c r="W3033" s="56"/>
      <c r="X3033" s="57"/>
    </row>
    <row r="3034" spans="1:24" ht="18.75" customHeight="1">
      <c r="A3034" s="2"/>
      <c r="B3034" s="2"/>
      <c r="C3034" s="2"/>
      <c r="D3034" s="2"/>
      <c r="E3034" s="55"/>
      <c r="F3034" s="56"/>
      <c r="G3034" s="56"/>
      <c r="H3034" s="56"/>
      <c r="I3034" s="56"/>
      <c r="J3034" s="56"/>
      <c r="K3034" s="57"/>
      <c r="L3034" s="58"/>
      <c r="M3034" s="59"/>
      <c r="N3034" s="69"/>
      <c r="O3034" s="70"/>
      <c r="P3034" s="69"/>
      <c r="Q3034" s="71"/>
      <c r="R3034" s="71"/>
      <c r="S3034" s="70"/>
      <c r="T3034" s="69"/>
      <c r="U3034" s="70"/>
      <c r="V3034" s="55"/>
      <c r="W3034" s="56"/>
      <c r="X3034" s="57"/>
    </row>
    <row r="3035" spans="1:24" ht="37.65" customHeight="1">
      <c r="A3035" s="2"/>
      <c r="B3035" s="2"/>
      <c r="C3035" s="2"/>
      <c r="D3035" s="2"/>
      <c r="E3035" s="55" t="s">
        <v>3410</v>
      </c>
      <c r="F3035" s="56"/>
      <c r="G3035" s="56"/>
      <c r="H3035" s="56"/>
      <c r="I3035" s="56"/>
      <c r="J3035" s="56"/>
      <c r="K3035" s="56"/>
      <c r="L3035" s="56"/>
      <c r="M3035" s="57"/>
      <c r="N3035" s="58" t="s">
        <v>3799</v>
      </c>
      <c r="O3035" s="60"/>
      <c r="P3035" s="60"/>
      <c r="Q3035" s="60"/>
      <c r="R3035" s="60"/>
      <c r="S3035" s="59"/>
      <c r="T3035" s="72" t="str">
        <f>IF(COUNT(T3023,N3023)=2,IF(N3023=0,"-",ROUND(T3023/N3023,2)),"-")</f>
        <v>-</v>
      </c>
      <c r="U3035" s="73"/>
      <c r="V3035" s="55"/>
      <c r="W3035" s="56"/>
      <c r="X3035" s="57"/>
    </row>
    <row r="3036" spans="1:24" ht="49.5" customHeight="1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</row>
    <row r="3037" spans="1:24" ht="12" customHeight="1">
      <c r="A3037" s="2"/>
      <c r="B3037" s="2"/>
      <c r="C3037" s="75" t="s">
        <v>42</v>
      </c>
      <c r="D3037" s="75"/>
      <c r="E3037" s="75"/>
      <c r="F3037" s="75"/>
      <c r="G3037" s="75"/>
      <c r="H3037" s="2"/>
      <c r="I3037" s="75" t="s">
        <v>43</v>
      </c>
      <c r="J3037" s="75"/>
      <c r="K3037" s="2"/>
      <c r="L3037" s="2"/>
      <c r="M3037" s="75" t="s">
        <v>44</v>
      </c>
      <c r="N3037" s="75"/>
      <c r="O3037" s="2"/>
      <c r="P3037" s="2"/>
      <c r="Q3037" s="10" t="s">
        <v>43</v>
      </c>
      <c r="R3037" s="2"/>
      <c r="S3037" s="2"/>
      <c r="T3037" s="2"/>
      <c r="U3037" s="2"/>
      <c r="V3037" s="2"/>
      <c r="W3037" s="2"/>
      <c r="X3037" s="2"/>
    </row>
    <row r="3038" spans="1:24" ht="6.45" customHeight="1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</row>
    <row r="3039" spans="1:24" ht="20.85" customHeight="1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</row>
    <row r="3040" spans="1:24" ht="18" customHeight="1">
      <c r="A3040" s="74" t="s">
        <v>0</v>
      </c>
      <c r="B3040" s="74"/>
      <c r="C3040" s="74"/>
      <c r="D3040" s="74"/>
      <c r="E3040" s="74"/>
      <c r="F3040" s="74"/>
      <c r="G3040" s="74"/>
      <c r="H3040" s="74"/>
      <c r="I3040" s="74"/>
      <c r="J3040" s="74"/>
      <c r="K3040" s="74"/>
      <c r="L3040" s="74"/>
      <c r="M3040" s="74"/>
      <c r="N3040" s="74"/>
      <c r="O3040" s="74"/>
      <c r="P3040" s="74"/>
      <c r="Q3040" s="74"/>
      <c r="R3040" s="74"/>
      <c r="S3040" s="74"/>
      <c r="T3040" s="74"/>
      <c r="U3040" s="74"/>
      <c r="V3040" s="74"/>
      <c r="W3040" s="74"/>
      <c r="X3040" s="74"/>
    </row>
    <row r="3041" spans="1:24" ht="6" customHeight="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</row>
    <row r="3042" spans="1:24" ht="18" customHeight="1">
      <c r="A3042" s="74" t="s">
        <v>3387</v>
      </c>
      <c r="B3042" s="74"/>
      <c r="C3042" s="74"/>
      <c r="D3042" s="74"/>
      <c r="E3042" s="74"/>
      <c r="F3042" s="74"/>
      <c r="G3042" s="74"/>
      <c r="H3042" s="74"/>
      <c r="I3042" s="74"/>
      <c r="J3042" s="74"/>
      <c r="K3042" s="74"/>
      <c r="L3042" s="74"/>
      <c r="M3042" s="74"/>
      <c r="N3042" s="74"/>
      <c r="O3042" s="74"/>
      <c r="P3042" s="74"/>
      <c r="Q3042" s="74"/>
      <c r="R3042" s="74"/>
      <c r="S3042" s="74"/>
      <c r="T3042" s="74"/>
      <c r="U3042" s="74"/>
      <c r="V3042" s="74"/>
      <c r="W3042" s="74"/>
      <c r="X3042" s="74"/>
    </row>
    <row r="3043" spans="1:24" ht="4.05" customHeight="1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</row>
    <row r="3044" spans="1:24" ht="12" customHeight="1">
      <c r="A3044" s="2"/>
      <c r="B3044" s="2"/>
      <c r="C3044" s="2"/>
      <c r="D3044" s="2"/>
      <c r="E3044" s="2"/>
      <c r="F3044" s="75" t="s">
        <v>3388</v>
      </c>
      <c r="G3044" s="75"/>
      <c r="H3044" s="75"/>
      <c r="I3044" s="75"/>
      <c r="J3044" s="75"/>
      <c r="K3044" s="75"/>
      <c r="L3044" s="75"/>
      <c r="M3044" s="75"/>
      <c r="N3044" s="75"/>
      <c r="O3044" s="75"/>
      <c r="P3044" s="75"/>
      <c r="Q3044" s="75"/>
      <c r="R3044" s="75"/>
      <c r="S3044" s="2"/>
      <c r="T3044" s="2"/>
      <c r="U3044" s="2"/>
      <c r="V3044" s="2"/>
      <c r="W3044" s="2"/>
      <c r="X3044" s="2"/>
    </row>
    <row r="3045" spans="1:24" ht="1.05" customHeight="1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</row>
    <row r="3046" spans="1:24" ht="2.7" customHeight="1">
      <c r="A3046" s="2"/>
      <c r="B3046" s="2"/>
      <c r="C3046" s="2"/>
      <c r="D3046" s="2"/>
      <c r="E3046" s="2"/>
      <c r="F3046" s="75" t="s">
        <v>3389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</row>
    <row r="3047" spans="1:24" ht="9.15" customHeight="1">
      <c r="A3047" s="2"/>
      <c r="B3047" s="2"/>
      <c r="C3047" s="2"/>
      <c r="D3047" s="2"/>
      <c r="E3047" s="2"/>
      <c r="F3047" s="75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76" t="s">
        <v>2</v>
      </c>
      <c r="V3047" s="76"/>
      <c r="W3047" s="76"/>
      <c r="X3047" s="76"/>
    </row>
    <row r="3048" spans="1:24" ht="2.7" customHeight="1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76"/>
      <c r="V3048" s="76"/>
      <c r="W3048" s="76"/>
      <c r="X3048" s="76"/>
    </row>
    <row r="3049" spans="1:24" ht="0.45" customHeight="1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</row>
    <row r="3050" spans="1:24" ht="2.1" customHeight="1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75" t="s">
        <v>3836</v>
      </c>
      <c r="V3050" s="75"/>
      <c r="W3050" s="75"/>
      <c r="X3050" s="2"/>
    </row>
    <row r="3051" spans="1:24" ht="9.75" customHeight="1">
      <c r="A3051" s="2"/>
      <c r="B3051" s="75" t="s">
        <v>3391</v>
      </c>
      <c r="C3051" s="75"/>
      <c r="D3051" s="2"/>
      <c r="E3051" s="2"/>
      <c r="F3051" s="75" t="s">
        <v>3392</v>
      </c>
      <c r="G3051" s="75"/>
      <c r="H3051" s="75"/>
      <c r="I3051" s="75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75"/>
      <c r="V3051" s="75"/>
      <c r="W3051" s="75"/>
      <c r="X3051" s="2"/>
    </row>
    <row r="3052" spans="1:24" ht="2.1" customHeight="1">
      <c r="A3052" s="2"/>
      <c r="B3052" s="75"/>
      <c r="C3052" s="75"/>
      <c r="D3052" s="2"/>
      <c r="E3052" s="2"/>
      <c r="F3052" s="75"/>
      <c r="G3052" s="75"/>
      <c r="H3052" s="75"/>
      <c r="I3052" s="75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</row>
    <row r="3053" spans="1:24" ht="1.8" customHeight="1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</row>
    <row r="3054" spans="1:24" ht="36.75" customHeight="1">
      <c r="A3054" s="49" t="s">
        <v>405</v>
      </c>
      <c r="B3054" s="50"/>
      <c r="C3054" s="50"/>
      <c r="D3054" s="51"/>
      <c r="E3054" s="49" t="s">
        <v>3837</v>
      </c>
      <c r="F3054" s="50"/>
      <c r="G3054" s="50"/>
      <c r="H3054" s="50"/>
      <c r="I3054" s="50"/>
      <c r="J3054" s="50"/>
      <c r="K3054" s="50"/>
      <c r="L3054" s="50"/>
      <c r="M3054" s="51"/>
      <c r="N3054" s="52" t="s">
        <v>3775</v>
      </c>
      <c r="O3054" s="53"/>
      <c r="P3054" s="53"/>
      <c r="Q3054" s="53"/>
      <c r="R3054" s="53"/>
      <c r="S3054" s="54"/>
      <c r="T3054" s="49" t="s">
        <v>3838</v>
      </c>
      <c r="U3054" s="50"/>
      <c r="V3054" s="50"/>
      <c r="W3054" s="50"/>
      <c r="X3054" s="51"/>
    </row>
    <row r="3055" spans="1:24" ht="18.75" customHeight="1">
      <c r="A3055" s="2"/>
      <c r="B3055" s="2"/>
      <c r="C3055" s="2"/>
      <c r="D3055" s="2"/>
      <c r="E3055" s="55" t="s">
        <v>3396</v>
      </c>
      <c r="F3055" s="56"/>
      <c r="G3055" s="56"/>
      <c r="H3055" s="56"/>
      <c r="I3055" s="56"/>
      <c r="J3055" s="56"/>
      <c r="K3055" s="57"/>
      <c r="L3055" s="58" t="s">
        <v>3397</v>
      </c>
      <c r="M3055" s="59"/>
      <c r="N3055" s="58" t="s">
        <v>3398</v>
      </c>
      <c r="O3055" s="59"/>
      <c r="P3055" s="58" t="s">
        <v>3399</v>
      </c>
      <c r="Q3055" s="60"/>
      <c r="R3055" s="60"/>
      <c r="S3055" s="59"/>
      <c r="T3055" s="58" t="s">
        <v>3400</v>
      </c>
      <c r="U3055" s="59"/>
      <c r="V3055" s="58" t="s">
        <v>53</v>
      </c>
      <c r="W3055" s="60"/>
      <c r="X3055" s="59"/>
    </row>
    <row r="3056" spans="1:24" ht="37.65" customHeight="1">
      <c r="A3056" s="2"/>
      <c r="B3056" s="2"/>
      <c r="C3056" s="2"/>
      <c r="D3056" s="2"/>
      <c r="E3056" s="55" t="s">
        <v>3830</v>
      </c>
      <c r="F3056" s="56"/>
      <c r="G3056" s="56"/>
      <c r="H3056" s="56"/>
      <c r="I3056" s="56"/>
      <c r="J3056" s="56"/>
      <c r="K3056" s="57"/>
      <c r="L3056" s="58" t="s">
        <v>65</v>
      </c>
      <c r="M3056" s="59"/>
      <c r="N3056" s="61">
        <v>1</v>
      </c>
      <c r="O3056" s="62"/>
      <c r="P3056" s="63"/>
      <c r="Q3056" s="64"/>
      <c r="R3056" s="64"/>
      <c r="S3056" s="65"/>
      <c r="T3056" s="63" t="str">
        <f t="shared" ref="T3056:T3062" si="48">IF(COUNT(N3056,P3056)=2,ROUND(N3056*P3056,2),"-
-")</f>
        <v>-
-</v>
      </c>
      <c r="U3056" s="65"/>
      <c r="V3056" s="55" t="s">
        <v>3831</v>
      </c>
      <c r="W3056" s="56"/>
      <c r="X3056" s="57"/>
    </row>
    <row r="3057" spans="1:24" ht="37.65" customHeight="1">
      <c r="A3057" s="2"/>
      <c r="B3057" s="2"/>
      <c r="C3057" s="2"/>
      <c r="D3057" s="2"/>
      <c r="E3057" s="55" t="s">
        <v>3779</v>
      </c>
      <c r="F3057" s="56"/>
      <c r="G3057" s="56"/>
      <c r="H3057" s="56"/>
      <c r="I3057" s="56"/>
      <c r="J3057" s="56"/>
      <c r="K3057" s="57"/>
      <c r="L3057" s="58" t="s">
        <v>384</v>
      </c>
      <c r="M3057" s="59"/>
      <c r="N3057" s="61">
        <v>1</v>
      </c>
      <c r="O3057" s="62"/>
      <c r="P3057" s="63"/>
      <c r="Q3057" s="64"/>
      <c r="R3057" s="64"/>
      <c r="S3057" s="65"/>
      <c r="T3057" s="63" t="str">
        <f t="shared" si="48"/>
        <v>-
-</v>
      </c>
      <c r="U3057" s="65"/>
      <c r="V3057" s="55" t="s">
        <v>3780</v>
      </c>
      <c r="W3057" s="56"/>
      <c r="X3057" s="57"/>
    </row>
    <row r="3058" spans="1:24" ht="37.65" customHeight="1">
      <c r="A3058" s="2"/>
      <c r="B3058" s="2"/>
      <c r="C3058" s="2"/>
      <c r="D3058" s="2"/>
      <c r="E3058" s="55" t="s">
        <v>3781</v>
      </c>
      <c r="F3058" s="56"/>
      <c r="G3058" s="56"/>
      <c r="H3058" s="56"/>
      <c r="I3058" s="56"/>
      <c r="J3058" s="56"/>
      <c r="K3058" s="57"/>
      <c r="L3058" s="58" t="s">
        <v>384</v>
      </c>
      <c r="M3058" s="59"/>
      <c r="N3058" s="61">
        <v>1</v>
      </c>
      <c r="O3058" s="62"/>
      <c r="P3058" s="63"/>
      <c r="Q3058" s="64"/>
      <c r="R3058" s="64"/>
      <c r="S3058" s="65"/>
      <c r="T3058" s="63" t="str">
        <f t="shared" si="48"/>
        <v>-
-</v>
      </c>
      <c r="U3058" s="65"/>
      <c r="V3058" s="55" t="s">
        <v>3782</v>
      </c>
      <c r="W3058" s="56"/>
      <c r="X3058" s="57"/>
    </row>
    <row r="3059" spans="1:24" ht="37.65" customHeight="1">
      <c r="A3059" s="2"/>
      <c r="B3059" s="2"/>
      <c r="C3059" s="2"/>
      <c r="D3059" s="2"/>
      <c r="E3059" s="55" t="s">
        <v>3813</v>
      </c>
      <c r="F3059" s="56"/>
      <c r="G3059" s="56"/>
      <c r="H3059" s="56"/>
      <c r="I3059" s="56"/>
      <c r="J3059" s="56"/>
      <c r="K3059" s="57"/>
      <c r="L3059" s="58" t="s">
        <v>122</v>
      </c>
      <c r="M3059" s="59"/>
      <c r="N3059" s="61">
        <v>1</v>
      </c>
      <c r="O3059" s="62"/>
      <c r="P3059" s="63"/>
      <c r="Q3059" s="64"/>
      <c r="R3059" s="64"/>
      <c r="S3059" s="65"/>
      <c r="T3059" s="63" t="str">
        <f t="shared" si="48"/>
        <v>-
-</v>
      </c>
      <c r="U3059" s="65"/>
      <c r="V3059" s="55" t="s">
        <v>3814</v>
      </c>
      <c r="W3059" s="56"/>
      <c r="X3059" s="57"/>
    </row>
    <row r="3060" spans="1:24" ht="37.65" customHeight="1">
      <c r="A3060" s="2"/>
      <c r="B3060" s="2"/>
      <c r="C3060" s="2"/>
      <c r="D3060" s="2"/>
      <c r="E3060" s="55" t="s">
        <v>3832</v>
      </c>
      <c r="F3060" s="56"/>
      <c r="G3060" s="56"/>
      <c r="H3060" s="56"/>
      <c r="I3060" s="56"/>
      <c r="J3060" s="56"/>
      <c r="K3060" s="57"/>
      <c r="L3060" s="58" t="s">
        <v>122</v>
      </c>
      <c r="M3060" s="59"/>
      <c r="N3060" s="61">
        <v>1</v>
      </c>
      <c r="O3060" s="62"/>
      <c r="P3060" s="63"/>
      <c r="Q3060" s="64"/>
      <c r="R3060" s="64"/>
      <c r="S3060" s="65"/>
      <c r="T3060" s="63" t="str">
        <f t="shared" si="48"/>
        <v>-
-</v>
      </c>
      <c r="U3060" s="65"/>
      <c r="V3060" s="55" t="s">
        <v>3833</v>
      </c>
      <c r="W3060" s="56"/>
      <c r="X3060" s="57"/>
    </row>
    <row r="3061" spans="1:24" ht="37.65" customHeight="1">
      <c r="A3061" s="2"/>
      <c r="B3061" s="2"/>
      <c r="C3061" s="2"/>
      <c r="D3061" s="2"/>
      <c r="E3061" s="55" t="s">
        <v>3834</v>
      </c>
      <c r="F3061" s="56"/>
      <c r="G3061" s="56"/>
      <c r="H3061" s="56"/>
      <c r="I3061" s="56"/>
      <c r="J3061" s="56"/>
      <c r="K3061" s="57"/>
      <c r="L3061" s="58" t="s">
        <v>521</v>
      </c>
      <c r="M3061" s="59"/>
      <c r="N3061" s="61">
        <v>37</v>
      </c>
      <c r="O3061" s="62"/>
      <c r="P3061" s="63"/>
      <c r="Q3061" s="64"/>
      <c r="R3061" s="64"/>
      <c r="S3061" s="65"/>
      <c r="T3061" s="63" t="str">
        <f t="shared" si="48"/>
        <v>-
-</v>
      </c>
      <c r="U3061" s="65"/>
      <c r="V3061" s="55" t="s">
        <v>3835</v>
      </c>
      <c r="W3061" s="56"/>
      <c r="X3061" s="57"/>
    </row>
    <row r="3062" spans="1:24" ht="37.65" customHeight="1">
      <c r="A3062" s="2"/>
      <c r="B3062" s="2"/>
      <c r="C3062" s="2"/>
      <c r="D3062" s="2"/>
      <c r="E3062" s="55" t="s">
        <v>3795</v>
      </c>
      <c r="F3062" s="56"/>
      <c r="G3062" s="56"/>
      <c r="H3062" s="56"/>
      <c r="I3062" s="56"/>
      <c r="J3062" s="56"/>
      <c r="K3062" s="57"/>
      <c r="L3062" s="58" t="s">
        <v>65</v>
      </c>
      <c r="M3062" s="59"/>
      <c r="N3062" s="61">
        <v>1</v>
      </c>
      <c r="O3062" s="62"/>
      <c r="P3062" s="63"/>
      <c r="Q3062" s="64"/>
      <c r="R3062" s="64"/>
      <c r="S3062" s="65"/>
      <c r="T3062" s="63" t="str">
        <f t="shared" si="48"/>
        <v>-
-</v>
      </c>
      <c r="U3062" s="65"/>
      <c r="V3062" s="55" t="s">
        <v>3796</v>
      </c>
      <c r="W3062" s="56"/>
      <c r="X3062" s="57"/>
    </row>
    <row r="3063" spans="1:24" ht="18.75" customHeight="1">
      <c r="A3063" s="2"/>
      <c r="B3063" s="2"/>
      <c r="C3063" s="2"/>
      <c r="D3063" s="2"/>
      <c r="E3063" s="55" t="s">
        <v>3405</v>
      </c>
      <c r="F3063" s="56"/>
      <c r="G3063" s="56"/>
      <c r="H3063" s="56"/>
      <c r="I3063" s="56"/>
      <c r="J3063" s="56"/>
      <c r="K3063" s="57"/>
      <c r="L3063" s="58" t="s">
        <v>65</v>
      </c>
      <c r="M3063" s="59"/>
      <c r="N3063" s="61">
        <v>1</v>
      </c>
      <c r="O3063" s="62"/>
      <c r="P3063" s="63"/>
      <c r="Q3063" s="64"/>
      <c r="R3063" s="64"/>
      <c r="S3063" s="65"/>
      <c r="T3063" s="63" t="str">
        <f>IF(COUNT(N3063,P3063)=2,ROUND(N3063*P3063,2),"-")</f>
        <v>-</v>
      </c>
      <c r="U3063" s="65"/>
      <c r="V3063" s="55" t="s">
        <v>3572</v>
      </c>
      <c r="W3063" s="56"/>
      <c r="X3063" s="57"/>
    </row>
    <row r="3064" spans="1:24" ht="18.75" customHeight="1">
      <c r="A3064" s="2"/>
      <c r="B3064" s="2"/>
      <c r="C3064" s="2"/>
      <c r="D3064" s="2"/>
      <c r="E3064" s="55" t="s">
        <v>3407</v>
      </c>
      <c r="F3064" s="56"/>
      <c r="G3064" s="56"/>
      <c r="H3064" s="56"/>
      <c r="I3064" s="56"/>
      <c r="J3064" s="56"/>
      <c r="K3064" s="57"/>
      <c r="L3064" s="58" t="s">
        <v>65</v>
      </c>
      <c r="M3064" s="59"/>
      <c r="N3064" s="61">
        <v>1</v>
      </c>
      <c r="O3064" s="62"/>
      <c r="P3064" s="63" t="str">
        <f>IF(COUNT(T3056,T3057,T3058,T3059,T3060,T3061,T3062,T3063)=8,ROUND(SUM(T3056,T3057,T3058,T3059,T3060,T3061,T3062,T3063)*0.02,2),"")</f>
        <v/>
      </c>
      <c r="Q3064" s="64"/>
      <c r="R3064" s="64"/>
      <c r="S3064" s="65"/>
      <c r="T3064" s="63" t="str">
        <f>IF(COUNT(N3064,P3064)=2,ROUND(N3064*P3064,2),"-")</f>
        <v>-</v>
      </c>
      <c r="U3064" s="65"/>
      <c r="V3064" s="55" t="s">
        <v>3408</v>
      </c>
      <c r="W3064" s="56"/>
      <c r="X3064" s="57"/>
    </row>
    <row r="3065" spans="1:24" ht="18.899999999999999" customHeight="1">
      <c r="A3065" s="2"/>
      <c r="B3065" s="2"/>
      <c r="C3065" s="2"/>
      <c r="D3065" s="2"/>
      <c r="E3065" s="55" t="s">
        <v>3409</v>
      </c>
      <c r="F3065" s="56"/>
      <c r="G3065" s="56"/>
      <c r="H3065" s="56"/>
      <c r="I3065" s="56"/>
      <c r="J3065" s="56"/>
      <c r="K3065" s="57"/>
      <c r="L3065" s="58" t="s">
        <v>384</v>
      </c>
      <c r="M3065" s="59"/>
      <c r="N3065" s="61">
        <v>1</v>
      </c>
      <c r="O3065" s="62"/>
      <c r="P3065" s="66"/>
      <c r="Q3065" s="67"/>
      <c r="R3065" s="67"/>
      <c r="S3065" s="68"/>
      <c r="T3065" s="63" t="str">
        <f>IF(COUNT(T3056,T3057,T3058,T3059,T3060,T3061,T3062,T3063,T3064)=9,SUM(T3056,T3057,T3058,T3059,T3060,T3061,T3062,T3063,T3064),"-")</f>
        <v>-</v>
      </c>
      <c r="U3065" s="65"/>
      <c r="V3065" s="55"/>
      <c r="W3065" s="56"/>
      <c r="X3065" s="57"/>
    </row>
    <row r="3066" spans="1:24" ht="18.75" customHeight="1">
      <c r="A3066" s="2"/>
      <c r="B3066" s="2"/>
      <c r="C3066" s="2"/>
      <c r="D3066" s="2"/>
      <c r="E3066" s="55"/>
      <c r="F3066" s="56"/>
      <c r="G3066" s="56"/>
      <c r="H3066" s="56"/>
      <c r="I3066" s="56"/>
      <c r="J3066" s="56"/>
      <c r="K3066" s="57"/>
      <c r="L3066" s="58"/>
      <c r="M3066" s="59"/>
      <c r="N3066" s="69"/>
      <c r="O3066" s="70"/>
      <c r="P3066" s="69"/>
      <c r="Q3066" s="71"/>
      <c r="R3066" s="71"/>
      <c r="S3066" s="70"/>
      <c r="T3066" s="69"/>
      <c r="U3066" s="70"/>
      <c r="V3066" s="55"/>
      <c r="W3066" s="56"/>
      <c r="X3066" s="57"/>
    </row>
    <row r="3067" spans="1:24" ht="18.75" customHeight="1">
      <c r="A3067" s="2"/>
      <c r="B3067" s="2"/>
      <c r="C3067" s="2"/>
      <c r="D3067" s="2"/>
      <c r="E3067" s="55"/>
      <c r="F3067" s="56"/>
      <c r="G3067" s="56"/>
      <c r="H3067" s="56"/>
      <c r="I3067" s="56"/>
      <c r="J3067" s="56"/>
      <c r="K3067" s="57"/>
      <c r="L3067" s="58"/>
      <c r="M3067" s="59"/>
      <c r="N3067" s="69"/>
      <c r="O3067" s="70"/>
      <c r="P3067" s="69"/>
      <c r="Q3067" s="71"/>
      <c r="R3067" s="71"/>
      <c r="S3067" s="70"/>
      <c r="T3067" s="69"/>
      <c r="U3067" s="70"/>
      <c r="V3067" s="55"/>
      <c r="W3067" s="56"/>
      <c r="X3067" s="57"/>
    </row>
    <row r="3068" spans="1:24" ht="18.75" customHeight="1">
      <c r="A3068" s="2"/>
      <c r="B3068" s="2"/>
      <c r="C3068" s="2"/>
      <c r="D3068" s="2"/>
      <c r="E3068" s="55"/>
      <c r="F3068" s="56"/>
      <c r="G3068" s="56"/>
      <c r="H3068" s="56"/>
      <c r="I3068" s="56"/>
      <c r="J3068" s="56"/>
      <c r="K3068" s="57"/>
      <c r="L3068" s="58"/>
      <c r="M3068" s="59"/>
      <c r="N3068" s="69"/>
      <c r="O3068" s="70"/>
      <c r="P3068" s="69"/>
      <c r="Q3068" s="71"/>
      <c r="R3068" s="71"/>
      <c r="S3068" s="70"/>
      <c r="T3068" s="69"/>
      <c r="U3068" s="70"/>
      <c r="V3068" s="55"/>
      <c r="W3068" s="56"/>
      <c r="X3068" s="57"/>
    </row>
    <row r="3069" spans="1:24" ht="18.75" customHeight="1">
      <c r="A3069" s="2"/>
      <c r="B3069" s="2"/>
      <c r="C3069" s="2"/>
      <c r="D3069" s="2"/>
      <c r="E3069" s="55"/>
      <c r="F3069" s="56"/>
      <c r="G3069" s="56"/>
      <c r="H3069" s="56"/>
      <c r="I3069" s="56"/>
      <c r="J3069" s="56"/>
      <c r="K3069" s="57"/>
      <c r="L3069" s="58"/>
      <c r="M3069" s="59"/>
      <c r="N3069" s="69"/>
      <c r="O3069" s="70"/>
      <c r="P3069" s="69"/>
      <c r="Q3069" s="71"/>
      <c r="R3069" s="71"/>
      <c r="S3069" s="70"/>
      <c r="T3069" s="69"/>
      <c r="U3069" s="70"/>
      <c r="V3069" s="55"/>
      <c r="W3069" s="56"/>
      <c r="X3069" s="57"/>
    </row>
    <row r="3070" spans="1:24" ht="18.75" customHeight="1">
      <c r="A3070" s="2"/>
      <c r="B3070" s="2"/>
      <c r="C3070" s="2"/>
      <c r="D3070" s="2"/>
      <c r="E3070" s="55"/>
      <c r="F3070" s="56"/>
      <c r="G3070" s="56"/>
      <c r="H3070" s="56"/>
      <c r="I3070" s="56"/>
      <c r="J3070" s="56"/>
      <c r="K3070" s="57"/>
      <c r="L3070" s="58"/>
      <c r="M3070" s="59"/>
      <c r="N3070" s="69"/>
      <c r="O3070" s="70"/>
      <c r="P3070" s="69"/>
      <c r="Q3070" s="71"/>
      <c r="R3070" s="71"/>
      <c r="S3070" s="70"/>
      <c r="T3070" s="69"/>
      <c r="U3070" s="70"/>
      <c r="V3070" s="55"/>
      <c r="W3070" s="56"/>
      <c r="X3070" s="57"/>
    </row>
    <row r="3071" spans="1:24" ht="18.75" customHeight="1">
      <c r="A3071" s="2"/>
      <c r="B3071" s="2"/>
      <c r="C3071" s="2"/>
      <c r="D3071" s="2"/>
      <c r="E3071" s="55"/>
      <c r="F3071" s="56"/>
      <c r="G3071" s="56"/>
      <c r="H3071" s="56"/>
      <c r="I3071" s="56"/>
      <c r="J3071" s="56"/>
      <c r="K3071" s="57"/>
      <c r="L3071" s="58"/>
      <c r="M3071" s="59"/>
      <c r="N3071" s="69"/>
      <c r="O3071" s="70"/>
      <c r="P3071" s="69"/>
      <c r="Q3071" s="71"/>
      <c r="R3071" s="71"/>
      <c r="S3071" s="70"/>
      <c r="T3071" s="69"/>
      <c r="U3071" s="70"/>
      <c r="V3071" s="55"/>
      <c r="W3071" s="56"/>
      <c r="X3071" s="57"/>
    </row>
    <row r="3072" spans="1:24" ht="18.75" customHeight="1">
      <c r="A3072" s="2"/>
      <c r="B3072" s="2"/>
      <c r="C3072" s="2"/>
      <c r="D3072" s="2"/>
      <c r="E3072" s="55"/>
      <c r="F3072" s="56"/>
      <c r="G3072" s="56"/>
      <c r="H3072" s="56"/>
      <c r="I3072" s="56"/>
      <c r="J3072" s="56"/>
      <c r="K3072" s="57"/>
      <c r="L3072" s="58"/>
      <c r="M3072" s="59"/>
      <c r="N3072" s="69"/>
      <c r="O3072" s="70"/>
      <c r="P3072" s="69"/>
      <c r="Q3072" s="71"/>
      <c r="R3072" s="71"/>
      <c r="S3072" s="70"/>
      <c r="T3072" s="69"/>
      <c r="U3072" s="70"/>
      <c r="V3072" s="55"/>
      <c r="W3072" s="56"/>
      <c r="X3072" s="57"/>
    </row>
    <row r="3073" spans="1:24" ht="18.75" customHeight="1">
      <c r="A3073" s="2"/>
      <c r="B3073" s="2"/>
      <c r="C3073" s="2"/>
      <c r="D3073" s="2"/>
      <c r="E3073" s="55"/>
      <c r="F3073" s="56"/>
      <c r="G3073" s="56"/>
      <c r="H3073" s="56"/>
      <c r="I3073" s="56"/>
      <c r="J3073" s="56"/>
      <c r="K3073" s="57"/>
      <c r="L3073" s="58"/>
      <c r="M3073" s="59"/>
      <c r="N3073" s="69"/>
      <c r="O3073" s="70"/>
      <c r="P3073" s="69"/>
      <c r="Q3073" s="71"/>
      <c r="R3073" s="71"/>
      <c r="S3073" s="70"/>
      <c r="T3073" s="69"/>
      <c r="U3073" s="70"/>
      <c r="V3073" s="55"/>
      <c r="W3073" s="56"/>
      <c r="X3073" s="57"/>
    </row>
    <row r="3074" spans="1:24" ht="18.75" customHeight="1">
      <c r="A3074" s="2"/>
      <c r="B3074" s="2"/>
      <c r="C3074" s="2"/>
      <c r="D3074" s="2"/>
      <c r="E3074" s="55"/>
      <c r="F3074" s="56"/>
      <c r="G3074" s="56"/>
      <c r="H3074" s="56"/>
      <c r="I3074" s="56"/>
      <c r="J3074" s="56"/>
      <c r="K3074" s="57"/>
      <c r="L3074" s="58"/>
      <c r="M3074" s="59"/>
      <c r="N3074" s="69"/>
      <c r="O3074" s="70"/>
      <c r="P3074" s="69"/>
      <c r="Q3074" s="71"/>
      <c r="R3074" s="71"/>
      <c r="S3074" s="70"/>
      <c r="T3074" s="69"/>
      <c r="U3074" s="70"/>
      <c r="V3074" s="55"/>
      <c r="W3074" s="56"/>
      <c r="X3074" s="57"/>
    </row>
    <row r="3075" spans="1:24" ht="18.75" customHeight="1">
      <c r="A3075" s="2"/>
      <c r="B3075" s="2"/>
      <c r="C3075" s="2"/>
      <c r="D3075" s="2"/>
      <c r="E3075" s="55"/>
      <c r="F3075" s="56"/>
      <c r="G3075" s="56"/>
      <c r="H3075" s="56"/>
      <c r="I3075" s="56"/>
      <c r="J3075" s="56"/>
      <c r="K3075" s="57"/>
      <c r="L3075" s="58"/>
      <c r="M3075" s="59"/>
      <c r="N3075" s="69"/>
      <c r="O3075" s="70"/>
      <c r="P3075" s="69"/>
      <c r="Q3075" s="71"/>
      <c r="R3075" s="71"/>
      <c r="S3075" s="70"/>
      <c r="T3075" s="69"/>
      <c r="U3075" s="70"/>
      <c r="V3075" s="55"/>
      <c r="W3075" s="56"/>
      <c r="X3075" s="57"/>
    </row>
    <row r="3076" spans="1:24" ht="18.75" customHeight="1">
      <c r="A3076" s="2"/>
      <c r="B3076" s="2"/>
      <c r="C3076" s="2"/>
      <c r="D3076" s="2"/>
      <c r="E3076" s="55"/>
      <c r="F3076" s="56"/>
      <c r="G3076" s="56"/>
      <c r="H3076" s="56"/>
      <c r="I3076" s="56"/>
      <c r="J3076" s="56"/>
      <c r="K3076" s="57"/>
      <c r="L3076" s="58"/>
      <c r="M3076" s="59"/>
      <c r="N3076" s="69"/>
      <c r="O3076" s="70"/>
      <c r="P3076" s="69"/>
      <c r="Q3076" s="71"/>
      <c r="R3076" s="71"/>
      <c r="S3076" s="70"/>
      <c r="T3076" s="69"/>
      <c r="U3076" s="70"/>
      <c r="V3076" s="55"/>
      <c r="W3076" s="56"/>
      <c r="X3076" s="57"/>
    </row>
    <row r="3077" spans="1:24" ht="37.65" customHeight="1">
      <c r="A3077" s="2"/>
      <c r="B3077" s="2"/>
      <c r="C3077" s="2"/>
      <c r="D3077" s="2"/>
      <c r="E3077" s="55" t="s">
        <v>3410</v>
      </c>
      <c r="F3077" s="56"/>
      <c r="G3077" s="56"/>
      <c r="H3077" s="56"/>
      <c r="I3077" s="56"/>
      <c r="J3077" s="56"/>
      <c r="K3077" s="56"/>
      <c r="L3077" s="56"/>
      <c r="M3077" s="57"/>
      <c r="N3077" s="58" t="s">
        <v>3799</v>
      </c>
      <c r="O3077" s="60"/>
      <c r="P3077" s="60"/>
      <c r="Q3077" s="60"/>
      <c r="R3077" s="60"/>
      <c r="S3077" s="59"/>
      <c r="T3077" s="72" t="str">
        <f>IF(COUNT(T3065,N3065)=2,IF(N3065=0,"-",ROUND(T3065/N3065,2)),"-")</f>
        <v>-</v>
      </c>
      <c r="U3077" s="73"/>
      <c r="V3077" s="55"/>
      <c r="W3077" s="56"/>
      <c r="X3077" s="57"/>
    </row>
    <row r="3078" spans="1:24" ht="49.5" customHeight="1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</row>
    <row r="3079" spans="1:24" ht="12" customHeight="1">
      <c r="A3079" s="2"/>
      <c r="B3079" s="2"/>
      <c r="C3079" s="75" t="s">
        <v>42</v>
      </c>
      <c r="D3079" s="75"/>
      <c r="E3079" s="75"/>
      <c r="F3079" s="75"/>
      <c r="G3079" s="75"/>
      <c r="H3079" s="2"/>
      <c r="I3079" s="75" t="s">
        <v>43</v>
      </c>
      <c r="J3079" s="75"/>
      <c r="K3079" s="2"/>
      <c r="L3079" s="2"/>
      <c r="M3079" s="75" t="s">
        <v>44</v>
      </c>
      <c r="N3079" s="75"/>
      <c r="O3079" s="2"/>
      <c r="P3079" s="2"/>
      <c r="Q3079" s="10" t="s">
        <v>43</v>
      </c>
      <c r="R3079" s="2"/>
      <c r="S3079" s="2"/>
      <c r="T3079" s="2"/>
      <c r="U3079" s="2"/>
      <c r="V3079" s="2"/>
      <c r="W3079" s="2"/>
      <c r="X3079" s="2"/>
    </row>
    <row r="3080" spans="1:24" ht="6.45" customHeight="1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</row>
    <row r="3081" spans="1:24" ht="20.85" customHeight="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</row>
    <row r="3082" spans="1:24" ht="18" customHeight="1">
      <c r="A3082" s="74" t="s">
        <v>0</v>
      </c>
      <c r="B3082" s="74"/>
      <c r="C3082" s="74"/>
      <c r="D3082" s="74"/>
      <c r="E3082" s="74"/>
      <c r="F3082" s="74"/>
      <c r="G3082" s="74"/>
      <c r="H3082" s="74"/>
      <c r="I3082" s="74"/>
      <c r="J3082" s="74"/>
      <c r="K3082" s="74"/>
      <c r="L3082" s="74"/>
      <c r="M3082" s="74"/>
      <c r="N3082" s="74"/>
      <c r="O3082" s="74"/>
      <c r="P3082" s="74"/>
      <c r="Q3082" s="74"/>
      <c r="R3082" s="74"/>
      <c r="S3082" s="74"/>
      <c r="T3082" s="74"/>
      <c r="U3082" s="74"/>
      <c r="V3082" s="74"/>
      <c r="W3082" s="74"/>
      <c r="X3082" s="74"/>
    </row>
    <row r="3083" spans="1:24" ht="6" customHeight="1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</row>
    <row r="3084" spans="1:24" ht="18" customHeight="1">
      <c r="A3084" s="74" t="s">
        <v>3387</v>
      </c>
      <c r="B3084" s="74"/>
      <c r="C3084" s="74"/>
      <c r="D3084" s="74"/>
      <c r="E3084" s="74"/>
      <c r="F3084" s="74"/>
      <c r="G3084" s="74"/>
      <c r="H3084" s="74"/>
      <c r="I3084" s="74"/>
      <c r="J3084" s="74"/>
      <c r="K3084" s="74"/>
      <c r="L3084" s="74"/>
      <c r="M3084" s="74"/>
      <c r="N3084" s="74"/>
      <c r="O3084" s="74"/>
      <c r="P3084" s="74"/>
      <c r="Q3084" s="74"/>
      <c r="R3084" s="74"/>
      <c r="S3084" s="74"/>
      <c r="T3084" s="74"/>
      <c r="U3084" s="74"/>
      <c r="V3084" s="74"/>
      <c r="W3084" s="74"/>
      <c r="X3084" s="74"/>
    </row>
    <row r="3085" spans="1:24" ht="4.05" customHeight="1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</row>
    <row r="3086" spans="1:24" ht="12" customHeight="1">
      <c r="A3086" s="2"/>
      <c r="B3086" s="2"/>
      <c r="C3086" s="2"/>
      <c r="D3086" s="2"/>
      <c r="E3086" s="2"/>
      <c r="F3086" s="75" t="s">
        <v>3388</v>
      </c>
      <c r="G3086" s="75"/>
      <c r="H3086" s="75"/>
      <c r="I3086" s="75"/>
      <c r="J3086" s="75"/>
      <c r="K3086" s="75"/>
      <c r="L3086" s="75"/>
      <c r="M3086" s="75"/>
      <c r="N3086" s="75"/>
      <c r="O3086" s="75"/>
      <c r="P3086" s="75"/>
      <c r="Q3086" s="75"/>
      <c r="R3086" s="75"/>
      <c r="S3086" s="2"/>
      <c r="T3086" s="2"/>
      <c r="U3086" s="2"/>
      <c r="V3086" s="2"/>
      <c r="W3086" s="2"/>
      <c r="X3086" s="2"/>
    </row>
    <row r="3087" spans="1:24" ht="1.05" customHeight="1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</row>
    <row r="3088" spans="1:24" ht="2.7" customHeight="1">
      <c r="A3088" s="2"/>
      <c r="B3088" s="2"/>
      <c r="C3088" s="2"/>
      <c r="D3088" s="2"/>
      <c r="E3088" s="2"/>
      <c r="F3088" s="75" t="s">
        <v>3389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</row>
    <row r="3089" spans="1:24" ht="9.15" customHeight="1">
      <c r="A3089" s="2"/>
      <c r="B3089" s="2"/>
      <c r="C3089" s="2"/>
      <c r="D3089" s="2"/>
      <c r="E3089" s="2"/>
      <c r="F3089" s="75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76" t="s">
        <v>2</v>
      </c>
      <c r="V3089" s="76"/>
      <c r="W3089" s="76"/>
      <c r="X3089" s="76"/>
    </row>
    <row r="3090" spans="1:24" ht="2.7" customHeight="1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76"/>
      <c r="V3090" s="76"/>
      <c r="W3090" s="76"/>
      <c r="X3090" s="76"/>
    </row>
    <row r="3091" spans="1:24" ht="0.45" customHeight="1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</row>
    <row r="3092" spans="1:24" ht="2.1" customHeight="1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75" t="s">
        <v>3839</v>
      </c>
      <c r="V3092" s="75"/>
      <c r="W3092" s="75"/>
      <c r="X3092" s="2"/>
    </row>
    <row r="3093" spans="1:24" ht="9.75" customHeight="1">
      <c r="A3093" s="2"/>
      <c r="B3093" s="75" t="s">
        <v>3391</v>
      </c>
      <c r="C3093" s="75"/>
      <c r="D3093" s="2"/>
      <c r="E3093" s="2"/>
      <c r="F3093" s="75" t="s">
        <v>3392</v>
      </c>
      <c r="G3093" s="75"/>
      <c r="H3093" s="75"/>
      <c r="I3093" s="75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75"/>
      <c r="V3093" s="75"/>
      <c r="W3093" s="75"/>
      <c r="X3093" s="2"/>
    </row>
    <row r="3094" spans="1:24" ht="2.1" customHeight="1">
      <c r="A3094" s="2"/>
      <c r="B3094" s="75"/>
      <c r="C3094" s="75"/>
      <c r="D3094" s="2"/>
      <c r="E3094" s="2"/>
      <c r="F3094" s="75"/>
      <c r="G3094" s="75"/>
      <c r="H3094" s="75"/>
      <c r="I3094" s="75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</row>
    <row r="3095" spans="1:24" ht="1.8" customHeight="1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</row>
    <row r="3096" spans="1:24" ht="36.75" customHeight="1">
      <c r="A3096" s="49" t="s">
        <v>408</v>
      </c>
      <c r="B3096" s="50"/>
      <c r="C3096" s="50"/>
      <c r="D3096" s="51"/>
      <c r="E3096" s="49" t="s">
        <v>3840</v>
      </c>
      <c r="F3096" s="50"/>
      <c r="G3096" s="50"/>
      <c r="H3096" s="50"/>
      <c r="I3096" s="50"/>
      <c r="J3096" s="50"/>
      <c r="K3096" s="50"/>
      <c r="L3096" s="50"/>
      <c r="M3096" s="51"/>
      <c r="N3096" s="52" t="s">
        <v>3775</v>
      </c>
      <c r="O3096" s="53"/>
      <c r="P3096" s="53"/>
      <c r="Q3096" s="53"/>
      <c r="R3096" s="53"/>
      <c r="S3096" s="54"/>
      <c r="T3096" s="49" t="s">
        <v>3841</v>
      </c>
      <c r="U3096" s="50"/>
      <c r="V3096" s="50"/>
      <c r="W3096" s="50"/>
      <c r="X3096" s="51"/>
    </row>
    <row r="3097" spans="1:24" ht="18.75" customHeight="1">
      <c r="A3097" s="2"/>
      <c r="B3097" s="2"/>
      <c r="C3097" s="2"/>
      <c r="D3097" s="2"/>
      <c r="E3097" s="55" t="s">
        <v>3396</v>
      </c>
      <c r="F3097" s="56"/>
      <c r="G3097" s="56"/>
      <c r="H3097" s="56"/>
      <c r="I3097" s="56"/>
      <c r="J3097" s="56"/>
      <c r="K3097" s="57"/>
      <c r="L3097" s="58" t="s">
        <v>3397</v>
      </c>
      <c r="M3097" s="59"/>
      <c r="N3097" s="58" t="s">
        <v>3398</v>
      </c>
      <c r="O3097" s="59"/>
      <c r="P3097" s="58" t="s">
        <v>3399</v>
      </c>
      <c r="Q3097" s="60"/>
      <c r="R3097" s="60"/>
      <c r="S3097" s="59"/>
      <c r="T3097" s="58" t="s">
        <v>3400</v>
      </c>
      <c r="U3097" s="59"/>
      <c r="V3097" s="58" t="s">
        <v>53</v>
      </c>
      <c r="W3097" s="60"/>
      <c r="X3097" s="59"/>
    </row>
    <row r="3098" spans="1:24" ht="37.65" customHeight="1">
      <c r="A3098" s="2"/>
      <c r="B3098" s="2"/>
      <c r="C3098" s="2"/>
      <c r="D3098" s="2"/>
      <c r="E3098" s="55" t="s">
        <v>3830</v>
      </c>
      <c r="F3098" s="56"/>
      <c r="G3098" s="56"/>
      <c r="H3098" s="56"/>
      <c r="I3098" s="56"/>
      <c r="J3098" s="56"/>
      <c r="K3098" s="57"/>
      <c r="L3098" s="58" t="s">
        <v>65</v>
      </c>
      <c r="M3098" s="59"/>
      <c r="N3098" s="61">
        <v>1</v>
      </c>
      <c r="O3098" s="62"/>
      <c r="P3098" s="63"/>
      <c r="Q3098" s="64"/>
      <c r="R3098" s="64"/>
      <c r="S3098" s="65"/>
      <c r="T3098" s="63" t="str">
        <f t="shared" ref="T3098:T3104" si="49">IF(COUNT(N3098,P3098)=2,ROUND(N3098*P3098,2),"-
-")</f>
        <v>-
-</v>
      </c>
      <c r="U3098" s="65"/>
      <c r="V3098" s="55" t="s">
        <v>3831</v>
      </c>
      <c r="W3098" s="56"/>
      <c r="X3098" s="57"/>
    </row>
    <row r="3099" spans="1:24" ht="37.65" customHeight="1">
      <c r="A3099" s="2"/>
      <c r="B3099" s="2"/>
      <c r="C3099" s="2"/>
      <c r="D3099" s="2"/>
      <c r="E3099" s="55" t="s">
        <v>3779</v>
      </c>
      <c r="F3099" s="56"/>
      <c r="G3099" s="56"/>
      <c r="H3099" s="56"/>
      <c r="I3099" s="56"/>
      <c r="J3099" s="56"/>
      <c r="K3099" s="57"/>
      <c r="L3099" s="58" t="s">
        <v>384</v>
      </c>
      <c r="M3099" s="59"/>
      <c r="N3099" s="61">
        <v>1</v>
      </c>
      <c r="O3099" s="62"/>
      <c r="P3099" s="63"/>
      <c r="Q3099" s="64"/>
      <c r="R3099" s="64"/>
      <c r="S3099" s="65"/>
      <c r="T3099" s="63" t="str">
        <f t="shared" si="49"/>
        <v>-
-</v>
      </c>
      <c r="U3099" s="65"/>
      <c r="V3099" s="55" t="s">
        <v>3780</v>
      </c>
      <c r="W3099" s="56"/>
      <c r="X3099" s="57"/>
    </row>
    <row r="3100" spans="1:24" ht="37.65" customHeight="1">
      <c r="A3100" s="2"/>
      <c r="B3100" s="2"/>
      <c r="C3100" s="2"/>
      <c r="D3100" s="2"/>
      <c r="E3100" s="55" t="s">
        <v>3781</v>
      </c>
      <c r="F3100" s="56"/>
      <c r="G3100" s="56"/>
      <c r="H3100" s="56"/>
      <c r="I3100" s="56"/>
      <c r="J3100" s="56"/>
      <c r="K3100" s="57"/>
      <c r="L3100" s="58" t="s">
        <v>384</v>
      </c>
      <c r="M3100" s="59"/>
      <c r="N3100" s="61">
        <v>1</v>
      </c>
      <c r="O3100" s="62"/>
      <c r="P3100" s="63"/>
      <c r="Q3100" s="64"/>
      <c r="R3100" s="64"/>
      <c r="S3100" s="65"/>
      <c r="T3100" s="63" t="str">
        <f t="shared" si="49"/>
        <v>-
-</v>
      </c>
      <c r="U3100" s="65"/>
      <c r="V3100" s="55" t="s">
        <v>3782</v>
      </c>
      <c r="W3100" s="56"/>
      <c r="X3100" s="57"/>
    </row>
    <row r="3101" spans="1:24" ht="37.65" customHeight="1">
      <c r="A3101" s="2"/>
      <c r="B3101" s="2"/>
      <c r="C3101" s="2"/>
      <c r="D3101" s="2"/>
      <c r="E3101" s="55" t="s">
        <v>3813</v>
      </c>
      <c r="F3101" s="56"/>
      <c r="G3101" s="56"/>
      <c r="H3101" s="56"/>
      <c r="I3101" s="56"/>
      <c r="J3101" s="56"/>
      <c r="K3101" s="57"/>
      <c r="L3101" s="58" t="s">
        <v>122</v>
      </c>
      <c r="M3101" s="59"/>
      <c r="N3101" s="61">
        <v>1</v>
      </c>
      <c r="O3101" s="62"/>
      <c r="P3101" s="63"/>
      <c r="Q3101" s="64"/>
      <c r="R3101" s="64"/>
      <c r="S3101" s="65"/>
      <c r="T3101" s="63" t="str">
        <f t="shared" si="49"/>
        <v>-
-</v>
      </c>
      <c r="U3101" s="65"/>
      <c r="V3101" s="55" t="s">
        <v>3814</v>
      </c>
      <c r="W3101" s="56"/>
      <c r="X3101" s="57"/>
    </row>
    <row r="3102" spans="1:24" ht="37.65" customHeight="1">
      <c r="A3102" s="2"/>
      <c r="B3102" s="2"/>
      <c r="C3102" s="2"/>
      <c r="D3102" s="2"/>
      <c r="E3102" s="55" t="s">
        <v>3834</v>
      </c>
      <c r="F3102" s="56"/>
      <c r="G3102" s="56"/>
      <c r="H3102" s="56"/>
      <c r="I3102" s="56"/>
      <c r="J3102" s="56"/>
      <c r="K3102" s="57"/>
      <c r="L3102" s="58" t="s">
        <v>521</v>
      </c>
      <c r="M3102" s="59"/>
      <c r="N3102" s="61">
        <v>24</v>
      </c>
      <c r="O3102" s="62"/>
      <c r="P3102" s="63"/>
      <c r="Q3102" s="64"/>
      <c r="R3102" s="64"/>
      <c r="S3102" s="65"/>
      <c r="T3102" s="63" t="str">
        <f t="shared" si="49"/>
        <v>-
-</v>
      </c>
      <c r="U3102" s="65"/>
      <c r="V3102" s="55" t="s">
        <v>3835</v>
      </c>
      <c r="W3102" s="56"/>
      <c r="X3102" s="57"/>
    </row>
    <row r="3103" spans="1:24" ht="37.65" customHeight="1">
      <c r="A3103" s="2"/>
      <c r="B3103" s="2"/>
      <c r="C3103" s="2"/>
      <c r="D3103" s="2"/>
      <c r="E3103" s="55" t="s">
        <v>3795</v>
      </c>
      <c r="F3103" s="56"/>
      <c r="G3103" s="56"/>
      <c r="H3103" s="56"/>
      <c r="I3103" s="56"/>
      <c r="J3103" s="56"/>
      <c r="K3103" s="57"/>
      <c r="L3103" s="58" t="s">
        <v>65</v>
      </c>
      <c r="M3103" s="59"/>
      <c r="N3103" s="61">
        <v>1</v>
      </c>
      <c r="O3103" s="62"/>
      <c r="P3103" s="63"/>
      <c r="Q3103" s="64"/>
      <c r="R3103" s="64"/>
      <c r="S3103" s="65"/>
      <c r="T3103" s="63" t="str">
        <f t="shared" si="49"/>
        <v>-
-</v>
      </c>
      <c r="U3103" s="65"/>
      <c r="V3103" s="55" t="s">
        <v>3796</v>
      </c>
      <c r="W3103" s="56"/>
      <c r="X3103" s="57"/>
    </row>
    <row r="3104" spans="1:24" ht="37.65" customHeight="1">
      <c r="A3104" s="2"/>
      <c r="B3104" s="2"/>
      <c r="C3104" s="2"/>
      <c r="D3104" s="2"/>
      <c r="E3104" s="55" t="s">
        <v>3825</v>
      </c>
      <c r="F3104" s="56"/>
      <c r="G3104" s="56"/>
      <c r="H3104" s="56"/>
      <c r="I3104" s="56"/>
      <c r="J3104" s="56"/>
      <c r="K3104" s="57"/>
      <c r="L3104" s="58" t="s">
        <v>58</v>
      </c>
      <c r="M3104" s="59"/>
      <c r="N3104" s="61">
        <v>5</v>
      </c>
      <c r="O3104" s="62"/>
      <c r="P3104" s="63"/>
      <c r="Q3104" s="64"/>
      <c r="R3104" s="64"/>
      <c r="S3104" s="65"/>
      <c r="T3104" s="63" t="str">
        <f t="shared" si="49"/>
        <v>-
-</v>
      </c>
      <c r="U3104" s="65"/>
      <c r="V3104" s="55" t="s">
        <v>3826</v>
      </c>
      <c r="W3104" s="56"/>
      <c r="X3104" s="57"/>
    </row>
    <row r="3105" spans="1:24" ht="18.75" customHeight="1">
      <c r="A3105" s="2"/>
      <c r="B3105" s="2"/>
      <c r="C3105" s="2"/>
      <c r="D3105" s="2"/>
      <c r="E3105" s="55" t="s">
        <v>3405</v>
      </c>
      <c r="F3105" s="56"/>
      <c r="G3105" s="56"/>
      <c r="H3105" s="56"/>
      <c r="I3105" s="56"/>
      <c r="J3105" s="56"/>
      <c r="K3105" s="57"/>
      <c r="L3105" s="58" t="s">
        <v>65</v>
      </c>
      <c r="M3105" s="59"/>
      <c r="N3105" s="61">
        <v>1</v>
      </c>
      <c r="O3105" s="62"/>
      <c r="P3105" s="63"/>
      <c r="Q3105" s="64"/>
      <c r="R3105" s="64"/>
      <c r="S3105" s="65"/>
      <c r="T3105" s="63" t="str">
        <f>IF(COUNT(N3105,P3105)=2,ROUND(N3105*P3105,2),"-")</f>
        <v>-</v>
      </c>
      <c r="U3105" s="65"/>
      <c r="V3105" s="55" t="s">
        <v>3572</v>
      </c>
      <c r="W3105" s="56"/>
      <c r="X3105" s="57"/>
    </row>
    <row r="3106" spans="1:24" ht="18.75" customHeight="1">
      <c r="A3106" s="2"/>
      <c r="B3106" s="2"/>
      <c r="C3106" s="2"/>
      <c r="D3106" s="2"/>
      <c r="E3106" s="55" t="s">
        <v>3407</v>
      </c>
      <c r="F3106" s="56"/>
      <c r="G3106" s="56"/>
      <c r="H3106" s="56"/>
      <c r="I3106" s="56"/>
      <c r="J3106" s="56"/>
      <c r="K3106" s="57"/>
      <c r="L3106" s="58" t="s">
        <v>65</v>
      </c>
      <c r="M3106" s="59"/>
      <c r="N3106" s="61">
        <v>1</v>
      </c>
      <c r="O3106" s="62"/>
      <c r="P3106" s="63" t="str">
        <f>IF(COUNT(T3098,T3099,T3100,T3101,T3102,T3103,T3104,T3105)=8,ROUND(SUM(T3098,T3099,T3100,T3101,T3102,T3103,T3104,T3105)*0.02,2),"")</f>
        <v/>
      </c>
      <c r="Q3106" s="64"/>
      <c r="R3106" s="64"/>
      <c r="S3106" s="65"/>
      <c r="T3106" s="63" t="str">
        <f>IF(COUNT(N3106,P3106)=2,ROUND(N3106*P3106,2),"-")</f>
        <v>-</v>
      </c>
      <c r="U3106" s="65"/>
      <c r="V3106" s="55" t="s">
        <v>3408</v>
      </c>
      <c r="W3106" s="56"/>
      <c r="X3106" s="57"/>
    </row>
    <row r="3107" spans="1:24" ht="18.899999999999999" customHeight="1">
      <c r="A3107" s="2"/>
      <c r="B3107" s="2"/>
      <c r="C3107" s="2"/>
      <c r="D3107" s="2"/>
      <c r="E3107" s="55" t="s">
        <v>3409</v>
      </c>
      <c r="F3107" s="56"/>
      <c r="G3107" s="56"/>
      <c r="H3107" s="56"/>
      <c r="I3107" s="56"/>
      <c r="J3107" s="56"/>
      <c r="K3107" s="57"/>
      <c r="L3107" s="58" t="s">
        <v>384</v>
      </c>
      <c r="M3107" s="59"/>
      <c r="N3107" s="61">
        <v>1</v>
      </c>
      <c r="O3107" s="62"/>
      <c r="P3107" s="66"/>
      <c r="Q3107" s="67"/>
      <c r="R3107" s="67"/>
      <c r="S3107" s="68"/>
      <c r="T3107" s="63" t="str">
        <f>IF(COUNT(T3098,T3099,T3100,T3101,T3102,T3103,T3104,T3105,T3106)=9,SUM(T3098,T3099,T3100,T3101,T3102,T3103,T3104,T3105,T3106),"-")</f>
        <v>-</v>
      </c>
      <c r="U3107" s="65"/>
      <c r="V3107" s="55"/>
      <c r="W3107" s="56"/>
      <c r="X3107" s="57"/>
    </row>
    <row r="3108" spans="1:24" ht="18.75" customHeight="1">
      <c r="A3108" s="2"/>
      <c r="B3108" s="2"/>
      <c r="C3108" s="2"/>
      <c r="D3108" s="2"/>
      <c r="E3108" s="55"/>
      <c r="F3108" s="56"/>
      <c r="G3108" s="56"/>
      <c r="H3108" s="56"/>
      <c r="I3108" s="56"/>
      <c r="J3108" s="56"/>
      <c r="K3108" s="57"/>
      <c r="L3108" s="58"/>
      <c r="M3108" s="59"/>
      <c r="N3108" s="69"/>
      <c r="O3108" s="70"/>
      <c r="P3108" s="69"/>
      <c r="Q3108" s="71"/>
      <c r="R3108" s="71"/>
      <c r="S3108" s="70"/>
      <c r="T3108" s="69"/>
      <c r="U3108" s="70"/>
      <c r="V3108" s="55"/>
      <c r="W3108" s="56"/>
      <c r="X3108" s="57"/>
    </row>
    <row r="3109" spans="1:24" ht="18.75" customHeight="1">
      <c r="A3109" s="2"/>
      <c r="B3109" s="2"/>
      <c r="C3109" s="2"/>
      <c r="D3109" s="2"/>
      <c r="E3109" s="55"/>
      <c r="F3109" s="56"/>
      <c r="G3109" s="56"/>
      <c r="H3109" s="56"/>
      <c r="I3109" s="56"/>
      <c r="J3109" s="56"/>
      <c r="K3109" s="57"/>
      <c r="L3109" s="58"/>
      <c r="M3109" s="59"/>
      <c r="N3109" s="69"/>
      <c r="O3109" s="70"/>
      <c r="P3109" s="69"/>
      <c r="Q3109" s="71"/>
      <c r="R3109" s="71"/>
      <c r="S3109" s="70"/>
      <c r="T3109" s="69"/>
      <c r="U3109" s="70"/>
      <c r="V3109" s="55"/>
      <c r="W3109" s="56"/>
      <c r="X3109" s="57"/>
    </row>
    <row r="3110" spans="1:24" ht="18.75" customHeight="1">
      <c r="A3110" s="2"/>
      <c r="B3110" s="2"/>
      <c r="C3110" s="2"/>
      <c r="D3110" s="2"/>
      <c r="E3110" s="55"/>
      <c r="F3110" s="56"/>
      <c r="G3110" s="56"/>
      <c r="H3110" s="56"/>
      <c r="I3110" s="56"/>
      <c r="J3110" s="56"/>
      <c r="K3110" s="57"/>
      <c r="L3110" s="58"/>
      <c r="M3110" s="59"/>
      <c r="N3110" s="69"/>
      <c r="O3110" s="70"/>
      <c r="P3110" s="69"/>
      <c r="Q3110" s="71"/>
      <c r="R3110" s="71"/>
      <c r="S3110" s="70"/>
      <c r="T3110" s="69"/>
      <c r="U3110" s="70"/>
      <c r="V3110" s="55"/>
      <c r="W3110" s="56"/>
      <c r="X3110" s="57"/>
    </row>
    <row r="3111" spans="1:24" ht="18.75" customHeight="1">
      <c r="A3111" s="2"/>
      <c r="B3111" s="2"/>
      <c r="C3111" s="2"/>
      <c r="D3111" s="2"/>
      <c r="E3111" s="55"/>
      <c r="F3111" s="56"/>
      <c r="G3111" s="56"/>
      <c r="H3111" s="56"/>
      <c r="I3111" s="56"/>
      <c r="J3111" s="56"/>
      <c r="K3111" s="57"/>
      <c r="L3111" s="58"/>
      <c r="M3111" s="59"/>
      <c r="N3111" s="69"/>
      <c r="O3111" s="70"/>
      <c r="P3111" s="69"/>
      <c r="Q3111" s="71"/>
      <c r="R3111" s="71"/>
      <c r="S3111" s="70"/>
      <c r="T3111" s="69"/>
      <c r="U3111" s="70"/>
      <c r="V3111" s="55"/>
      <c r="W3111" s="56"/>
      <c r="X3111" s="57"/>
    </row>
    <row r="3112" spans="1:24" ht="18.75" customHeight="1">
      <c r="A3112" s="2"/>
      <c r="B3112" s="2"/>
      <c r="C3112" s="2"/>
      <c r="D3112" s="2"/>
      <c r="E3112" s="55"/>
      <c r="F3112" s="56"/>
      <c r="G3112" s="56"/>
      <c r="H3112" s="56"/>
      <c r="I3112" s="56"/>
      <c r="J3112" s="56"/>
      <c r="K3112" s="57"/>
      <c r="L3112" s="58"/>
      <c r="M3112" s="59"/>
      <c r="N3112" s="69"/>
      <c r="O3112" s="70"/>
      <c r="P3112" s="69"/>
      <c r="Q3112" s="71"/>
      <c r="R3112" s="71"/>
      <c r="S3112" s="70"/>
      <c r="T3112" s="69"/>
      <c r="U3112" s="70"/>
      <c r="V3112" s="55"/>
      <c r="W3112" s="56"/>
      <c r="X3112" s="57"/>
    </row>
    <row r="3113" spans="1:24" ht="18.75" customHeight="1">
      <c r="A3113" s="2"/>
      <c r="B3113" s="2"/>
      <c r="C3113" s="2"/>
      <c r="D3113" s="2"/>
      <c r="E3113" s="55"/>
      <c r="F3113" s="56"/>
      <c r="G3113" s="56"/>
      <c r="H3113" s="56"/>
      <c r="I3113" s="56"/>
      <c r="J3113" s="56"/>
      <c r="K3113" s="57"/>
      <c r="L3113" s="58"/>
      <c r="M3113" s="59"/>
      <c r="N3113" s="69"/>
      <c r="O3113" s="70"/>
      <c r="P3113" s="69"/>
      <c r="Q3113" s="71"/>
      <c r="R3113" s="71"/>
      <c r="S3113" s="70"/>
      <c r="T3113" s="69"/>
      <c r="U3113" s="70"/>
      <c r="V3113" s="55"/>
      <c r="W3113" s="56"/>
      <c r="X3113" s="57"/>
    </row>
    <row r="3114" spans="1:24" ht="18.75" customHeight="1">
      <c r="A3114" s="2"/>
      <c r="B3114" s="2"/>
      <c r="C3114" s="2"/>
      <c r="D3114" s="2"/>
      <c r="E3114" s="55"/>
      <c r="F3114" s="56"/>
      <c r="G3114" s="56"/>
      <c r="H3114" s="56"/>
      <c r="I3114" s="56"/>
      <c r="J3114" s="56"/>
      <c r="K3114" s="57"/>
      <c r="L3114" s="58"/>
      <c r="M3114" s="59"/>
      <c r="N3114" s="69"/>
      <c r="O3114" s="70"/>
      <c r="P3114" s="69"/>
      <c r="Q3114" s="71"/>
      <c r="R3114" s="71"/>
      <c r="S3114" s="70"/>
      <c r="T3114" s="69"/>
      <c r="U3114" s="70"/>
      <c r="V3114" s="55"/>
      <c r="W3114" s="56"/>
      <c r="X3114" s="57"/>
    </row>
    <row r="3115" spans="1:24" ht="18.75" customHeight="1">
      <c r="A3115" s="2"/>
      <c r="B3115" s="2"/>
      <c r="C3115" s="2"/>
      <c r="D3115" s="2"/>
      <c r="E3115" s="55"/>
      <c r="F3115" s="56"/>
      <c r="G3115" s="56"/>
      <c r="H3115" s="56"/>
      <c r="I3115" s="56"/>
      <c r="J3115" s="56"/>
      <c r="K3115" s="57"/>
      <c r="L3115" s="58"/>
      <c r="M3115" s="59"/>
      <c r="N3115" s="69"/>
      <c r="O3115" s="70"/>
      <c r="P3115" s="69"/>
      <c r="Q3115" s="71"/>
      <c r="R3115" s="71"/>
      <c r="S3115" s="70"/>
      <c r="T3115" s="69"/>
      <c r="U3115" s="70"/>
      <c r="V3115" s="55"/>
      <c r="W3115" s="56"/>
      <c r="X3115" s="57"/>
    </row>
    <row r="3116" spans="1:24" ht="18.75" customHeight="1">
      <c r="A3116" s="2"/>
      <c r="B3116" s="2"/>
      <c r="C3116" s="2"/>
      <c r="D3116" s="2"/>
      <c r="E3116" s="55"/>
      <c r="F3116" s="56"/>
      <c r="G3116" s="56"/>
      <c r="H3116" s="56"/>
      <c r="I3116" s="56"/>
      <c r="J3116" s="56"/>
      <c r="K3116" s="57"/>
      <c r="L3116" s="58"/>
      <c r="M3116" s="59"/>
      <c r="N3116" s="69"/>
      <c r="O3116" s="70"/>
      <c r="P3116" s="69"/>
      <c r="Q3116" s="71"/>
      <c r="R3116" s="71"/>
      <c r="S3116" s="70"/>
      <c r="T3116" s="69"/>
      <c r="U3116" s="70"/>
      <c r="V3116" s="55"/>
      <c r="W3116" s="56"/>
      <c r="X3116" s="57"/>
    </row>
    <row r="3117" spans="1:24" ht="18.75" customHeight="1">
      <c r="A3117" s="2"/>
      <c r="B3117" s="2"/>
      <c r="C3117" s="2"/>
      <c r="D3117" s="2"/>
      <c r="E3117" s="55"/>
      <c r="F3117" s="56"/>
      <c r="G3117" s="56"/>
      <c r="H3117" s="56"/>
      <c r="I3117" s="56"/>
      <c r="J3117" s="56"/>
      <c r="K3117" s="57"/>
      <c r="L3117" s="58"/>
      <c r="M3117" s="59"/>
      <c r="N3117" s="69"/>
      <c r="O3117" s="70"/>
      <c r="P3117" s="69"/>
      <c r="Q3117" s="71"/>
      <c r="R3117" s="71"/>
      <c r="S3117" s="70"/>
      <c r="T3117" s="69"/>
      <c r="U3117" s="70"/>
      <c r="V3117" s="55"/>
      <c r="W3117" s="56"/>
      <c r="X3117" s="57"/>
    </row>
    <row r="3118" spans="1:24" ht="18.75" customHeight="1">
      <c r="A3118" s="2"/>
      <c r="B3118" s="2"/>
      <c r="C3118" s="2"/>
      <c r="D3118" s="2"/>
      <c r="E3118" s="55"/>
      <c r="F3118" s="56"/>
      <c r="G3118" s="56"/>
      <c r="H3118" s="56"/>
      <c r="I3118" s="56"/>
      <c r="J3118" s="56"/>
      <c r="K3118" s="57"/>
      <c r="L3118" s="58"/>
      <c r="M3118" s="59"/>
      <c r="N3118" s="69"/>
      <c r="O3118" s="70"/>
      <c r="P3118" s="69"/>
      <c r="Q3118" s="71"/>
      <c r="R3118" s="71"/>
      <c r="S3118" s="70"/>
      <c r="T3118" s="69"/>
      <c r="U3118" s="70"/>
      <c r="V3118" s="55"/>
      <c r="W3118" s="56"/>
      <c r="X3118" s="57"/>
    </row>
    <row r="3119" spans="1:24" ht="37.65" customHeight="1">
      <c r="A3119" s="2"/>
      <c r="B3119" s="2"/>
      <c r="C3119" s="2"/>
      <c r="D3119" s="2"/>
      <c r="E3119" s="55" t="s">
        <v>3410</v>
      </c>
      <c r="F3119" s="56"/>
      <c r="G3119" s="56"/>
      <c r="H3119" s="56"/>
      <c r="I3119" s="56"/>
      <c r="J3119" s="56"/>
      <c r="K3119" s="56"/>
      <c r="L3119" s="56"/>
      <c r="M3119" s="57"/>
      <c r="N3119" s="58" t="s">
        <v>3799</v>
      </c>
      <c r="O3119" s="60"/>
      <c r="P3119" s="60"/>
      <c r="Q3119" s="60"/>
      <c r="R3119" s="60"/>
      <c r="S3119" s="59"/>
      <c r="T3119" s="72" t="str">
        <f>IF(COUNT(T3107,N3107)=2,IF(N3107=0,"-",ROUND(T3107/N3107,2)),"-")</f>
        <v>-</v>
      </c>
      <c r="U3119" s="73"/>
      <c r="V3119" s="55"/>
      <c r="W3119" s="56"/>
      <c r="X3119" s="57"/>
    </row>
    <row r="3120" spans="1:24" ht="49.5" customHeight="1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</row>
    <row r="3121" spans="1:24" ht="12" customHeight="1">
      <c r="A3121" s="2"/>
      <c r="B3121" s="2"/>
      <c r="C3121" s="75" t="s">
        <v>42</v>
      </c>
      <c r="D3121" s="75"/>
      <c r="E3121" s="75"/>
      <c r="F3121" s="75"/>
      <c r="G3121" s="75"/>
      <c r="H3121" s="2"/>
      <c r="I3121" s="75" t="s">
        <v>43</v>
      </c>
      <c r="J3121" s="75"/>
      <c r="K3121" s="2"/>
      <c r="L3121" s="2"/>
      <c r="M3121" s="75" t="s">
        <v>44</v>
      </c>
      <c r="N3121" s="75"/>
      <c r="O3121" s="2"/>
      <c r="P3121" s="2"/>
      <c r="Q3121" s="10" t="s">
        <v>43</v>
      </c>
      <c r="R3121" s="2"/>
      <c r="S3121" s="2"/>
      <c r="T3121" s="2"/>
      <c r="U3121" s="2"/>
      <c r="V3121" s="2"/>
      <c r="W3121" s="2"/>
      <c r="X3121" s="2"/>
    </row>
    <row r="3122" spans="1:24" ht="6.45" customHeight="1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</row>
    <row r="3123" spans="1:24" ht="20.85" customHeight="1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</row>
    <row r="3124" spans="1:24" ht="18" customHeight="1">
      <c r="A3124" s="74" t="s">
        <v>0</v>
      </c>
      <c r="B3124" s="74"/>
      <c r="C3124" s="74"/>
      <c r="D3124" s="74"/>
      <c r="E3124" s="74"/>
      <c r="F3124" s="74"/>
      <c r="G3124" s="74"/>
      <c r="H3124" s="74"/>
      <c r="I3124" s="74"/>
      <c r="J3124" s="74"/>
      <c r="K3124" s="74"/>
      <c r="L3124" s="74"/>
      <c r="M3124" s="74"/>
      <c r="N3124" s="74"/>
      <c r="O3124" s="74"/>
      <c r="P3124" s="74"/>
      <c r="Q3124" s="74"/>
      <c r="R3124" s="74"/>
      <c r="S3124" s="74"/>
      <c r="T3124" s="74"/>
      <c r="U3124" s="74"/>
      <c r="V3124" s="74"/>
      <c r="W3124" s="74"/>
      <c r="X3124" s="74"/>
    </row>
    <row r="3125" spans="1:24" ht="6" customHeight="1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</row>
    <row r="3126" spans="1:24" ht="18" customHeight="1">
      <c r="A3126" s="74" t="s">
        <v>3387</v>
      </c>
      <c r="B3126" s="74"/>
      <c r="C3126" s="74"/>
      <c r="D3126" s="74"/>
      <c r="E3126" s="74"/>
      <c r="F3126" s="74"/>
      <c r="G3126" s="74"/>
      <c r="H3126" s="74"/>
      <c r="I3126" s="74"/>
      <c r="J3126" s="74"/>
      <c r="K3126" s="74"/>
      <c r="L3126" s="74"/>
      <c r="M3126" s="74"/>
      <c r="N3126" s="74"/>
      <c r="O3126" s="74"/>
      <c r="P3126" s="74"/>
      <c r="Q3126" s="74"/>
      <c r="R3126" s="74"/>
      <c r="S3126" s="74"/>
      <c r="T3126" s="74"/>
      <c r="U3126" s="74"/>
      <c r="V3126" s="74"/>
      <c r="W3126" s="74"/>
      <c r="X3126" s="74"/>
    </row>
    <row r="3127" spans="1:24" ht="4.05" customHeight="1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</row>
    <row r="3128" spans="1:24" ht="12" customHeight="1">
      <c r="A3128" s="2"/>
      <c r="B3128" s="2"/>
      <c r="C3128" s="2"/>
      <c r="D3128" s="2"/>
      <c r="E3128" s="2"/>
      <c r="F3128" s="75" t="s">
        <v>3388</v>
      </c>
      <c r="G3128" s="75"/>
      <c r="H3128" s="75"/>
      <c r="I3128" s="75"/>
      <c r="J3128" s="75"/>
      <c r="K3128" s="75"/>
      <c r="L3128" s="75"/>
      <c r="M3128" s="75"/>
      <c r="N3128" s="75"/>
      <c r="O3128" s="75"/>
      <c r="P3128" s="75"/>
      <c r="Q3128" s="75"/>
      <c r="R3128" s="75"/>
      <c r="S3128" s="2"/>
      <c r="T3128" s="2"/>
      <c r="U3128" s="2"/>
      <c r="V3128" s="2"/>
      <c r="W3128" s="2"/>
      <c r="X3128" s="2"/>
    </row>
    <row r="3129" spans="1:24" ht="1.05" customHeight="1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</row>
    <row r="3130" spans="1:24" ht="2.7" customHeight="1">
      <c r="A3130" s="2"/>
      <c r="B3130" s="2"/>
      <c r="C3130" s="2"/>
      <c r="D3130" s="2"/>
      <c r="E3130" s="2"/>
      <c r="F3130" s="75" t="s">
        <v>3389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</row>
    <row r="3131" spans="1:24" ht="9.15" customHeight="1">
      <c r="A3131" s="2"/>
      <c r="B3131" s="2"/>
      <c r="C3131" s="2"/>
      <c r="D3131" s="2"/>
      <c r="E3131" s="2"/>
      <c r="F3131" s="75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76" t="s">
        <v>2</v>
      </c>
      <c r="V3131" s="76"/>
      <c r="W3131" s="76"/>
      <c r="X3131" s="76"/>
    </row>
    <row r="3132" spans="1:24" ht="2.7" customHeight="1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76"/>
      <c r="V3132" s="76"/>
      <c r="W3132" s="76"/>
      <c r="X3132" s="76"/>
    </row>
    <row r="3133" spans="1:24" ht="0.45" customHeight="1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</row>
    <row r="3134" spans="1:24" ht="2.1" customHeight="1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75" t="s">
        <v>3842</v>
      </c>
      <c r="V3134" s="75"/>
      <c r="W3134" s="75"/>
      <c r="X3134" s="2"/>
    </row>
    <row r="3135" spans="1:24" ht="9.75" customHeight="1">
      <c r="A3135" s="2"/>
      <c r="B3135" s="75" t="s">
        <v>3391</v>
      </c>
      <c r="C3135" s="75"/>
      <c r="D3135" s="2"/>
      <c r="E3135" s="2"/>
      <c r="F3135" s="75" t="s">
        <v>3392</v>
      </c>
      <c r="G3135" s="75"/>
      <c r="H3135" s="75"/>
      <c r="I3135" s="75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75"/>
      <c r="V3135" s="75"/>
      <c r="W3135" s="75"/>
      <c r="X3135" s="2"/>
    </row>
    <row r="3136" spans="1:24" ht="2.1" customHeight="1">
      <c r="A3136" s="2"/>
      <c r="B3136" s="75"/>
      <c r="C3136" s="75"/>
      <c r="D3136" s="2"/>
      <c r="E3136" s="2"/>
      <c r="F3136" s="75"/>
      <c r="G3136" s="75"/>
      <c r="H3136" s="75"/>
      <c r="I3136" s="75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</row>
    <row r="3137" spans="1:24" ht="1.8" customHeight="1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</row>
    <row r="3138" spans="1:24" ht="36.75" customHeight="1">
      <c r="A3138" s="49" t="s">
        <v>411</v>
      </c>
      <c r="B3138" s="50"/>
      <c r="C3138" s="50"/>
      <c r="D3138" s="51"/>
      <c r="E3138" s="49" t="s">
        <v>3843</v>
      </c>
      <c r="F3138" s="50"/>
      <c r="G3138" s="50"/>
      <c r="H3138" s="50"/>
      <c r="I3138" s="50"/>
      <c r="J3138" s="50"/>
      <c r="K3138" s="50"/>
      <c r="L3138" s="50"/>
      <c r="M3138" s="51"/>
      <c r="N3138" s="52" t="s">
        <v>3775</v>
      </c>
      <c r="O3138" s="53"/>
      <c r="P3138" s="53"/>
      <c r="Q3138" s="53"/>
      <c r="R3138" s="53"/>
      <c r="S3138" s="54"/>
      <c r="T3138" s="49" t="s">
        <v>3844</v>
      </c>
      <c r="U3138" s="50"/>
      <c r="V3138" s="50"/>
      <c r="W3138" s="50"/>
      <c r="X3138" s="51"/>
    </row>
    <row r="3139" spans="1:24" ht="18.75" customHeight="1">
      <c r="A3139" s="2"/>
      <c r="B3139" s="2"/>
      <c r="C3139" s="2"/>
      <c r="D3139" s="2"/>
      <c r="E3139" s="55" t="s">
        <v>3396</v>
      </c>
      <c r="F3139" s="56"/>
      <c r="G3139" s="56"/>
      <c r="H3139" s="56"/>
      <c r="I3139" s="56"/>
      <c r="J3139" s="56"/>
      <c r="K3139" s="57"/>
      <c r="L3139" s="58" t="s">
        <v>3397</v>
      </c>
      <c r="M3139" s="59"/>
      <c r="N3139" s="58" t="s">
        <v>3398</v>
      </c>
      <c r="O3139" s="59"/>
      <c r="P3139" s="58" t="s">
        <v>3399</v>
      </c>
      <c r="Q3139" s="60"/>
      <c r="R3139" s="60"/>
      <c r="S3139" s="59"/>
      <c r="T3139" s="58" t="s">
        <v>3400</v>
      </c>
      <c r="U3139" s="59"/>
      <c r="V3139" s="58" t="s">
        <v>53</v>
      </c>
      <c r="W3139" s="60"/>
      <c r="X3139" s="59"/>
    </row>
    <row r="3140" spans="1:24" ht="56.55" customHeight="1">
      <c r="A3140" s="2"/>
      <c r="B3140" s="2"/>
      <c r="C3140" s="2"/>
      <c r="D3140" s="2"/>
      <c r="E3140" s="55" t="s">
        <v>3845</v>
      </c>
      <c r="F3140" s="56"/>
      <c r="G3140" s="56"/>
      <c r="H3140" s="56"/>
      <c r="I3140" s="56"/>
      <c r="J3140" s="56"/>
      <c r="K3140" s="57"/>
      <c r="L3140" s="58" t="s">
        <v>65</v>
      </c>
      <c r="M3140" s="59"/>
      <c r="N3140" s="61">
        <v>1</v>
      </c>
      <c r="O3140" s="62"/>
      <c r="P3140" s="63"/>
      <c r="Q3140" s="64"/>
      <c r="R3140" s="64"/>
      <c r="S3140" s="65"/>
      <c r="T3140" s="63" t="str">
        <f>IF(COUNT(N3140,P3140)=2,ROUND(N3140*P3140,2),"-
-
-")</f>
        <v>-
-
-</v>
      </c>
      <c r="U3140" s="65"/>
      <c r="V3140" s="55" t="s">
        <v>3846</v>
      </c>
      <c r="W3140" s="56"/>
      <c r="X3140" s="57"/>
    </row>
    <row r="3141" spans="1:24" ht="37.65" customHeight="1">
      <c r="A3141" s="2"/>
      <c r="B3141" s="2"/>
      <c r="C3141" s="2"/>
      <c r="D3141" s="2"/>
      <c r="E3141" s="55" t="s">
        <v>3779</v>
      </c>
      <c r="F3141" s="56"/>
      <c r="G3141" s="56"/>
      <c r="H3141" s="56"/>
      <c r="I3141" s="56"/>
      <c r="J3141" s="56"/>
      <c r="K3141" s="57"/>
      <c r="L3141" s="58" t="s">
        <v>384</v>
      </c>
      <c r="M3141" s="59"/>
      <c r="N3141" s="61">
        <v>1</v>
      </c>
      <c r="O3141" s="62"/>
      <c r="P3141" s="63"/>
      <c r="Q3141" s="64"/>
      <c r="R3141" s="64"/>
      <c r="S3141" s="65"/>
      <c r="T3141" s="63" t="str">
        <f t="shared" ref="T3141:T3146" si="50">IF(COUNT(N3141,P3141)=2,ROUND(N3141*P3141,2),"-
-")</f>
        <v>-
-</v>
      </c>
      <c r="U3141" s="65"/>
      <c r="V3141" s="55" t="s">
        <v>3780</v>
      </c>
      <c r="W3141" s="56"/>
      <c r="X3141" s="57"/>
    </row>
    <row r="3142" spans="1:24" ht="37.65" customHeight="1">
      <c r="A3142" s="2"/>
      <c r="B3142" s="2"/>
      <c r="C3142" s="2"/>
      <c r="D3142" s="2"/>
      <c r="E3142" s="55" t="s">
        <v>3781</v>
      </c>
      <c r="F3142" s="56"/>
      <c r="G3142" s="56"/>
      <c r="H3142" s="56"/>
      <c r="I3142" s="56"/>
      <c r="J3142" s="56"/>
      <c r="K3142" s="57"/>
      <c r="L3142" s="58" t="s">
        <v>384</v>
      </c>
      <c r="M3142" s="59"/>
      <c r="N3142" s="61">
        <v>1</v>
      </c>
      <c r="O3142" s="62"/>
      <c r="P3142" s="63"/>
      <c r="Q3142" s="64"/>
      <c r="R3142" s="64"/>
      <c r="S3142" s="65"/>
      <c r="T3142" s="63" t="str">
        <f t="shared" si="50"/>
        <v>-
-</v>
      </c>
      <c r="U3142" s="65"/>
      <c r="V3142" s="55" t="s">
        <v>3782</v>
      </c>
      <c r="W3142" s="56"/>
      <c r="X3142" s="57"/>
    </row>
    <row r="3143" spans="1:24" ht="37.65" customHeight="1">
      <c r="A3143" s="2"/>
      <c r="B3143" s="2"/>
      <c r="C3143" s="2"/>
      <c r="D3143" s="2"/>
      <c r="E3143" s="55" t="s">
        <v>3813</v>
      </c>
      <c r="F3143" s="56"/>
      <c r="G3143" s="56"/>
      <c r="H3143" s="56"/>
      <c r="I3143" s="56"/>
      <c r="J3143" s="56"/>
      <c r="K3143" s="57"/>
      <c r="L3143" s="58" t="s">
        <v>122</v>
      </c>
      <c r="M3143" s="59"/>
      <c r="N3143" s="61">
        <v>1</v>
      </c>
      <c r="O3143" s="62"/>
      <c r="P3143" s="63"/>
      <c r="Q3143" s="64"/>
      <c r="R3143" s="64"/>
      <c r="S3143" s="65"/>
      <c r="T3143" s="63" t="str">
        <f t="shared" si="50"/>
        <v>-
-</v>
      </c>
      <c r="U3143" s="65"/>
      <c r="V3143" s="55" t="s">
        <v>3814</v>
      </c>
      <c r="W3143" s="56"/>
      <c r="X3143" s="57"/>
    </row>
    <row r="3144" spans="1:24" ht="37.65" customHeight="1">
      <c r="A3144" s="2"/>
      <c r="B3144" s="2"/>
      <c r="C3144" s="2"/>
      <c r="D3144" s="2"/>
      <c r="E3144" s="55" t="s">
        <v>3677</v>
      </c>
      <c r="F3144" s="56"/>
      <c r="G3144" s="56"/>
      <c r="H3144" s="56"/>
      <c r="I3144" s="56"/>
      <c r="J3144" s="56"/>
      <c r="K3144" s="57"/>
      <c r="L3144" s="58" t="s">
        <v>521</v>
      </c>
      <c r="M3144" s="59"/>
      <c r="N3144" s="61">
        <v>2</v>
      </c>
      <c r="O3144" s="62"/>
      <c r="P3144" s="63"/>
      <c r="Q3144" s="64"/>
      <c r="R3144" s="64"/>
      <c r="S3144" s="65"/>
      <c r="T3144" s="63" t="str">
        <f t="shared" si="50"/>
        <v>-
-</v>
      </c>
      <c r="U3144" s="65"/>
      <c r="V3144" s="55" t="s">
        <v>3678</v>
      </c>
      <c r="W3144" s="56"/>
      <c r="X3144" s="57"/>
    </row>
    <row r="3145" spans="1:24" ht="37.65" customHeight="1">
      <c r="A3145" s="2"/>
      <c r="B3145" s="2"/>
      <c r="C3145" s="2"/>
      <c r="D3145" s="2"/>
      <c r="E3145" s="55" t="s">
        <v>3795</v>
      </c>
      <c r="F3145" s="56"/>
      <c r="G3145" s="56"/>
      <c r="H3145" s="56"/>
      <c r="I3145" s="56"/>
      <c r="J3145" s="56"/>
      <c r="K3145" s="57"/>
      <c r="L3145" s="58" t="s">
        <v>65</v>
      </c>
      <c r="M3145" s="59"/>
      <c r="N3145" s="61">
        <v>1</v>
      </c>
      <c r="O3145" s="62"/>
      <c r="P3145" s="63"/>
      <c r="Q3145" s="64"/>
      <c r="R3145" s="64"/>
      <c r="S3145" s="65"/>
      <c r="T3145" s="63" t="str">
        <f t="shared" si="50"/>
        <v>-
-</v>
      </c>
      <c r="U3145" s="65"/>
      <c r="V3145" s="55" t="s">
        <v>3796</v>
      </c>
      <c r="W3145" s="56"/>
      <c r="X3145" s="57"/>
    </row>
    <row r="3146" spans="1:24" ht="37.65" customHeight="1">
      <c r="A3146" s="2"/>
      <c r="B3146" s="2"/>
      <c r="C3146" s="2"/>
      <c r="D3146" s="2"/>
      <c r="E3146" s="55" t="s">
        <v>3825</v>
      </c>
      <c r="F3146" s="56"/>
      <c r="G3146" s="56"/>
      <c r="H3146" s="56"/>
      <c r="I3146" s="56"/>
      <c r="J3146" s="56"/>
      <c r="K3146" s="57"/>
      <c r="L3146" s="58" t="s">
        <v>58</v>
      </c>
      <c r="M3146" s="59"/>
      <c r="N3146" s="61">
        <v>2.8</v>
      </c>
      <c r="O3146" s="62"/>
      <c r="P3146" s="63"/>
      <c r="Q3146" s="64"/>
      <c r="R3146" s="64"/>
      <c r="S3146" s="65"/>
      <c r="T3146" s="63" t="str">
        <f t="shared" si="50"/>
        <v>-
-</v>
      </c>
      <c r="U3146" s="65"/>
      <c r="V3146" s="55" t="s">
        <v>3826</v>
      </c>
      <c r="W3146" s="56"/>
      <c r="X3146" s="57"/>
    </row>
    <row r="3147" spans="1:24" ht="18.75" customHeight="1">
      <c r="A3147" s="2"/>
      <c r="B3147" s="2"/>
      <c r="C3147" s="2"/>
      <c r="D3147" s="2"/>
      <c r="E3147" s="55" t="s">
        <v>3405</v>
      </c>
      <c r="F3147" s="56"/>
      <c r="G3147" s="56"/>
      <c r="H3147" s="56"/>
      <c r="I3147" s="56"/>
      <c r="J3147" s="56"/>
      <c r="K3147" s="57"/>
      <c r="L3147" s="58" t="s">
        <v>65</v>
      </c>
      <c r="M3147" s="59"/>
      <c r="N3147" s="61">
        <v>1</v>
      </c>
      <c r="O3147" s="62"/>
      <c r="P3147" s="63"/>
      <c r="Q3147" s="64"/>
      <c r="R3147" s="64"/>
      <c r="S3147" s="65"/>
      <c r="T3147" s="63" t="str">
        <f>IF(COUNT(N3147,P3147)=2,ROUND(N3147*P3147,2),"-")</f>
        <v>-</v>
      </c>
      <c r="U3147" s="65"/>
      <c r="V3147" s="55" t="s">
        <v>3572</v>
      </c>
      <c r="W3147" s="56"/>
      <c r="X3147" s="57"/>
    </row>
    <row r="3148" spans="1:24" ht="18.75" customHeight="1">
      <c r="A3148" s="2"/>
      <c r="B3148" s="2"/>
      <c r="C3148" s="2"/>
      <c r="D3148" s="2"/>
      <c r="E3148" s="55" t="s">
        <v>3407</v>
      </c>
      <c r="F3148" s="56"/>
      <c r="G3148" s="56"/>
      <c r="H3148" s="56"/>
      <c r="I3148" s="56"/>
      <c r="J3148" s="56"/>
      <c r="K3148" s="57"/>
      <c r="L3148" s="58" t="s">
        <v>65</v>
      </c>
      <c r="M3148" s="59"/>
      <c r="N3148" s="61">
        <v>1</v>
      </c>
      <c r="O3148" s="62"/>
      <c r="P3148" s="63" t="str">
        <f>IF(COUNT(T3140,T3141,T3142,T3143,T3144,T3145,T3146,T3147)=8,ROUND(SUM(T3140,T3141,T3142,T3143,T3144,T3145,T3146,T3147)*0.02,2),"")</f>
        <v/>
      </c>
      <c r="Q3148" s="64"/>
      <c r="R3148" s="64"/>
      <c r="S3148" s="65"/>
      <c r="T3148" s="63" t="str">
        <f>IF(COUNT(N3148,P3148)=2,ROUND(N3148*P3148,2),"-")</f>
        <v>-</v>
      </c>
      <c r="U3148" s="65"/>
      <c r="V3148" s="55" t="s">
        <v>3408</v>
      </c>
      <c r="W3148" s="56"/>
      <c r="X3148" s="57"/>
    </row>
    <row r="3149" spans="1:24" ht="18.899999999999999" customHeight="1">
      <c r="A3149" s="2"/>
      <c r="B3149" s="2"/>
      <c r="C3149" s="2"/>
      <c r="D3149" s="2"/>
      <c r="E3149" s="55" t="s">
        <v>3409</v>
      </c>
      <c r="F3149" s="56"/>
      <c r="G3149" s="56"/>
      <c r="H3149" s="56"/>
      <c r="I3149" s="56"/>
      <c r="J3149" s="56"/>
      <c r="K3149" s="57"/>
      <c r="L3149" s="58" t="s">
        <v>384</v>
      </c>
      <c r="M3149" s="59"/>
      <c r="N3149" s="61">
        <v>1</v>
      </c>
      <c r="O3149" s="62"/>
      <c r="P3149" s="66"/>
      <c r="Q3149" s="67"/>
      <c r="R3149" s="67"/>
      <c r="S3149" s="68"/>
      <c r="T3149" s="63" t="str">
        <f>IF(COUNT(T3140,T3141,T3142,T3143,T3144,T3145,T3146,T3147,T3148)=9,SUM(T3140,T3141,T3142,T3143,T3144,T3145,T3146,T3147,T3148),"-")</f>
        <v>-</v>
      </c>
      <c r="U3149" s="65"/>
      <c r="V3149" s="55"/>
      <c r="W3149" s="56"/>
      <c r="X3149" s="57"/>
    </row>
    <row r="3150" spans="1:24" ht="18.75" customHeight="1">
      <c r="A3150" s="2"/>
      <c r="B3150" s="2"/>
      <c r="C3150" s="2"/>
      <c r="D3150" s="2"/>
      <c r="E3150" s="55"/>
      <c r="F3150" s="56"/>
      <c r="G3150" s="56"/>
      <c r="H3150" s="56"/>
      <c r="I3150" s="56"/>
      <c r="J3150" s="56"/>
      <c r="K3150" s="57"/>
      <c r="L3150" s="58"/>
      <c r="M3150" s="59"/>
      <c r="N3150" s="69"/>
      <c r="O3150" s="70"/>
      <c r="P3150" s="69"/>
      <c r="Q3150" s="71"/>
      <c r="R3150" s="71"/>
      <c r="S3150" s="70"/>
      <c r="T3150" s="69"/>
      <c r="U3150" s="70"/>
      <c r="V3150" s="55"/>
      <c r="W3150" s="56"/>
      <c r="X3150" s="57"/>
    </row>
    <row r="3151" spans="1:24" ht="18.75" customHeight="1">
      <c r="A3151" s="2"/>
      <c r="B3151" s="2"/>
      <c r="C3151" s="2"/>
      <c r="D3151" s="2"/>
      <c r="E3151" s="55"/>
      <c r="F3151" s="56"/>
      <c r="G3151" s="56"/>
      <c r="H3151" s="56"/>
      <c r="I3151" s="56"/>
      <c r="J3151" s="56"/>
      <c r="K3151" s="57"/>
      <c r="L3151" s="58"/>
      <c r="M3151" s="59"/>
      <c r="N3151" s="69"/>
      <c r="O3151" s="70"/>
      <c r="P3151" s="69"/>
      <c r="Q3151" s="71"/>
      <c r="R3151" s="71"/>
      <c r="S3151" s="70"/>
      <c r="T3151" s="69"/>
      <c r="U3151" s="70"/>
      <c r="V3151" s="55"/>
      <c r="W3151" s="56"/>
      <c r="X3151" s="57"/>
    </row>
    <row r="3152" spans="1:24" ht="18.75" customHeight="1">
      <c r="A3152" s="2"/>
      <c r="B3152" s="2"/>
      <c r="C3152" s="2"/>
      <c r="D3152" s="2"/>
      <c r="E3152" s="55"/>
      <c r="F3152" s="56"/>
      <c r="G3152" s="56"/>
      <c r="H3152" s="56"/>
      <c r="I3152" s="56"/>
      <c r="J3152" s="56"/>
      <c r="K3152" s="57"/>
      <c r="L3152" s="58"/>
      <c r="M3152" s="59"/>
      <c r="N3152" s="69"/>
      <c r="O3152" s="70"/>
      <c r="P3152" s="69"/>
      <c r="Q3152" s="71"/>
      <c r="R3152" s="71"/>
      <c r="S3152" s="70"/>
      <c r="T3152" s="69"/>
      <c r="U3152" s="70"/>
      <c r="V3152" s="55"/>
      <c r="W3152" s="56"/>
      <c r="X3152" s="57"/>
    </row>
    <row r="3153" spans="1:24" ht="18.75" customHeight="1">
      <c r="A3153" s="2"/>
      <c r="B3153" s="2"/>
      <c r="C3153" s="2"/>
      <c r="D3153" s="2"/>
      <c r="E3153" s="55"/>
      <c r="F3153" s="56"/>
      <c r="G3153" s="56"/>
      <c r="H3153" s="56"/>
      <c r="I3153" s="56"/>
      <c r="J3153" s="56"/>
      <c r="K3153" s="57"/>
      <c r="L3153" s="58"/>
      <c r="M3153" s="59"/>
      <c r="N3153" s="69"/>
      <c r="O3153" s="70"/>
      <c r="P3153" s="69"/>
      <c r="Q3153" s="71"/>
      <c r="R3153" s="71"/>
      <c r="S3153" s="70"/>
      <c r="T3153" s="69"/>
      <c r="U3153" s="70"/>
      <c r="V3153" s="55"/>
      <c r="W3153" s="56"/>
      <c r="X3153" s="57"/>
    </row>
    <row r="3154" spans="1:24" ht="18.75" customHeight="1">
      <c r="A3154" s="2"/>
      <c r="B3154" s="2"/>
      <c r="C3154" s="2"/>
      <c r="D3154" s="2"/>
      <c r="E3154" s="55"/>
      <c r="F3154" s="56"/>
      <c r="G3154" s="56"/>
      <c r="H3154" s="56"/>
      <c r="I3154" s="56"/>
      <c r="J3154" s="56"/>
      <c r="K3154" s="57"/>
      <c r="L3154" s="58"/>
      <c r="M3154" s="59"/>
      <c r="N3154" s="69"/>
      <c r="O3154" s="70"/>
      <c r="P3154" s="69"/>
      <c r="Q3154" s="71"/>
      <c r="R3154" s="71"/>
      <c r="S3154" s="70"/>
      <c r="T3154" s="69"/>
      <c r="U3154" s="70"/>
      <c r="V3154" s="55"/>
      <c r="W3154" s="56"/>
      <c r="X3154" s="57"/>
    </row>
    <row r="3155" spans="1:24" ht="18.75" customHeight="1">
      <c r="A3155" s="2"/>
      <c r="B3155" s="2"/>
      <c r="C3155" s="2"/>
      <c r="D3155" s="2"/>
      <c r="E3155" s="55"/>
      <c r="F3155" s="56"/>
      <c r="G3155" s="56"/>
      <c r="H3155" s="56"/>
      <c r="I3155" s="56"/>
      <c r="J3155" s="56"/>
      <c r="K3155" s="57"/>
      <c r="L3155" s="58"/>
      <c r="M3155" s="59"/>
      <c r="N3155" s="69"/>
      <c r="O3155" s="70"/>
      <c r="P3155" s="69"/>
      <c r="Q3155" s="71"/>
      <c r="R3155" s="71"/>
      <c r="S3155" s="70"/>
      <c r="T3155" s="69"/>
      <c r="U3155" s="70"/>
      <c r="V3155" s="55"/>
      <c r="W3155" s="56"/>
      <c r="X3155" s="57"/>
    </row>
    <row r="3156" spans="1:24" ht="18.75" customHeight="1">
      <c r="A3156" s="2"/>
      <c r="B3156" s="2"/>
      <c r="C3156" s="2"/>
      <c r="D3156" s="2"/>
      <c r="E3156" s="55"/>
      <c r="F3156" s="56"/>
      <c r="G3156" s="56"/>
      <c r="H3156" s="56"/>
      <c r="I3156" s="56"/>
      <c r="J3156" s="56"/>
      <c r="K3156" s="57"/>
      <c r="L3156" s="58"/>
      <c r="M3156" s="59"/>
      <c r="N3156" s="69"/>
      <c r="O3156" s="70"/>
      <c r="P3156" s="69"/>
      <c r="Q3156" s="71"/>
      <c r="R3156" s="71"/>
      <c r="S3156" s="70"/>
      <c r="T3156" s="69"/>
      <c r="U3156" s="70"/>
      <c r="V3156" s="55"/>
      <c r="W3156" s="56"/>
      <c r="X3156" s="57"/>
    </row>
    <row r="3157" spans="1:24" ht="18.75" customHeight="1">
      <c r="A3157" s="2"/>
      <c r="B3157" s="2"/>
      <c r="C3157" s="2"/>
      <c r="D3157" s="2"/>
      <c r="E3157" s="55"/>
      <c r="F3157" s="56"/>
      <c r="G3157" s="56"/>
      <c r="H3157" s="56"/>
      <c r="I3157" s="56"/>
      <c r="J3157" s="56"/>
      <c r="K3157" s="57"/>
      <c r="L3157" s="58"/>
      <c r="M3157" s="59"/>
      <c r="N3157" s="69"/>
      <c r="O3157" s="70"/>
      <c r="P3157" s="69"/>
      <c r="Q3157" s="71"/>
      <c r="R3157" s="71"/>
      <c r="S3157" s="70"/>
      <c r="T3157" s="69"/>
      <c r="U3157" s="70"/>
      <c r="V3157" s="55"/>
      <c r="W3157" s="56"/>
      <c r="X3157" s="57"/>
    </row>
    <row r="3158" spans="1:24" ht="18.75" customHeight="1">
      <c r="A3158" s="2"/>
      <c r="B3158" s="2"/>
      <c r="C3158" s="2"/>
      <c r="D3158" s="2"/>
      <c r="E3158" s="55"/>
      <c r="F3158" s="56"/>
      <c r="G3158" s="56"/>
      <c r="H3158" s="56"/>
      <c r="I3158" s="56"/>
      <c r="J3158" s="56"/>
      <c r="K3158" s="57"/>
      <c r="L3158" s="58"/>
      <c r="M3158" s="59"/>
      <c r="N3158" s="69"/>
      <c r="O3158" s="70"/>
      <c r="P3158" s="69"/>
      <c r="Q3158" s="71"/>
      <c r="R3158" s="71"/>
      <c r="S3158" s="70"/>
      <c r="T3158" s="69"/>
      <c r="U3158" s="70"/>
      <c r="V3158" s="55"/>
      <c r="W3158" s="56"/>
      <c r="X3158" s="57"/>
    </row>
    <row r="3159" spans="1:24" ht="18.75" customHeight="1">
      <c r="A3159" s="2"/>
      <c r="B3159" s="2"/>
      <c r="C3159" s="2"/>
      <c r="D3159" s="2"/>
      <c r="E3159" s="55"/>
      <c r="F3159" s="56"/>
      <c r="G3159" s="56"/>
      <c r="H3159" s="56"/>
      <c r="I3159" s="56"/>
      <c r="J3159" s="56"/>
      <c r="K3159" s="57"/>
      <c r="L3159" s="58"/>
      <c r="M3159" s="59"/>
      <c r="N3159" s="69"/>
      <c r="O3159" s="70"/>
      <c r="P3159" s="69"/>
      <c r="Q3159" s="71"/>
      <c r="R3159" s="71"/>
      <c r="S3159" s="70"/>
      <c r="T3159" s="69"/>
      <c r="U3159" s="70"/>
      <c r="V3159" s="55"/>
      <c r="W3159" s="56"/>
      <c r="X3159" s="57"/>
    </row>
    <row r="3160" spans="1:24" ht="37.65" customHeight="1">
      <c r="A3160" s="2"/>
      <c r="B3160" s="2"/>
      <c r="C3160" s="2"/>
      <c r="D3160" s="2"/>
      <c r="E3160" s="55" t="s">
        <v>3410</v>
      </c>
      <c r="F3160" s="56"/>
      <c r="G3160" s="56"/>
      <c r="H3160" s="56"/>
      <c r="I3160" s="56"/>
      <c r="J3160" s="56"/>
      <c r="K3160" s="56"/>
      <c r="L3160" s="56"/>
      <c r="M3160" s="57"/>
      <c r="N3160" s="58" t="s">
        <v>3799</v>
      </c>
      <c r="O3160" s="60"/>
      <c r="P3160" s="60"/>
      <c r="Q3160" s="60"/>
      <c r="R3160" s="60"/>
      <c r="S3160" s="59"/>
      <c r="T3160" s="72" t="str">
        <f>IF(COUNT(T3149,N3149)=2,IF(N3149=0,"-",ROUND(T3149/N3149,2)),"-")</f>
        <v>-</v>
      </c>
      <c r="U3160" s="73"/>
      <c r="V3160" s="55"/>
      <c r="W3160" s="56"/>
      <c r="X3160" s="57"/>
    </row>
    <row r="3161" spans="1:24" ht="49.5" customHeight="1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</row>
    <row r="3162" spans="1:24" ht="12" customHeight="1">
      <c r="A3162" s="2"/>
      <c r="B3162" s="2"/>
      <c r="C3162" s="75" t="s">
        <v>42</v>
      </c>
      <c r="D3162" s="75"/>
      <c r="E3162" s="75"/>
      <c r="F3162" s="75"/>
      <c r="G3162" s="75"/>
      <c r="H3162" s="2"/>
      <c r="I3162" s="75" t="s">
        <v>43</v>
      </c>
      <c r="J3162" s="75"/>
      <c r="K3162" s="2"/>
      <c r="L3162" s="2"/>
      <c r="M3162" s="75" t="s">
        <v>44</v>
      </c>
      <c r="N3162" s="75"/>
      <c r="O3162" s="2"/>
      <c r="P3162" s="2"/>
      <c r="Q3162" s="10" t="s">
        <v>43</v>
      </c>
      <c r="R3162" s="2"/>
      <c r="S3162" s="2"/>
      <c r="T3162" s="2"/>
      <c r="U3162" s="2"/>
      <c r="V3162" s="2"/>
      <c r="W3162" s="2"/>
      <c r="X3162" s="2"/>
    </row>
    <row r="3163" spans="1:24" ht="6.45" customHeight="1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</row>
    <row r="3164" spans="1:24" ht="20.85" customHeight="1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</row>
    <row r="3165" spans="1:24" ht="18" customHeight="1">
      <c r="A3165" s="74" t="s">
        <v>0</v>
      </c>
      <c r="B3165" s="74"/>
      <c r="C3165" s="74"/>
      <c r="D3165" s="74"/>
      <c r="E3165" s="74"/>
      <c r="F3165" s="74"/>
      <c r="G3165" s="74"/>
      <c r="H3165" s="74"/>
      <c r="I3165" s="74"/>
      <c r="J3165" s="74"/>
      <c r="K3165" s="74"/>
      <c r="L3165" s="74"/>
      <c r="M3165" s="74"/>
      <c r="N3165" s="74"/>
      <c r="O3165" s="74"/>
      <c r="P3165" s="74"/>
      <c r="Q3165" s="74"/>
      <c r="R3165" s="74"/>
      <c r="S3165" s="74"/>
      <c r="T3165" s="74"/>
      <c r="U3165" s="74"/>
      <c r="V3165" s="74"/>
      <c r="W3165" s="74"/>
      <c r="X3165" s="74"/>
    </row>
    <row r="3166" spans="1:24" ht="6" customHeight="1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</row>
    <row r="3167" spans="1:24" ht="18" customHeight="1">
      <c r="A3167" s="74" t="s">
        <v>3387</v>
      </c>
      <c r="B3167" s="74"/>
      <c r="C3167" s="74"/>
      <c r="D3167" s="74"/>
      <c r="E3167" s="74"/>
      <c r="F3167" s="74"/>
      <c r="G3167" s="74"/>
      <c r="H3167" s="74"/>
      <c r="I3167" s="74"/>
      <c r="J3167" s="74"/>
      <c r="K3167" s="74"/>
      <c r="L3167" s="74"/>
      <c r="M3167" s="74"/>
      <c r="N3167" s="74"/>
      <c r="O3167" s="74"/>
      <c r="P3167" s="74"/>
      <c r="Q3167" s="74"/>
      <c r="R3167" s="74"/>
      <c r="S3167" s="74"/>
      <c r="T3167" s="74"/>
      <c r="U3167" s="74"/>
      <c r="V3167" s="74"/>
      <c r="W3167" s="74"/>
      <c r="X3167" s="74"/>
    </row>
    <row r="3168" spans="1:24" ht="4.05" customHeight="1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</row>
    <row r="3169" spans="1:24" ht="12" customHeight="1">
      <c r="A3169" s="2"/>
      <c r="B3169" s="2"/>
      <c r="C3169" s="2"/>
      <c r="D3169" s="2"/>
      <c r="E3169" s="2"/>
      <c r="F3169" s="75" t="s">
        <v>3388</v>
      </c>
      <c r="G3169" s="75"/>
      <c r="H3169" s="75"/>
      <c r="I3169" s="75"/>
      <c r="J3169" s="75"/>
      <c r="K3169" s="75"/>
      <c r="L3169" s="75"/>
      <c r="M3169" s="75"/>
      <c r="N3169" s="75"/>
      <c r="O3169" s="75"/>
      <c r="P3169" s="75"/>
      <c r="Q3169" s="75"/>
      <c r="R3169" s="75"/>
      <c r="S3169" s="2"/>
      <c r="T3169" s="2"/>
      <c r="U3169" s="2"/>
      <c r="V3169" s="2"/>
      <c r="W3169" s="2"/>
      <c r="X3169" s="2"/>
    </row>
    <row r="3170" spans="1:24" ht="1.05" customHeight="1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</row>
    <row r="3171" spans="1:24" ht="2.7" customHeight="1">
      <c r="A3171" s="2"/>
      <c r="B3171" s="2"/>
      <c r="C3171" s="2"/>
      <c r="D3171" s="2"/>
      <c r="E3171" s="2"/>
      <c r="F3171" s="75" t="s">
        <v>3389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</row>
    <row r="3172" spans="1:24" ht="9.15" customHeight="1">
      <c r="A3172" s="2"/>
      <c r="B3172" s="2"/>
      <c r="C3172" s="2"/>
      <c r="D3172" s="2"/>
      <c r="E3172" s="2"/>
      <c r="F3172" s="75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76" t="s">
        <v>2</v>
      </c>
      <c r="V3172" s="76"/>
      <c r="W3172" s="76"/>
      <c r="X3172" s="76"/>
    </row>
    <row r="3173" spans="1:24" ht="2.7" customHeight="1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76"/>
      <c r="V3173" s="76"/>
      <c r="W3173" s="76"/>
      <c r="X3173" s="76"/>
    </row>
    <row r="3174" spans="1:24" ht="0.45" customHeight="1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</row>
    <row r="3175" spans="1:24" ht="2.1" customHeight="1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75" t="s">
        <v>3847</v>
      </c>
      <c r="V3175" s="75"/>
      <c r="W3175" s="75"/>
      <c r="X3175" s="2"/>
    </row>
    <row r="3176" spans="1:24" ht="9.75" customHeight="1">
      <c r="A3176" s="2"/>
      <c r="B3176" s="75" t="s">
        <v>3391</v>
      </c>
      <c r="C3176" s="75"/>
      <c r="D3176" s="2"/>
      <c r="E3176" s="2"/>
      <c r="F3176" s="75" t="s">
        <v>3392</v>
      </c>
      <c r="G3176" s="75"/>
      <c r="H3176" s="75"/>
      <c r="I3176" s="75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75"/>
      <c r="V3176" s="75"/>
      <c r="W3176" s="75"/>
      <c r="X3176" s="2"/>
    </row>
    <row r="3177" spans="1:24" ht="2.1" customHeight="1">
      <c r="A3177" s="2"/>
      <c r="B3177" s="75"/>
      <c r="C3177" s="75"/>
      <c r="D3177" s="2"/>
      <c r="E3177" s="2"/>
      <c r="F3177" s="75"/>
      <c r="G3177" s="75"/>
      <c r="H3177" s="75"/>
      <c r="I3177" s="75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</row>
    <row r="3178" spans="1:24" ht="1.8" customHeight="1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</row>
    <row r="3179" spans="1:24" ht="36.75" customHeight="1">
      <c r="A3179" s="49" t="s">
        <v>414</v>
      </c>
      <c r="B3179" s="50"/>
      <c r="C3179" s="50"/>
      <c r="D3179" s="51"/>
      <c r="E3179" s="49" t="s">
        <v>3848</v>
      </c>
      <c r="F3179" s="50"/>
      <c r="G3179" s="50"/>
      <c r="H3179" s="50"/>
      <c r="I3179" s="50"/>
      <c r="J3179" s="50"/>
      <c r="K3179" s="50"/>
      <c r="L3179" s="50"/>
      <c r="M3179" s="51"/>
      <c r="N3179" s="52" t="s">
        <v>3775</v>
      </c>
      <c r="O3179" s="53"/>
      <c r="P3179" s="53"/>
      <c r="Q3179" s="53"/>
      <c r="R3179" s="53"/>
      <c r="S3179" s="54"/>
      <c r="T3179" s="49" t="s">
        <v>3849</v>
      </c>
      <c r="U3179" s="50"/>
      <c r="V3179" s="50"/>
      <c r="W3179" s="50"/>
      <c r="X3179" s="51"/>
    </row>
    <row r="3180" spans="1:24" ht="18.75" customHeight="1">
      <c r="A3180" s="2"/>
      <c r="B3180" s="2"/>
      <c r="C3180" s="2"/>
      <c r="D3180" s="2"/>
      <c r="E3180" s="55" t="s">
        <v>3396</v>
      </c>
      <c r="F3180" s="56"/>
      <c r="G3180" s="56"/>
      <c r="H3180" s="56"/>
      <c r="I3180" s="56"/>
      <c r="J3180" s="56"/>
      <c r="K3180" s="57"/>
      <c r="L3180" s="58" t="s">
        <v>3397</v>
      </c>
      <c r="M3180" s="59"/>
      <c r="N3180" s="58" t="s">
        <v>3398</v>
      </c>
      <c r="O3180" s="59"/>
      <c r="P3180" s="58" t="s">
        <v>3399</v>
      </c>
      <c r="Q3180" s="60"/>
      <c r="R3180" s="60"/>
      <c r="S3180" s="59"/>
      <c r="T3180" s="58" t="s">
        <v>3400</v>
      </c>
      <c r="U3180" s="59"/>
      <c r="V3180" s="58" t="s">
        <v>53</v>
      </c>
      <c r="W3180" s="60"/>
      <c r="X3180" s="59"/>
    </row>
    <row r="3181" spans="1:24" ht="37.65" customHeight="1">
      <c r="A3181" s="2"/>
      <c r="B3181" s="2"/>
      <c r="C3181" s="2"/>
      <c r="D3181" s="2"/>
      <c r="E3181" s="55" t="s">
        <v>3830</v>
      </c>
      <c r="F3181" s="56"/>
      <c r="G3181" s="56"/>
      <c r="H3181" s="56"/>
      <c r="I3181" s="56"/>
      <c r="J3181" s="56"/>
      <c r="K3181" s="57"/>
      <c r="L3181" s="58" t="s">
        <v>65</v>
      </c>
      <c r="M3181" s="59"/>
      <c r="N3181" s="61">
        <v>1</v>
      </c>
      <c r="O3181" s="62"/>
      <c r="P3181" s="63"/>
      <c r="Q3181" s="64"/>
      <c r="R3181" s="64"/>
      <c r="S3181" s="65"/>
      <c r="T3181" s="63" t="str">
        <f t="shared" ref="T3181:T3187" si="51">IF(COUNT(N3181,P3181)=2,ROUND(N3181*P3181,2),"-
-")</f>
        <v>-
-</v>
      </c>
      <c r="U3181" s="65"/>
      <c r="V3181" s="55" t="s">
        <v>3831</v>
      </c>
      <c r="W3181" s="56"/>
      <c r="X3181" s="57"/>
    </row>
    <row r="3182" spans="1:24" ht="37.65" customHeight="1">
      <c r="A3182" s="2"/>
      <c r="B3182" s="2"/>
      <c r="C3182" s="2"/>
      <c r="D3182" s="2"/>
      <c r="E3182" s="55" t="s">
        <v>3779</v>
      </c>
      <c r="F3182" s="56"/>
      <c r="G3182" s="56"/>
      <c r="H3182" s="56"/>
      <c r="I3182" s="56"/>
      <c r="J3182" s="56"/>
      <c r="K3182" s="57"/>
      <c r="L3182" s="58" t="s">
        <v>384</v>
      </c>
      <c r="M3182" s="59"/>
      <c r="N3182" s="61">
        <v>1</v>
      </c>
      <c r="O3182" s="62"/>
      <c r="P3182" s="63"/>
      <c r="Q3182" s="64"/>
      <c r="R3182" s="64"/>
      <c r="S3182" s="65"/>
      <c r="T3182" s="63" t="str">
        <f t="shared" si="51"/>
        <v>-
-</v>
      </c>
      <c r="U3182" s="65"/>
      <c r="V3182" s="55" t="s">
        <v>3780</v>
      </c>
      <c r="W3182" s="56"/>
      <c r="X3182" s="57"/>
    </row>
    <row r="3183" spans="1:24" ht="37.65" customHeight="1">
      <c r="A3183" s="2"/>
      <c r="B3183" s="2"/>
      <c r="C3183" s="2"/>
      <c r="D3183" s="2"/>
      <c r="E3183" s="55" t="s">
        <v>3781</v>
      </c>
      <c r="F3183" s="56"/>
      <c r="G3183" s="56"/>
      <c r="H3183" s="56"/>
      <c r="I3183" s="56"/>
      <c r="J3183" s="56"/>
      <c r="K3183" s="57"/>
      <c r="L3183" s="58" t="s">
        <v>384</v>
      </c>
      <c r="M3183" s="59"/>
      <c r="N3183" s="61">
        <v>1</v>
      </c>
      <c r="O3183" s="62"/>
      <c r="P3183" s="63"/>
      <c r="Q3183" s="64"/>
      <c r="R3183" s="64"/>
      <c r="S3183" s="65"/>
      <c r="T3183" s="63" t="str">
        <f t="shared" si="51"/>
        <v>-
-</v>
      </c>
      <c r="U3183" s="65"/>
      <c r="V3183" s="55" t="s">
        <v>3782</v>
      </c>
      <c r="W3183" s="56"/>
      <c r="X3183" s="57"/>
    </row>
    <row r="3184" spans="1:24" ht="37.65" customHeight="1">
      <c r="A3184" s="2"/>
      <c r="B3184" s="2"/>
      <c r="C3184" s="2"/>
      <c r="D3184" s="2"/>
      <c r="E3184" s="55" t="s">
        <v>3813</v>
      </c>
      <c r="F3184" s="56"/>
      <c r="G3184" s="56"/>
      <c r="H3184" s="56"/>
      <c r="I3184" s="56"/>
      <c r="J3184" s="56"/>
      <c r="K3184" s="57"/>
      <c r="L3184" s="58" t="s">
        <v>122</v>
      </c>
      <c r="M3184" s="59"/>
      <c r="N3184" s="61">
        <v>1</v>
      </c>
      <c r="O3184" s="62"/>
      <c r="P3184" s="63"/>
      <c r="Q3184" s="64"/>
      <c r="R3184" s="64"/>
      <c r="S3184" s="65"/>
      <c r="T3184" s="63" t="str">
        <f t="shared" si="51"/>
        <v>-
-</v>
      </c>
      <c r="U3184" s="65"/>
      <c r="V3184" s="55" t="s">
        <v>3814</v>
      </c>
      <c r="W3184" s="56"/>
      <c r="X3184" s="57"/>
    </row>
    <row r="3185" spans="1:24" ht="37.65" customHeight="1">
      <c r="A3185" s="2"/>
      <c r="B3185" s="2"/>
      <c r="C3185" s="2"/>
      <c r="D3185" s="2"/>
      <c r="E3185" s="55" t="s">
        <v>3832</v>
      </c>
      <c r="F3185" s="56"/>
      <c r="G3185" s="56"/>
      <c r="H3185" s="56"/>
      <c r="I3185" s="56"/>
      <c r="J3185" s="56"/>
      <c r="K3185" s="57"/>
      <c r="L3185" s="58" t="s">
        <v>122</v>
      </c>
      <c r="M3185" s="59"/>
      <c r="N3185" s="61">
        <v>1</v>
      </c>
      <c r="O3185" s="62"/>
      <c r="P3185" s="63"/>
      <c r="Q3185" s="64"/>
      <c r="R3185" s="64"/>
      <c r="S3185" s="65"/>
      <c r="T3185" s="63" t="str">
        <f t="shared" si="51"/>
        <v>-
-</v>
      </c>
      <c r="U3185" s="65"/>
      <c r="V3185" s="55" t="s">
        <v>3833</v>
      </c>
      <c r="W3185" s="56"/>
      <c r="X3185" s="57"/>
    </row>
    <row r="3186" spans="1:24" ht="37.65" customHeight="1">
      <c r="A3186" s="2"/>
      <c r="B3186" s="2"/>
      <c r="C3186" s="2"/>
      <c r="D3186" s="2"/>
      <c r="E3186" s="55" t="s">
        <v>3795</v>
      </c>
      <c r="F3186" s="56"/>
      <c r="G3186" s="56"/>
      <c r="H3186" s="56"/>
      <c r="I3186" s="56"/>
      <c r="J3186" s="56"/>
      <c r="K3186" s="57"/>
      <c r="L3186" s="58" t="s">
        <v>65</v>
      </c>
      <c r="M3186" s="59"/>
      <c r="N3186" s="61">
        <v>1</v>
      </c>
      <c r="O3186" s="62"/>
      <c r="P3186" s="63"/>
      <c r="Q3186" s="64"/>
      <c r="R3186" s="64"/>
      <c r="S3186" s="65"/>
      <c r="T3186" s="63" t="str">
        <f t="shared" si="51"/>
        <v>-
-</v>
      </c>
      <c r="U3186" s="65"/>
      <c r="V3186" s="55" t="s">
        <v>3796</v>
      </c>
      <c r="W3186" s="56"/>
      <c r="X3186" s="57"/>
    </row>
    <row r="3187" spans="1:24" ht="37.65" customHeight="1">
      <c r="A3187" s="2"/>
      <c r="B3187" s="2"/>
      <c r="C3187" s="2"/>
      <c r="D3187" s="2"/>
      <c r="E3187" s="55" t="s">
        <v>3825</v>
      </c>
      <c r="F3187" s="56"/>
      <c r="G3187" s="56"/>
      <c r="H3187" s="56"/>
      <c r="I3187" s="56"/>
      <c r="J3187" s="56"/>
      <c r="K3187" s="57"/>
      <c r="L3187" s="58" t="s">
        <v>58</v>
      </c>
      <c r="M3187" s="59"/>
      <c r="N3187" s="61">
        <v>2.5</v>
      </c>
      <c r="O3187" s="62"/>
      <c r="P3187" s="63"/>
      <c r="Q3187" s="64"/>
      <c r="R3187" s="64"/>
      <c r="S3187" s="65"/>
      <c r="T3187" s="63" t="str">
        <f t="shared" si="51"/>
        <v>-
-</v>
      </c>
      <c r="U3187" s="65"/>
      <c r="V3187" s="55" t="s">
        <v>3826</v>
      </c>
      <c r="W3187" s="56"/>
      <c r="X3187" s="57"/>
    </row>
    <row r="3188" spans="1:24" ht="18.75" customHeight="1">
      <c r="A3188" s="2"/>
      <c r="B3188" s="2"/>
      <c r="C3188" s="2"/>
      <c r="D3188" s="2"/>
      <c r="E3188" s="55" t="s">
        <v>3405</v>
      </c>
      <c r="F3188" s="56"/>
      <c r="G3188" s="56"/>
      <c r="H3188" s="56"/>
      <c r="I3188" s="56"/>
      <c r="J3188" s="56"/>
      <c r="K3188" s="57"/>
      <c r="L3188" s="58" t="s">
        <v>65</v>
      </c>
      <c r="M3188" s="59"/>
      <c r="N3188" s="61">
        <v>1</v>
      </c>
      <c r="O3188" s="62"/>
      <c r="P3188" s="63"/>
      <c r="Q3188" s="64"/>
      <c r="R3188" s="64"/>
      <c r="S3188" s="65"/>
      <c r="T3188" s="63" t="str">
        <f>IF(COUNT(N3188,P3188)=2,ROUND(N3188*P3188,2),"-")</f>
        <v>-</v>
      </c>
      <c r="U3188" s="65"/>
      <c r="V3188" s="55" t="s">
        <v>3572</v>
      </c>
      <c r="W3188" s="56"/>
      <c r="X3188" s="57"/>
    </row>
    <row r="3189" spans="1:24" ht="18.75" customHeight="1">
      <c r="A3189" s="2"/>
      <c r="B3189" s="2"/>
      <c r="C3189" s="2"/>
      <c r="D3189" s="2"/>
      <c r="E3189" s="55" t="s">
        <v>3407</v>
      </c>
      <c r="F3189" s="56"/>
      <c r="G3189" s="56"/>
      <c r="H3189" s="56"/>
      <c r="I3189" s="56"/>
      <c r="J3189" s="56"/>
      <c r="K3189" s="57"/>
      <c r="L3189" s="58" t="s">
        <v>65</v>
      </c>
      <c r="M3189" s="59"/>
      <c r="N3189" s="61">
        <v>1</v>
      </c>
      <c r="O3189" s="62"/>
      <c r="P3189" s="63" t="str">
        <f>IF(COUNT(T3181,T3182,T3183,T3184,T3185,T3186,T3187,T3188)=8,ROUND(SUM(T3181,T3182,T3183,T3184,T3185,T3186,T3187,T3188)*0.02,2),"")</f>
        <v/>
      </c>
      <c r="Q3189" s="64"/>
      <c r="R3189" s="64"/>
      <c r="S3189" s="65"/>
      <c r="T3189" s="63" t="str">
        <f>IF(COUNT(N3189,P3189)=2,ROUND(N3189*P3189,2),"-")</f>
        <v>-</v>
      </c>
      <c r="U3189" s="65"/>
      <c r="V3189" s="55" t="s">
        <v>3408</v>
      </c>
      <c r="W3189" s="56"/>
      <c r="X3189" s="57"/>
    </row>
    <row r="3190" spans="1:24" ht="18.899999999999999" customHeight="1">
      <c r="A3190" s="2"/>
      <c r="B3190" s="2"/>
      <c r="C3190" s="2"/>
      <c r="D3190" s="2"/>
      <c r="E3190" s="55" t="s">
        <v>3409</v>
      </c>
      <c r="F3190" s="56"/>
      <c r="G3190" s="56"/>
      <c r="H3190" s="56"/>
      <c r="I3190" s="56"/>
      <c r="J3190" s="56"/>
      <c r="K3190" s="57"/>
      <c r="L3190" s="58" t="s">
        <v>384</v>
      </c>
      <c r="M3190" s="59"/>
      <c r="N3190" s="61">
        <v>1</v>
      </c>
      <c r="O3190" s="62"/>
      <c r="P3190" s="66"/>
      <c r="Q3190" s="67"/>
      <c r="R3190" s="67"/>
      <c r="S3190" s="68"/>
      <c r="T3190" s="63" t="str">
        <f>IF(COUNT(T3181,T3182,T3183,T3184,T3185,T3186,T3187,T3188,T3189)=9,SUM(T3181,T3182,T3183,T3184,T3185,T3186,T3187,T3188,T3189),"-")</f>
        <v>-</v>
      </c>
      <c r="U3190" s="65"/>
      <c r="V3190" s="55"/>
      <c r="W3190" s="56"/>
      <c r="X3190" s="57"/>
    </row>
    <row r="3191" spans="1:24" ht="18.75" customHeight="1">
      <c r="A3191" s="2"/>
      <c r="B3191" s="2"/>
      <c r="C3191" s="2"/>
      <c r="D3191" s="2"/>
      <c r="E3191" s="55"/>
      <c r="F3191" s="56"/>
      <c r="G3191" s="56"/>
      <c r="H3191" s="56"/>
      <c r="I3191" s="56"/>
      <c r="J3191" s="56"/>
      <c r="K3191" s="57"/>
      <c r="L3191" s="58"/>
      <c r="M3191" s="59"/>
      <c r="N3191" s="69"/>
      <c r="O3191" s="70"/>
      <c r="P3191" s="69"/>
      <c r="Q3191" s="71"/>
      <c r="R3191" s="71"/>
      <c r="S3191" s="70"/>
      <c r="T3191" s="69"/>
      <c r="U3191" s="70"/>
      <c r="V3191" s="55"/>
      <c r="W3191" s="56"/>
      <c r="X3191" s="57"/>
    </row>
    <row r="3192" spans="1:24" ht="18.75" customHeight="1">
      <c r="A3192" s="2"/>
      <c r="B3192" s="2"/>
      <c r="C3192" s="2"/>
      <c r="D3192" s="2"/>
      <c r="E3192" s="55"/>
      <c r="F3192" s="56"/>
      <c r="G3192" s="56"/>
      <c r="H3192" s="56"/>
      <c r="I3192" s="56"/>
      <c r="J3192" s="56"/>
      <c r="K3192" s="57"/>
      <c r="L3192" s="58"/>
      <c r="M3192" s="59"/>
      <c r="N3192" s="69"/>
      <c r="O3192" s="70"/>
      <c r="P3192" s="69"/>
      <c r="Q3192" s="71"/>
      <c r="R3192" s="71"/>
      <c r="S3192" s="70"/>
      <c r="T3192" s="69"/>
      <c r="U3192" s="70"/>
      <c r="V3192" s="55"/>
      <c r="W3192" s="56"/>
      <c r="X3192" s="57"/>
    </row>
    <row r="3193" spans="1:24" ht="18.75" customHeight="1">
      <c r="A3193" s="2"/>
      <c r="B3193" s="2"/>
      <c r="C3193" s="2"/>
      <c r="D3193" s="2"/>
      <c r="E3193" s="55"/>
      <c r="F3193" s="56"/>
      <c r="G3193" s="56"/>
      <c r="H3193" s="56"/>
      <c r="I3193" s="56"/>
      <c r="J3193" s="56"/>
      <c r="K3193" s="57"/>
      <c r="L3193" s="58"/>
      <c r="M3193" s="59"/>
      <c r="N3193" s="69"/>
      <c r="O3193" s="70"/>
      <c r="P3193" s="69"/>
      <c r="Q3193" s="71"/>
      <c r="R3193" s="71"/>
      <c r="S3193" s="70"/>
      <c r="T3193" s="69"/>
      <c r="U3193" s="70"/>
      <c r="V3193" s="55"/>
      <c r="W3193" s="56"/>
      <c r="X3193" s="57"/>
    </row>
    <row r="3194" spans="1:24" ht="18.75" customHeight="1">
      <c r="A3194" s="2"/>
      <c r="B3194" s="2"/>
      <c r="C3194" s="2"/>
      <c r="D3194" s="2"/>
      <c r="E3194" s="55"/>
      <c r="F3194" s="56"/>
      <c r="G3194" s="56"/>
      <c r="H3194" s="56"/>
      <c r="I3194" s="56"/>
      <c r="J3194" s="56"/>
      <c r="K3194" s="57"/>
      <c r="L3194" s="58"/>
      <c r="M3194" s="59"/>
      <c r="N3194" s="69"/>
      <c r="O3194" s="70"/>
      <c r="P3194" s="69"/>
      <c r="Q3194" s="71"/>
      <c r="R3194" s="71"/>
      <c r="S3194" s="70"/>
      <c r="T3194" s="69"/>
      <c r="U3194" s="70"/>
      <c r="V3194" s="55"/>
      <c r="W3194" s="56"/>
      <c r="X3194" s="57"/>
    </row>
    <row r="3195" spans="1:24" ht="18.75" customHeight="1">
      <c r="A3195" s="2"/>
      <c r="B3195" s="2"/>
      <c r="C3195" s="2"/>
      <c r="D3195" s="2"/>
      <c r="E3195" s="55"/>
      <c r="F3195" s="56"/>
      <c r="G3195" s="56"/>
      <c r="H3195" s="56"/>
      <c r="I3195" s="56"/>
      <c r="J3195" s="56"/>
      <c r="K3195" s="57"/>
      <c r="L3195" s="58"/>
      <c r="M3195" s="59"/>
      <c r="N3195" s="69"/>
      <c r="O3195" s="70"/>
      <c r="P3195" s="69"/>
      <c r="Q3195" s="71"/>
      <c r="R3195" s="71"/>
      <c r="S3195" s="70"/>
      <c r="T3195" s="69"/>
      <c r="U3195" s="70"/>
      <c r="V3195" s="55"/>
      <c r="W3195" s="56"/>
      <c r="X3195" s="57"/>
    </row>
    <row r="3196" spans="1:24" ht="18.75" customHeight="1">
      <c r="A3196" s="2"/>
      <c r="B3196" s="2"/>
      <c r="C3196" s="2"/>
      <c r="D3196" s="2"/>
      <c r="E3196" s="55"/>
      <c r="F3196" s="56"/>
      <c r="G3196" s="56"/>
      <c r="H3196" s="56"/>
      <c r="I3196" s="56"/>
      <c r="J3196" s="56"/>
      <c r="K3196" s="57"/>
      <c r="L3196" s="58"/>
      <c r="M3196" s="59"/>
      <c r="N3196" s="69"/>
      <c r="O3196" s="70"/>
      <c r="P3196" s="69"/>
      <c r="Q3196" s="71"/>
      <c r="R3196" s="71"/>
      <c r="S3196" s="70"/>
      <c r="T3196" s="69"/>
      <c r="U3196" s="70"/>
      <c r="V3196" s="55"/>
      <c r="W3196" s="56"/>
      <c r="X3196" s="57"/>
    </row>
    <row r="3197" spans="1:24" ht="18.75" customHeight="1">
      <c r="A3197" s="2"/>
      <c r="B3197" s="2"/>
      <c r="C3197" s="2"/>
      <c r="D3197" s="2"/>
      <c r="E3197" s="55"/>
      <c r="F3197" s="56"/>
      <c r="G3197" s="56"/>
      <c r="H3197" s="56"/>
      <c r="I3197" s="56"/>
      <c r="J3197" s="56"/>
      <c r="K3197" s="57"/>
      <c r="L3197" s="58"/>
      <c r="M3197" s="59"/>
      <c r="N3197" s="69"/>
      <c r="O3197" s="70"/>
      <c r="P3197" s="69"/>
      <c r="Q3197" s="71"/>
      <c r="R3197" s="71"/>
      <c r="S3197" s="70"/>
      <c r="T3197" s="69"/>
      <c r="U3197" s="70"/>
      <c r="V3197" s="55"/>
      <c r="W3197" s="56"/>
      <c r="X3197" s="57"/>
    </row>
    <row r="3198" spans="1:24" ht="18.75" customHeight="1">
      <c r="A3198" s="2"/>
      <c r="B3198" s="2"/>
      <c r="C3198" s="2"/>
      <c r="D3198" s="2"/>
      <c r="E3198" s="55"/>
      <c r="F3198" s="56"/>
      <c r="G3198" s="56"/>
      <c r="H3198" s="56"/>
      <c r="I3198" s="56"/>
      <c r="J3198" s="56"/>
      <c r="K3198" s="57"/>
      <c r="L3198" s="58"/>
      <c r="M3198" s="59"/>
      <c r="N3198" s="69"/>
      <c r="O3198" s="70"/>
      <c r="P3198" s="69"/>
      <c r="Q3198" s="71"/>
      <c r="R3198" s="71"/>
      <c r="S3198" s="70"/>
      <c r="T3198" s="69"/>
      <c r="U3198" s="70"/>
      <c r="V3198" s="55"/>
      <c r="W3198" s="56"/>
      <c r="X3198" s="57"/>
    </row>
    <row r="3199" spans="1:24" ht="18.75" customHeight="1">
      <c r="A3199" s="2"/>
      <c r="B3199" s="2"/>
      <c r="C3199" s="2"/>
      <c r="D3199" s="2"/>
      <c r="E3199" s="55"/>
      <c r="F3199" s="56"/>
      <c r="G3199" s="56"/>
      <c r="H3199" s="56"/>
      <c r="I3199" s="56"/>
      <c r="J3199" s="56"/>
      <c r="K3199" s="57"/>
      <c r="L3199" s="58"/>
      <c r="M3199" s="59"/>
      <c r="N3199" s="69"/>
      <c r="O3199" s="70"/>
      <c r="P3199" s="69"/>
      <c r="Q3199" s="71"/>
      <c r="R3199" s="71"/>
      <c r="S3199" s="70"/>
      <c r="T3199" s="69"/>
      <c r="U3199" s="70"/>
      <c r="V3199" s="55"/>
      <c r="W3199" s="56"/>
      <c r="X3199" s="57"/>
    </row>
    <row r="3200" spans="1:24" ht="18.75" customHeight="1">
      <c r="A3200" s="2"/>
      <c r="B3200" s="2"/>
      <c r="C3200" s="2"/>
      <c r="D3200" s="2"/>
      <c r="E3200" s="55"/>
      <c r="F3200" s="56"/>
      <c r="G3200" s="56"/>
      <c r="H3200" s="56"/>
      <c r="I3200" s="56"/>
      <c r="J3200" s="56"/>
      <c r="K3200" s="57"/>
      <c r="L3200" s="58"/>
      <c r="M3200" s="59"/>
      <c r="N3200" s="69"/>
      <c r="O3200" s="70"/>
      <c r="P3200" s="69"/>
      <c r="Q3200" s="71"/>
      <c r="R3200" s="71"/>
      <c r="S3200" s="70"/>
      <c r="T3200" s="69"/>
      <c r="U3200" s="70"/>
      <c r="V3200" s="55"/>
      <c r="W3200" s="56"/>
      <c r="X3200" s="57"/>
    </row>
    <row r="3201" spans="1:24" ht="18.75" customHeight="1">
      <c r="A3201" s="2"/>
      <c r="B3201" s="2"/>
      <c r="C3201" s="2"/>
      <c r="D3201" s="2"/>
      <c r="E3201" s="55"/>
      <c r="F3201" s="56"/>
      <c r="G3201" s="56"/>
      <c r="H3201" s="56"/>
      <c r="I3201" s="56"/>
      <c r="J3201" s="56"/>
      <c r="K3201" s="57"/>
      <c r="L3201" s="58"/>
      <c r="M3201" s="59"/>
      <c r="N3201" s="69"/>
      <c r="O3201" s="70"/>
      <c r="P3201" s="69"/>
      <c r="Q3201" s="71"/>
      <c r="R3201" s="71"/>
      <c r="S3201" s="70"/>
      <c r="T3201" s="69"/>
      <c r="U3201" s="70"/>
      <c r="V3201" s="55"/>
      <c r="W3201" s="56"/>
      <c r="X3201" s="57"/>
    </row>
    <row r="3202" spans="1:24" ht="37.65" customHeight="1">
      <c r="A3202" s="2"/>
      <c r="B3202" s="2"/>
      <c r="C3202" s="2"/>
      <c r="D3202" s="2"/>
      <c r="E3202" s="55" t="s">
        <v>3410</v>
      </c>
      <c r="F3202" s="56"/>
      <c r="G3202" s="56"/>
      <c r="H3202" s="56"/>
      <c r="I3202" s="56"/>
      <c r="J3202" s="56"/>
      <c r="K3202" s="56"/>
      <c r="L3202" s="56"/>
      <c r="M3202" s="57"/>
      <c r="N3202" s="58" t="s">
        <v>3799</v>
      </c>
      <c r="O3202" s="60"/>
      <c r="P3202" s="60"/>
      <c r="Q3202" s="60"/>
      <c r="R3202" s="60"/>
      <c r="S3202" s="59"/>
      <c r="T3202" s="72" t="str">
        <f>IF(COUNT(T3190,N3190)=2,IF(N3190=0,"-",ROUND(T3190/N3190,2)),"-")</f>
        <v>-</v>
      </c>
      <c r="U3202" s="73"/>
      <c r="V3202" s="55"/>
      <c r="W3202" s="56"/>
      <c r="X3202" s="57"/>
    </row>
    <row r="3203" spans="1:24" ht="49.5" customHeight="1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</row>
    <row r="3204" spans="1:24" ht="12" customHeight="1">
      <c r="A3204" s="2"/>
      <c r="B3204" s="2"/>
      <c r="C3204" s="75" t="s">
        <v>42</v>
      </c>
      <c r="D3204" s="75"/>
      <c r="E3204" s="75"/>
      <c r="F3204" s="75"/>
      <c r="G3204" s="75"/>
      <c r="H3204" s="2"/>
      <c r="I3204" s="75" t="s">
        <v>43</v>
      </c>
      <c r="J3204" s="75"/>
      <c r="K3204" s="2"/>
      <c r="L3204" s="2"/>
      <c r="M3204" s="75" t="s">
        <v>44</v>
      </c>
      <c r="N3204" s="75"/>
      <c r="O3204" s="2"/>
      <c r="P3204" s="2"/>
      <c r="Q3204" s="10" t="s">
        <v>43</v>
      </c>
      <c r="R3204" s="2"/>
      <c r="S3204" s="2"/>
      <c r="T3204" s="2"/>
      <c r="U3204" s="2"/>
      <c r="V3204" s="2"/>
      <c r="W3204" s="2"/>
      <c r="X3204" s="2"/>
    </row>
    <row r="3205" spans="1:24" ht="6.45" customHeight="1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</row>
    <row r="3206" spans="1:24" ht="20.85" customHeight="1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</row>
    <row r="3207" spans="1:24" ht="18" customHeight="1">
      <c r="A3207" s="74" t="s">
        <v>0</v>
      </c>
      <c r="B3207" s="74"/>
      <c r="C3207" s="74"/>
      <c r="D3207" s="74"/>
      <c r="E3207" s="74"/>
      <c r="F3207" s="74"/>
      <c r="G3207" s="74"/>
      <c r="H3207" s="74"/>
      <c r="I3207" s="74"/>
      <c r="J3207" s="74"/>
      <c r="K3207" s="74"/>
      <c r="L3207" s="74"/>
      <c r="M3207" s="74"/>
      <c r="N3207" s="74"/>
      <c r="O3207" s="74"/>
      <c r="P3207" s="74"/>
      <c r="Q3207" s="74"/>
      <c r="R3207" s="74"/>
      <c r="S3207" s="74"/>
      <c r="T3207" s="74"/>
      <c r="U3207" s="74"/>
      <c r="V3207" s="74"/>
      <c r="W3207" s="74"/>
      <c r="X3207" s="74"/>
    </row>
    <row r="3208" spans="1:24" ht="6" customHeight="1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</row>
    <row r="3209" spans="1:24" ht="18" customHeight="1">
      <c r="A3209" s="74" t="s">
        <v>3387</v>
      </c>
      <c r="B3209" s="74"/>
      <c r="C3209" s="74"/>
      <c r="D3209" s="74"/>
      <c r="E3209" s="74"/>
      <c r="F3209" s="74"/>
      <c r="G3209" s="74"/>
      <c r="H3209" s="74"/>
      <c r="I3209" s="74"/>
      <c r="J3209" s="74"/>
      <c r="K3209" s="74"/>
      <c r="L3209" s="74"/>
      <c r="M3209" s="74"/>
      <c r="N3209" s="74"/>
      <c r="O3209" s="74"/>
      <c r="P3209" s="74"/>
      <c r="Q3209" s="74"/>
      <c r="R3209" s="74"/>
      <c r="S3209" s="74"/>
      <c r="T3209" s="74"/>
      <c r="U3209" s="74"/>
      <c r="V3209" s="74"/>
      <c r="W3209" s="74"/>
      <c r="X3209" s="74"/>
    </row>
    <row r="3210" spans="1:24" ht="4.05" customHeight="1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</row>
    <row r="3211" spans="1:24" ht="12" customHeight="1">
      <c r="A3211" s="2"/>
      <c r="B3211" s="2"/>
      <c r="C3211" s="2"/>
      <c r="D3211" s="2"/>
      <c r="E3211" s="2"/>
      <c r="F3211" s="75" t="s">
        <v>3388</v>
      </c>
      <c r="G3211" s="75"/>
      <c r="H3211" s="75"/>
      <c r="I3211" s="75"/>
      <c r="J3211" s="75"/>
      <c r="K3211" s="75"/>
      <c r="L3211" s="75"/>
      <c r="M3211" s="75"/>
      <c r="N3211" s="75"/>
      <c r="O3211" s="75"/>
      <c r="P3211" s="75"/>
      <c r="Q3211" s="75"/>
      <c r="R3211" s="75"/>
      <c r="S3211" s="2"/>
      <c r="T3211" s="2"/>
      <c r="U3211" s="2"/>
      <c r="V3211" s="2"/>
      <c r="W3211" s="2"/>
      <c r="X3211" s="2"/>
    </row>
    <row r="3212" spans="1:24" ht="1.05" customHeight="1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</row>
    <row r="3213" spans="1:24" ht="2.7" customHeight="1">
      <c r="A3213" s="2"/>
      <c r="B3213" s="2"/>
      <c r="C3213" s="2"/>
      <c r="D3213" s="2"/>
      <c r="E3213" s="2"/>
      <c r="F3213" s="75" t="s">
        <v>3389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</row>
    <row r="3214" spans="1:24" ht="9.15" customHeight="1">
      <c r="A3214" s="2"/>
      <c r="B3214" s="2"/>
      <c r="C3214" s="2"/>
      <c r="D3214" s="2"/>
      <c r="E3214" s="2"/>
      <c r="F3214" s="75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76" t="s">
        <v>2</v>
      </c>
      <c r="V3214" s="76"/>
      <c r="W3214" s="76"/>
      <c r="X3214" s="76"/>
    </row>
    <row r="3215" spans="1:24" ht="2.7" customHeight="1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76"/>
      <c r="V3215" s="76"/>
      <c r="W3215" s="76"/>
      <c r="X3215" s="76"/>
    </row>
    <row r="3216" spans="1:24" ht="0.45" customHeight="1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</row>
    <row r="3217" spans="1:24" ht="2.1" customHeight="1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75" t="s">
        <v>3850</v>
      </c>
      <c r="V3217" s="75"/>
      <c r="W3217" s="75"/>
      <c r="X3217" s="2"/>
    </row>
    <row r="3218" spans="1:24" ht="9.75" customHeight="1">
      <c r="A3218" s="2"/>
      <c r="B3218" s="75" t="s">
        <v>3391</v>
      </c>
      <c r="C3218" s="75"/>
      <c r="D3218" s="2"/>
      <c r="E3218" s="2"/>
      <c r="F3218" s="75" t="s">
        <v>3392</v>
      </c>
      <c r="G3218" s="75"/>
      <c r="H3218" s="75"/>
      <c r="I3218" s="75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75"/>
      <c r="V3218" s="75"/>
      <c r="W3218" s="75"/>
      <c r="X3218" s="2"/>
    </row>
    <row r="3219" spans="1:24" ht="2.1" customHeight="1">
      <c r="A3219" s="2"/>
      <c r="B3219" s="75"/>
      <c r="C3219" s="75"/>
      <c r="D3219" s="2"/>
      <c r="E3219" s="2"/>
      <c r="F3219" s="75"/>
      <c r="G3219" s="75"/>
      <c r="H3219" s="75"/>
      <c r="I3219" s="75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</row>
    <row r="3220" spans="1:24" ht="1.8" customHeight="1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</row>
    <row r="3221" spans="1:24" ht="36.75" customHeight="1">
      <c r="A3221" s="49" t="s">
        <v>417</v>
      </c>
      <c r="B3221" s="50"/>
      <c r="C3221" s="50"/>
      <c r="D3221" s="51"/>
      <c r="E3221" s="49" t="s">
        <v>3851</v>
      </c>
      <c r="F3221" s="50"/>
      <c r="G3221" s="50"/>
      <c r="H3221" s="50"/>
      <c r="I3221" s="50"/>
      <c r="J3221" s="50"/>
      <c r="K3221" s="50"/>
      <c r="L3221" s="50"/>
      <c r="M3221" s="51"/>
      <c r="N3221" s="52" t="s">
        <v>3775</v>
      </c>
      <c r="O3221" s="53"/>
      <c r="P3221" s="53"/>
      <c r="Q3221" s="53"/>
      <c r="R3221" s="53"/>
      <c r="S3221" s="54"/>
      <c r="T3221" s="49" t="s">
        <v>3852</v>
      </c>
      <c r="U3221" s="50"/>
      <c r="V3221" s="50"/>
      <c r="W3221" s="50"/>
      <c r="X3221" s="51"/>
    </row>
    <row r="3222" spans="1:24" ht="18.75" customHeight="1">
      <c r="A3222" s="2"/>
      <c r="B3222" s="2"/>
      <c r="C3222" s="2"/>
      <c r="D3222" s="2"/>
      <c r="E3222" s="55" t="s">
        <v>3396</v>
      </c>
      <c r="F3222" s="56"/>
      <c r="G3222" s="56"/>
      <c r="H3222" s="56"/>
      <c r="I3222" s="56"/>
      <c r="J3222" s="56"/>
      <c r="K3222" s="57"/>
      <c r="L3222" s="58" t="s">
        <v>3397</v>
      </c>
      <c r="M3222" s="59"/>
      <c r="N3222" s="58" t="s">
        <v>3398</v>
      </c>
      <c r="O3222" s="59"/>
      <c r="P3222" s="58" t="s">
        <v>3399</v>
      </c>
      <c r="Q3222" s="60"/>
      <c r="R3222" s="60"/>
      <c r="S3222" s="59"/>
      <c r="T3222" s="58" t="s">
        <v>3400</v>
      </c>
      <c r="U3222" s="59"/>
      <c r="V3222" s="58" t="s">
        <v>53</v>
      </c>
      <c r="W3222" s="60"/>
      <c r="X3222" s="59"/>
    </row>
    <row r="3223" spans="1:24" ht="56.55" customHeight="1">
      <c r="A3223" s="2"/>
      <c r="B3223" s="2"/>
      <c r="C3223" s="2"/>
      <c r="D3223" s="2"/>
      <c r="E3223" s="55" t="s">
        <v>3853</v>
      </c>
      <c r="F3223" s="56"/>
      <c r="G3223" s="56"/>
      <c r="H3223" s="56"/>
      <c r="I3223" s="56"/>
      <c r="J3223" s="56"/>
      <c r="K3223" s="57"/>
      <c r="L3223" s="58" t="s">
        <v>65</v>
      </c>
      <c r="M3223" s="59"/>
      <c r="N3223" s="61">
        <v>1</v>
      </c>
      <c r="O3223" s="62"/>
      <c r="P3223" s="63"/>
      <c r="Q3223" s="64"/>
      <c r="R3223" s="64"/>
      <c r="S3223" s="65"/>
      <c r="T3223" s="63" t="str">
        <f>IF(COUNT(N3223,P3223)=2,ROUND(N3223*P3223,2),"-
-
-")</f>
        <v>-
-
-</v>
      </c>
      <c r="U3223" s="65"/>
      <c r="V3223" s="55" t="s">
        <v>3854</v>
      </c>
      <c r="W3223" s="56"/>
      <c r="X3223" s="57"/>
    </row>
    <row r="3224" spans="1:24" ht="37.65" customHeight="1">
      <c r="A3224" s="2"/>
      <c r="B3224" s="2"/>
      <c r="C3224" s="2"/>
      <c r="D3224" s="2"/>
      <c r="E3224" s="55" t="s">
        <v>3779</v>
      </c>
      <c r="F3224" s="56"/>
      <c r="G3224" s="56"/>
      <c r="H3224" s="56"/>
      <c r="I3224" s="56"/>
      <c r="J3224" s="56"/>
      <c r="K3224" s="57"/>
      <c r="L3224" s="58" t="s">
        <v>384</v>
      </c>
      <c r="M3224" s="59"/>
      <c r="N3224" s="61">
        <v>1</v>
      </c>
      <c r="O3224" s="62"/>
      <c r="P3224" s="63"/>
      <c r="Q3224" s="64"/>
      <c r="R3224" s="64"/>
      <c r="S3224" s="65"/>
      <c r="T3224" s="63" t="str">
        <f>IF(COUNT(N3224,P3224)=2,ROUND(N3224*P3224,2),"-
-")</f>
        <v>-
-</v>
      </c>
      <c r="U3224" s="65"/>
      <c r="V3224" s="55" t="s">
        <v>3780</v>
      </c>
      <c r="W3224" s="56"/>
      <c r="X3224" s="57"/>
    </row>
    <row r="3225" spans="1:24" ht="37.65" customHeight="1">
      <c r="A3225" s="2"/>
      <c r="B3225" s="2"/>
      <c r="C3225" s="2"/>
      <c r="D3225" s="2"/>
      <c r="E3225" s="55" t="s">
        <v>3781</v>
      </c>
      <c r="F3225" s="56"/>
      <c r="G3225" s="56"/>
      <c r="H3225" s="56"/>
      <c r="I3225" s="56"/>
      <c r="J3225" s="56"/>
      <c r="K3225" s="57"/>
      <c r="L3225" s="58" t="s">
        <v>384</v>
      </c>
      <c r="M3225" s="59"/>
      <c r="N3225" s="61">
        <v>1</v>
      </c>
      <c r="O3225" s="62"/>
      <c r="P3225" s="63"/>
      <c r="Q3225" s="64"/>
      <c r="R3225" s="64"/>
      <c r="S3225" s="65"/>
      <c r="T3225" s="63" t="str">
        <f>IF(COUNT(N3225,P3225)=2,ROUND(N3225*P3225,2),"-
-")</f>
        <v>-
-</v>
      </c>
      <c r="U3225" s="65"/>
      <c r="V3225" s="55" t="s">
        <v>3782</v>
      </c>
      <c r="W3225" s="56"/>
      <c r="X3225" s="57"/>
    </row>
    <row r="3226" spans="1:24" ht="37.65" customHeight="1">
      <c r="A3226" s="2"/>
      <c r="B3226" s="2"/>
      <c r="C3226" s="2"/>
      <c r="D3226" s="2"/>
      <c r="E3226" s="55" t="s">
        <v>3789</v>
      </c>
      <c r="F3226" s="56"/>
      <c r="G3226" s="56"/>
      <c r="H3226" s="56"/>
      <c r="I3226" s="56"/>
      <c r="J3226" s="56"/>
      <c r="K3226" s="57"/>
      <c r="L3226" s="58" t="s">
        <v>122</v>
      </c>
      <c r="M3226" s="59"/>
      <c r="N3226" s="61">
        <v>1</v>
      </c>
      <c r="O3226" s="62"/>
      <c r="P3226" s="63"/>
      <c r="Q3226" s="64"/>
      <c r="R3226" s="64"/>
      <c r="S3226" s="65"/>
      <c r="T3226" s="63" t="str">
        <f>IF(COUNT(N3226,P3226)=2,ROUND(N3226*P3226,2),"-
-")</f>
        <v>-
-</v>
      </c>
      <c r="U3226" s="65"/>
      <c r="V3226" s="55" t="s">
        <v>3790</v>
      </c>
      <c r="W3226" s="56"/>
      <c r="X3226" s="57"/>
    </row>
    <row r="3227" spans="1:24" ht="37.65" customHeight="1">
      <c r="A3227" s="2"/>
      <c r="B3227" s="2"/>
      <c r="C3227" s="2"/>
      <c r="D3227" s="2"/>
      <c r="E3227" s="55" t="s">
        <v>3787</v>
      </c>
      <c r="F3227" s="56"/>
      <c r="G3227" s="56"/>
      <c r="H3227" s="56"/>
      <c r="I3227" s="56"/>
      <c r="J3227" s="56"/>
      <c r="K3227" s="57"/>
      <c r="L3227" s="58" t="s">
        <v>122</v>
      </c>
      <c r="M3227" s="59"/>
      <c r="N3227" s="61">
        <v>1</v>
      </c>
      <c r="O3227" s="62"/>
      <c r="P3227" s="63"/>
      <c r="Q3227" s="64"/>
      <c r="R3227" s="64"/>
      <c r="S3227" s="65"/>
      <c r="T3227" s="63" t="str">
        <f>IF(COUNT(N3227,P3227)=2,ROUND(N3227*P3227,2),"-
-")</f>
        <v>-
-</v>
      </c>
      <c r="U3227" s="65"/>
      <c r="V3227" s="55" t="s">
        <v>3788</v>
      </c>
      <c r="W3227" s="56"/>
      <c r="X3227" s="57"/>
    </row>
    <row r="3228" spans="1:24" ht="18.75" customHeight="1">
      <c r="A3228" s="2"/>
      <c r="B3228" s="2"/>
      <c r="C3228" s="2"/>
      <c r="D3228" s="2"/>
      <c r="E3228" s="55" t="s">
        <v>3855</v>
      </c>
      <c r="F3228" s="56"/>
      <c r="G3228" s="56"/>
      <c r="H3228" s="56"/>
      <c r="I3228" s="56"/>
      <c r="J3228" s="56"/>
      <c r="K3228" s="57"/>
      <c r="L3228" s="58" t="s">
        <v>609</v>
      </c>
      <c r="M3228" s="59"/>
      <c r="N3228" s="61">
        <v>3</v>
      </c>
      <c r="O3228" s="62"/>
      <c r="P3228" s="63"/>
      <c r="Q3228" s="64"/>
      <c r="R3228" s="64"/>
      <c r="S3228" s="65"/>
      <c r="T3228" s="63" t="str">
        <f>IF(COUNT(N3228,P3228)=2,ROUND(N3228*P3228,2),"-")</f>
        <v>-</v>
      </c>
      <c r="U3228" s="65"/>
      <c r="V3228" s="55" t="s">
        <v>3856</v>
      </c>
      <c r="W3228" s="56"/>
      <c r="X3228" s="57"/>
    </row>
    <row r="3229" spans="1:24" ht="37.65" customHeight="1">
      <c r="A3229" s="2"/>
      <c r="B3229" s="2"/>
      <c r="C3229" s="2"/>
      <c r="D3229" s="2"/>
      <c r="E3229" s="55" t="s">
        <v>3783</v>
      </c>
      <c r="F3229" s="56"/>
      <c r="G3229" s="56"/>
      <c r="H3229" s="56"/>
      <c r="I3229" s="56"/>
      <c r="J3229" s="56"/>
      <c r="K3229" s="57"/>
      <c r="L3229" s="58" t="s">
        <v>58</v>
      </c>
      <c r="M3229" s="59"/>
      <c r="N3229" s="61">
        <v>6</v>
      </c>
      <c r="O3229" s="62"/>
      <c r="P3229" s="63"/>
      <c r="Q3229" s="64"/>
      <c r="R3229" s="64"/>
      <c r="S3229" s="65"/>
      <c r="T3229" s="63" t="str">
        <f>IF(COUNT(N3229,P3229)=2,ROUND(N3229*P3229,2),"-
-")</f>
        <v>-
-</v>
      </c>
      <c r="U3229" s="65"/>
      <c r="V3229" s="55" t="s">
        <v>3784</v>
      </c>
      <c r="W3229" s="56"/>
      <c r="X3229" s="57"/>
    </row>
    <row r="3230" spans="1:24" ht="37.65" customHeight="1">
      <c r="A3230" s="2"/>
      <c r="B3230" s="2"/>
      <c r="C3230" s="2"/>
      <c r="D3230" s="2"/>
      <c r="E3230" s="55" t="s">
        <v>3795</v>
      </c>
      <c r="F3230" s="56"/>
      <c r="G3230" s="56"/>
      <c r="H3230" s="56"/>
      <c r="I3230" s="56"/>
      <c r="J3230" s="56"/>
      <c r="K3230" s="57"/>
      <c r="L3230" s="58" t="s">
        <v>65</v>
      </c>
      <c r="M3230" s="59"/>
      <c r="N3230" s="61">
        <v>1</v>
      </c>
      <c r="O3230" s="62"/>
      <c r="P3230" s="63"/>
      <c r="Q3230" s="64"/>
      <c r="R3230" s="64"/>
      <c r="S3230" s="65"/>
      <c r="T3230" s="63" t="str">
        <f>IF(COUNT(N3230,P3230)=2,ROUND(N3230*P3230,2),"-
-")</f>
        <v>-
-</v>
      </c>
      <c r="U3230" s="65"/>
      <c r="V3230" s="55" t="s">
        <v>3796</v>
      </c>
      <c r="W3230" s="56"/>
      <c r="X3230" s="57"/>
    </row>
    <row r="3231" spans="1:24" ht="37.65" customHeight="1">
      <c r="A3231" s="2"/>
      <c r="B3231" s="2"/>
      <c r="C3231" s="2"/>
      <c r="D3231" s="2"/>
      <c r="E3231" s="55" t="s">
        <v>3825</v>
      </c>
      <c r="F3231" s="56"/>
      <c r="G3231" s="56"/>
      <c r="H3231" s="56"/>
      <c r="I3231" s="56"/>
      <c r="J3231" s="56"/>
      <c r="K3231" s="57"/>
      <c r="L3231" s="58" t="s">
        <v>58</v>
      </c>
      <c r="M3231" s="59"/>
      <c r="N3231" s="61">
        <v>3</v>
      </c>
      <c r="O3231" s="62"/>
      <c r="P3231" s="63"/>
      <c r="Q3231" s="64"/>
      <c r="R3231" s="64"/>
      <c r="S3231" s="65"/>
      <c r="T3231" s="63" t="str">
        <f>IF(COUNT(N3231,P3231)=2,ROUND(N3231*P3231,2),"-
-")</f>
        <v>-
-</v>
      </c>
      <c r="U3231" s="65"/>
      <c r="V3231" s="55" t="s">
        <v>3826</v>
      </c>
      <c r="W3231" s="56"/>
      <c r="X3231" s="57"/>
    </row>
    <row r="3232" spans="1:24" ht="18.75" customHeight="1">
      <c r="A3232" s="2"/>
      <c r="B3232" s="2"/>
      <c r="C3232" s="2"/>
      <c r="D3232" s="2"/>
      <c r="E3232" s="55" t="s">
        <v>3405</v>
      </c>
      <c r="F3232" s="56"/>
      <c r="G3232" s="56"/>
      <c r="H3232" s="56"/>
      <c r="I3232" s="56"/>
      <c r="J3232" s="56"/>
      <c r="K3232" s="57"/>
      <c r="L3232" s="58" t="s">
        <v>65</v>
      </c>
      <c r="M3232" s="59"/>
      <c r="N3232" s="61">
        <v>1</v>
      </c>
      <c r="O3232" s="62"/>
      <c r="P3232" s="63"/>
      <c r="Q3232" s="64"/>
      <c r="R3232" s="64"/>
      <c r="S3232" s="65"/>
      <c r="T3232" s="63" t="str">
        <f>IF(COUNT(N3232,P3232)=2,ROUND(N3232*P3232,2),"-")</f>
        <v>-</v>
      </c>
      <c r="U3232" s="65"/>
      <c r="V3232" s="55" t="s">
        <v>3572</v>
      </c>
      <c r="W3232" s="56"/>
      <c r="X3232" s="57"/>
    </row>
    <row r="3233" spans="1:24" ht="18.75" customHeight="1">
      <c r="A3233" s="2"/>
      <c r="B3233" s="2"/>
      <c r="C3233" s="2"/>
      <c r="D3233" s="2"/>
      <c r="E3233" s="55" t="s">
        <v>3407</v>
      </c>
      <c r="F3233" s="56"/>
      <c r="G3233" s="56"/>
      <c r="H3233" s="56"/>
      <c r="I3233" s="56"/>
      <c r="J3233" s="56"/>
      <c r="K3233" s="57"/>
      <c r="L3233" s="58" t="s">
        <v>65</v>
      </c>
      <c r="M3233" s="59"/>
      <c r="N3233" s="61">
        <v>1</v>
      </c>
      <c r="O3233" s="62"/>
      <c r="P3233" s="63" t="str">
        <f>IF(COUNT(T3223,T3224,T3225,T3226,T3227,T3228,T3229,T3230,T3231,T3232)=10,ROUND(SUM(T3223,T3224,T3225,T3226,T3227,T3228,T3229,T3230,T3231,T3232)*0.02,2),"")</f>
        <v/>
      </c>
      <c r="Q3233" s="64"/>
      <c r="R3233" s="64"/>
      <c r="S3233" s="65"/>
      <c r="T3233" s="63" t="str">
        <f>IF(COUNT(N3233,P3233)=2,ROUND(N3233*P3233,2),"-")</f>
        <v>-</v>
      </c>
      <c r="U3233" s="65"/>
      <c r="V3233" s="55" t="s">
        <v>3408</v>
      </c>
      <c r="W3233" s="56"/>
      <c r="X3233" s="57"/>
    </row>
    <row r="3234" spans="1:24" ht="18.899999999999999" customHeight="1">
      <c r="A3234" s="2"/>
      <c r="B3234" s="2"/>
      <c r="C3234" s="2"/>
      <c r="D3234" s="2"/>
      <c r="E3234" s="55" t="s">
        <v>3409</v>
      </c>
      <c r="F3234" s="56"/>
      <c r="G3234" s="56"/>
      <c r="H3234" s="56"/>
      <c r="I3234" s="56"/>
      <c r="J3234" s="56"/>
      <c r="K3234" s="57"/>
      <c r="L3234" s="58" t="s">
        <v>384</v>
      </c>
      <c r="M3234" s="59"/>
      <c r="N3234" s="61">
        <v>1</v>
      </c>
      <c r="O3234" s="62"/>
      <c r="P3234" s="66"/>
      <c r="Q3234" s="67"/>
      <c r="R3234" s="67"/>
      <c r="S3234" s="68"/>
      <c r="T3234" s="63" t="str">
        <f>IF(COUNT(T3223,T3224,T3225,T3226,T3227,T3228,T3229,T3230,T3231,T3232,T3233)=11,SUM(T3223,T3224,T3225,T3226,T3227,T3228,T3229,T3230,T3231,T3232,T3233),"-")</f>
        <v>-</v>
      </c>
      <c r="U3234" s="65"/>
      <c r="V3234" s="55"/>
      <c r="W3234" s="56"/>
      <c r="X3234" s="57"/>
    </row>
    <row r="3235" spans="1:24" ht="18.75" customHeight="1">
      <c r="A3235" s="2"/>
      <c r="B3235" s="2"/>
      <c r="C3235" s="2"/>
      <c r="D3235" s="2"/>
      <c r="E3235" s="55"/>
      <c r="F3235" s="56"/>
      <c r="G3235" s="56"/>
      <c r="H3235" s="56"/>
      <c r="I3235" s="56"/>
      <c r="J3235" s="56"/>
      <c r="K3235" s="57"/>
      <c r="L3235" s="58"/>
      <c r="M3235" s="59"/>
      <c r="N3235" s="69"/>
      <c r="O3235" s="70"/>
      <c r="P3235" s="69"/>
      <c r="Q3235" s="71"/>
      <c r="R3235" s="71"/>
      <c r="S3235" s="70"/>
      <c r="T3235" s="69"/>
      <c r="U3235" s="70"/>
      <c r="V3235" s="55"/>
      <c r="W3235" s="56"/>
      <c r="X3235" s="57"/>
    </row>
    <row r="3236" spans="1:24" ht="18.75" customHeight="1">
      <c r="A3236" s="2"/>
      <c r="B3236" s="2"/>
      <c r="C3236" s="2"/>
      <c r="D3236" s="2"/>
      <c r="E3236" s="55"/>
      <c r="F3236" s="56"/>
      <c r="G3236" s="56"/>
      <c r="H3236" s="56"/>
      <c r="I3236" s="56"/>
      <c r="J3236" s="56"/>
      <c r="K3236" s="57"/>
      <c r="L3236" s="58"/>
      <c r="M3236" s="59"/>
      <c r="N3236" s="69"/>
      <c r="O3236" s="70"/>
      <c r="P3236" s="69"/>
      <c r="Q3236" s="71"/>
      <c r="R3236" s="71"/>
      <c r="S3236" s="70"/>
      <c r="T3236" s="69"/>
      <c r="U3236" s="70"/>
      <c r="V3236" s="55"/>
      <c r="W3236" s="56"/>
      <c r="X3236" s="57"/>
    </row>
    <row r="3237" spans="1:24" ht="18.75" customHeight="1">
      <c r="A3237" s="2"/>
      <c r="B3237" s="2"/>
      <c r="C3237" s="2"/>
      <c r="D3237" s="2"/>
      <c r="E3237" s="55"/>
      <c r="F3237" s="56"/>
      <c r="G3237" s="56"/>
      <c r="H3237" s="56"/>
      <c r="I3237" s="56"/>
      <c r="J3237" s="56"/>
      <c r="K3237" s="57"/>
      <c r="L3237" s="58"/>
      <c r="M3237" s="59"/>
      <c r="N3237" s="69"/>
      <c r="O3237" s="70"/>
      <c r="P3237" s="69"/>
      <c r="Q3237" s="71"/>
      <c r="R3237" s="71"/>
      <c r="S3237" s="70"/>
      <c r="T3237" s="69"/>
      <c r="U3237" s="70"/>
      <c r="V3237" s="55"/>
      <c r="W3237" s="56"/>
      <c r="X3237" s="57"/>
    </row>
    <row r="3238" spans="1:24" ht="18.75" customHeight="1">
      <c r="A3238" s="2"/>
      <c r="B3238" s="2"/>
      <c r="C3238" s="2"/>
      <c r="D3238" s="2"/>
      <c r="E3238" s="55"/>
      <c r="F3238" s="56"/>
      <c r="G3238" s="56"/>
      <c r="H3238" s="56"/>
      <c r="I3238" s="56"/>
      <c r="J3238" s="56"/>
      <c r="K3238" s="57"/>
      <c r="L3238" s="58"/>
      <c r="M3238" s="59"/>
      <c r="N3238" s="69"/>
      <c r="O3238" s="70"/>
      <c r="P3238" s="69"/>
      <c r="Q3238" s="71"/>
      <c r="R3238" s="71"/>
      <c r="S3238" s="70"/>
      <c r="T3238" s="69"/>
      <c r="U3238" s="70"/>
      <c r="V3238" s="55"/>
      <c r="W3238" s="56"/>
      <c r="X3238" s="57"/>
    </row>
    <row r="3239" spans="1:24" ht="18.75" customHeight="1">
      <c r="A3239" s="2"/>
      <c r="B3239" s="2"/>
      <c r="C3239" s="2"/>
      <c r="D3239" s="2"/>
      <c r="E3239" s="55"/>
      <c r="F3239" s="56"/>
      <c r="G3239" s="56"/>
      <c r="H3239" s="56"/>
      <c r="I3239" s="56"/>
      <c r="J3239" s="56"/>
      <c r="K3239" s="57"/>
      <c r="L3239" s="58"/>
      <c r="M3239" s="59"/>
      <c r="N3239" s="69"/>
      <c r="O3239" s="70"/>
      <c r="P3239" s="69"/>
      <c r="Q3239" s="71"/>
      <c r="R3239" s="71"/>
      <c r="S3239" s="70"/>
      <c r="T3239" s="69"/>
      <c r="U3239" s="70"/>
      <c r="V3239" s="55"/>
      <c r="W3239" s="56"/>
      <c r="X3239" s="57"/>
    </row>
    <row r="3240" spans="1:24" ht="18.75" customHeight="1">
      <c r="A3240" s="2"/>
      <c r="B3240" s="2"/>
      <c r="C3240" s="2"/>
      <c r="D3240" s="2"/>
      <c r="E3240" s="55"/>
      <c r="F3240" s="56"/>
      <c r="G3240" s="56"/>
      <c r="H3240" s="56"/>
      <c r="I3240" s="56"/>
      <c r="J3240" s="56"/>
      <c r="K3240" s="57"/>
      <c r="L3240" s="58"/>
      <c r="M3240" s="59"/>
      <c r="N3240" s="69"/>
      <c r="O3240" s="70"/>
      <c r="P3240" s="69"/>
      <c r="Q3240" s="71"/>
      <c r="R3240" s="71"/>
      <c r="S3240" s="70"/>
      <c r="T3240" s="69"/>
      <c r="U3240" s="70"/>
      <c r="V3240" s="55"/>
      <c r="W3240" s="56"/>
      <c r="X3240" s="57"/>
    </row>
    <row r="3241" spans="1:24" ht="18.75" customHeight="1">
      <c r="A3241" s="2"/>
      <c r="B3241" s="2"/>
      <c r="C3241" s="2"/>
      <c r="D3241" s="2"/>
      <c r="E3241" s="55"/>
      <c r="F3241" s="56"/>
      <c r="G3241" s="56"/>
      <c r="H3241" s="56"/>
      <c r="I3241" s="56"/>
      <c r="J3241" s="56"/>
      <c r="K3241" s="57"/>
      <c r="L3241" s="58"/>
      <c r="M3241" s="59"/>
      <c r="N3241" s="69"/>
      <c r="O3241" s="70"/>
      <c r="P3241" s="69"/>
      <c r="Q3241" s="71"/>
      <c r="R3241" s="71"/>
      <c r="S3241" s="70"/>
      <c r="T3241" s="69"/>
      <c r="U3241" s="70"/>
      <c r="V3241" s="55"/>
      <c r="W3241" s="56"/>
      <c r="X3241" s="57"/>
    </row>
    <row r="3242" spans="1:24" ht="37.65" customHeight="1">
      <c r="A3242" s="2"/>
      <c r="B3242" s="2"/>
      <c r="C3242" s="2"/>
      <c r="D3242" s="2"/>
      <c r="E3242" s="55" t="s">
        <v>3410</v>
      </c>
      <c r="F3242" s="56"/>
      <c r="G3242" s="56"/>
      <c r="H3242" s="56"/>
      <c r="I3242" s="56"/>
      <c r="J3242" s="56"/>
      <c r="K3242" s="56"/>
      <c r="L3242" s="56"/>
      <c r="M3242" s="57"/>
      <c r="N3242" s="58" t="s">
        <v>3799</v>
      </c>
      <c r="O3242" s="60"/>
      <c r="P3242" s="60"/>
      <c r="Q3242" s="60"/>
      <c r="R3242" s="60"/>
      <c r="S3242" s="59"/>
      <c r="T3242" s="72" t="str">
        <f>IF(COUNT(T3234,N3234)=2,IF(N3234=0,"-",ROUND(T3234/N3234,2)),"-")</f>
        <v>-</v>
      </c>
      <c r="U3242" s="73"/>
      <c r="V3242" s="55"/>
      <c r="W3242" s="56"/>
      <c r="X3242" s="57"/>
    </row>
    <row r="3243" spans="1:24" ht="49.5" customHeight="1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</row>
    <row r="3244" spans="1:24" ht="12" customHeight="1">
      <c r="A3244" s="2"/>
      <c r="B3244" s="2"/>
      <c r="C3244" s="75" t="s">
        <v>42</v>
      </c>
      <c r="D3244" s="75"/>
      <c r="E3244" s="75"/>
      <c r="F3244" s="75"/>
      <c r="G3244" s="75"/>
      <c r="H3244" s="2"/>
      <c r="I3244" s="75" t="s">
        <v>43</v>
      </c>
      <c r="J3244" s="75"/>
      <c r="K3244" s="2"/>
      <c r="L3244" s="2"/>
      <c r="M3244" s="75" t="s">
        <v>44</v>
      </c>
      <c r="N3244" s="75"/>
      <c r="O3244" s="2"/>
      <c r="P3244" s="2"/>
      <c r="Q3244" s="10" t="s">
        <v>43</v>
      </c>
      <c r="R3244" s="2"/>
      <c r="S3244" s="2"/>
      <c r="T3244" s="2"/>
      <c r="U3244" s="2"/>
      <c r="V3244" s="2"/>
      <c r="W3244" s="2"/>
      <c r="X3244" s="2"/>
    </row>
    <row r="3245" spans="1:24" ht="6.45" customHeight="1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</row>
    <row r="3246" spans="1:24" ht="20.85" customHeight="1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</row>
    <row r="3247" spans="1:24" ht="18" customHeight="1">
      <c r="A3247" s="74" t="s">
        <v>0</v>
      </c>
      <c r="B3247" s="74"/>
      <c r="C3247" s="74"/>
      <c r="D3247" s="74"/>
      <c r="E3247" s="74"/>
      <c r="F3247" s="74"/>
      <c r="G3247" s="74"/>
      <c r="H3247" s="74"/>
      <c r="I3247" s="74"/>
      <c r="J3247" s="74"/>
      <c r="K3247" s="74"/>
      <c r="L3247" s="74"/>
      <c r="M3247" s="74"/>
      <c r="N3247" s="74"/>
      <c r="O3247" s="74"/>
      <c r="P3247" s="74"/>
      <c r="Q3247" s="74"/>
      <c r="R3247" s="74"/>
      <c r="S3247" s="74"/>
      <c r="T3247" s="74"/>
      <c r="U3247" s="74"/>
      <c r="V3247" s="74"/>
      <c r="W3247" s="74"/>
      <c r="X3247" s="74"/>
    </row>
    <row r="3248" spans="1:24" ht="6" customHeight="1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</row>
    <row r="3249" spans="1:24" ht="18" customHeight="1">
      <c r="A3249" s="74" t="s">
        <v>3387</v>
      </c>
      <c r="B3249" s="74"/>
      <c r="C3249" s="74"/>
      <c r="D3249" s="74"/>
      <c r="E3249" s="74"/>
      <c r="F3249" s="74"/>
      <c r="G3249" s="74"/>
      <c r="H3249" s="74"/>
      <c r="I3249" s="74"/>
      <c r="J3249" s="74"/>
      <c r="K3249" s="74"/>
      <c r="L3249" s="74"/>
      <c r="M3249" s="74"/>
      <c r="N3249" s="74"/>
      <c r="O3249" s="74"/>
      <c r="P3249" s="74"/>
      <c r="Q3249" s="74"/>
      <c r="R3249" s="74"/>
      <c r="S3249" s="74"/>
      <c r="T3249" s="74"/>
      <c r="U3249" s="74"/>
      <c r="V3249" s="74"/>
      <c r="W3249" s="74"/>
      <c r="X3249" s="74"/>
    </row>
    <row r="3250" spans="1:24" ht="4.05" customHeight="1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</row>
    <row r="3251" spans="1:24" ht="12" customHeight="1">
      <c r="A3251" s="2"/>
      <c r="B3251" s="2"/>
      <c r="C3251" s="2"/>
      <c r="D3251" s="2"/>
      <c r="E3251" s="2"/>
      <c r="F3251" s="75" t="s">
        <v>3388</v>
      </c>
      <c r="G3251" s="75"/>
      <c r="H3251" s="75"/>
      <c r="I3251" s="75"/>
      <c r="J3251" s="75"/>
      <c r="K3251" s="75"/>
      <c r="L3251" s="75"/>
      <c r="M3251" s="75"/>
      <c r="N3251" s="75"/>
      <c r="O3251" s="75"/>
      <c r="P3251" s="75"/>
      <c r="Q3251" s="75"/>
      <c r="R3251" s="75"/>
      <c r="S3251" s="2"/>
      <c r="T3251" s="2"/>
      <c r="U3251" s="2"/>
      <c r="V3251" s="2"/>
      <c r="W3251" s="2"/>
      <c r="X3251" s="2"/>
    </row>
    <row r="3252" spans="1:24" ht="1.05" customHeight="1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</row>
    <row r="3253" spans="1:24" ht="2.7" customHeight="1">
      <c r="A3253" s="2"/>
      <c r="B3253" s="2"/>
      <c r="C3253" s="2"/>
      <c r="D3253" s="2"/>
      <c r="E3253" s="2"/>
      <c r="F3253" s="75" t="s">
        <v>3389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</row>
    <row r="3254" spans="1:24" ht="9.15" customHeight="1">
      <c r="A3254" s="2"/>
      <c r="B3254" s="2"/>
      <c r="C3254" s="2"/>
      <c r="D3254" s="2"/>
      <c r="E3254" s="2"/>
      <c r="F3254" s="75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76" t="s">
        <v>2</v>
      </c>
      <c r="V3254" s="76"/>
      <c r="W3254" s="76"/>
      <c r="X3254" s="76"/>
    </row>
    <row r="3255" spans="1:24" ht="2.7" customHeight="1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76"/>
      <c r="V3255" s="76"/>
      <c r="W3255" s="76"/>
      <c r="X3255" s="76"/>
    </row>
    <row r="3256" spans="1:24" ht="0.45" customHeight="1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</row>
    <row r="3257" spans="1:24" ht="2.1" customHeight="1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75" t="s">
        <v>3857</v>
      </c>
      <c r="V3257" s="75"/>
      <c r="W3257" s="75"/>
      <c r="X3257" s="2"/>
    </row>
    <row r="3258" spans="1:24" ht="9.75" customHeight="1">
      <c r="A3258" s="2"/>
      <c r="B3258" s="75" t="s">
        <v>3391</v>
      </c>
      <c r="C3258" s="75"/>
      <c r="D3258" s="2"/>
      <c r="E3258" s="2"/>
      <c r="F3258" s="75" t="s">
        <v>3392</v>
      </c>
      <c r="G3258" s="75"/>
      <c r="H3258" s="75"/>
      <c r="I3258" s="75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75"/>
      <c r="V3258" s="75"/>
      <c r="W3258" s="75"/>
      <c r="X3258" s="2"/>
    </row>
    <row r="3259" spans="1:24" ht="2.1" customHeight="1">
      <c r="A3259" s="2"/>
      <c r="B3259" s="75"/>
      <c r="C3259" s="75"/>
      <c r="D3259" s="2"/>
      <c r="E3259" s="2"/>
      <c r="F3259" s="75"/>
      <c r="G3259" s="75"/>
      <c r="H3259" s="75"/>
      <c r="I3259" s="75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</row>
    <row r="3260" spans="1:24" ht="1.8" customHeight="1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</row>
    <row r="3261" spans="1:24" ht="36.75" customHeight="1">
      <c r="A3261" s="49" t="s">
        <v>420</v>
      </c>
      <c r="B3261" s="50"/>
      <c r="C3261" s="50"/>
      <c r="D3261" s="51"/>
      <c r="E3261" s="49" t="s">
        <v>3858</v>
      </c>
      <c r="F3261" s="50"/>
      <c r="G3261" s="50"/>
      <c r="H3261" s="50"/>
      <c r="I3261" s="50"/>
      <c r="J3261" s="50"/>
      <c r="K3261" s="50"/>
      <c r="L3261" s="50"/>
      <c r="M3261" s="51"/>
      <c r="N3261" s="52" t="s">
        <v>3775</v>
      </c>
      <c r="O3261" s="53"/>
      <c r="P3261" s="53"/>
      <c r="Q3261" s="53"/>
      <c r="R3261" s="53"/>
      <c r="S3261" s="54"/>
      <c r="T3261" s="49" t="s">
        <v>3859</v>
      </c>
      <c r="U3261" s="50"/>
      <c r="V3261" s="50"/>
      <c r="W3261" s="50"/>
      <c r="X3261" s="51"/>
    </row>
    <row r="3262" spans="1:24" ht="18.75" customHeight="1">
      <c r="A3262" s="2"/>
      <c r="B3262" s="2"/>
      <c r="C3262" s="2"/>
      <c r="D3262" s="2"/>
      <c r="E3262" s="55" t="s">
        <v>3396</v>
      </c>
      <c r="F3262" s="56"/>
      <c r="G3262" s="56"/>
      <c r="H3262" s="56"/>
      <c r="I3262" s="56"/>
      <c r="J3262" s="56"/>
      <c r="K3262" s="57"/>
      <c r="L3262" s="58" t="s">
        <v>3397</v>
      </c>
      <c r="M3262" s="59"/>
      <c r="N3262" s="58" t="s">
        <v>3398</v>
      </c>
      <c r="O3262" s="59"/>
      <c r="P3262" s="58" t="s">
        <v>3399</v>
      </c>
      <c r="Q3262" s="60"/>
      <c r="R3262" s="60"/>
      <c r="S3262" s="59"/>
      <c r="T3262" s="58" t="s">
        <v>3400</v>
      </c>
      <c r="U3262" s="59"/>
      <c r="V3262" s="58" t="s">
        <v>53</v>
      </c>
      <c r="W3262" s="60"/>
      <c r="X3262" s="59"/>
    </row>
    <row r="3263" spans="1:24" ht="56.55" customHeight="1">
      <c r="A3263" s="2"/>
      <c r="B3263" s="2"/>
      <c r="C3263" s="2"/>
      <c r="D3263" s="2"/>
      <c r="E3263" s="55" t="s">
        <v>3860</v>
      </c>
      <c r="F3263" s="56"/>
      <c r="G3263" s="56"/>
      <c r="H3263" s="56"/>
      <c r="I3263" s="56"/>
      <c r="J3263" s="56"/>
      <c r="K3263" s="57"/>
      <c r="L3263" s="58" t="s">
        <v>65</v>
      </c>
      <c r="M3263" s="59"/>
      <c r="N3263" s="61">
        <v>1</v>
      </c>
      <c r="O3263" s="62"/>
      <c r="P3263" s="63"/>
      <c r="Q3263" s="64"/>
      <c r="R3263" s="64"/>
      <c r="S3263" s="65"/>
      <c r="T3263" s="63" t="str">
        <f>IF(COUNT(N3263,P3263)=2,ROUND(N3263*P3263,2),"-
-
-")</f>
        <v>-
-
-</v>
      </c>
      <c r="U3263" s="65"/>
      <c r="V3263" s="55" t="s">
        <v>3861</v>
      </c>
      <c r="W3263" s="56"/>
      <c r="X3263" s="57"/>
    </row>
    <row r="3264" spans="1:24" ht="37.65" customHeight="1">
      <c r="A3264" s="2"/>
      <c r="B3264" s="2"/>
      <c r="C3264" s="2"/>
      <c r="D3264" s="2"/>
      <c r="E3264" s="55" t="s">
        <v>3779</v>
      </c>
      <c r="F3264" s="56"/>
      <c r="G3264" s="56"/>
      <c r="H3264" s="56"/>
      <c r="I3264" s="56"/>
      <c r="J3264" s="56"/>
      <c r="K3264" s="57"/>
      <c r="L3264" s="58" t="s">
        <v>384</v>
      </c>
      <c r="M3264" s="59"/>
      <c r="N3264" s="61">
        <v>1</v>
      </c>
      <c r="O3264" s="62"/>
      <c r="P3264" s="63"/>
      <c r="Q3264" s="64"/>
      <c r="R3264" s="64"/>
      <c r="S3264" s="65"/>
      <c r="T3264" s="63" t="str">
        <f t="shared" ref="T3264:T3272" si="52">IF(COUNT(N3264,P3264)=2,ROUND(N3264*P3264,2),"-
-")</f>
        <v>-
-</v>
      </c>
      <c r="U3264" s="65"/>
      <c r="V3264" s="55" t="s">
        <v>3780</v>
      </c>
      <c r="W3264" s="56"/>
      <c r="X3264" s="57"/>
    </row>
    <row r="3265" spans="1:24" ht="37.65" customHeight="1">
      <c r="A3265" s="2"/>
      <c r="B3265" s="2"/>
      <c r="C3265" s="2"/>
      <c r="D3265" s="2"/>
      <c r="E3265" s="55" t="s">
        <v>3781</v>
      </c>
      <c r="F3265" s="56"/>
      <c r="G3265" s="56"/>
      <c r="H3265" s="56"/>
      <c r="I3265" s="56"/>
      <c r="J3265" s="56"/>
      <c r="K3265" s="57"/>
      <c r="L3265" s="58" t="s">
        <v>384</v>
      </c>
      <c r="M3265" s="59"/>
      <c r="N3265" s="61">
        <v>1</v>
      </c>
      <c r="O3265" s="62"/>
      <c r="P3265" s="63"/>
      <c r="Q3265" s="64"/>
      <c r="R3265" s="64"/>
      <c r="S3265" s="65"/>
      <c r="T3265" s="63" t="str">
        <f t="shared" si="52"/>
        <v>-
-</v>
      </c>
      <c r="U3265" s="65"/>
      <c r="V3265" s="55" t="s">
        <v>3782</v>
      </c>
      <c r="W3265" s="56"/>
      <c r="X3265" s="57"/>
    </row>
    <row r="3266" spans="1:24" ht="37.65" customHeight="1">
      <c r="A3266" s="2"/>
      <c r="B3266" s="2"/>
      <c r="C3266" s="2"/>
      <c r="D3266" s="2"/>
      <c r="E3266" s="55" t="s">
        <v>3785</v>
      </c>
      <c r="F3266" s="56"/>
      <c r="G3266" s="56"/>
      <c r="H3266" s="56"/>
      <c r="I3266" s="56"/>
      <c r="J3266" s="56"/>
      <c r="K3266" s="57"/>
      <c r="L3266" s="58" t="s">
        <v>122</v>
      </c>
      <c r="M3266" s="59"/>
      <c r="N3266" s="61">
        <v>2</v>
      </c>
      <c r="O3266" s="62"/>
      <c r="P3266" s="63"/>
      <c r="Q3266" s="64"/>
      <c r="R3266" s="64"/>
      <c r="S3266" s="65"/>
      <c r="T3266" s="63" t="str">
        <f t="shared" si="52"/>
        <v>-
-</v>
      </c>
      <c r="U3266" s="65"/>
      <c r="V3266" s="55" t="s">
        <v>3786</v>
      </c>
      <c r="W3266" s="56"/>
      <c r="X3266" s="57"/>
    </row>
    <row r="3267" spans="1:24" ht="37.65" customHeight="1">
      <c r="A3267" s="2"/>
      <c r="B3267" s="2"/>
      <c r="C3267" s="2"/>
      <c r="D3267" s="2"/>
      <c r="E3267" s="55" t="s">
        <v>3787</v>
      </c>
      <c r="F3267" s="56"/>
      <c r="G3267" s="56"/>
      <c r="H3267" s="56"/>
      <c r="I3267" s="56"/>
      <c r="J3267" s="56"/>
      <c r="K3267" s="57"/>
      <c r="L3267" s="58" t="s">
        <v>122</v>
      </c>
      <c r="M3267" s="59"/>
      <c r="N3267" s="61">
        <v>2</v>
      </c>
      <c r="O3267" s="62"/>
      <c r="P3267" s="63"/>
      <c r="Q3267" s="64"/>
      <c r="R3267" s="64"/>
      <c r="S3267" s="65"/>
      <c r="T3267" s="63" t="str">
        <f t="shared" si="52"/>
        <v>-
-</v>
      </c>
      <c r="U3267" s="65"/>
      <c r="V3267" s="55" t="s">
        <v>3788</v>
      </c>
      <c r="W3267" s="56"/>
      <c r="X3267" s="57"/>
    </row>
    <row r="3268" spans="1:24" ht="37.65" customHeight="1">
      <c r="A3268" s="2"/>
      <c r="B3268" s="2"/>
      <c r="C3268" s="2"/>
      <c r="D3268" s="2"/>
      <c r="E3268" s="55" t="s">
        <v>3791</v>
      </c>
      <c r="F3268" s="56"/>
      <c r="G3268" s="56"/>
      <c r="H3268" s="56"/>
      <c r="I3268" s="56"/>
      <c r="J3268" s="56"/>
      <c r="K3268" s="57"/>
      <c r="L3268" s="58" t="s">
        <v>609</v>
      </c>
      <c r="M3268" s="59"/>
      <c r="N3268" s="61">
        <v>6</v>
      </c>
      <c r="O3268" s="62"/>
      <c r="P3268" s="63"/>
      <c r="Q3268" s="64"/>
      <c r="R3268" s="64"/>
      <c r="S3268" s="65"/>
      <c r="T3268" s="63" t="str">
        <f t="shared" si="52"/>
        <v>-
-</v>
      </c>
      <c r="U3268" s="65"/>
      <c r="V3268" s="55" t="s">
        <v>3792</v>
      </c>
      <c r="W3268" s="56"/>
      <c r="X3268" s="57"/>
    </row>
    <row r="3269" spans="1:24" ht="37.65" customHeight="1">
      <c r="A3269" s="2"/>
      <c r="B3269" s="2"/>
      <c r="C3269" s="2"/>
      <c r="D3269" s="2"/>
      <c r="E3269" s="55" t="s">
        <v>3793</v>
      </c>
      <c r="F3269" s="56"/>
      <c r="G3269" s="56"/>
      <c r="H3269" s="56"/>
      <c r="I3269" s="56"/>
      <c r="J3269" s="56"/>
      <c r="K3269" s="57"/>
      <c r="L3269" s="58" t="s">
        <v>521</v>
      </c>
      <c r="M3269" s="59"/>
      <c r="N3269" s="61">
        <v>6</v>
      </c>
      <c r="O3269" s="62"/>
      <c r="P3269" s="63"/>
      <c r="Q3269" s="64"/>
      <c r="R3269" s="64"/>
      <c r="S3269" s="65"/>
      <c r="T3269" s="63" t="str">
        <f t="shared" si="52"/>
        <v>-
-</v>
      </c>
      <c r="U3269" s="65"/>
      <c r="V3269" s="55" t="s">
        <v>3794</v>
      </c>
      <c r="W3269" s="56"/>
      <c r="X3269" s="57"/>
    </row>
    <row r="3270" spans="1:24" ht="37.65" customHeight="1">
      <c r="A3270" s="2"/>
      <c r="B3270" s="2"/>
      <c r="C3270" s="2"/>
      <c r="D3270" s="2"/>
      <c r="E3270" s="55" t="s">
        <v>3795</v>
      </c>
      <c r="F3270" s="56"/>
      <c r="G3270" s="56"/>
      <c r="H3270" s="56"/>
      <c r="I3270" s="56"/>
      <c r="J3270" s="56"/>
      <c r="K3270" s="57"/>
      <c r="L3270" s="58" t="s">
        <v>65</v>
      </c>
      <c r="M3270" s="59"/>
      <c r="N3270" s="61">
        <v>1</v>
      </c>
      <c r="O3270" s="62"/>
      <c r="P3270" s="63"/>
      <c r="Q3270" s="64"/>
      <c r="R3270" s="64"/>
      <c r="S3270" s="65"/>
      <c r="T3270" s="63" t="str">
        <f t="shared" si="52"/>
        <v>-
-</v>
      </c>
      <c r="U3270" s="65"/>
      <c r="V3270" s="55" t="s">
        <v>3796</v>
      </c>
      <c r="W3270" s="56"/>
      <c r="X3270" s="57"/>
    </row>
    <row r="3271" spans="1:24" ht="37.65" customHeight="1">
      <c r="A3271" s="2"/>
      <c r="B3271" s="2"/>
      <c r="C3271" s="2"/>
      <c r="D3271" s="2"/>
      <c r="E3271" s="55" t="s">
        <v>3797</v>
      </c>
      <c r="F3271" s="56"/>
      <c r="G3271" s="56"/>
      <c r="H3271" s="56"/>
      <c r="I3271" s="56"/>
      <c r="J3271" s="56"/>
      <c r="K3271" s="57"/>
      <c r="L3271" s="58" t="s">
        <v>65</v>
      </c>
      <c r="M3271" s="59"/>
      <c r="N3271" s="61">
        <v>1</v>
      </c>
      <c r="O3271" s="62"/>
      <c r="P3271" s="63"/>
      <c r="Q3271" s="64"/>
      <c r="R3271" s="64"/>
      <c r="S3271" s="65"/>
      <c r="T3271" s="63" t="str">
        <f t="shared" si="52"/>
        <v>-
-</v>
      </c>
      <c r="U3271" s="65"/>
      <c r="V3271" s="55" t="s">
        <v>3798</v>
      </c>
      <c r="W3271" s="56"/>
      <c r="X3271" s="57"/>
    </row>
    <row r="3272" spans="1:24" ht="37.65" customHeight="1">
      <c r="A3272" s="2"/>
      <c r="B3272" s="2"/>
      <c r="C3272" s="2"/>
      <c r="D3272" s="2"/>
      <c r="E3272" s="55" t="s">
        <v>3825</v>
      </c>
      <c r="F3272" s="56"/>
      <c r="G3272" s="56"/>
      <c r="H3272" s="56"/>
      <c r="I3272" s="56"/>
      <c r="J3272" s="56"/>
      <c r="K3272" s="57"/>
      <c r="L3272" s="58" t="s">
        <v>58</v>
      </c>
      <c r="M3272" s="59"/>
      <c r="N3272" s="61">
        <v>4.5</v>
      </c>
      <c r="O3272" s="62"/>
      <c r="P3272" s="63"/>
      <c r="Q3272" s="64"/>
      <c r="R3272" s="64"/>
      <c r="S3272" s="65"/>
      <c r="T3272" s="63" t="str">
        <f t="shared" si="52"/>
        <v>-
-</v>
      </c>
      <c r="U3272" s="65"/>
      <c r="V3272" s="55" t="s">
        <v>3826</v>
      </c>
      <c r="W3272" s="56"/>
      <c r="X3272" s="57"/>
    </row>
    <row r="3273" spans="1:24" ht="18.75" customHeight="1">
      <c r="A3273" s="2"/>
      <c r="B3273" s="2"/>
      <c r="C3273" s="2"/>
      <c r="D3273" s="2"/>
      <c r="E3273" s="55" t="s">
        <v>3405</v>
      </c>
      <c r="F3273" s="56"/>
      <c r="G3273" s="56"/>
      <c r="H3273" s="56"/>
      <c r="I3273" s="56"/>
      <c r="J3273" s="56"/>
      <c r="K3273" s="57"/>
      <c r="L3273" s="58" t="s">
        <v>65</v>
      </c>
      <c r="M3273" s="59"/>
      <c r="N3273" s="61">
        <v>1</v>
      </c>
      <c r="O3273" s="62"/>
      <c r="P3273" s="63"/>
      <c r="Q3273" s="64"/>
      <c r="R3273" s="64"/>
      <c r="S3273" s="65"/>
      <c r="T3273" s="63" t="str">
        <f>IF(COUNT(N3273,P3273)=2,ROUND(N3273*P3273,2),"-")</f>
        <v>-</v>
      </c>
      <c r="U3273" s="65"/>
      <c r="V3273" s="55" t="s">
        <v>3572</v>
      </c>
      <c r="W3273" s="56"/>
      <c r="X3273" s="57"/>
    </row>
    <row r="3274" spans="1:24" ht="18.75" customHeight="1">
      <c r="A3274" s="2"/>
      <c r="B3274" s="2"/>
      <c r="C3274" s="2"/>
      <c r="D3274" s="2"/>
      <c r="E3274" s="55" t="s">
        <v>3407</v>
      </c>
      <c r="F3274" s="56"/>
      <c r="G3274" s="56"/>
      <c r="H3274" s="56"/>
      <c r="I3274" s="56"/>
      <c r="J3274" s="56"/>
      <c r="K3274" s="57"/>
      <c r="L3274" s="58" t="s">
        <v>65</v>
      </c>
      <c r="M3274" s="59"/>
      <c r="N3274" s="61">
        <v>1</v>
      </c>
      <c r="O3274" s="62"/>
      <c r="P3274" s="63" t="str">
        <f>IF(COUNT(T3263,T3264,T3265,T3266,T3267,T3268,T3269,T3270,T3271,T3272,T3273)=11,ROUND(SUM(T3263,T3264,T3265,T3266,T3267,T3268,T3269,T3270,T3271,T3272,T3273)*0.02,2),"")</f>
        <v/>
      </c>
      <c r="Q3274" s="64"/>
      <c r="R3274" s="64"/>
      <c r="S3274" s="65"/>
      <c r="T3274" s="63" t="str">
        <f>IF(COUNT(N3274,P3274)=2,ROUND(N3274*P3274,2),"-")</f>
        <v>-</v>
      </c>
      <c r="U3274" s="65"/>
      <c r="V3274" s="55" t="s">
        <v>3408</v>
      </c>
      <c r="W3274" s="56"/>
      <c r="X3274" s="57"/>
    </row>
    <row r="3275" spans="1:24" ht="18.899999999999999" customHeight="1">
      <c r="A3275" s="2"/>
      <c r="B3275" s="2"/>
      <c r="C3275" s="2"/>
      <c r="D3275" s="2"/>
      <c r="E3275" s="55" t="s">
        <v>3409</v>
      </c>
      <c r="F3275" s="56"/>
      <c r="G3275" s="56"/>
      <c r="H3275" s="56"/>
      <c r="I3275" s="56"/>
      <c r="J3275" s="56"/>
      <c r="K3275" s="57"/>
      <c r="L3275" s="58" t="s">
        <v>384</v>
      </c>
      <c r="M3275" s="59"/>
      <c r="N3275" s="61">
        <v>1</v>
      </c>
      <c r="O3275" s="62"/>
      <c r="P3275" s="66"/>
      <c r="Q3275" s="67"/>
      <c r="R3275" s="67"/>
      <c r="S3275" s="68"/>
      <c r="T3275" s="63" t="str">
        <f>IF(COUNT(T3263,T3264,T3265,T3266,T3267,T3268,T3269,T3270,T3271,T3272,T3273,T3274)=12,SUM(T3263,T3264,T3265,T3266,T3267,T3268,T3269,T3270,T3271,T3272,T3273,T3274),"-")</f>
        <v>-</v>
      </c>
      <c r="U3275" s="65"/>
      <c r="V3275" s="55"/>
      <c r="W3275" s="56"/>
      <c r="X3275" s="57"/>
    </row>
    <row r="3276" spans="1:24" ht="18.75" customHeight="1">
      <c r="A3276" s="2"/>
      <c r="B3276" s="2"/>
      <c r="C3276" s="2"/>
      <c r="D3276" s="2"/>
      <c r="E3276" s="55"/>
      <c r="F3276" s="56"/>
      <c r="G3276" s="56"/>
      <c r="H3276" s="56"/>
      <c r="I3276" s="56"/>
      <c r="J3276" s="56"/>
      <c r="K3276" s="57"/>
      <c r="L3276" s="58"/>
      <c r="M3276" s="59"/>
      <c r="N3276" s="69"/>
      <c r="O3276" s="70"/>
      <c r="P3276" s="69"/>
      <c r="Q3276" s="71"/>
      <c r="R3276" s="71"/>
      <c r="S3276" s="70"/>
      <c r="T3276" s="69"/>
      <c r="U3276" s="70"/>
      <c r="V3276" s="55"/>
      <c r="W3276" s="56"/>
      <c r="X3276" s="57"/>
    </row>
    <row r="3277" spans="1:24" ht="18.75" customHeight="1">
      <c r="A3277" s="2"/>
      <c r="B3277" s="2"/>
      <c r="C3277" s="2"/>
      <c r="D3277" s="2"/>
      <c r="E3277" s="55"/>
      <c r="F3277" s="56"/>
      <c r="G3277" s="56"/>
      <c r="H3277" s="56"/>
      <c r="I3277" s="56"/>
      <c r="J3277" s="56"/>
      <c r="K3277" s="57"/>
      <c r="L3277" s="58"/>
      <c r="M3277" s="59"/>
      <c r="N3277" s="69"/>
      <c r="O3277" s="70"/>
      <c r="P3277" s="69"/>
      <c r="Q3277" s="71"/>
      <c r="R3277" s="71"/>
      <c r="S3277" s="70"/>
      <c r="T3277" s="69"/>
      <c r="U3277" s="70"/>
      <c r="V3277" s="55"/>
      <c r="W3277" s="56"/>
      <c r="X3277" s="57"/>
    </row>
    <row r="3278" spans="1:24" ht="18.75" customHeight="1">
      <c r="A3278" s="2"/>
      <c r="B3278" s="2"/>
      <c r="C3278" s="2"/>
      <c r="D3278" s="2"/>
      <c r="E3278" s="55"/>
      <c r="F3278" s="56"/>
      <c r="G3278" s="56"/>
      <c r="H3278" s="56"/>
      <c r="I3278" s="56"/>
      <c r="J3278" s="56"/>
      <c r="K3278" s="57"/>
      <c r="L3278" s="58"/>
      <c r="M3278" s="59"/>
      <c r="N3278" s="69"/>
      <c r="O3278" s="70"/>
      <c r="P3278" s="69"/>
      <c r="Q3278" s="71"/>
      <c r="R3278" s="71"/>
      <c r="S3278" s="70"/>
      <c r="T3278" s="69"/>
      <c r="U3278" s="70"/>
      <c r="V3278" s="55"/>
      <c r="W3278" s="56"/>
      <c r="X3278" s="57"/>
    </row>
    <row r="3279" spans="1:24" ht="18.75" customHeight="1">
      <c r="A3279" s="2"/>
      <c r="B3279" s="2"/>
      <c r="C3279" s="2"/>
      <c r="D3279" s="2"/>
      <c r="E3279" s="55"/>
      <c r="F3279" s="56"/>
      <c r="G3279" s="56"/>
      <c r="H3279" s="56"/>
      <c r="I3279" s="56"/>
      <c r="J3279" s="56"/>
      <c r="K3279" s="57"/>
      <c r="L3279" s="58"/>
      <c r="M3279" s="59"/>
      <c r="N3279" s="69"/>
      <c r="O3279" s="70"/>
      <c r="P3279" s="69"/>
      <c r="Q3279" s="71"/>
      <c r="R3279" s="71"/>
      <c r="S3279" s="70"/>
      <c r="T3279" s="69"/>
      <c r="U3279" s="70"/>
      <c r="V3279" s="55"/>
      <c r="W3279" s="56"/>
      <c r="X3279" s="57"/>
    </row>
    <row r="3280" spans="1:24" ht="37.65" customHeight="1">
      <c r="A3280" s="2"/>
      <c r="B3280" s="2"/>
      <c r="C3280" s="2"/>
      <c r="D3280" s="2"/>
      <c r="E3280" s="55" t="s">
        <v>3410</v>
      </c>
      <c r="F3280" s="56"/>
      <c r="G3280" s="56"/>
      <c r="H3280" s="56"/>
      <c r="I3280" s="56"/>
      <c r="J3280" s="56"/>
      <c r="K3280" s="56"/>
      <c r="L3280" s="56"/>
      <c r="M3280" s="57"/>
      <c r="N3280" s="58" t="s">
        <v>3799</v>
      </c>
      <c r="O3280" s="60"/>
      <c r="P3280" s="60"/>
      <c r="Q3280" s="60"/>
      <c r="R3280" s="60"/>
      <c r="S3280" s="59"/>
      <c r="T3280" s="72" t="str">
        <f>IF(COUNT(T3275,N3275)=2,IF(N3275=0,"-",ROUND(T3275/N3275,2)),"-")</f>
        <v>-</v>
      </c>
      <c r="U3280" s="73"/>
      <c r="V3280" s="55"/>
      <c r="W3280" s="56"/>
      <c r="X3280" s="57"/>
    </row>
    <row r="3281" spans="1:24" ht="49.5" customHeight="1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</row>
    <row r="3282" spans="1:24" ht="12" customHeight="1">
      <c r="A3282" s="2"/>
      <c r="B3282" s="2"/>
      <c r="C3282" s="75" t="s">
        <v>42</v>
      </c>
      <c r="D3282" s="75"/>
      <c r="E3282" s="75"/>
      <c r="F3282" s="75"/>
      <c r="G3282" s="75"/>
      <c r="H3282" s="2"/>
      <c r="I3282" s="75" t="s">
        <v>43</v>
      </c>
      <c r="J3282" s="75"/>
      <c r="K3282" s="2"/>
      <c r="L3282" s="2"/>
      <c r="M3282" s="75" t="s">
        <v>44</v>
      </c>
      <c r="N3282" s="75"/>
      <c r="O3282" s="2"/>
      <c r="P3282" s="2"/>
      <c r="Q3282" s="10" t="s">
        <v>43</v>
      </c>
      <c r="R3282" s="2"/>
      <c r="S3282" s="2"/>
      <c r="T3282" s="2"/>
      <c r="U3282" s="2"/>
      <c r="V3282" s="2"/>
      <c r="W3282" s="2"/>
      <c r="X3282" s="2"/>
    </row>
    <row r="3283" spans="1:24" ht="6.45" customHeight="1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</row>
    <row r="3284" spans="1:24" ht="20.85" customHeight="1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</row>
    <row r="3285" spans="1:24" ht="18" customHeight="1">
      <c r="A3285" s="74" t="s">
        <v>0</v>
      </c>
      <c r="B3285" s="74"/>
      <c r="C3285" s="74"/>
      <c r="D3285" s="74"/>
      <c r="E3285" s="74"/>
      <c r="F3285" s="74"/>
      <c r="G3285" s="74"/>
      <c r="H3285" s="74"/>
      <c r="I3285" s="74"/>
      <c r="J3285" s="74"/>
      <c r="K3285" s="74"/>
      <c r="L3285" s="74"/>
      <c r="M3285" s="74"/>
      <c r="N3285" s="74"/>
      <c r="O3285" s="74"/>
      <c r="P3285" s="74"/>
      <c r="Q3285" s="74"/>
      <c r="R3285" s="74"/>
      <c r="S3285" s="74"/>
      <c r="T3285" s="74"/>
      <c r="U3285" s="74"/>
      <c r="V3285" s="74"/>
      <c r="W3285" s="74"/>
      <c r="X3285" s="74"/>
    </row>
    <row r="3286" spans="1:24" ht="6" customHeight="1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</row>
    <row r="3287" spans="1:24" ht="18" customHeight="1">
      <c r="A3287" s="74" t="s">
        <v>3387</v>
      </c>
      <c r="B3287" s="74"/>
      <c r="C3287" s="74"/>
      <c r="D3287" s="74"/>
      <c r="E3287" s="74"/>
      <c r="F3287" s="74"/>
      <c r="G3287" s="74"/>
      <c r="H3287" s="74"/>
      <c r="I3287" s="74"/>
      <c r="J3287" s="74"/>
      <c r="K3287" s="74"/>
      <c r="L3287" s="74"/>
      <c r="M3287" s="74"/>
      <c r="N3287" s="74"/>
      <c r="O3287" s="74"/>
      <c r="P3287" s="74"/>
      <c r="Q3287" s="74"/>
      <c r="R3287" s="74"/>
      <c r="S3287" s="74"/>
      <c r="T3287" s="74"/>
      <c r="U3287" s="74"/>
      <c r="V3287" s="74"/>
      <c r="W3287" s="74"/>
      <c r="X3287" s="74"/>
    </row>
    <row r="3288" spans="1:24" ht="4.05" customHeight="1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</row>
    <row r="3289" spans="1:24" ht="12" customHeight="1">
      <c r="A3289" s="2"/>
      <c r="B3289" s="2"/>
      <c r="C3289" s="2"/>
      <c r="D3289" s="2"/>
      <c r="E3289" s="2"/>
      <c r="F3289" s="75" t="s">
        <v>3388</v>
      </c>
      <c r="G3289" s="75"/>
      <c r="H3289" s="75"/>
      <c r="I3289" s="75"/>
      <c r="J3289" s="75"/>
      <c r="K3289" s="75"/>
      <c r="L3289" s="75"/>
      <c r="M3289" s="75"/>
      <c r="N3289" s="75"/>
      <c r="O3289" s="75"/>
      <c r="P3289" s="75"/>
      <c r="Q3289" s="75"/>
      <c r="R3289" s="75"/>
      <c r="S3289" s="2"/>
      <c r="T3289" s="2"/>
      <c r="U3289" s="2"/>
      <c r="V3289" s="2"/>
      <c r="W3289" s="2"/>
      <c r="X3289" s="2"/>
    </row>
    <row r="3290" spans="1:24" ht="1.05" customHeight="1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</row>
    <row r="3291" spans="1:24" ht="2.7" customHeight="1">
      <c r="A3291" s="2"/>
      <c r="B3291" s="2"/>
      <c r="C3291" s="2"/>
      <c r="D3291" s="2"/>
      <c r="E3291" s="2"/>
      <c r="F3291" s="75" t="s">
        <v>3389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</row>
    <row r="3292" spans="1:24" ht="9.15" customHeight="1">
      <c r="A3292" s="2"/>
      <c r="B3292" s="2"/>
      <c r="C3292" s="2"/>
      <c r="D3292" s="2"/>
      <c r="E3292" s="2"/>
      <c r="F3292" s="75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76" t="s">
        <v>2</v>
      </c>
      <c r="V3292" s="76"/>
      <c r="W3292" s="76"/>
      <c r="X3292" s="76"/>
    </row>
    <row r="3293" spans="1:24" ht="2.7" customHeight="1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76"/>
      <c r="V3293" s="76"/>
      <c r="W3293" s="76"/>
      <c r="X3293" s="76"/>
    </row>
    <row r="3294" spans="1:24" ht="0.45" customHeight="1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</row>
    <row r="3295" spans="1:24" ht="2.1" customHeight="1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75" t="s">
        <v>3862</v>
      </c>
      <c r="V3295" s="75"/>
      <c r="W3295" s="75"/>
      <c r="X3295" s="2"/>
    </row>
    <row r="3296" spans="1:24" ht="9.75" customHeight="1">
      <c r="A3296" s="2"/>
      <c r="B3296" s="75" t="s">
        <v>3391</v>
      </c>
      <c r="C3296" s="75"/>
      <c r="D3296" s="2"/>
      <c r="E3296" s="2"/>
      <c r="F3296" s="75" t="s">
        <v>3392</v>
      </c>
      <c r="G3296" s="75"/>
      <c r="H3296" s="75"/>
      <c r="I3296" s="75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75"/>
      <c r="V3296" s="75"/>
      <c r="W3296" s="75"/>
      <c r="X3296" s="2"/>
    </row>
    <row r="3297" spans="1:24" ht="2.1" customHeight="1">
      <c r="A3297" s="2"/>
      <c r="B3297" s="75"/>
      <c r="C3297" s="75"/>
      <c r="D3297" s="2"/>
      <c r="E3297" s="2"/>
      <c r="F3297" s="75"/>
      <c r="G3297" s="75"/>
      <c r="H3297" s="75"/>
      <c r="I3297" s="75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</row>
    <row r="3298" spans="1:24" ht="1.8" customHeight="1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</row>
    <row r="3299" spans="1:24" ht="36.75" customHeight="1">
      <c r="A3299" s="49" t="s">
        <v>423</v>
      </c>
      <c r="B3299" s="50"/>
      <c r="C3299" s="50"/>
      <c r="D3299" s="51"/>
      <c r="E3299" s="49" t="s">
        <v>3863</v>
      </c>
      <c r="F3299" s="50"/>
      <c r="G3299" s="50"/>
      <c r="H3299" s="50"/>
      <c r="I3299" s="50"/>
      <c r="J3299" s="50"/>
      <c r="K3299" s="50"/>
      <c r="L3299" s="50"/>
      <c r="M3299" s="51"/>
      <c r="N3299" s="52" t="s">
        <v>3775</v>
      </c>
      <c r="O3299" s="53"/>
      <c r="P3299" s="53"/>
      <c r="Q3299" s="53"/>
      <c r="R3299" s="53"/>
      <c r="S3299" s="54"/>
      <c r="T3299" s="49" t="s">
        <v>3864</v>
      </c>
      <c r="U3299" s="50"/>
      <c r="V3299" s="50"/>
      <c r="W3299" s="50"/>
      <c r="X3299" s="51"/>
    </row>
    <row r="3300" spans="1:24" ht="18.75" customHeight="1">
      <c r="A3300" s="2"/>
      <c r="B3300" s="2"/>
      <c r="C3300" s="2"/>
      <c r="D3300" s="2"/>
      <c r="E3300" s="55" t="s">
        <v>3396</v>
      </c>
      <c r="F3300" s="56"/>
      <c r="G3300" s="56"/>
      <c r="H3300" s="56"/>
      <c r="I3300" s="56"/>
      <c r="J3300" s="56"/>
      <c r="K3300" s="57"/>
      <c r="L3300" s="58" t="s">
        <v>3397</v>
      </c>
      <c r="M3300" s="59"/>
      <c r="N3300" s="58" t="s">
        <v>3398</v>
      </c>
      <c r="O3300" s="59"/>
      <c r="P3300" s="58" t="s">
        <v>3399</v>
      </c>
      <c r="Q3300" s="60"/>
      <c r="R3300" s="60"/>
      <c r="S3300" s="59"/>
      <c r="T3300" s="58" t="s">
        <v>3400</v>
      </c>
      <c r="U3300" s="59"/>
      <c r="V3300" s="58" t="s">
        <v>53</v>
      </c>
      <c r="W3300" s="60"/>
      <c r="X3300" s="59"/>
    </row>
    <row r="3301" spans="1:24" ht="37.65" customHeight="1">
      <c r="A3301" s="2"/>
      <c r="B3301" s="2"/>
      <c r="C3301" s="2"/>
      <c r="D3301" s="2"/>
      <c r="E3301" s="55" t="s">
        <v>3779</v>
      </c>
      <c r="F3301" s="56"/>
      <c r="G3301" s="56"/>
      <c r="H3301" s="56"/>
      <c r="I3301" s="56"/>
      <c r="J3301" s="56"/>
      <c r="K3301" s="57"/>
      <c r="L3301" s="58" t="s">
        <v>384</v>
      </c>
      <c r="M3301" s="59"/>
      <c r="N3301" s="61">
        <v>1</v>
      </c>
      <c r="O3301" s="62"/>
      <c r="P3301" s="63"/>
      <c r="Q3301" s="64"/>
      <c r="R3301" s="64"/>
      <c r="S3301" s="65"/>
      <c r="T3301" s="63" t="str">
        <f>IF(COUNT(N3301,P3301)=2,ROUND(N3301*P3301,2),"-
-")</f>
        <v>-
-</v>
      </c>
      <c r="U3301" s="65"/>
      <c r="V3301" s="55" t="s">
        <v>3780</v>
      </c>
      <c r="W3301" s="56"/>
      <c r="X3301" s="57"/>
    </row>
    <row r="3302" spans="1:24" ht="37.65" customHeight="1">
      <c r="A3302" s="2"/>
      <c r="B3302" s="2"/>
      <c r="C3302" s="2"/>
      <c r="D3302" s="2"/>
      <c r="E3302" s="55" t="s">
        <v>3781</v>
      </c>
      <c r="F3302" s="56"/>
      <c r="G3302" s="56"/>
      <c r="H3302" s="56"/>
      <c r="I3302" s="56"/>
      <c r="J3302" s="56"/>
      <c r="K3302" s="57"/>
      <c r="L3302" s="58" t="s">
        <v>384</v>
      </c>
      <c r="M3302" s="59"/>
      <c r="N3302" s="61">
        <v>1</v>
      </c>
      <c r="O3302" s="62"/>
      <c r="P3302" s="63"/>
      <c r="Q3302" s="64"/>
      <c r="R3302" s="64"/>
      <c r="S3302" s="65"/>
      <c r="T3302" s="63" t="str">
        <f>IF(COUNT(N3302,P3302)=2,ROUND(N3302*P3302,2),"-
-")</f>
        <v>-
-</v>
      </c>
      <c r="U3302" s="65"/>
      <c r="V3302" s="55" t="s">
        <v>3782</v>
      </c>
      <c r="W3302" s="56"/>
      <c r="X3302" s="57"/>
    </row>
    <row r="3303" spans="1:24" ht="56.55" customHeight="1">
      <c r="A3303" s="2"/>
      <c r="B3303" s="2"/>
      <c r="C3303" s="2"/>
      <c r="D3303" s="2"/>
      <c r="E3303" s="55" t="s">
        <v>3865</v>
      </c>
      <c r="F3303" s="56"/>
      <c r="G3303" s="56"/>
      <c r="H3303" s="56"/>
      <c r="I3303" s="56"/>
      <c r="J3303" s="56"/>
      <c r="K3303" s="57"/>
      <c r="L3303" s="58" t="s">
        <v>122</v>
      </c>
      <c r="M3303" s="59"/>
      <c r="N3303" s="61">
        <v>1</v>
      </c>
      <c r="O3303" s="62"/>
      <c r="P3303" s="63"/>
      <c r="Q3303" s="64"/>
      <c r="R3303" s="64"/>
      <c r="S3303" s="65"/>
      <c r="T3303" s="63" t="str">
        <f>IF(COUNT(N3303,P3303)=2,ROUND(N3303*P3303,2),"-
-
-")</f>
        <v>-
-
-</v>
      </c>
      <c r="U3303" s="65"/>
      <c r="V3303" s="55" t="s">
        <v>3866</v>
      </c>
      <c r="W3303" s="56"/>
      <c r="X3303" s="57"/>
    </row>
    <row r="3304" spans="1:24" ht="18.75" customHeight="1">
      <c r="A3304" s="2"/>
      <c r="B3304" s="2"/>
      <c r="C3304" s="2"/>
      <c r="D3304" s="2"/>
      <c r="E3304" s="55" t="s">
        <v>3855</v>
      </c>
      <c r="F3304" s="56"/>
      <c r="G3304" s="56"/>
      <c r="H3304" s="56"/>
      <c r="I3304" s="56"/>
      <c r="J3304" s="56"/>
      <c r="K3304" s="57"/>
      <c r="L3304" s="58" t="s">
        <v>609</v>
      </c>
      <c r="M3304" s="59"/>
      <c r="N3304" s="61">
        <v>3</v>
      </c>
      <c r="O3304" s="62"/>
      <c r="P3304" s="63"/>
      <c r="Q3304" s="64"/>
      <c r="R3304" s="64"/>
      <c r="S3304" s="65"/>
      <c r="T3304" s="63" t="str">
        <f>IF(COUNT(N3304,P3304)=2,ROUND(N3304*P3304,2),"-")</f>
        <v>-</v>
      </c>
      <c r="U3304" s="65"/>
      <c r="V3304" s="55" t="s">
        <v>3856</v>
      </c>
      <c r="W3304" s="56"/>
      <c r="X3304" s="57"/>
    </row>
    <row r="3305" spans="1:24" ht="37.65" customHeight="1">
      <c r="A3305" s="2"/>
      <c r="B3305" s="2"/>
      <c r="C3305" s="2"/>
      <c r="D3305" s="2"/>
      <c r="E3305" s="55" t="s">
        <v>3787</v>
      </c>
      <c r="F3305" s="56"/>
      <c r="G3305" s="56"/>
      <c r="H3305" s="56"/>
      <c r="I3305" s="56"/>
      <c r="J3305" s="56"/>
      <c r="K3305" s="57"/>
      <c r="L3305" s="58" t="s">
        <v>122</v>
      </c>
      <c r="M3305" s="59"/>
      <c r="N3305" s="61">
        <v>1</v>
      </c>
      <c r="O3305" s="62"/>
      <c r="P3305" s="63"/>
      <c r="Q3305" s="64"/>
      <c r="R3305" s="64"/>
      <c r="S3305" s="65"/>
      <c r="T3305" s="63" t="str">
        <f>IF(COUNT(N3305,P3305)=2,ROUND(N3305*P3305,2),"-
-")</f>
        <v>-
-</v>
      </c>
      <c r="U3305" s="65"/>
      <c r="V3305" s="55" t="s">
        <v>3788</v>
      </c>
      <c r="W3305" s="56"/>
      <c r="X3305" s="57"/>
    </row>
    <row r="3306" spans="1:24" ht="37.65" customHeight="1">
      <c r="A3306" s="2"/>
      <c r="B3306" s="2"/>
      <c r="C3306" s="2"/>
      <c r="D3306" s="2"/>
      <c r="E3306" s="55" t="s">
        <v>3783</v>
      </c>
      <c r="F3306" s="56"/>
      <c r="G3306" s="56"/>
      <c r="H3306" s="56"/>
      <c r="I3306" s="56"/>
      <c r="J3306" s="56"/>
      <c r="K3306" s="57"/>
      <c r="L3306" s="58" t="s">
        <v>58</v>
      </c>
      <c r="M3306" s="59"/>
      <c r="N3306" s="61">
        <v>4.5</v>
      </c>
      <c r="O3306" s="62"/>
      <c r="P3306" s="63"/>
      <c r="Q3306" s="64"/>
      <c r="R3306" s="64"/>
      <c r="S3306" s="65"/>
      <c r="T3306" s="63" t="str">
        <f>IF(COUNT(N3306,P3306)=2,ROUND(N3306*P3306,2),"-
-")</f>
        <v>-
-</v>
      </c>
      <c r="U3306" s="65"/>
      <c r="V3306" s="55" t="s">
        <v>3784</v>
      </c>
      <c r="W3306" s="56"/>
      <c r="X3306" s="57"/>
    </row>
    <row r="3307" spans="1:24" ht="37.65" customHeight="1">
      <c r="A3307" s="2"/>
      <c r="B3307" s="2"/>
      <c r="C3307" s="2"/>
      <c r="D3307" s="2"/>
      <c r="E3307" s="55" t="s">
        <v>3795</v>
      </c>
      <c r="F3307" s="56"/>
      <c r="G3307" s="56"/>
      <c r="H3307" s="56"/>
      <c r="I3307" s="56"/>
      <c r="J3307" s="56"/>
      <c r="K3307" s="57"/>
      <c r="L3307" s="58" t="s">
        <v>65</v>
      </c>
      <c r="M3307" s="59"/>
      <c r="N3307" s="61">
        <v>1</v>
      </c>
      <c r="O3307" s="62"/>
      <c r="P3307" s="63"/>
      <c r="Q3307" s="64"/>
      <c r="R3307" s="64"/>
      <c r="S3307" s="65"/>
      <c r="T3307" s="63" t="str">
        <f>IF(COUNT(N3307,P3307)=2,ROUND(N3307*P3307,2),"-
-")</f>
        <v>-
-</v>
      </c>
      <c r="U3307" s="65"/>
      <c r="V3307" s="55" t="s">
        <v>3796</v>
      </c>
      <c r="W3307" s="56"/>
      <c r="X3307" s="57"/>
    </row>
    <row r="3308" spans="1:24" ht="37.65" customHeight="1">
      <c r="A3308" s="2"/>
      <c r="B3308" s="2"/>
      <c r="C3308" s="2"/>
      <c r="D3308" s="2"/>
      <c r="E3308" s="55" t="s">
        <v>3825</v>
      </c>
      <c r="F3308" s="56"/>
      <c r="G3308" s="56"/>
      <c r="H3308" s="56"/>
      <c r="I3308" s="56"/>
      <c r="J3308" s="56"/>
      <c r="K3308" s="57"/>
      <c r="L3308" s="58" t="s">
        <v>58</v>
      </c>
      <c r="M3308" s="59"/>
      <c r="N3308" s="61">
        <v>2.4</v>
      </c>
      <c r="O3308" s="62"/>
      <c r="P3308" s="63"/>
      <c r="Q3308" s="64"/>
      <c r="R3308" s="64"/>
      <c r="S3308" s="65"/>
      <c r="T3308" s="63" t="str">
        <f>IF(COUNT(N3308,P3308)=2,ROUND(N3308*P3308,2),"-
-")</f>
        <v>-
-</v>
      </c>
      <c r="U3308" s="65"/>
      <c r="V3308" s="55" t="s">
        <v>3826</v>
      </c>
      <c r="W3308" s="56"/>
      <c r="X3308" s="57"/>
    </row>
    <row r="3309" spans="1:24" ht="18.75" customHeight="1">
      <c r="A3309" s="2"/>
      <c r="B3309" s="2"/>
      <c r="C3309" s="2"/>
      <c r="D3309" s="2"/>
      <c r="E3309" s="55" t="s">
        <v>3405</v>
      </c>
      <c r="F3309" s="56"/>
      <c r="G3309" s="56"/>
      <c r="H3309" s="56"/>
      <c r="I3309" s="56"/>
      <c r="J3309" s="56"/>
      <c r="K3309" s="57"/>
      <c r="L3309" s="58" t="s">
        <v>65</v>
      </c>
      <c r="M3309" s="59"/>
      <c r="N3309" s="61">
        <v>1</v>
      </c>
      <c r="O3309" s="62"/>
      <c r="P3309" s="63"/>
      <c r="Q3309" s="64"/>
      <c r="R3309" s="64"/>
      <c r="S3309" s="65"/>
      <c r="T3309" s="63" t="str">
        <f>IF(COUNT(N3309,P3309)=2,ROUND(N3309*P3309,2),"-")</f>
        <v>-</v>
      </c>
      <c r="U3309" s="65"/>
      <c r="V3309" s="55" t="s">
        <v>3572</v>
      </c>
      <c r="W3309" s="56"/>
      <c r="X3309" s="57"/>
    </row>
    <row r="3310" spans="1:24" ht="18.75" customHeight="1">
      <c r="A3310" s="2"/>
      <c r="B3310" s="2"/>
      <c r="C3310" s="2"/>
      <c r="D3310" s="2"/>
      <c r="E3310" s="55" t="s">
        <v>3407</v>
      </c>
      <c r="F3310" s="56"/>
      <c r="G3310" s="56"/>
      <c r="H3310" s="56"/>
      <c r="I3310" s="56"/>
      <c r="J3310" s="56"/>
      <c r="K3310" s="57"/>
      <c r="L3310" s="58" t="s">
        <v>65</v>
      </c>
      <c r="M3310" s="59"/>
      <c r="N3310" s="61">
        <v>1</v>
      </c>
      <c r="O3310" s="62"/>
      <c r="P3310" s="63" t="str">
        <f>IF(COUNT(T3301,T3302,T3303,T3304,T3305,T3306,T3307,T3308,T3309)=9,ROUND(SUM(T3301,T3302,T3303,T3304,T3305,T3306,T3307,T3308,T3309)*0.02,2),"")</f>
        <v/>
      </c>
      <c r="Q3310" s="64"/>
      <c r="R3310" s="64"/>
      <c r="S3310" s="65"/>
      <c r="T3310" s="63" t="str">
        <f>IF(COUNT(N3310,P3310)=2,ROUND(N3310*P3310,2),"-")</f>
        <v>-</v>
      </c>
      <c r="U3310" s="65"/>
      <c r="V3310" s="55" t="s">
        <v>3408</v>
      </c>
      <c r="W3310" s="56"/>
      <c r="X3310" s="57"/>
    </row>
    <row r="3311" spans="1:24" ht="18.899999999999999" customHeight="1">
      <c r="A3311" s="2"/>
      <c r="B3311" s="2"/>
      <c r="C3311" s="2"/>
      <c r="D3311" s="2"/>
      <c r="E3311" s="55" t="s">
        <v>3409</v>
      </c>
      <c r="F3311" s="56"/>
      <c r="G3311" s="56"/>
      <c r="H3311" s="56"/>
      <c r="I3311" s="56"/>
      <c r="J3311" s="56"/>
      <c r="K3311" s="57"/>
      <c r="L3311" s="58" t="s">
        <v>384</v>
      </c>
      <c r="M3311" s="59"/>
      <c r="N3311" s="61">
        <v>1</v>
      </c>
      <c r="O3311" s="62"/>
      <c r="P3311" s="66"/>
      <c r="Q3311" s="67"/>
      <c r="R3311" s="67"/>
      <c r="S3311" s="68"/>
      <c r="T3311" s="63" t="str">
        <f>IF(COUNT(T3301,T3302,T3303,T3304,T3305,T3306,T3307,T3308,T3309,T3310)=10,SUM(T3301,T3302,T3303,T3304,T3305,T3306,T3307,T3308,T3309,T3310),"-")</f>
        <v>-</v>
      </c>
      <c r="U3311" s="65"/>
      <c r="V3311" s="55"/>
      <c r="W3311" s="56"/>
      <c r="X3311" s="57"/>
    </row>
    <row r="3312" spans="1:24" ht="18.75" customHeight="1">
      <c r="A3312" s="2"/>
      <c r="B3312" s="2"/>
      <c r="C3312" s="2"/>
      <c r="D3312" s="2"/>
      <c r="E3312" s="55"/>
      <c r="F3312" s="56"/>
      <c r="G3312" s="56"/>
      <c r="H3312" s="56"/>
      <c r="I3312" s="56"/>
      <c r="J3312" s="56"/>
      <c r="K3312" s="57"/>
      <c r="L3312" s="58"/>
      <c r="M3312" s="59"/>
      <c r="N3312" s="69"/>
      <c r="O3312" s="70"/>
      <c r="P3312" s="69"/>
      <c r="Q3312" s="71"/>
      <c r="R3312" s="71"/>
      <c r="S3312" s="70"/>
      <c r="T3312" s="69"/>
      <c r="U3312" s="70"/>
      <c r="V3312" s="55"/>
      <c r="W3312" s="56"/>
      <c r="X3312" s="57"/>
    </row>
    <row r="3313" spans="1:24" ht="18.75" customHeight="1">
      <c r="A3313" s="2"/>
      <c r="B3313" s="2"/>
      <c r="C3313" s="2"/>
      <c r="D3313" s="2"/>
      <c r="E3313" s="55"/>
      <c r="F3313" s="56"/>
      <c r="G3313" s="56"/>
      <c r="H3313" s="56"/>
      <c r="I3313" s="56"/>
      <c r="J3313" s="56"/>
      <c r="K3313" s="57"/>
      <c r="L3313" s="58"/>
      <c r="M3313" s="59"/>
      <c r="N3313" s="69"/>
      <c r="O3313" s="70"/>
      <c r="P3313" s="69"/>
      <c r="Q3313" s="71"/>
      <c r="R3313" s="71"/>
      <c r="S3313" s="70"/>
      <c r="T3313" s="69"/>
      <c r="U3313" s="70"/>
      <c r="V3313" s="55"/>
      <c r="W3313" s="56"/>
      <c r="X3313" s="57"/>
    </row>
    <row r="3314" spans="1:24" ht="18.75" customHeight="1">
      <c r="A3314" s="2"/>
      <c r="B3314" s="2"/>
      <c r="C3314" s="2"/>
      <c r="D3314" s="2"/>
      <c r="E3314" s="55"/>
      <c r="F3314" s="56"/>
      <c r="G3314" s="56"/>
      <c r="H3314" s="56"/>
      <c r="I3314" s="56"/>
      <c r="J3314" s="56"/>
      <c r="K3314" s="57"/>
      <c r="L3314" s="58"/>
      <c r="M3314" s="59"/>
      <c r="N3314" s="69"/>
      <c r="O3314" s="70"/>
      <c r="P3314" s="69"/>
      <c r="Q3314" s="71"/>
      <c r="R3314" s="71"/>
      <c r="S3314" s="70"/>
      <c r="T3314" s="69"/>
      <c r="U3314" s="70"/>
      <c r="V3314" s="55"/>
      <c r="W3314" s="56"/>
      <c r="X3314" s="57"/>
    </row>
    <row r="3315" spans="1:24" ht="18.75" customHeight="1">
      <c r="A3315" s="2"/>
      <c r="B3315" s="2"/>
      <c r="C3315" s="2"/>
      <c r="D3315" s="2"/>
      <c r="E3315" s="55"/>
      <c r="F3315" s="56"/>
      <c r="G3315" s="56"/>
      <c r="H3315" s="56"/>
      <c r="I3315" s="56"/>
      <c r="J3315" s="56"/>
      <c r="K3315" s="57"/>
      <c r="L3315" s="58"/>
      <c r="M3315" s="59"/>
      <c r="N3315" s="69"/>
      <c r="O3315" s="70"/>
      <c r="P3315" s="69"/>
      <c r="Q3315" s="71"/>
      <c r="R3315" s="71"/>
      <c r="S3315" s="70"/>
      <c r="T3315" s="69"/>
      <c r="U3315" s="70"/>
      <c r="V3315" s="55"/>
      <c r="W3315" s="56"/>
      <c r="X3315" s="57"/>
    </row>
    <row r="3316" spans="1:24" ht="18.75" customHeight="1">
      <c r="A3316" s="2"/>
      <c r="B3316" s="2"/>
      <c r="C3316" s="2"/>
      <c r="D3316" s="2"/>
      <c r="E3316" s="55"/>
      <c r="F3316" s="56"/>
      <c r="G3316" s="56"/>
      <c r="H3316" s="56"/>
      <c r="I3316" s="56"/>
      <c r="J3316" s="56"/>
      <c r="K3316" s="57"/>
      <c r="L3316" s="58"/>
      <c r="M3316" s="59"/>
      <c r="N3316" s="69"/>
      <c r="O3316" s="70"/>
      <c r="P3316" s="69"/>
      <c r="Q3316" s="71"/>
      <c r="R3316" s="71"/>
      <c r="S3316" s="70"/>
      <c r="T3316" s="69"/>
      <c r="U3316" s="70"/>
      <c r="V3316" s="55"/>
      <c r="W3316" s="56"/>
      <c r="X3316" s="57"/>
    </row>
    <row r="3317" spans="1:24" ht="18.75" customHeight="1">
      <c r="A3317" s="2"/>
      <c r="B3317" s="2"/>
      <c r="C3317" s="2"/>
      <c r="D3317" s="2"/>
      <c r="E3317" s="55"/>
      <c r="F3317" s="56"/>
      <c r="G3317" s="56"/>
      <c r="H3317" s="56"/>
      <c r="I3317" s="56"/>
      <c r="J3317" s="56"/>
      <c r="K3317" s="57"/>
      <c r="L3317" s="58"/>
      <c r="M3317" s="59"/>
      <c r="N3317" s="69"/>
      <c r="O3317" s="70"/>
      <c r="P3317" s="69"/>
      <c r="Q3317" s="71"/>
      <c r="R3317" s="71"/>
      <c r="S3317" s="70"/>
      <c r="T3317" s="69"/>
      <c r="U3317" s="70"/>
      <c r="V3317" s="55"/>
      <c r="W3317" s="56"/>
      <c r="X3317" s="57"/>
    </row>
    <row r="3318" spans="1:24" ht="18.75" customHeight="1">
      <c r="A3318" s="2"/>
      <c r="B3318" s="2"/>
      <c r="C3318" s="2"/>
      <c r="D3318" s="2"/>
      <c r="E3318" s="55"/>
      <c r="F3318" s="56"/>
      <c r="G3318" s="56"/>
      <c r="H3318" s="56"/>
      <c r="I3318" s="56"/>
      <c r="J3318" s="56"/>
      <c r="K3318" s="57"/>
      <c r="L3318" s="58"/>
      <c r="M3318" s="59"/>
      <c r="N3318" s="69"/>
      <c r="O3318" s="70"/>
      <c r="P3318" s="69"/>
      <c r="Q3318" s="71"/>
      <c r="R3318" s="71"/>
      <c r="S3318" s="70"/>
      <c r="T3318" s="69"/>
      <c r="U3318" s="70"/>
      <c r="V3318" s="55"/>
      <c r="W3318" s="56"/>
      <c r="X3318" s="57"/>
    </row>
    <row r="3319" spans="1:24" ht="18.75" customHeight="1">
      <c r="A3319" s="2"/>
      <c r="B3319" s="2"/>
      <c r="C3319" s="2"/>
      <c r="D3319" s="2"/>
      <c r="E3319" s="55"/>
      <c r="F3319" s="56"/>
      <c r="G3319" s="56"/>
      <c r="H3319" s="56"/>
      <c r="I3319" s="56"/>
      <c r="J3319" s="56"/>
      <c r="K3319" s="57"/>
      <c r="L3319" s="58"/>
      <c r="M3319" s="59"/>
      <c r="N3319" s="69"/>
      <c r="O3319" s="70"/>
      <c r="P3319" s="69"/>
      <c r="Q3319" s="71"/>
      <c r="R3319" s="71"/>
      <c r="S3319" s="70"/>
      <c r="T3319" s="69"/>
      <c r="U3319" s="70"/>
      <c r="V3319" s="55"/>
      <c r="W3319" s="56"/>
      <c r="X3319" s="57"/>
    </row>
    <row r="3320" spans="1:24" ht="18.75" customHeight="1">
      <c r="A3320" s="2"/>
      <c r="B3320" s="2"/>
      <c r="C3320" s="2"/>
      <c r="D3320" s="2"/>
      <c r="E3320" s="55"/>
      <c r="F3320" s="56"/>
      <c r="G3320" s="56"/>
      <c r="H3320" s="56"/>
      <c r="I3320" s="56"/>
      <c r="J3320" s="56"/>
      <c r="K3320" s="57"/>
      <c r="L3320" s="58"/>
      <c r="M3320" s="59"/>
      <c r="N3320" s="69"/>
      <c r="O3320" s="70"/>
      <c r="P3320" s="69"/>
      <c r="Q3320" s="71"/>
      <c r="R3320" s="71"/>
      <c r="S3320" s="70"/>
      <c r="T3320" s="69"/>
      <c r="U3320" s="70"/>
      <c r="V3320" s="55"/>
      <c r="W3320" s="56"/>
      <c r="X3320" s="57"/>
    </row>
    <row r="3321" spans="1:24" ht="37.65" customHeight="1">
      <c r="A3321" s="2"/>
      <c r="B3321" s="2"/>
      <c r="C3321" s="2"/>
      <c r="D3321" s="2"/>
      <c r="E3321" s="55" t="s">
        <v>3410</v>
      </c>
      <c r="F3321" s="56"/>
      <c r="G3321" s="56"/>
      <c r="H3321" s="56"/>
      <c r="I3321" s="56"/>
      <c r="J3321" s="56"/>
      <c r="K3321" s="56"/>
      <c r="L3321" s="56"/>
      <c r="M3321" s="57"/>
      <c r="N3321" s="58" t="s">
        <v>3799</v>
      </c>
      <c r="O3321" s="60"/>
      <c r="P3321" s="60"/>
      <c r="Q3321" s="60"/>
      <c r="R3321" s="60"/>
      <c r="S3321" s="59"/>
      <c r="T3321" s="72" t="str">
        <f>IF(COUNT(T3311,N3311)=2,IF(N3311=0,"-",ROUND(T3311/N3311,2)),"-")</f>
        <v>-</v>
      </c>
      <c r="U3321" s="73"/>
      <c r="V3321" s="55"/>
      <c r="W3321" s="56"/>
      <c r="X3321" s="57"/>
    </row>
    <row r="3322" spans="1:24" ht="49.5" customHeight="1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</row>
    <row r="3323" spans="1:24" ht="12" customHeight="1">
      <c r="A3323" s="2"/>
      <c r="B3323" s="2"/>
      <c r="C3323" s="75" t="s">
        <v>42</v>
      </c>
      <c r="D3323" s="75"/>
      <c r="E3323" s="75"/>
      <c r="F3323" s="75"/>
      <c r="G3323" s="75"/>
      <c r="H3323" s="2"/>
      <c r="I3323" s="75" t="s">
        <v>43</v>
      </c>
      <c r="J3323" s="75"/>
      <c r="K3323" s="2"/>
      <c r="L3323" s="2"/>
      <c r="M3323" s="75" t="s">
        <v>44</v>
      </c>
      <c r="N3323" s="75"/>
      <c r="O3323" s="2"/>
      <c r="P3323" s="2"/>
      <c r="Q3323" s="10" t="s">
        <v>43</v>
      </c>
      <c r="R3323" s="2"/>
      <c r="S3323" s="2"/>
      <c r="T3323" s="2"/>
      <c r="U3323" s="2"/>
      <c r="V3323" s="2"/>
      <c r="W3323" s="2"/>
      <c r="X3323" s="2"/>
    </row>
    <row r="3324" spans="1:24" ht="6.45" customHeight="1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</row>
    <row r="3325" spans="1:24" ht="20.85" customHeight="1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</row>
    <row r="3326" spans="1:24" ht="18" customHeight="1">
      <c r="A3326" s="74" t="s">
        <v>0</v>
      </c>
      <c r="B3326" s="74"/>
      <c r="C3326" s="74"/>
      <c r="D3326" s="74"/>
      <c r="E3326" s="74"/>
      <c r="F3326" s="74"/>
      <c r="G3326" s="74"/>
      <c r="H3326" s="74"/>
      <c r="I3326" s="74"/>
      <c r="J3326" s="74"/>
      <c r="K3326" s="74"/>
      <c r="L3326" s="74"/>
      <c r="M3326" s="74"/>
      <c r="N3326" s="74"/>
      <c r="O3326" s="74"/>
      <c r="P3326" s="74"/>
      <c r="Q3326" s="74"/>
      <c r="R3326" s="74"/>
      <c r="S3326" s="74"/>
      <c r="T3326" s="74"/>
      <c r="U3326" s="74"/>
      <c r="V3326" s="74"/>
      <c r="W3326" s="74"/>
      <c r="X3326" s="74"/>
    </row>
    <row r="3327" spans="1:24" ht="6" customHeight="1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</row>
    <row r="3328" spans="1:24" ht="18" customHeight="1">
      <c r="A3328" s="74" t="s">
        <v>3387</v>
      </c>
      <c r="B3328" s="74"/>
      <c r="C3328" s="74"/>
      <c r="D3328" s="74"/>
      <c r="E3328" s="74"/>
      <c r="F3328" s="74"/>
      <c r="G3328" s="74"/>
      <c r="H3328" s="74"/>
      <c r="I3328" s="74"/>
      <c r="J3328" s="74"/>
      <c r="K3328" s="74"/>
      <c r="L3328" s="74"/>
      <c r="M3328" s="74"/>
      <c r="N3328" s="74"/>
      <c r="O3328" s="74"/>
      <c r="P3328" s="74"/>
      <c r="Q3328" s="74"/>
      <c r="R3328" s="74"/>
      <c r="S3328" s="74"/>
      <c r="T3328" s="74"/>
      <c r="U3328" s="74"/>
      <c r="V3328" s="74"/>
      <c r="W3328" s="74"/>
      <c r="X3328" s="74"/>
    </row>
    <row r="3329" spans="1:24" ht="4.05" customHeight="1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</row>
    <row r="3330" spans="1:24" ht="12" customHeight="1">
      <c r="A3330" s="2"/>
      <c r="B3330" s="2"/>
      <c r="C3330" s="2"/>
      <c r="D3330" s="2"/>
      <c r="E3330" s="2"/>
      <c r="F3330" s="75" t="s">
        <v>3388</v>
      </c>
      <c r="G3330" s="75"/>
      <c r="H3330" s="75"/>
      <c r="I3330" s="75"/>
      <c r="J3330" s="75"/>
      <c r="K3330" s="75"/>
      <c r="L3330" s="75"/>
      <c r="M3330" s="75"/>
      <c r="N3330" s="75"/>
      <c r="O3330" s="75"/>
      <c r="P3330" s="75"/>
      <c r="Q3330" s="75"/>
      <c r="R3330" s="75"/>
      <c r="S3330" s="2"/>
      <c r="T3330" s="2"/>
      <c r="U3330" s="2"/>
      <c r="V3330" s="2"/>
      <c r="W3330" s="2"/>
      <c r="X3330" s="2"/>
    </row>
    <row r="3331" spans="1:24" ht="1.05" customHeight="1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</row>
    <row r="3332" spans="1:24" ht="2.7" customHeight="1">
      <c r="A3332" s="2"/>
      <c r="B3332" s="2"/>
      <c r="C3332" s="2"/>
      <c r="D3332" s="2"/>
      <c r="E3332" s="2"/>
      <c r="F3332" s="75" t="s">
        <v>3389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</row>
    <row r="3333" spans="1:24" ht="9.15" customHeight="1">
      <c r="A3333" s="2"/>
      <c r="B3333" s="2"/>
      <c r="C3333" s="2"/>
      <c r="D3333" s="2"/>
      <c r="E3333" s="2"/>
      <c r="F3333" s="75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76" t="s">
        <v>2</v>
      </c>
      <c r="V3333" s="76"/>
      <c r="W3333" s="76"/>
      <c r="X3333" s="76"/>
    </row>
    <row r="3334" spans="1:24" ht="2.7" customHeight="1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76"/>
      <c r="V3334" s="76"/>
      <c r="W3334" s="76"/>
      <c r="X3334" s="76"/>
    </row>
    <row r="3335" spans="1:24" ht="0.45" customHeight="1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</row>
    <row r="3336" spans="1:24" ht="2.1" customHeight="1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75" t="s">
        <v>3867</v>
      </c>
      <c r="V3336" s="75"/>
      <c r="W3336" s="75"/>
      <c r="X3336" s="2"/>
    </row>
    <row r="3337" spans="1:24" ht="9.75" customHeight="1">
      <c r="A3337" s="2"/>
      <c r="B3337" s="75" t="s">
        <v>3391</v>
      </c>
      <c r="C3337" s="75"/>
      <c r="D3337" s="2"/>
      <c r="E3337" s="2"/>
      <c r="F3337" s="75" t="s">
        <v>3392</v>
      </c>
      <c r="G3337" s="75"/>
      <c r="H3337" s="75"/>
      <c r="I3337" s="75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75"/>
      <c r="V3337" s="75"/>
      <c r="W3337" s="75"/>
      <c r="X3337" s="2"/>
    </row>
    <row r="3338" spans="1:24" ht="2.1" customHeight="1">
      <c r="A3338" s="2"/>
      <c r="B3338" s="75"/>
      <c r="C3338" s="75"/>
      <c r="D3338" s="2"/>
      <c r="E3338" s="2"/>
      <c r="F3338" s="75"/>
      <c r="G3338" s="75"/>
      <c r="H3338" s="75"/>
      <c r="I3338" s="75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</row>
    <row r="3339" spans="1:24" ht="1.8" customHeight="1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</row>
    <row r="3340" spans="1:24" ht="36.75" customHeight="1">
      <c r="A3340" s="49" t="s">
        <v>426</v>
      </c>
      <c r="B3340" s="50"/>
      <c r="C3340" s="50"/>
      <c r="D3340" s="51"/>
      <c r="E3340" s="49" t="s">
        <v>3868</v>
      </c>
      <c r="F3340" s="50"/>
      <c r="G3340" s="50"/>
      <c r="H3340" s="50"/>
      <c r="I3340" s="50"/>
      <c r="J3340" s="50"/>
      <c r="K3340" s="50"/>
      <c r="L3340" s="50"/>
      <c r="M3340" s="51"/>
      <c r="N3340" s="52" t="s">
        <v>3775</v>
      </c>
      <c r="O3340" s="53"/>
      <c r="P3340" s="53"/>
      <c r="Q3340" s="53"/>
      <c r="R3340" s="53"/>
      <c r="S3340" s="54"/>
      <c r="T3340" s="49" t="s">
        <v>3869</v>
      </c>
      <c r="U3340" s="50"/>
      <c r="V3340" s="50"/>
      <c r="W3340" s="50"/>
      <c r="X3340" s="51"/>
    </row>
    <row r="3341" spans="1:24" ht="18.75" customHeight="1">
      <c r="A3341" s="2"/>
      <c r="B3341" s="2"/>
      <c r="C3341" s="2"/>
      <c r="D3341" s="2"/>
      <c r="E3341" s="55" t="s">
        <v>3396</v>
      </c>
      <c r="F3341" s="56"/>
      <c r="G3341" s="56"/>
      <c r="H3341" s="56"/>
      <c r="I3341" s="56"/>
      <c r="J3341" s="56"/>
      <c r="K3341" s="57"/>
      <c r="L3341" s="58" t="s">
        <v>3397</v>
      </c>
      <c r="M3341" s="59"/>
      <c r="N3341" s="58" t="s">
        <v>3398</v>
      </c>
      <c r="O3341" s="59"/>
      <c r="P3341" s="58" t="s">
        <v>3399</v>
      </c>
      <c r="Q3341" s="60"/>
      <c r="R3341" s="60"/>
      <c r="S3341" s="59"/>
      <c r="T3341" s="58" t="s">
        <v>3400</v>
      </c>
      <c r="U3341" s="59"/>
      <c r="V3341" s="58" t="s">
        <v>53</v>
      </c>
      <c r="W3341" s="60"/>
      <c r="X3341" s="59"/>
    </row>
    <row r="3342" spans="1:24" ht="37.65" customHeight="1">
      <c r="A3342" s="2"/>
      <c r="B3342" s="2"/>
      <c r="C3342" s="2"/>
      <c r="D3342" s="2"/>
      <c r="E3342" s="55" t="s">
        <v>3779</v>
      </c>
      <c r="F3342" s="56"/>
      <c r="G3342" s="56"/>
      <c r="H3342" s="56"/>
      <c r="I3342" s="56"/>
      <c r="J3342" s="56"/>
      <c r="K3342" s="57"/>
      <c r="L3342" s="58" t="s">
        <v>384</v>
      </c>
      <c r="M3342" s="59"/>
      <c r="N3342" s="61">
        <v>1</v>
      </c>
      <c r="O3342" s="62"/>
      <c r="P3342" s="63"/>
      <c r="Q3342" s="64"/>
      <c r="R3342" s="64"/>
      <c r="S3342" s="65"/>
      <c r="T3342" s="63" t="str">
        <f t="shared" ref="T3342:T3350" si="53">IF(COUNT(N3342,P3342)=2,ROUND(N3342*P3342,2),"-
-")</f>
        <v>-
-</v>
      </c>
      <c r="U3342" s="65"/>
      <c r="V3342" s="55" t="s">
        <v>3780</v>
      </c>
      <c r="W3342" s="56"/>
      <c r="X3342" s="57"/>
    </row>
    <row r="3343" spans="1:24" ht="37.65" customHeight="1">
      <c r="A3343" s="2"/>
      <c r="B3343" s="2"/>
      <c r="C3343" s="2"/>
      <c r="D3343" s="2"/>
      <c r="E3343" s="55" t="s">
        <v>3781</v>
      </c>
      <c r="F3343" s="56"/>
      <c r="G3343" s="56"/>
      <c r="H3343" s="56"/>
      <c r="I3343" s="56"/>
      <c r="J3343" s="56"/>
      <c r="K3343" s="57"/>
      <c r="L3343" s="58" t="s">
        <v>384</v>
      </c>
      <c r="M3343" s="59"/>
      <c r="N3343" s="61">
        <v>1</v>
      </c>
      <c r="O3343" s="62"/>
      <c r="P3343" s="63"/>
      <c r="Q3343" s="64"/>
      <c r="R3343" s="64"/>
      <c r="S3343" s="65"/>
      <c r="T3343" s="63" t="str">
        <f t="shared" si="53"/>
        <v>-
-</v>
      </c>
      <c r="U3343" s="65"/>
      <c r="V3343" s="55" t="s">
        <v>3782</v>
      </c>
      <c r="W3343" s="56"/>
      <c r="X3343" s="57"/>
    </row>
    <row r="3344" spans="1:24" ht="37.65" customHeight="1">
      <c r="A3344" s="2"/>
      <c r="B3344" s="2"/>
      <c r="C3344" s="2"/>
      <c r="D3344" s="2"/>
      <c r="E3344" s="55" t="s">
        <v>3832</v>
      </c>
      <c r="F3344" s="56"/>
      <c r="G3344" s="56"/>
      <c r="H3344" s="56"/>
      <c r="I3344" s="56"/>
      <c r="J3344" s="56"/>
      <c r="K3344" s="57"/>
      <c r="L3344" s="58" t="s">
        <v>122</v>
      </c>
      <c r="M3344" s="59"/>
      <c r="N3344" s="61">
        <v>1</v>
      </c>
      <c r="O3344" s="62"/>
      <c r="P3344" s="63"/>
      <c r="Q3344" s="64"/>
      <c r="R3344" s="64"/>
      <c r="S3344" s="65"/>
      <c r="T3344" s="63" t="str">
        <f t="shared" si="53"/>
        <v>-
-</v>
      </c>
      <c r="U3344" s="65"/>
      <c r="V3344" s="55" t="s">
        <v>3833</v>
      </c>
      <c r="W3344" s="56"/>
      <c r="X3344" s="57"/>
    </row>
    <row r="3345" spans="1:24" ht="37.65" customHeight="1">
      <c r="A3345" s="2"/>
      <c r="B3345" s="2"/>
      <c r="C3345" s="2"/>
      <c r="D3345" s="2"/>
      <c r="E3345" s="55" t="s">
        <v>3870</v>
      </c>
      <c r="F3345" s="56"/>
      <c r="G3345" s="56"/>
      <c r="H3345" s="56"/>
      <c r="I3345" s="56"/>
      <c r="J3345" s="56"/>
      <c r="K3345" s="57"/>
      <c r="L3345" s="58" t="s">
        <v>138</v>
      </c>
      <c r="M3345" s="59"/>
      <c r="N3345" s="61">
        <v>2</v>
      </c>
      <c r="O3345" s="62"/>
      <c r="P3345" s="63"/>
      <c r="Q3345" s="64"/>
      <c r="R3345" s="64"/>
      <c r="S3345" s="65"/>
      <c r="T3345" s="63" t="str">
        <f t="shared" si="53"/>
        <v>-
-</v>
      </c>
      <c r="U3345" s="65"/>
      <c r="V3345" s="55" t="s">
        <v>3871</v>
      </c>
      <c r="W3345" s="56"/>
      <c r="X3345" s="57"/>
    </row>
    <row r="3346" spans="1:24" ht="37.65" customHeight="1">
      <c r="A3346" s="2"/>
      <c r="B3346" s="2"/>
      <c r="C3346" s="2"/>
      <c r="D3346" s="2"/>
      <c r="E3346" s="55" t="s">
        <v>3872</v>
      </c>
      <c r="F3346" s="56"/>
      <c r="G3346" s="56"/>
      <c r="H3346" s="56"/>
      <c r="I3346" s="56"/>
      <c r="J3346" s="56"/>
      <c r="K3346" s="57"/>
      <c r="L3346" s="58" t="s">
        <v>122</v>
      </c>
      <c r="M3346" s="59"/>
      <c r="N3346" s="61">
        <v>1</v>
      </c>
      <c r="O3346" s="62"/>
      <c r="P3346" s="63"/>
      <c r="Q3346" s="64"/>
      <c r="R3346" s="64"/>
      <c r="S3346" s="65"/>
      <c r="T3346" s="63" t="str">
        <f t="shared" si="53"/>
        <v>-
-</v>
      </c>
      <c r="U3346" s="65"/>
      <c r="V3346" s="55" t="s">
        <v>3873</v>
      </c>
      <c r="W3346" s="56"/>
      <c r="X3346" s="57"/>
    </row>
    <row r="3347" spans="1:24" ht="37.65" customHeight="1">
      <c r="A3347" s="2"/>
      <c r="B3347" s="2"/>
      <c r="C3347" s="2"/>
      <c r="D3347" s="2"/>
      <c r="E3347" s="55" t="s">
        <v>3874</v>
      </c>
      <c r="F3347" s="56"/>
      <c r="G3347" s="56"/>
      <c r="H3347" s="56"/>
      <c r="I3347" s="56"/>
      <c r="J3347" s="56"/>
      <c r="K3347" s="57"/>
      <c r="L3347" s="58" t="s">
        <v>122</v>
      </c>
      <c r="M3347" s="59"/>
      <c r="N3347" s="61">
        <v>1</v>
      </c>
      <c r="O3347" s="62"/>
      <c r="P3347" s="63"/>
      <c r="Q3347" s="64"/>
      <c r="R3347" s="64"/>
      <c r="S3347" s="65"/>
      <c r="T3347" s="63" t="str">
        <f t="shared" si="53"/>
        <v>-
-</v>
      </c>
      <c r="U3347" s="65"/>
      <c r="V3347" s="55" t="s">
        <v>3875</v>
      </c>
      <c r="W3347" s="56"/>
      <c r="X3347" s="57"/>
    </row>
    <row r="3348" spans="1:24" ht="37.65" customHeight="1">
      <c r="A3348" s="2"/>
      <c r="B3348" s="2"/>
      <c r="C3348" s="2"/>
      <c r="D3348" s="2"/>
      <c r="E3348" s="55" t="s">
        <v>3783</v>
      </c>
      <c r="F3348" s="56"/>
      <c r="G3348" s="56"/>
      <c r="H3348" s="56"/>
      <c r="I3348" s="56"/>
      <c r="J3348" s="56"/>
      <c r="K3348" s="57"/>
      <c r="L3348" s="58" t="s">
        <v>58</v>
      </c>
      <c r="M3348" s="59"/>
      <c r="N3348" s="61">
        <v>4.5</v>
      </c>
      <c r="O3348" s="62"/>
      <c r="P3348" s="63"/>
      <c r="Q3348" s="64"/>
      <c r="R3348" s="64"/>
      <c r="S3348" s="65"/>
      <c r="T3348" s="63" t="str">
        <f t="shared" si="53"/>
        <v>-
-</v>
      </c>
      <c r="U3348" s="65"/>
      <c r="V3348" s="55" t="s">
        <v>3784</v>
      </c>
      <c r="W3348" s="56"/>
      <c r="X3348" s="57"/>
    </row>
    <row r="3349" spans="1:24" ht="37.65" customHeight="1">
      <c r="A3349" s="2"/>
      <c r="B3349" s="2"/>
      <c r="C3349" s="2"/>
      <c r="D3349" s="2"/>
      <c r="E3349" s="55" t="s">
        <v>3795</v>
      </c>
      <c r="F3349" s="56"/>
      <c r="G3349" s="56"/>
      <c r="H3349" s="56"/>
      <c r="I3349" s="56"/>
      <c r="J3349" s="56"/>
      <c r="K3349" s="57"/>
      <c r="L3349" s="58" t="s">
        <v>65</v>
      </c>
      <c r="M3349" s="59"/>
      <c r="N3349" s="61">
        <v>1</v>
      </c>
      <c r="O3349" s="62"/>
      <c r="P3349" s="63"/>
      <c r="Q3349" s="64"/>
      <c r="R3349" s="64"/>
      <c r="S3349" s="65"/>
      <c r="T3349" s="63" t="str">
        <f t="shared" si="53"/>
        <v>-
-</v>
      </c>
      <c r="U3349" s="65"/>
      <c r="V3349" s="55" t="s">
        <v>3796</v>
      </c>
      <c r="W3349" s="56"/>
      <c r="X3349" s="57"/>
    </row>
    <row r="3350" spans="1:24" ht="37.65" customHeight="1">
      <c r="A3350" s="2"/>
      <c r="B3350" s="2"/>
      <c r="C3350" s="2"/>
      <c r="D3350" s="2"/>
      <c r="E3350" s="55" t="s">
        <v>3825</v>
      </c>
      <c r="F3350" s="56"/>
      <c r="G3350" s="56"/>
      <c r="H3350" s="56"/>
      <c r="I3350" s="56"/>
      <c r="J3350" s="56"/>
      <c r="K3350" s="57"/>
      <c r="L3350" s="58" t="s">
        <v>58</v>
      </c>
      <c r="M3350" s="59"/>
      <c r="N3350" s="61">
        <v>2.4</v>
      </c>
      <c r="O3350" s="62"/>
      <c r="P3350" s="63"/>
      <c r="Q3350" s="64"/>
      <c r="R3350" s="64"/>
      <c r="S3350" s="65"/>
      <c r="T3350" s="63" t="str">
        <f t="shared" si="53"/>
        <v>-
-</v>
      </c>
      <c r="U3350" s="65"/>
      <c r="V3350" s="55" t="s">
        <v>3826</v>
      </c>
      <c r="W3350" s="56"/>
      <c r="X3350" s="57"/>
    </row>
    <row r="3351" spans="1:24" ht="18.75" customHeight="1">
      <c r="A3351" s="2"/>
      <c r="B3351" s="2"/>
      <c r="C3351" s="2"/>
      <c r="D3351" s="2"/>
      <c r="E3351" s="55" t="s">
        <v>3405</v>
      </c>
      <c r="F3351" s="56"/>
      <c r="G3351" s="56"/>
      <c r="H3351" s="56"/>
      <c r="I3351" s="56"/>
      <c r="J3351" s="56"/>
      <c r="K3351" s="57"/>
      <c r="L3351" s="58" t="s">
        <v>65</v>
      </c>
      <c r="M3351" s="59"/>
      <c r="N3351" s="61">
        <v>1</v>
      </c>
      <c r="O3351" s="62"/>
      <c r="P3351" s="63"/>
      <c r="Q3351" s="64"/>
      <c r="R3351" s="64"/>
      <c r="S3351" s="65"/>
      <c r="T3351" s="63" t="str">
        <f>IF(COUNT(N3351,P3351)=2,ROUND(N3351*P3351,2),"-")</f>
        <v>-</v>
      </c>
      <c r="U3351" s="65"/>
      <c r="V3351" s="55" t="s">
        <v>3572</v>
      </c>
      <c r="W3351" s="56"/>
      <c r="X3351" s="57"/>
    </row>
    <row r="3352" spans="1:24" ht="18.75" customHeight="1">
      <c r="A3352" s="2"/>
      <c r="B3352" s="2"/>
      <c r="C3352" s="2"/>
      <c r="D3352" s="2"/>
      <c r="E3352" s="55" t="s">
        <v>3407</v>
      </c>
      <c r="F3352" s="56"/>
      <c r="G3352" s="56"/>
      <c r="H3352" s="56"/>
      <c r="I3352" s="56"/>
      <c r="J3352" s="56"/>
      <c r="K3352" s="57"/>
      <c r="L3352" s="58" t="s">
        <v>65</v>
      </c>
      <c r="M3352" s="59"/>
      <c r="N3352" s="61">
        <v>1</v>
      </c>
      <c r="O3352" s="62"/>
      <c r="P3352" s="63" t="str">
        <f>IF(COUNT(T3342,T3343,T3344,T3345,T3346,T3347,T3348,T3349,T3350,T3351)=10,ROUND(SUM(T3342,T3343,T3344,T3345,T3346,T3347,T3348,T3349,T3350,T3351)*0.02,2),"")</f>
        <v/>
      </c>
      <c r="Q3352" s="64"/>
      <c r="R3352" s="64"/>
      <c r="S3352" s="65"/>
      <c r="T3352" s="63" t="str">
        <f>IF(COUNT(N3352,P3352)=2,ROUND(N3352*P3352,2),"-")</f>
        <v>-</v>
      </c>
      <c r="U3352" s="65"/>
      <c r="V3352" s="55" t="s">
        <v>3408</v>
      </c>
      <c r="W3352" s="56"/>
      <c r="X3352" s="57"/>
    </row>
    <row r="3353" spans="1:24" ht="18.899999999999999" customHeight="1">
      <c r="A3353" s="2"/>
      <c r="B3353" s="2"/>
      <c r="C3353" s="2"/>
      <c r="D3353" s="2"/>
      <c r="E3353" s="55" t="s">
        <v>3409</v>
      </c>
      <c r="F3353" s="56"/>
      <c r="G3353" s="56"/>
      <c r="H3353" s="56"/>
      <c r="I3353" s="56"/>
      <c r="J3353" s="56"/>
      <c r="K3353" s="57"/>
      <c r="L3353" s="58" t="s">
        <v>384</v>
      </c>
      <c r="M3353" s="59"/>
      <c r="N3353" s="61">
        <v>1</v>
      </c>
      <c r="O3353" s="62"/>
      <c r="P3353" s="66"/>
      <c r="Q3353" s="67"/>
      <c r="R3353" s="67"/>
      <c r="S3353" s="68"/>
      <c r="T3353" s="63" t="str">
        <f>IF(COUNT(T3342,T3343,T3344,T3345,T3346,T3347,T3348,T3349,T3350,T3351,T3352)=11,SUM(T3342,T3343,T3344,T3345,T3346,T3347,T3348,T3349,T3350,T3351,T3352),"-")</f>
        <v>-</v>
      </c>
      <c r="U3353" s="65"/>
      <c r="V3353" s="55"/>
      <c r="W3353" s="56"/>
      <c r="X3353" s="57"/>
    </row>
    <row r="3354" spans="1:24" ht="18.75" customHeight="1">
      <c r="A3354" s="2"/>
      <c r="B3354" s="2"/>
      <c r="C3354" s="2"/>
      <c r="D3354" s="2"/>
      <c r="E3354" s="55"/>
      <c r="F3354" s="56"/>
      <c r="G3354" s="56"/>
      <c r="H3354" s="56"/>
      <c r="I3354" s="56"/>
      <c r="J3354" s="56"/>
      <c r="K3354" s="57"/>
      <c r="L3354" s="58"/>
      <c r="M3354" s="59"/>
      <c r="N3354" s="69"/>
      <c r="O3354" s="70"/>
      <c r="P3354" s="69"/>
      <c r="Q3354" s="71"/>
      <c r="R3354" s="71"/>
      <c r="S3354" s="70"/>
      <c r="T3354" s="69"/>
      <c r="U3354" s="70"/>
      <c r="V3354" s="55"/>
      <c r="W3354" s="56"/>
      <c r="X3354" s="57"/>
    </row>
    <row r="3355" spans="1:24" ht="18.75" customHeight="1">
      <c r="A3355" s="2"/>
      <c r="B3355" s="2"/>
      <c r="C3355" s="2"/>
      <c r="D3355" s="2"/>
      <c r="E3355" s="55"/>
      <c r="F3355" s="56"/>
      <c r="G3355" s="56"/>
      <c r="H3355" s="56"/>
      <c r="I3355" s="56"/>
      <c r="J3355" s="56"/>
      <c r="K3355" s="57"/>
      <c r="L3355" s="58"/>
      <c r="M3355" s="59"/>
      <c r="N3355" s="69"/>
      <c r="O3355" s="70"/>
      <c r="P3355" s="69"/>
      <c r="Q3355" s="71"/>
      <c r="R3355" s="71"/>
      <c r="S3355" s="70"/>
      <c r="T3355" s="69"/>
      <c r="U3355" s="70"/>
      <c r="V3355" s="55"/>
      <c r="W3355" s="56"/>
      <c r="X3355" s="57"/>
    </row>
    <row r="3356" spans="1:24" ht="18.75" customHeight="1">
      <c r="A3356" s="2"/>
      <c r="B3356" s="2"/>
      <c r="C3356" s="2"/>
      <c r="D3356" s="2"/>
      <c r="E3356" s="55"/>
      <c r="F3356" s="56"/>
      <c r="G3356" s="56"/>
      <c r="H3356" s="56"/>
      <c r="I3356" s="56"/>
      <c r="J3356" s="56"/>
      <c r="K3356" s="57"/>
      <c r="L3356" s="58"/>
      <c r="M3356" s="59"/>
      <c r="N3356" s="69"/>
      <c r="O3356" s="70"/>
      <c r="P3356" s="69"/>
      <c r="Q3356" s="71"/>
      <c r="R3356" s="71"/>
      <c r="S3356" s="70"/>
      <c r="T3356" s="69"/>
      <c r="U3356" s="70"/>
      <c r="V3356" s="55"/>
      <c r="W3356" s="56"/>
      <c r="X3356" s="57"/>
    </row>
    <row r="3357" spans="1:24" ht="18.75" customHeight="1">
      <c r="A3357" s="2"/>
      <c r="B3357" s="2"/>
      <c r="C3357" s="2"/>
      <c r="D3357" s="2"/>
      <c r="E3357" s="55"/>
      <c r="F3357" s="56"/>
      <c r="G3357" s="56"/>
      <c r="H3357" s="56"/>
      <c r="I3357" s="56"/>
      <c r="J3357" s="56"/>
      <c r="K3357" s="57"/>
      <c r="L3357" s="58"/>
      <c r="M3357" s="59"/>
      <c r="N3357" s="69"/>
      <c r="O3357" s="70"/>
      <c r="P3357" s="69"/>
      <c r="Q3357" s="71"/>
      <c r="R3357" s="71"/>
      <c r="S3357" s="70"/>
      <c r="T3357" s="69"/>
      <c r="U3357" s="70"/>
      <c r="V3357" s="55"/>
      <c r="W3357" s="56"/>
      <c r="X3357" s="57"/>
    </row>
    <row r="3358" spans="1:24" ht="18.75" customHeight="1">
      <c r="A3358" s="2"/>
      <c r="B3358" s="2"/>
      <c r="C3358" s="2"/>
      <c r="D3358" s="2"/>
      <c r="E3358" s="55"/>
      <c r="F3358" s="56"/>
      <c r="G3358" s="56"/>
      <c r="H3358" s="56"/>
      <c r="I3358" s="56"/>
      <c r="J3358" s="56"/>
      <c r="K3358" s="57"/>
      <c r="L3358" s="58"/>
      <c r="M3358" s="59"/>
      <c r="N3358" s="69"/>
      <c r="O3358" s="70"/>
      <c r="P3358" s="69"/>
      <c r="Q3358" s="71"/>
      <c r="R3358" s="71"/>
      <c r="S3358" s="70"/>
      <c r="T3358" s="69"/>
      <c r="U3358" s="70"/>
      <c r="V3358" s="55"/>
      <c r="W3358" s="56"/>
      <c r="X3358" s="57"/>
    </row>
    <row r="3359" spans="1:24" ht="18.75" customHeight="1">
      <c r="A3359" s="2"/>
      <c r="B3359" s="2"/>
      <c r="C3359" s="2"/>
      <c r="D3359" s="2"/>
      <c r="E3359" s="55"/>
      <c r="F3359" s="56"/>
      <c r="G3359" s="56"/>
      <c r="H3359" s="56"/>
      <c r="I3359" s="56"/>
      <c r="J3359" s="56"/>
      <c r="K3359" s="57"/>
      <c r="L3359" s="58"/>
      <c r="M3359" s="59"/>
      <c r="N3359" s="69"/>
      <c r="O3359" s="70"/>
      <c r="P3359" s="69"/>
      <c r="Q3359" s="71"/>
      <c r="R3359" s="71"/>
      <c r="S3359" s="70"/>
      <c r="T3359" s="69"/>
      <c r="U3359" s="70"/>
      <c r="V3359" s="55"/>
      <c r="W3359" s="56"/>
      <c r="X3359" s="57"/>
    </row>
    <row r="3360" spans="1:24" ht="18.75" customHeight="1">
      <c r="A3360" s="2"/>
      <c r="B3360" s="2"/>
      <c r="C3360" s="2"/>
      <c r="D3360" s="2"/>
      <c r="E3360" s="55"/>
      <c r="F3360" s="56"/>
      <c r="G3360" s="56"/>
      <c r="H3360" s="56"/>
      <c r="I3360" s="56"/>
      <c r="J3360" s="56"/>
      <c r="K3360" s="57"/>
      <c r="L3360" s="58"/>
      <c r="M3360" s="59"/>
      <c r="N3360" s="69"/>
      <c r="O3360" s="70"/>
      <c r="P3360" s="69"/>
      <c r="Q3360" s="71"/>
      <c r="R3360" s="71"/>
      <c r="S3360" s="70"/>
      <c r="T3360" s="69"/>
      <c r="U3360" s="70"/>
      <c r="V3360" s="55"/>
      <c r="W3360" s="56"/>
      <c r="X3360" s="57"/>
    </row>
    <row r="3361" spans="1:24" ht="37.65" customHeight="1">
      <c r="A3361" s="2"/>
      <c r="B3361" s="2"/>
      <c r="C3361" s="2"/>
      <c r="D3361" s="2"/>
      <c r="E3361" s="55" t="s">
        <v>3410</v>
      </c>
      <c r="F3361" s="56"/>
      <c r="G3361" s="56"/>
      <c r="H3361" s="56"/>
      <c r="I3361" s="56"/>
      <c r="J3361" s="56"/>
      <c r="K3361" s="56"/>
      <c r="L3361" s="56"/>
      <c r="M3361" s="57"/>
      <c r="N3361" s="58" t="s">
        <v>3799</v>
      </c>
      <c r="O3361" s="60"/>
      <c r="P3361" s="60"/>
      <c r="Q3361" s="60"/>
      <c r="R3361" s="60"/>
      <c r="S3361" s="59"/>
      <c r="T3361" s="72" t="str">
        <f>IF(COUNT(T3353,N3353)=2,IF(N3353=0,"-",ROUND(T3353/N3353,2)),"-")</f>
        <v>-</v>
      </c>
      <c r="U3361" s="73"/>
      <c r="V3361" s="55"/>
      <c r="W3361" s="56"/>
      <c r="X3361" s="57"/>
    </row>
    <row r="3362" spans="1:24" ht="49.5" customHeight="1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</row>
    <row r="3363" spans="1:24" ht="12" customHeight="1">
      <c r="A3363" s="2"/>
      <c r="B3363" s="2"/>
      <c r="C3363" s="75" t="s">
        <v>42</v>
      </c>
      <c r="D3363" s="75"/>
      <c r="E3363" s="75"/>
      <c r="F3363" s="75"/>
      <c r="G3363" s="75"/>
      <c r="H3363" s="2"/>
      <c r="I3363" s="75" t="s">
        <v>43</v>
      </c>
      <c r="J3363" s="75"/>
      <c r="K3363" s="2"/>
      <c r="L3363" s="2"/>
      <c r="M3363" s="75" t="s">
        <v>44</v>
      </c>
      <c r="N3363" s="75"/>
      <c r="O3363" s="2"/>
      <c r="P3363" s="2"/>
      <c r="Q3363" s="10" t="s">
        <v>43</v>
      </c>
      <c r="R3363" s="2"/>
      <c r="S3363" s="2"/>
      <c r="T3363" s="2"/>
      <c r="U3363" s="2"/>
      <c r="V3363" s="2"/>
      <c r="W3363" s="2"/>
      <c r="X3363" s="2"/>
    </row>
    <row r="3364" spans="1:24" ht="6.45" customHeight="1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</row>
    <row r="3365" spans="1:24" ht="20.85" customHeight="1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</row>
    <row r="3366" spans="1:24" ht="18" customHeight="1">
      <c r="A3366" s="74" t="s">
        <v>0</v>
      </c>
      <c r="B3366" s="74"/>
      <c r="C3366" s="74"/>
      <c r="D3366" s="74"/>
      <c r="E3366" s="74"/>
      <c r="F3366" s="74"/>
      <c r="G3366" s="74"/>
      <c r="H3366" s="74"/>
      <c r="I3366" s="74"/>
      <c r="J3366" s="74"/>
      <c r="K3366" s="74"/>
      <c r="L3366" s="74"/>
      <c r="M3366" s="74"/>
      <c r="N3366" s="74"/>
      <c r="O3366" s="74"/>
      <c r="P3366" s="74"/>
      <c r="Q3366" s="74"/>
      <c r="R3366" s="74"/>
      <c r="S3366" s="74"/>
      <c r="T3366" s="74"/>
      <c r="U3366" s="74"/>
      <c r="V3366" s="74"/>
      <c r="W3366" s="74"/>
      <c r="X3366" s="74"/>
    </row>
    <row r="3367" spans="1:24" ht="6" customHeight="1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</row>
    <row r="3368" spans="1:24" ht="18" customHeight="1">
      <c r="A3368" s="74" t="s">
        <v>3387</v>
      </c>
      <c r="B3368" s="74"/>
      <c r="C3368" s="74"/>
      <c r="D3368" s="74"/>
      <c r="E3368" s="74"/>
      <c r="F3368" s="74"/>
      <c r="G3368" s="74"/>
      <c r="H3368" s="74"/>
      <c r="I3368" s="74"/>
      <c r="J3368" s="74"/>
      <c r="K3368" s="74"/>
      <c r="L3368" s="74"/>
      <c r="M3368" s="74"/>
      <c r="N3368" s="74"/>
      <c r="O3368" s="74"/>
      <c r="P3368" s="74"/>
      <c r="Q3368" s="74"/>
      <c r="R3368" s="74"/>
      <c r="S3368" s="74"/>
      <c r="T3368" s="74"/>
      <c r="U3368" s="74"/>
      <c r="V3368" s="74"/>
      <c r="W3368" s="74"/>
      <c r="X3368" s="74"/>
    </row>
    <row r="3369" spans="1:24" ht="4.05" customHeight="1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</row>
    <row r="3370" spans="1:24" ht="12" customHeight="1">
      <c r="A3370" s="2"/>
      <c r="B3370" s="2"/>
      <c r="C3370" s="2"/>
      <c r="D3370" s="2"/>
      <c r="E3370" s="2"/>
      <c r="F3370" s="75" t="s">
        <v>3388</v>
      </c>
      <c r="G3370" s="75"/>
      <c r="H3370" s="75"/>
      <c r="I3370" s="75"/>
      <c r="J3370" s="75"/>
      <c r="K3370" s="75"/>
      <c r="L3370" s="75"/>
      <c r="M3370" s="75"/>
      <c r="N3370" s="75"/>
      <c r="O3370" s="75"/>
      <c r="P3370" s="75"/>
      <c r="Q3370" s="75"/>
      <c r="R3370" s="75"/>
      <c r="S3370" s="2"/>
      <c r="T3370" s="2"/>
      <c r="U3370" s="2"/>
      <c r="V3370" s="2"/>
      <c r="W3370" s="2"/>
      <c r="X3370" s="2"/>
    </row>
    <row r="3371" spans="1:24" ht="1.05" customHeight="1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</row>
    <row r="3372" spans="1:24" ht="2.7" customHeight="1">
      <c r="A3372" s="2"/>
      <c r="B3372" s="2"/>
      <c r="C3372" s="2"/>
      <c r="D3372" s="2"/>
      <c r="E3372" s="2"/>
      <c r="F3372" s="75" t="s">
        <v>3389</v>
      </c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</row>
    <row r="3373" spans="1:24" ht="9.15" customHeight="1">
      <c r="A3373" s="2"/>
      <c r="B3373" s="2"/>
      <c r="C3373" s="2"/>
      <c r="D3373" s="2"/>
      <c r="E3373" s="2"/>
      <c r="F3373" s="75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76" t="s">
        <v>2</v>
      </c>
      <c r="V3373" s="76"/>
      <c r="W3373" s="76"/>
      <c r="X3373" s="76"/>
    </row>
    <row r="3374" spans="1:24" ht="2.7" customHeight="1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76"/>
      <c r="V3374" s="76"/>
      <c r="W3374" s="76"/>
      <c r="X3374" s="76"/>
    </row>
    <row r="3375" spans="1:24" ht="0.45" customHeight="1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</row>
    <row r="3376" spans="1:24" ht="2.1" customHeight="1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75" t="s">
        <v>3876</v>
      </c>
      <c r="V3376" s="75"/>
      <c r="W3376" s="75"/>
      <c r="X3376" s="2"/>
    </row>
    <row r="3377" spans="1:24" ht="9.75" customHeight="1">
      <c r="A3377" s="2"/>
      <c r="B3377" s="75" t="s">
        <v>3391</v>
      </c>
      <c r="C3377" s="75"/>
      <c r="D3377" s="2"/>
      <c r="E3377" s="2"/>
      <c r="F3377" s="75" t="s">
        <v>3392</v>
      </c>
      <c r="G3377" s="75"/>
      <c r="H3377" s="75"/>
      <c r="I3377" s="75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75"/>
      <c r="V3377" s="75"/>
      <c r="W3377" s="75"/>
      <c r="X3377" s="2"/>
    </row>
    <row r="3378" spans="1:24" ht="2.1" customHeight="1">
      <c r="A3378" s="2"/>
      <c r="B3378" s="75"/>
      <c r="C3378" s="75"/>
      <c r="D3378" s="2"/>
      <c r="E3378" s="2"/>
      <c r="F3378" s="75"/>
      <c r="G3378" s="75"/>
      <c r="H3378" s="75"/>
      <c r="I3378" s="75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</row>
    <row r="3379" spans="1:24" ht="1.8" customHeight="1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</row>
    <row r="3380" spans="1:24" ht="36.75" customHeight="1">
      <c r="A3380" s="49" t="s">
        <v>429</v>
      </c>
      <c r="B3380" s="50"/>
      <c r="C3380" s="50"/>
      <c r="D3380" s="51"/>
      <c r="E3380" s="49" t="s">
        <v>3877</v>
      </c>
      <c r="F3380" s="50"/>
      <c r="G3380" s="50"/>
      <c r="H3380" s="50"/>
      <c r="I3380" s="50"/>
      <c r="J3380" s="50"/>
      <c r="K3380" s="50"/>
      <c r="L3380" s="50"/>
      <c r="M3380" s="51"/>
      <c r="N3380" s="52" t="s">
        <v>3775</v>
      </c>
      <c r="O3380" s="53"/>
      <c r="P3380" s="53"/>
      <c r="Q3380" s="53"/>
      <c r="R3380" s="53"/>
      <c r="S3380" s="54"/>
      <c r="T3380" s="49" t="s">
        <v>3878</v>
      </c>
      <c r="U3380" s="50"/>
      <c r="V3380" s="50"/>
      <c r="W3380" s="50"/>
      <c r="X3380" s="51"/>
    </row>
    <row r="3381" spans="1:24" ht="18.75" customHeight="1">
      <c r="A3381" s="2"/>
      <c r="B3381" s="2"/>
      <c r="C3381" s="2"/>
      <c r="D3381" s="2"/>
      <c r="E3381" s="55" t="s">
        <v>3396</v>
      </c>
      <c r="F3381" s="56"/>
      <c r="G3381" s="56"/>
      <c r="H3381" s="56"/>
      <c r="I3381" s="56"/>
      <c r="J3381" s="56"/>
      <c r="K3381" s="57"/>
      <c r="L3381" s="58" t="s">
        <v>3397</v>
      </c>
      <c r="M3381" s="59"/>
      <c r="N3381" s="58" t="s">
        <v>3398</v>
      </c>
      <c r="O3381" s="59"/>
      <c r="P3381" s="58" t="s">
        <v>3399</v>
      </c>
      <c r="Q3381" s="60"/>
      <c r="R3381" s="60"/>
      <c r="S3381" s="59"/>
      <c r="T3381" s="58" t="s">
        <v>3400</v>
      </c>
      <c r="U3381" s="59"/>
      <c r="V3381" s="58" t="s">
        <v>53</v>
      </c>
      <c r="W3381" s="60"/>
      <c r="X3381" s="59"/>
    </row>
    <row r="3382" spans="1:24" ht="37.65" customHeight="1">
      <c r="A3382" s="2"/>
      <c r="B3382" s="2"/>
      <c r="C3382" s="2"/>
      <c r="D3382" s="2"/>
      <c r="E3382" s="55" t="s">
        <v>3779</v>
      </c>
      <c r="F3382" s="56"/>
      <c r="G3382" s="56"/>
      <c r="H3382" s="56"/>
      <c r="I3382" s="56"/>
      <c r="J3382" s="56"/>
      <c r="K3382" s="57"/>
      <c r="L3382" s="58" t="s">
        <v>384</v>
      </c>
      <c r="M3382" s="59"/>
      <c r="N3382" s="61">
        <v>1</v>
      </c>
      <c r="O3382" s="62"/>
      <c r="P3382" s="63"/>
      <c r="Q3382" s="64"/>
      <c r="R3382" s="64"/>
      <c r="S3382" s="65"/>
      <c r="T3382" s="63" t="str">
        <f t="shared" ref="T3382:T3390" si="54">IF(COUNT(N3382,P3382)=2,ROUND(N3382*P3382,2),"-
-")</f>
        <v>-
-</v>
      </c>
      <c r="U3382" s="65"/>
      <c r="V3382" s="55" t="s">
        <v>3780</v>
      </c>
      <c r="W3382" s="56"/>
      <c r="X3382" s="57"/>
    </row>
    <row r="3383" spans="1:24" ht="37.65" customHeight="1">
      <c r="A3383" s="2"/>
      <c r="B3383" s="2"/>
      <c r="C3383" s="2"/>
      <c r="D3383" s="2"/>
      <c r="E3383" s="55" t="s">
        <v>3781</v>
      </c>
      <c r="F3383" s="56"/>
      <c r="G3383" s="56"/>
      <c r="H3383" s="56"/>
      <c r="I3383" s="56"/>
      <c r="J3383" s="56"/>
      <c r="K3383" s="57"/>
      <c r="L3383" s="58" t="s">
        <v>384</v>
      </c>
      <c r="M3383" s="59"/>
      <c r="N3383" s="61">
        <v>1</v>
      </c>
      <c r="O3383" s="62"/>
      <c r="P3383" s="63"/>
      <c r="Q3383" s="64"/>
      <c r="R3383" s="64"/>
      <c r="S3383" s="65"/>
      <c r="T3383" s="63" t="str">
        <f t="shared" si="54"/>
        <v>-
-</v>
      </c>
      <c r="U3383" s="65"/>
      <c r="V3383" s="55" t="s">
        <v>3782</v>
      </c>
      <c r="W3383" s="56"/>
      <c r="X3383" s="57"/>
    </row>
    <row r="3384" spans="1:24" ht="37.65" customHeight="1">
      <c r="A3384" s="2"/>
      <c r="B3384" s="2"/>
      <c r="C3384" s="2"/>
      <c r="D3384" s="2"/>
      <c r="E3384" s="55" t="s">
        <v>3832</v>
      </c>
      <c r="F3384" s="56"/>
      <c r="G3384" s="56"/>
      <c r="H3384" s="56"/>
      <c r="I3384" s="56"/>
      <c r="J3384" s="56"/>
      <c r="K3384" s="57"/>
      <c r="L3384" s="58" t="s">
        <v>122</v>
      </c>
      <c r="M3384" s="59"/>
      <c r="N3384" s="61">
        <v>1</v>
      </c>
      <c r="O3384" s="62"/>
      <c r="P3384" s="63"/>
      <c r="Q3384" s="64"/>
      <c r="R3384" s="64"/>
      <c r="S3384" s="65"/>
      <c r="T3384" s="63" t="str">
        <f t="shared" si="54"/>
        <v>-
-</v>
      </c>
      <c r="U3384" s="65"/>
      <c r="V3384" s="55" t="s">
        <v>3833</v>
      </c>
      <c r="W3384" s="56"/>
      <c r="X3384" s="57"/>
    </row>
    <row r="3385" spans="1:24" ht="37.65" customHeight="1">
      <c r="A3385" s="2"/>
      <c r="B3385" s="2"/>
      <c r="C3385" s="2"/>
      <c r="D3385" s="2"/>
      <c r="E3385" s="55" t="s">
        <v>3870</v>
      </c>
      <c r="F3385" s="56"/>
      <c r="G3385" s="56"/>
      <c r="H3385" s="56"/>
      <c r="I3385" s="56"/>
      <c r="J3385" s="56"/>
      <c r="K3385" s="57"/>
      <c r="L3385" s="58" t="s">
        <v>138</v>
      </c>
      <c r="M3385" s="59"/>
      <c r="N3385" s="61">
        <v>2</v>
      </c>
      <c r="O3385" s="62"/>
      <c r="P3385" s="63"/>
      <c r="Q3385" s="64"/>
      <c r="R3385" s="64"/>
      <c r="S3385" s="65"/>
      <c r="T3385" s="63" t="str">
        <f t="shared" si="54"/>
        <v>-
-</v>
      </c>
      <c r="U3385" s="65"/>
      <c r="V3385" s="55" t="s">
        <v>3871</v>
      </c>
      <c r="W3385" s="56"/>
      <c r="X3385" s="57"/>
    </row>
    <row r="3386" spans="1:24" ht="37.65" customHeight="1">
      <c r="A3386" s="2"/>
      <c r="B3386" s="2"/>
      <c r="C3386" s="2"/>
      <c r="D3386" s="2"/>
      <c r="E3386" s="55" t="s">
        <v>3872</v>
      </c>
      <c r="F3386" s="56"/>
      <c r="G3386" s="56"/>
      <c r="H3386" s="56"/>
      <c r="I3386" s="56"/>
      <c r="J3386" s="56"/>
      <c r="K3386" s="57"/>
      <c r="L3386" s="58" t="s">
        <v>122</v>
      </c>
      <c r="M3386" s="59"/>
      <c r="N3386" s="61">
        <v>1</v>
      </c>
      <c r="O3386" s="62"/>
      <c r="P3386" s="63"/>
      <c r="Q3386" s="64"/>
      <c r="R3386" s="64"/>
      <c r="S3386" s="65"/>
      <c r="T3386" s="63" t="str">
        <f t="shared" si="54"/>
        <v>-
-</v>
      </c>
      <c r="U3386" s="65"/>
      <c r="V3386" s="55" t="s">
        <v>3873</v>
      </c>
      <c r="W3386" s="56"/>
      <c r="X3386" s="57"/>
    </row>
    <row r="3387" spans="1:24" ht="37.65" customHeight="1">
      <c r="A3387" s="2"/>
      <c r="B3387" s="2"/>
      <c r="C3387" s="2"/>
      <c r="D3387" s="2"/>
      <c r="E3387" s="55" t="s">
        <v>3874</v>
      </c>
      <c r="F3387" s="56"/>
      <c r="G3387" s="56"/>
      <c r="H3387" s="56"/>
      <c r="I3387" s="56"/>
      <c r="J3387" s="56"/>
      <c r="K3387" s="57"/>
      <c r="L3387" s="58" t="s">
        <v>122</v>
      </c>
      <c r="M3387" s="59"/>
      <c r="N3387" s="61">
        <v>1</v>
      </c>
      <c r="O3387" s="62"/>
      <c r="P3387" s="63"/>
      <c r="Q3387" s="64"/>
      <c r="R3387" s="64"/>
      <c r="S3387" s="65"/>
      <c r="T3387" s="63" t="str">
        <f t="shared" si="54"/>
        <v>-
-</v>
      </c>
      <c r="U3387" s="65"/>
      <c r="V3387" s="55" t="s">
        <v>3875</v>
      </c>
      <c r="W3387" s="56"/>
      <c r="X3387" s="57"/>
    </row>
    <row r="3388" spans="1:24" ht="37.65" customHeight="1">
      <c r="A3388" s="2"/>
      <c r="B3388" s="2"/>
      <c r="C3388" s="2"/>
      <c r="D3388" s="2"/>
      <c r="E3388" s="55" t="s">
        <v>3783</v>
      </c>
      <c r="F3388" s="56"/>
      <c r="G3388" s="56"/>
      <c r="H3388" s="56"/>
      <c r="I3388" s="56"/>
      <c r="J3388" s="56"/>
      <c r="K3388" s="57"/>
      <c r="L3388" s="58" t="s">
        <v>58</v>
      </c>
      <c r="M3388" s="59"/>
      <c r="N3388" s="61">
        <v>4.5</v>
      </c>
      <c r="O3388" s="62"/>
      <c r="P3388" s="63"/>
      <c r="Q3388" s="64"/>
      <c r="R3388" s="64"/>
      <c r="S3388" s="65"/>
      <c r="T3388" s="63" t="str">
        <f t="shared" si="54"/>
        <v>-
-</v>
      </c>
      <c r="U3388" s="65"/>
      <c r="V3388" s="55" t="s">
        <v>3784</v>
      </c>
      <c r="W3388" s="56"/>
      <c r="X3388" s="57"/>
    </row>
    <row r="3389" spans="1:24" ht="37.65" customHeight="1">
      <c r="A3389" s="2"/>
      <c r="B3389" s="2"/>
      <c r="C3389" s="2"/>
      <c r="D3389" s="2"/>
      <c r="E3389" s="55" t="s">
        <v>3795</v>
      </c>
      <c r="F3389" s="56"/>
      <c r="G3389" s="56"/>
      <c r="H3389" s="56"/>
      <c r="I3389" s="56"/>
      <c r="J3389" s="56"/>
      <c r="K3389" s="57"/>
      <c r="L3389" s="58" t="s">
        <v>65</v>
      </c>
      <c r="M3389" s="59"/>
      <c r="N3389" s="61">
        <v>1</v>
      </c>
      <c r="O3389" s="62"/>
      <c r="P3389" s="63"/>
      <c r="Q3389" s="64"/>
      <c r="R3389" s="64"/>
      <c r="S3389" s="65"/>
      <c r="T3389" s="63" t="str">
        <f t="shared" si="54"/>
        <v>-
-</v>
      </c>
      <c r="U3389" s="65"/>
      <c r="V3389" s="55" t="s">
        <v>3796</v>
      </c>
      <c r="W3389" s="56"/>
      <c r="X3389" s="57"/>
    </row>
    <row r="3390" spans="1:24" ht="37.65" customHeight="1">
      <c r="A3390" s="2"/>
      <c r="B3390" s="2"/>
      <c r="C3390" s="2"/>
      <c r="D3390" s="2"/>
      <c r="E3390" s="55" t="s">
        <v>3825</v>
      </c>
      <c r="F3390" s="56"/>
      <c r="G3390" s="56"/>
      <c r="H3390" s="56"/>
      <c r="I3390" s="56"/>
      <c r="J3390" s="56"/>
      <c r="K3390" s="57"/>
      <c r="L3390" s="58" t="s">
        <v>58</v>
      </c>
      <c r="M3390" s="59"/>
      <c r="N3390" s="61">
        <v>2.4</v>
      </c>
      <c r="O3390" s="62"/>
      <c r="P3390" s="63"/>
      <c r="Q3390" s="64"/>
      <c r="R3390" s="64"/>
      <c r="S3390" s="65"/>
      <c r="T3390" s="63" t="str">
        <f t="shared" si="54"/>
        <v>-
-</v>
      </c>
      <c r="U3390" s="65"/>
      <c r="V3390" s="55" t="s">
        <v>3826</v>
      </c>
      <c r="W3390" s="56"/>
      <c r="X3390" s="57"/>
    </row>
    <row r="3391" spans="1:24" ht="18.75" customHeight="1">
      <c r="A3391" s="2"/>
      <c r="B3391" s="2"/>
      <c r="C3391" s="2"/>
      <c r="D3391" s="2"/>
      <c r="E3391" s="55" t="s">
        <v>3405</v>
      </c>
      <c r="F3391" s="56"/>
      <c r="G3391" s="56"/>
      <c r="H3391" s="56"/>
      <c r="I3391" s="56"/>
      <c r="J3391" s="56"/>
      <c r="K3391" s="57"/>
      <c r="L3391" s="58" t="s">
        <v>65</v>
      </c>
      <c r="M3391" s="59"/>
      <c r="N3391" s="61">
        <v>1</v>
      </c>
      <c r="O3391" s="62"/>
      <c r="P3391" s="63"/>
      <c r="Q3391" s="64"/>
      <c r="R3391" s="64"/>
      <c r="S3391" s="65"/>
      <c r="T3391" s="63" t="str">
        <f>IF(COUNT(N3391,P3391)=2,ROUND(N3391*P3391,2),"-")</f>
        <v>-</v>
      </c>
      <c r="U3391" s="65"/>
      <c r="V3391" s="55" t="s">
        <v>3572</v>
      </c>
      <c r="W3391" s="56"/>
      <c r="X3391" s="57"/>
    </row>
    <row r="3392" spans="1:24" ht="18.75" customHeight="1">
      <c r="A3392" s="2"/>
      <c r="B3392" s="2"/>
      <c r="C3392" s="2"/>
      <c r="D3392" s="2"/>
      <c r="E3392" s="55" t="s">
        <v>3407</v>
      </c>
      <c r="F3392" s="56"/>
      <c r="G3392" s="56"/>
      <c r="H3392" s="56"/>
      <c r="I3392" s="56"/>
      <c r="J3392" s="56"/>
      <c r="K3392" s="57"/>
      <c r="L3392" s="58" t="s">
        <v>65</v>
      </c>
      <c r="M3392" s="59"/>
      <c r="N3392" s="61">
        <v>1</v>
      </c>
      <c r="O3392" s="62"/>
      <c r="P3392" s="63" t="str">
        <f>IF(COUNT(T3382,T3383,T3384,T3385,T3386,T3387,T3388,T3389,T3390,T3391)=10,ROUND(SUM(T3382,T3383,T3384,T3385,T3386,T3387,T3388,T3389,T3390,T3391)*0.02,2),"")</f>
        <v/>
      </c>
      <c r="Q3392" s="64"/>
      <c r="R3392" s="64"/>
      <c r="S3392" s="65"/>
      <c r="T3392" s="63" t="str">
        <f>IF(COUNT(N3392,P3392)=2,ROUND(N3392*P3392,2),"-")</f>
        <v>-</v>
      </c>
      <c r="U3392" s="65"/>
      <c r="V3392" s="55" t="s">
        <v>3408</v>
      </c>
      <c r="W3392" s="56"/>
      <c r="X3392" s="57"/>
    </row>
    <row r="3393" spans="1:24" ht="18.899999999999999" customHeight="1">
      <c r="A3393" s="2"/>
      <c r="B3393" s="2"/>
      <c r="C3393" s="2"/>
      <c r="D3393" s="2"/>
      <c r="E3393" s="55" t="s">
        <v>3409</v>
      </c>
      <c r="F3393" s="56"/>
      <c r="G3393" s="56"/>
      <c r="H3393" s="56"/>
      <c r="I3393" s="56"/>
      <c r="J3393" s="56"/>
      <c r="K3393" s="57"/>
      <c r="L3393" s="58" t="s">
        <v>384</v>
      </c>
      <c r="M3393" s="59"/>
      <c r="N3393" s="61">
        <v>1</v>
      </c>
      <c r="O3393" s="62"/>
      <c r="P3393" s="66"/>
      <c r="Q3393" s="67"/>
      <c r="R3393" s="67"/>
      <c r="S3393" s="68"/>
      <c r="T3393" s="63" t="str">
        <f>IF(COUNT(T3382,T3383,T3384,T3385,T3386,T3387,T3388,T3389,T3390,T3391,T3392)=11,SUM(T3382,T3383,T3384,T3385,T3386,T3387,T3388,T3389,T3390,T3391,T3392),"-")</f>
        <v>-</v>
      </c>
      <c r="U3393" s="65"/>
      <c r="V3393" s="55"/>
      <c r="W3393" s="56"/>
      <c r="X3393" s="57"/>
    </row>
    <row r="3394" spans="1:24" ht="18.75" customHeight="1">
      <c r="A3394" s="2"/>
      <c r="B3394" s="2"/>
      <c r="C3394" s="2"/>
      <c r="D3394" s="2"/>
      <c r="E3394" s="55"/>
      <c r="F3394" s="56"/>
      <c r="G3394" s="56"/>
      <c r="H3394" s="56"/>
      <c r="I3394" s="56"/>
      <c r="J3394" s="56"/>
      <c r="K3394" s="57"/>
      <c r="L3394" s="58"/>
      <c r="M3394" s="59"/>
      <c r="N3394" s="69"/>
      <c r="O3394" s="70"/>
      <c r="P3394" s="69"/>
      <c r="Q3394" s="71"/>
      <c r="R3394" s="71"/>
      <c r="S3394" s="70"/>
      <c r="T3394" s="69"/>
      <c r="U3394" s="70"/>
      <c r="V3394" s="55"/>
      <c r="W3394" s="56"/>
      <c r="X3394" s="57"/>
    </row>
    <row r="3395" spans="1:24" ht="18.75" customHeight="1">
      <c r="A3395" s="2"/>
      <c r="B3395" s="2"/>
      <c r="C3395" s="2"/>
      <c r="D3395" s="2"/>
      <c r="E3395" s="55"/>
      <c r="F3395" s="56"/>
      <c r="G3395" s="56"/>
      <c r="H3395" s="56"/>
      <c r="I3395" s="56"/>
      <c r="J3395" s="56"/>
      <c r="K3395" s="57"/>
      <c r="L3395" s="58"/>
      <c r="M3395" s="59"/>
      <c r="N3395" s="69"/>
      <c r="O3395" s="70"/>
      <c r="P3395" s="69"/>
      <c r="Q3395" s="71"/>
      <c r="R3395" s="71"/>
      <c r="S3395" s="70"/>
      <c r="T3395" s="69"/>
      <c r="U3395" s="70"/>
      <c r="V3395" s="55"/>
      <c r="W3395" s="56"/>
      <c r="X3395" s="57"/>
    </row>
    <row r="3396" spans="1:24" ht="18.75" customHeight="1">
      <c r="A3396" s="2"/>
      <c r="B3396" s="2"/>
      <c r="C3396" s="2"/>
      <c r="D3396" s="2"/>
      <c r="E3396" s="55"/>
      <c r="F3396" s="56"/>
      <c r="G3396" s="56"/>
      <c r="H3396" s="56"/>
      <c r="I3396" s="56"/>
      <c r="J3396" s="56"/>
      <c r="K3396" s="57"/>
      <c r="L3396" s="58"/>
      <c r="M3396" s="59"/>
      <c r="N3396" s="69"/>
      <c r="O3396" s="70"/>
      <c r="P3396" s="69"/>
      <c r="Q3396" s="71"/>
      <c r="R3396" s="71"/>
      <c r="S3396" s="70"/>
      <c r="T3396" s="69"/>
      <c r="U3396" s="70"/>
      <c r="V3396" s="55"/>
      <c r="W3396" s="56"/>
      <c r="X3396" s="57"/>
    </row>
    <row r="3397" spans="1:24" ht="18.75" customHeight="1">
      <c r="A3397" s="2"/>
      <c r="B3397" s="2"/>
      <c r="C3397" s="2"/>
      <c r="D3397" s="2"/>
      <c r="E3397" s="55"/>
      <c r="F3397" s="56"/>
      <c r="G3397" s="56"/>
      <c r="H3397" s="56"/>
      <c r="I3397" s="56"/>
      <c r="J3397" s="56"/>
      <c r="K3397" s="57"/>
      <c r="L3397" s="58"/>
      <c r="M3397" s="59"/>
      <c r="N3397" s="69"/>
      <c r="O3397" s="70"/>
      <c r="P3397" s="69"/>
      <c r="Q3397" s="71"/>
      <c r="R3397" s="71"/>
      <c r="S3397" s="70"/>
      <c r="T3397" s="69"/>
      <c r="U3397" s="70"/>
      <c r="V3397" s="55"/>
      <c r="W3397" s="56"/>
      <c r="X3397" s="57"/>
    </row>
    <row r="3398" spans="1:24" ht="18.75" customHeight="1">
      <c r="A3398" s="2"/>
      <c r="B3398" s="2"/>
      <c r="C3398" s="2"/>
      <c r="D3398" s="2"/>
      <c r="E3398" s="55"/>
      <c r="F3398" s="56"/>
      <c r="G3398" s="56"/>
      <c r="H3398" s="56"/>
      <c r="I3398" s="56"/>
      <c r="J3398" s="56"/>
      <c r="K3398" s="57"/>
      <c r="L3398" s="58"/>
      <c r="M3398" s="59"/>
      <c r="N3398" s="69"/>
      <c r="O3398" s="70"/>
      <c r="P3398" s="69"/>
      <c r="Q3398" s="71"/>
      <c r="R3398" s="71"/>
      <c r="S3398" s="70"/>
      <c r="T3398" s="69"/>
      <c r="U3398" s="70"/>
      <c r="V3398" s="55"/>
      <c r="W3398" s="56"/>
      <c r="X3398" s="57"/>
    </row>
    <row r="3399" spans="1:24" ht="18.75" customHeight="1">
      <c r="A3399" s="2"/>
      <c r="B3399" s="2"/>
      <c r="C3399" s="2"/>
      <c r="D3399" s="2"/>
      <c r="E3399" s="55"/>
      <c r="F3399" s="56"/>
      <c r="G3399" s="56"/>
      <c r="H3399" s="56"/>
      <c r="I3399" s="56"/>
      <c r="J3399" s="56"/>
      <c r="K3399" s="57"/>
      <c r="L3399" s="58"/>
      <c r="M3399" s="59"/>
      <c r="N3399" s="69"/>
      <c r="O3399" s="70"/>
      <c r="P3399" s="69"/>
      <c r="Q3399" s="71"/>
      <c r="R3399" s="71"/>
      <c r="S3399" s="70"/>
      <c r="T3399" s="69"/>
      <c r="U3399" s="70"/>
      <c r="V3399" s="55"/>
      <c r="W3399" s="56"/>
      <c r="X3399" s="57"/>
    </row>
    <row r="3400" spans="1:24" ht="18.75" customHeight="1">
      <c r="A3400" s="2"/>
      <c r="B3400" s="2"/>
      <c r="C3400" s="2"/>
      <c r="D3400" s="2"/>
      <c r="E3400" s="55"/>
      <c r="F3400" s="56"/>
      <c r="G3400" s="56"/>
      <c r="H3400" s="56"/>
      <c r="I3400" s="56"/>
      <c r="J3400" s="56"/>
      <c r="K3400" s="57"/>
      <c r="L3400" s="58"/>
      <c r="M3400" s="59"/>
      <c r="N3400" s="69"/>
      <c r="O3400" s="70"/>
      <c r="P3400" s="69"/>
      <c r="Q3400" s="71"/>
      <c r="R3400" s="71"/>
      <c r="S3400" s="70"/>
      <c r="T3400" s="69"/>
      <c r="U3400" s="70"/>
      <c r="V3400" s="55"/>
      <c r="W3400" s="56"/>
      <c r="X3400" s="57"/>
    </row>
    <row r="3401" spans="1:24" ht="37.65" customHeight="1">
      <c r="A3401" s="2"/>
      <c r="B3401" s="2"/>
      <c r="C3401" s="2"/>
      <c r="D3401" s="2"/>
      <c r="E3401" s="55" t="s">
        <v>3410</v>
      </c>
      <c r="F3401" s="56"/>
      <c r="G3401" s="56"/>
      <c r="H3401" s="56"/>
      <c r="I3401" s="56"/>
      <c r="J3401" s="56"/>
      <c r="K3401" s="56"/>
      <c r="L3401" s="56"/>
      <c r="M3401" s="57"/>
      <c r="N3401" s="58" t="s">
        <v>3799</v>
      </c>
      <c r="O3401" s="60"/>
      <c r="P3401" s="60"/>
      <c r="Q3401" s="60"/>
      <c r="R3401" s="60"/>
      <c r="S3401" s="59"/>
      <c r="T3401" s="72" t="str">
        <f>IF(COUNT(T3393,N3393)=2,IF(N3393=0,"-",ROUND(T3393/N3393,2)),"-")</f>
        <v>-</v>
      </c>
      <c r="U3401" s="73"/>
      <c r="V3401" s="55"/>
      <c r="W3401" s="56"/>
      <c r="X3401" s="57"/>
    </row>
    <row r="3402" spans="1:24" ht="49.5" customHeight="1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</row>
    <row r="3403" spans="1:24" ht="12" customHeight="1">
      <c r="A3403" s="2"/>
      <c r="B3403" s="2"/>
      <c r="C3403" s="75" t="s">
        <v>42</v>
      </c>
      <c r="D3403" s="75"/>
      <c r="E3403" s="75"/>
      <c r="F3403" s="75"/>
      <c r="G3403" s="75"/>
      <c r="H3403" s="2"/>
      <c r="I3403" s="75" t="s">
        <v>43</v>
      </c>
      <c r="J3403" s="75"/>
      <c r="K3403" s="2"/>
      <c r="L3403" s="2"/>
      <c r="M3403" s="75" t="s">
        <v>44</v>
      </c>
      <c r="N3403" s="75"/>
      <c r="O3403" s="2"/>
      <c r="P3403" s="2"/>
      <c r="Q3403" s="10" t="s">
        <v>43</v>
      </c>
      <c r="R3403" s="2"/>
      <c r="S3403" s="2"/>
      <c r="T3403" s="2"/>
      <c r="U3403" s="2"/>
      <c r="V3403" s="2"/>
      <c r="W3403" s="2"/>
      <c r="X3403" s="2"/>
    </row>
    <row r="3404" spans="1:24" ht="6.45" customHeight="1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</row>
    <row r="3405" spans="1:24" ht="20.85" customHeight="1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</row>
    <row r="3406" spans="1:24" ht="18" customHeight="1">
      <c r="A3406" s="74" t="s">
        <v>0</v>
      </c>
      <c r="B3406" s="74"/>
      <c r="C3406" s="74"/>
      <c r="D3406" s="74"/>
      <c r="E3406" s="74"/>
      <c r="F3406" s="74"/>
      <c r="G3406" s="74"/>
      <c r="H3406" s="74"/>
      <c r="I3406" s="74"/>
      <c r="J3406" s="74"/>
      <c r="K3406" s="74"/>
      <c r="L3406" s="74"/>
      <c r="M3406" s="74"/>
      <c r="N3406" s="74"/>
      <c r="O3406" s="74"/>
      <c r="P3406" s="74"/>
      <c r="Q3406" s="74"/>
      <c r="R3406" s="74"/>
      <c r="S3406" s="74"/>
      <c r="T3406" s="74"/>
      <c r="U3406" s="74"/>
      <c r="V3406" s="74"/>
      <c r="W3406" s="74"/>
      <c r="X3406" s="74"/>
    </row>
    <row r="3407" spans="1:24" ht="6" customHeight="1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</row>
    <row r="3408" spans="1:24" ht="18" customHeight="1">
      <c r="A3408" s="74" t="s">
        <v>3387</v>
      </c>
      <c r="B3408" s="74"/>
      <c r="C3408" s="74"/>
      <c r="D3408" s="74"/>
      <c r="E3408" s="74"/>
      <c r="F3408" s="74"/>
      <c r="G3408" s="74"/>
      <c r="H3408" s="74"/>
      <c r="I3408" s="74"/>
      <c r="J3408" s="74"/>
      <c r="K3408" s="74"/>
      <c r="L3408" s="74"/>
      <c r="M3408" s="74"/>
      <c r="N3408" s="74"/>
      <c r="O3408" s="74"/>
      <c r="P3408" s="74"/>
      <c r="Q3408" s="74"/>
      <c r="R3408" s="74"/>
      <c r="S3408" s="74"/>
      <c r="T3408" s="74"/>
      <c r="U3408" s="74"/>
      <c r="V3408" s="74"/>
      <c r="W3408" s="74"/>
      <c r="X3408" s="74"/>
    </row>
    <row r="3409" spans="1:24" ht="4.05" customHeight="1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</row>
    <row r="3410" spans="1:24" ht="12" customHeight="1">
      <c r="A3410" s="2"/>
      <c r="B3410" s="2"/>
      <c r="C3410" s="2"/>
      <c r="D3410" s="2"/>
      <c r="E3410" s="2"/>
      <c r="F3410" s="75" t="s">
        <v>3388</v>
      </c>
      <c r="G3410" s="75"/>
      <c r="H3410" s="75"/>
      <c r="I3410" s="75"/>
      <c r="J3410" s="75"/>
      <c r="K3410" s="75"/>
      <c r="L3410" s="75"/>
      <c r="M3410" s="75"/>
      <c r="N3410" s="75"/>
      <c r="O3410" s="75"/>
      <c r="P3410" s="75"/>
      <c r="Q3410" s="75"/>
      <c r="R3410" s="75"/>
      <c r="S3410" s="2"/>
      <c r="T3410" s="2"/>
      <c r="U3410" s="2"/>
      <c r="V3410" s="2"/>
      <c r="W3410" s="2"/>
      <c r="X3410" s="2"/>
    </row>
    <row r="3411" spans="1:24" ht="1.05" customHeight="1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</row>
    <row r="3412" spans="1:24" ht="2.7" customHeight="1">
      <c r="A3412" s="2"/>
      <c r="B3412" s="2"/>
      <c r="C3412" s="2"/>
      <c r="D3412" s="2"/>
      <c r="E3412" s="2"/>
      <c r="F3412" s="75" t="s">
        <v>3389</v>
      </c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</row>
    <row r="3413" spans="1:24" ht="9.15" customHeight="1">
      <c r="A3413" s="2"/>
      <c r="B3413" s="2"/>
      <c r="C3413" s="2"/>
      <c r="D3413" s="2"/>
      <c r="E3413" s="2"/>
      <c r="F3413" s="75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76" t="s">
        <v>2</v>
      </c>
      <c r="V3413" s="76"/>
      <c r="W3413" s="76"/>
      <c r="X3413" s="76"/>
    </row>
    <row r="3414" spans="1:24" ht="2.7" customHeight="1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76"/>
      <c r="V3414" s="76"/>
      <c r="W3414" s="76"/>
      <c r="X3414" s="76"/>
    </row>
    <row r="3415" spans="1:24" ht="0.45" customHeight="1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</row>
    <row r="3416" spans="1:24" ht="2.1" customHeight="1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75" t="s">
        <v>3879</v>
      </c>
      <c r="V3416" s="75"/>
      <c r="W3416" s="75"/>
      <c r="X3416" s="2"/>
    </row>
    <row r="3417" spans="1:24" ht="9.75" customHeight="1">
      <c r="A3417" s="2"/>
      <c r="B3417" s="75" t="s">
        <v>3391</v>
      </c>
      <c r="C3417" s="75"/>
      <c r="D3417" s="2"/>
      <c r="E3417" s="2"/>
      <c r="F3417" s="75" t="s">
        <v>3392</v>
      </c>
      <c r="G3417" s="75"/>
      <c r="H3417" s="75"/>
      <c r="I3417" s="75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75"/>
      <c r="V3417" s="75"/>
      <c r="W3417" s="75"/>
      <c r="X3417" s="2"/>
    </row>
    <row r="3418" spans="1:24" ht="2.1" customHeight="1">
      <c r="A3418" s="2"/>
      <c r="B3418" s="75"/>
      <c r="C3418" s="75"/>
      <c r="D3418" s="2"/>
      <c r="E3418" s="2"/>
      <c r="F3418" s="75"/>
      <c r="G3418" s="75"/>
      <c r="H3418" s="75"/>
      <c r="I3418" s="75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</row>
    <row r="3419" spans="1:24" ht="1.8" customHeight="1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</row>
    <row r="3420" spans="1:24" ht="36.75" customHeight="1">
      <c r="A3420" s="49" t="s">
        <v>433</v>
      </c>
      <c r="B3420" s="50"/>
      <c r="C3420" s="50"/>
      <c r="D3420" s="51"/>
      <c r="E3420" s="49" t="s">
        <v>3880</v>
      </c>
      <c r="F3420" s="50"/>
      <c r="G3420" s="50"/>
      <c r="H3420" s="50"/>
      <c r="I3420" s="50"/>
      <c r="J3420" s="50"/>
      <c r="K3420" s="50"/>
      <c r="L3420" s="50"/>
      <c r="M3420" s="51"/>
      <c r="N3420" s="52" t="s">
        <v>3775</v>
      </c>
      <c r="O3420" s="53"/>
      <c r="P3420" s="53"/>
      <c r="Q3420" s="53"/>
      <c r="R3420" s="53"/>
      <c r="S3420" s="54"/>
      <c r="T3420" s="49" t="s">
        <v>3881</v>
      </c>
      <c r="U3420" s="50"/>
      <c r="V3420" s="50"/>
      <c r="W3420" s="50"/>
      <c r="X3420" s="51"/>
    </row>
    <row r="3421" spans="1:24" ht="18.75" customHeight="1">
      <c r="A3421" s="2"/>
      <c r="B3421" s="2"/>
      <c r="C3421" s="2"/>
      <c r="D3421" s="2"/>
      <c r="E3421" s="55" t="s">
        <v>3396</v>
      </c>
      <c r="F3421" s="56"/>
      <c r="G3421" s="56"/>
      <c r="H3421" s="56"/>
      <c r="I3421" s="56"/>
      <c r="J3421" s="56"/>
      <c r="K3421" s="57"/>
      <c r="L3421" s="58" t="s">
        <v>3397</v>
      </c>
      <c r="M3421" s="59"/>
      <c r="N3421" s="58" t="s">
        <v>3398</v>
      </c>
      <c r="O3421" s="59"/>
      <c r="P3421" s="58" t="s">
        <v>3399</v>
      </c>
      <c r="Q3421" s="60"/>
      <c r="R3421" s="60"/>
      <c r="S3421" s="59"/>
      <c r="T3421" s="58" t="s">
        <v>3400</v>
      </c>
      <c r="U3421" s="59"/>
      <c r="V3421" s="58" t="s">
        <v>53</v>
      </c>
      <c r="W3421" s="60"/>
      <c r="X3421" s="59"/>
    </row>
    <row r="3422" spans="1:24" ht="37.65" customHeight="1">
      <c r="A3422" s="2"/>
      <c r="B3422" s="2"/>
      <c r="C3422" s="2"/>
      <c r="D3422" s="2"/>
      <c r="E3422" s="55" t="s">
        <v>3779</v>
      </c>
      <c r="F3422" s="56"/>
      <c r="G3422" s="56"/>
      <c r="H3422" s="56"/>
      <c r="I3422" s="56"/>
      <c r="J3422" s="56"/>
      <c r="K3422" s="57"/>
      <c r="L3422" s="58" t="s">
        <v>384</v>
      </c>
      <c r="M3422" s="59"/>
      <c r="N3422" s="61">
        <v>1</v>
      </c>
      <c r="O3422" s="62"/>
      <c r="P3422" s="63"/>
      <c r="Q3422" s="64"/>
      <c r="R3422" s="64"/>
      <c r="S3422" s="65"/>
      <c r="T3422" s="63" t="str">
        <f>IF(COUNT(N3422,P3422)=2,ROUND(N3422*P3422,2),"-
-")</f>
        <v>-
-</v>
      </c>
      <c r="U3422" s="65"/>
      <c r="V3422" s="55" t="s">
        <v>3780</v>
      </c>
      <c r="W3422" s="56"/>
      <c r="X3422" s="57"/>
    </row>
    <row r="3423" spans="1:24" ht="37.65" customHeight="1">
      <c r="A3423" s="2"/>
      <c r="B3423" s="2"/>
      <c r="C3423" s="2"/>
      <c r="D3423" s="2"/>
      <c r="E3423" s="55" t="s">
        <v>3781</v>
      </c>
      <c r="F3423" s="56"/>
      <c r="G3423" s="56"/>
      <c r="H3423" s="56"/>
      <c r="I3423" s="56"/>
      <c r="J3423" s="56"/>
      <c r="K3423" s="57"/>
      <c r="L3423" s="58" t="s">
        <v>384</v>
      </c>
      <c r="M3423" s="59"/>
      <c r="N3423" s="61">
        <v>1</v>
      </c>
      <c r="O3423" s="62"/>
      <c r="P3423" s="63"/>
      <c r="Q3423" s="64"/>
      <c r="R3423" s="64"/>
      <c r="S3423" s="65"/>
      <c r="T3423" s="63" t="str">
        <f>IF(COUNT(N3423,P3423)=2,ROUND(N3423*P3423,2),"-
-")</f>
        <v>-
-</v>
      </c>
      <c r="U3423" s="65"/>
      <c r="V3423" s="55" t="s">
        <v>3782</v>
      </c>
      <c r="W3423" s="56"/>
      <c r="X3423" s="57"/>
    </row>
    <row r="3424" spans="1:24" ht="56.55" customHeight="1">
      <c r="A3424" s="2"/>
      <c r="B3424" s="2"/>
      <c r="C3424" s="2"/>
      <c r="D3424" s="2"/>
      <c r="E3424" s="55" t="s">
        <v>3865</v>
      </c>
      <c r="F3424" s="56"/>
      <c r="G3424" s="56"/>
      <c r="H3424" s="56"/>
      <c r="I3424" s="56"/>
      <c r="J3424" s="56"/>
      <c r="K3424" s="57"/>
      <c r="L3424" s="58" t="s">
        <v>122</v>
      </c>
      <c r="M3424" s="59"/>
      <c r="N3424" s="61">
        <v>1</v>
      </c>
      <c r="O3424" s="62"/>
      <c r="P3424" s="63"/>
      <c r="Q3424" s="64"/>
      <c r="R3424" s="64"/>
      <c r="S3424" s="65"/>
      <c r="T3424" s="63" t="str">
        <f>IF(COUNT(N3424,P3424)=2,ROUND(N3424*P3424,2),"-
-
-")</f>
        <v>-
-
-</v>
      </c>
      <c r="U3424" s="65"/>
      <c r="V3424" s="55" t="s">
        <v>3866</v>
      </c>
      <c r="W3424" s="56"/>
      <c r="X3424" s="57"/>
    </row>
    <row r="3425" spans="1:24" ht="18.75" customHeight="1">
      <c r="A3425" s="2"/>
      <c r="B3425" s="2"/>
      <c r="C3425" s="2"/>
      <c r="D3425" s="2"/>
      <c r="E3425" s="55" t="s">
        <v>3855</v>
      </c>
      <c r="F3425" s="56"/>
      <c r="G3425" s="56"/>
      <c r="H3425" s="56"/>
      <c r="I3425" s="56"/>
      <c r="J3425" s="56"/>
      <c r="K3425" s="57"/>
      <c r="L3425" s="58" t="s">
        <v>609</v>
      </c>
      <c r="M3425" s="59"/>
      <c r="N3425" s="61">
        <v>3</v>
      </c>
      <c r="O3425" s="62"/>
      <c r="P3425" s="63"/>
      <c r="Q3425" s="64"/>
      <c r="R3425" s="64"/>
      <c r="S3425" s="65"/>
      <c r="T3425" s="63" t="str">
        <f>IF(COUNT(N3425,P3425)=2,ROUND(N3425*P3425,2),"-")</f>
        <v>-</v>
      </c>
      <c r="U3425" s="65"/>
      <c r="V3425" s="55" t="s">
        <v>3856</v>
      </c>
      <c r="W3425" s="56"/>
      <c r="X3425" s="57"/>
    </row>
    <row r="3426" spans="1:24" ht="37.65" customHeight="1">
      <c r="A3426" s="2"/>
      <c r="B3426" s="2"/>
      <c r="C3426" s="2"/>
      <c r="D3426" s="2"/>
      <c r="E3426" s="55" t="s">
        <v>3787</v>
      </c>
      <c r="F3426" s="56"/>
      <c r="G3426" s="56"/>
      <c r="H3426" s="56"/>
      <c r="I3426" s="56"/>
      <c r="J3426" s="56"/>
      <c r="K3426" s="57"/>
      <c r="L3426" s="58" t="s">
        <v>122</v>
      </c>
      <c r="M3426" s="59"/>
      <c r="N3426" s="61">
        <v>1</v>
      </c>
      <c r="O3426" s="62"/>
      <c r="P3426" s="63"/>
      <c r="Q3426" s="64"/>
      <c r="R3426" s="64"/>
      <c r="S3426" s="65"/>
      <c r="T3426" s="63" t="str">
        <f>IF(COUNT(N3426,P3426)=2,ROUND(N3426*P3426,2),"-
-")</f>
        <v>-
-</v>
      </c>
      <c r="U3426" s="65"/>
      <c r="V3426" s="55" t="s">
        <v>3788</v>
      </c>
      <c r="W3426" s="56"/>
      <c r="X3426" s="57"/>
    </row>
    <row r="3427" spans="1:24" ht="37.65" customHeight="1">
      <c r="A3427" s="2"/>
      <c r="B3427" s="2"/>
      <c r="C3427" s="2"/>
      <c r="D3427" s="2"/>
      <c r="E3427" s="55" t="s">
        <v>3783</v>
      </c>
      <c r="F3427" s="56"/>
      <c r="G3427" s="56"/>
      <c r="H3427" s="56"/>
      <c r="I3427" s="56"/>
      <c r="J3427" s="56"/>
      <c r="K3427" s="57"/>
      <c r="L3427" s="58" t="s">
        <v>58</v>
      </c>
      <c r="M3427" s="59"/>
      <c r="N3427" s="61">
        <v>4</v>
      </c>
      <c r="O3427" s="62"/>
      <c r="P3427" s="63"/>
      <c r="Q3427" s="64"/>
      <c r="R3427" s="64"/>
      <c r="S3427" s="65"/>
      <c r="T3427" s="63" t="str">
        <f>IF(COUNT(N3427,P3427)=2,ROUND(N3427*P3427,2),"-
-")</f>
        <v>-
-</v>
      </c>
      <c r="U3427" s="65"/>
      <c r="V3427" s="55" t="s">
        <v>3784</v>
      </c>
      <c r="W3427" s="56"/>
      <c r="X3427" s="57"/>
    </row>
    <row r="3428" spans="1:24" ht="37.65" customHeight="1">
      <c r="A3428" s="2"/>
      <c r="B3428" s="2"/>
      <c r="C3428" s="2"/>
      <c r="D3428" s="2"/>
      <c r="E3428" s="55" t="s">
        <v>3795</v>
      </c>
      <c r="F3428" s="56"/>
      <c r="G3428" s="56"/>
      <c r="H3428" s="56"/>
      <c r="I3428" s="56"/>
      <c r="J3428" s="56"/>
      <c r="K3428" s="57"/>
      <c r="L3428" s="58" t="s">
        <v>65</v>
      </c>
      <c r="M3428" s="59"/>
      <c r="N3428" s="61">
        <v>1</v>
      </c>
      <c r="O3428" s="62"/>
      <c r="P3428" s="63"/>
      <c r="Q3428" s="64"/>
      <c r="R3428" s="64"/>
      <c r="S3428" s="65"/>
      <c r="T3428" s="63" t="str">
        <f>IF(COUNT(N3428,P3428)=2,ROUND(N3428*P3428,2),"-
-")</f>
        <v>-
-</v>
      </c>
      <c r="U3428" s="65"/>
      <c r="V3428" s="55" t="s">
        <v>3796</v>
      </c>
      <c r="W3428" s="56"/>
      <c r="X3428" s="57"/>
    </row>
    <row r="3429" spans="1:24" ht="18.75" customHeight="1">
      <c r="A3429" s="2"/>
      <c r="B3429" s="2"/>
      <c r="C3429" s="2"/>
      <c r="D3429" s="2"/>
      <c r="E3429" s="55" t="s">
        <v>3405</v>
      </c>
      <c r="F3429" s="56"/>
      <c r="G3429" s="56"/>
      <c r="H3429" s="56"/>
      <c r="I3429" s="56"/>
      <c r="J3429" s="56"/>
      <c r="K3429" s="57"/>
      <c r="L3429" s="58" t="s">
        <v>65</v>
      </c>
      <c r="M3429" s="59"/>
      <c r="N3429" s="61">
        <v>1</v>
      </c>
      <c r="O3429" s="62"/>
      <c r="P3429" s="63"/>
      <c r="Q3429" s="64"/>
      <c r="R3429" s="64"/>
      <c r="S3429" s="65"/>
      <c r="T3429" s="63" t="str">
        <f>IF(COUNT(N3429,P3429)=2,ROUND(N3429*P3429,2),"-")</f>
        <v>-</v>
      </c>
      <c r="U3429" s="65"/>
      <c r="V3429" s="55" t="s">
        <v>3572</v>
      </c>
      <c r="W3429" s="56"/>
      <c r="X3429" s="57"/>
    </row>
    <row r="3430" spans="1:24" ht="18.75" customHeight="1">
      <c r="A3430" s="2"/>
      <c r="B3430" s="2"/>
      <c r="C3430" s="2"/>
      <c r="D3430" s="2"/>
      <c r="E3430" s="55" t="s">
        <v>3407</v>
      </c>
      <c r="F3430" s="56"/>
      <c r="G3430" s="56"/>
      <c r="H3430" s="56"/>
      <c r="I3430" s="56"/>
      <c r="J3430" s="56"/>
      <c r="K3430" s="57"/>
      <c r="L3430" s="58" t="s">
        <v>65</v>
      </c>
      <c r="M3430" s="59"/>
      <c r="N3430" s="61">
        <v>1</v>
      </c>
      <c r="O3430" s="62"/>
      <c r="P3430" s="63" t="str">
        <f>IF(COUNT(T3422,T3423,T3424,T3425,T3426,T3427,T3428,T3429)=8,ROUND(SUM(T3422,T3423,T3424,T3425,T3426,T3427,T3428,T3429)*0.02,2),"")</f>
        <v/>
      </c>
      <c r="Q3430" s="64"/>
      <c r="R3430" s="64"/>
      <c r="S3430" s="65"/>
      <c r="T3430" s="63" t="str">
        <f>IF(COUNT(N3430,P3430)=2,ROUND(N3430*P3430,2),"-")</f>
        <v>-</v>
      </c>
      <c r="U3430" s="65"/>
      <c r="V3430" s="55" t="s">
        <v>3408</v>
      </c>
      <c r="W3430" s="56"/>
      <c r="X3430" s="57"/>
    </row>
    <row r="3431" spans="1:24" ht="18.899999999999999" customHeight="1">
      <c r="A3431" s="2"/>
      <c r="B3431" s="2"/>
      <c r="C3431" s="2"/>
      <c r="D3431" s="2"/>
      <c r="E3431" s="55" t="s">
        <v>3409</v>
      </c>
      <c r="F3431" s="56"/>
      <c r="G3431" s="56"/>
      <c r="H3431" s="56"/>
      <c r="I3431" s="56"/>
      <c r="J3431" s="56"/>
      <c r="K3431" s="57"/>
      <c r="L3431" s="58" t="s">
        <v>384</v>
      </c>
      <c r="M3431" s="59"/>
      <c r="N3431" s="61">
        <v>1</v>
      </c>
      <c r="O3431" s="62"/>
      <c r="P3431" s="66"/>
      <c r="Q3431" s="67"/>
      <c r="R3431" s="67"/>
      <c r="S3431" s="68"/>
      <c r="T3431" s="63" t="str">
        <f>IF(COUNT(T3422,T3423,T3424,T3425,T3426,T3427,T3428,T3429,T3430)=9,SUM(T3422,T3423,T3424,T3425,T3426,T3427,T3428,T3429,T3430),"-")</f>
        <v>-</v>
      </c>
      <c r="U3431" s="65"/>
      <c r="V3431" s="55"/>
      <c r="W3431" s="56"/>
      <c r="X3431" s="57"/>
    </row>
    <row r="3432" spans="1:24" ht="18.75" customHeight="1">
      <c r="A3432" s="2"/>
      <c r="B3432" s="2"/>
      <c r="C3432" s="2"/>
      <c r="D3432" s="2"/>
      <c r="E3432" s="55"/>
      <c r="F3432" s="56"/>
      <c r="G3432" s="56"/>
      <c r="H3432" s="56"/>
      <c r="I3432" s="56"/>
      <c r="J3432" s="56"/>
      <c r="K3432" s="57"/>
      <c r="L3432" s="58"/>
      <c r="M3432" s="59"/>
      <c r="N3432" s="69"/>
      <c r="O3432" s="70"/>
      <c r="P3432" s="69"/>
      <c r="Q3432" s="71"/>
      <c r="R3432" s="71"/>
      <c r="S3432" s="70"/>
      <c r="T3432" s="69"/>
      <c r="U3432" s="70"/>
      <c r="V3432" s="55"/>
      <c r="W3432" s="56"/>
      <c r="X3432" s="57"/>
    </row>
    <row r="3433" spans="1:24" ht="18.75" customHeight="1">
      <c r="A3433" s="2"/>
      <c r="B3433" s="2"/>
      <c r="C3433" s="2"/>
      <c r="D3433" s="2"/>
      <c r="E3433" s="55"/>
      <c r="F3433" s="56"/>
      <c r="G3433" s="56"/>
      <c r="H3433" s="56"/>
      <c r="I3433" s="56"/>
      <c r="J3433" s="56"/>
      <c r="K3433" s="57"/>
      <c r="L3433" s="58"/>
      <c r="M3433" s="59"/>
      <c r="N3433" s="69"/>
      <c r="O3433" s="70"/>
      <c r="P3433" s="69"/>
      <c r="Q3433" s="71"/>
      <c r="R3433" s="71"/>
      <c r="S3433" s="70"/>
      <c r="T3433" s="69"/>
      <c r="U3433" s="70"/>
      <c r="V3433" s="55"/>
      <c r="W3433" s="56"/>
      <c r="X3433" s="57"/>
    </row>
    <row r="3434" spans="1:24" ht="18.75" customHeight="1">
      <c r="A3434" s="2"/>
      <c r="B3434" s="2"/>
      <c r="C3434" s="2"/>
      <c r="D3434" s="2"/>
      <c r="E3434" s="55"/>
      <c r="F3434" s="56"/>
      <c r="G3434" s="56"/>
      <c r="H3434" s="56"/>
      <c r="I3434" s="56"/>
      <c r="J3434" s="56"/>
      <c r="K3434" s="57"/>
      <c r="L3434" s="58"/>
      <c r="M3434" s="59"/>
      <c r="N3434" s="69"/>
      <c r="O3434" s="70"/>
      <c r="P3434" s="69"/>
      <c r="Q3434" s="71"/>
      <c r="R3434" s="71"/>
      <c r="S3434" s="70"/>
      <c r="T3434" s="69"/>
      <c r="U3434" s="70"/>
      <c r="V3434" s="55"/>
      <c r="W3434" s="56"/>
      <c r="X3434" s="57"/>
    </row>
    <row r="3435" spans="1:24" ht="18.75" customHeight="1">
      <c r="A3435" s="2"/>
      <c r="B3435" s="2"/>
      <c r="C3435" s="2"/>
      <c r="D3435" s="2"/>
      <c r="E3435" s="55"/>
      <c r="F3435" s="56"/>
      <c r="G3435" s="56"/>
      <c r="H3435" s="56"/>
      <c r="I3435" s="56"/>
      <c r="J3435" s="56"/>
      <c r="K3435" s="57"/>
      <c r="L3435" s="58"/>
      <c r="M3435" s="59"/>
      <c r="N3435" s="69"/>
      <c r="O3435" s="70"/>
      <c r="P3435" s="69"/>
      <c r="Q3435" s="71"/>
      <c r="R3435" s="71"/>
      <c r="S3435" s="70"/>
      <c r="T3435" s="69"/>
      <c r="U3435" s="70"/>
      <c r="V3435" s="55"/>
      <c r="W3435" s="56"/>
      <c r="X3435" s="57"/>
    </row>
    <row r="3436" spans="1:24" ht="18.75" customHeight="1">
      <c r="A3436" s="2"/>
      <c r="B3436" s="2"/>
      <c r="C3436" s="2"/>
      <c r="D3436" s="2"/>
      <c r="E3436" s="55"/>
      <c r="F3436" s="56"/>
      <c r="G3436" s="56"/>
      <c r="H3436" s="56"/>
      <c r="I3436" s="56"/>
      <c r="J3436" s="56"/>
      <c r="K3436" s="57"/>
      <c r="L3436" s="58"/>
      <c r="M3436" s="59"/>
      <c r="N3436" s="69"/>
      <c r="O3436" s="70"/>
      <c r="P3436" s="69"/>
      <c r="Q3436" s="71"/>
      <c r="R3436" s="71"/>
      <c r="S3436" s="70"/>
      <c r="T3436" s="69"/>
      <c r="U3436" s="70"/>
      <c r="V3436" s="55"/>
      <c r="W3436" s="56"/>
      <c r="X3436" s="57"/>
    </row>
    <row r="3437" spans="1:24" ht="18.75" customHeight="1">
      <c r="A3437" s="2"/>
      <c r="B3437" s="2"/>
      <c r="C3437" s="2"/>
      <c r="D3437" s="2"/>
      <c r="E3437" s="55"/>
      <c r="F3437" s="56"/>
      <c r="G3437" s="56"/>
      <c r="H3437" s="56"/>
      <c r="I3437" s="56"/>
      <c r="J3437" s="56"/>
      <c r="K3437" s="57"/>
      <c r="L3437" s="58"/>
      <c r="M3437" s="59"/>
      <c r="N3437" s="69"/>
      <c r="O3437" s="70"/>
      <c r="P3437" s="69"/>
      <c r="Q3437" s="71"/>
      <c r="R3437" s="71"/>
      <c r="S3437" s="70"/>
      <c r="T3437" s="69"/>
      <c r="U3437" s="70"/>
      <c r="V3437" s="55"/>
      <c r="W3437" s="56"/>
      <c r="X3437" s="57"/>
    </row>
    <row r="3438" spans="1:24" ht="18.75" customHeight="1">
      <c r="A3438" s="2"/>
      <c r="B3438" s="2"/>
      <c r="C3438" s="2"/>
      <c r="D3438" s="2"/>
      <c r="E3438" s="55"/>
      <c r="F3438" s="56"/>
      <c r="G3438" s="56"/>
      <c r="H3438" s="56"/>
      <c r="I3438" s="56"/>
      <c r="J3438" s="56"/>
      <c r="K3438" s="57"/>
      <c r="L3438" s="58"/>
      <c r="M3438" s="59"/>
      <c r="N3438" s="69"/>
      <c r="O3438" s="70"/>
      <c r="P3438" s="69"/>
      <c r="Q3438" s="71"/>
      <c r="R3438" s="71"/>
      <c r="S3438" s="70"/>
      <c r="T3438" s="69"/>
      <c r="U3438" s="70"/>
      <c r="V3438" s="55"/>
      <c r="W3438" s="56"/>
      <c r="X3438" s="57"/>
    </row>
    <row r="3439" spans="1:24" ht="18.75" customHeight="1">
      <c r="A3439" s="2"/>
      <c r="B3439" s="2"/>
      <c r="C3439" s="2"/>
      <c r="D3439" s="2"/>
      <c r="E3439" s="55"/>
      <c r="F3439" s="56"/>
      <c r="G3439" s="56"/>
      <c r="H3439" s="56"/>
      <c r="I3439" s="56"/>
      <c r="J3439" s="56"/>
      <c r="K3439" s="57"/>
      <c r="L3439" s="58"/>
      <c r="M3439" s="59"/>
      <c r="N3439" s="69"/>
      <c r="O3439" s="70"/>
      <c r="P3439" s="69"/>
      <c r="Q3439" s="71"/>
      <c r="R3439" s="71"/>
      <c r="S3439" s="70"/>
      <c r="T3439" s="69"/>
      <c r="U3439" s="70"/>
      <c r="V3439" s="55"/>
      <c r="W3439" s="56"/>
      <c r="X3439" s="57"/>
    </row>
    <row r="3440" spans="1:24" ht="18.75" customHeight="1">
      <c r="A3440" s="2"/>
      <c r="B3440" s="2"/>
      <c r="C3440" s="2"/>
      <c r="D3440" s="2"/>
      <c r="E3440" s="55"/>
      <c r="F3440" s="56"/>
      <c r="G3440" s="56"/>
      <c r="H3440" s="56"/>
      <c r="I3440" s="56"/>
      <c r="J3440" s="56"/>
      <c r="K3440" s="57"/>
      <c r="L3440" s="58"/>
      <c r="M3440" s="59"/>
      <c r="N3440" s="69"/>
      <c r="O3440" s="70"/>
      <c r="P3440" s="69"/>
      <c r="Q3440" s="71"/>
      <c r="R3440" s="71"/>
      <c r="S3440" s="70"/>
      <c r="T3440" s="69"/>
      <c r="U3440" s="70"/>
      <c r="V3440" s="55"/>
      <c r="W3440" s="56"/>
      <c r="X3440" s="57"/>
    </row>
    <row r="3441" spans="1:24" ht="18.75" customHeight="1">
      <c r="A3441" s="2"/>
      <c r="B3441" s="2"/>
      <c r="C3441" s="2"/>
      <c r="D3441" s="2"/>
      <c r="E3441" s="55"/>
      <c r="F3441" s="56"/>
      <c r="G3441" s="56"/>
      <c r="H3441" s="56"/>
      <c r="I3441" s="56"/>
      <c r="J3441" s="56"/>
      <c r="K3441" s="57"/>
      <c r="L3441" s="58"/>
      <c r="M3441" s="59"/>
      <c r="N3441" s="69"/>
      <c r="O3441" s="70"/>
      <c r="P3441" s="69"/>
      <c r="Q3441" s="71"/>
      <c r="R3441" s="71"/>
      <c r="S3441" s="70"/>
      <c r="T3441" s="69"/>
      <c r="U3441" s="70"/>
      <c r="V3441" s="55"/>
      <c r="W3441" s="56"/>
      <c r="X3441" s="57"/>
    </row>
    <row r="3442" spans="1:24" ht="18.75" customHeight="1">
      <c r="A3442" s="2"/>
      <c r="B3442" s="2"/>
      <c r="C3442" s="2"/>
      <c r="D3442" s="2"/>
      <c r="E3442" s="55"/>
      <c r="F3442" s="56"/>
      <c r="G3442" s="56"/>
      <c r="H3442" s="56"/>
      <c r="I3442" s="56"/>
      <c r="J3442" s="56"/>
      <c r="K3442" s="57"/>
      <c r="L3442" s="58"/>
      <c r="M3442" s="59"/>
      <c r="N3442" s="69"/>
      <c r="O3442" s="70"/>
      <c r="P3442" s="69"/>
      <c r="Q3442" s="71"/>
      <c r="R3442" s="71"/>
      <c r="S3442" s="70"/>
      <c r="T3442" s="69"/>
      <c r="U3442" s="70"/>
      <c r="V3442" s="55"/>
      <c r="W3442" s="56"/>
      <c r="X3442" s="57"/>
    </row>
    <row r="3443" spans="1:24" ht="37.65" customHeight="1">
      <c r="A3443" s="2"/>
      <c r="B3443" s="2"/>
      <c r="C3443" s="2"/>
      <c r="D3443" s="2"/>
      <c r="E3443" s="55" t="s">
        <v>3410</v>
      </c>
      <c r="F3443" s="56"/>
      <c r="G3443" s="56"/>
      <c r="H3443" s="56"/>
      <c r="I3443" s="56"/>
      <c r="J3443" s="56"/>
      <c r="K3443" s="56"/>
      <c r="L3443" s="56"/>
      <c r="M3443" s="57"/>
      <c r="N3443" s="58" t="s">
        <v>3799</v>
      </c>
      <c r="O3443" s="60"/>
      <c r="P3443" s="60"/>
      <c r="Q3443" s="60"/>
      <c r="R3443" s="60"/>
      <c r="S3443" s="59"/>
      <c r="T3443" s="72" t="str">
        <f>IF(COUNT(T3431,N3431)=2,IF(N3431=0,"-",ROUND(T3431/N3431,2)),"-")</f>
        <v>-</v>
      </c>
      <c r="U3443" s="73"/>
      <c r="V3443" s="55"/>
      <c r="W3443" s="56"/>
      <c r="X3443" s="57"/>
    </row>
    <row r="3444" spans="1:24" ht="49.5" customHeight="1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</row>
    <row r="3445" spans="1:24" ht="12" customHeight="1">
      <c r="A3445" s="2"/>
      <c r="B3445" s="2"/>
      <c r="C3445" s="75" t="s">
        <v>42</v>
      </c>
      <c r="D3445" s="75"/>
      <c r="E3445" s="75"/>
      <c r="F3445" s="75"/>
      <c r="G3445" s="75"/>
      <c r="H3445" s="2"/>
      <c r="I3445" s="75" t="s">
        <v>43</v>
      </c>
      <c r="J3445" s="75"/>
      <c r="K3445" s="2"/>
      <c r="L3445" s="2"/>
      <c r="M3445" s="75" t="s">
        <v>44</v>
      </c>
      <c r="N3445" s="75"/>
      <c r="O3445" s="2"/>
      <c r="P3445" s="2"/>
      <c r="Q3445" s="10" t="s">
        <v>43</v>
      </c>
      <c r="R3445" s="2"/>
      <c r="S3445" s="2"/>
      <c r="T3445" s="2"/>
      <c r="U3445" s="2"/>
      <c r="V3445" s="2"/>
      <c r="W3445" s="2"/>
      <c r="X3445" s="2"/>
    </row>
    <row r="3446" spans="1:24" ht="6.45" customHeight="1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</row>
    <row r="3447" spans="1:24" ht="20.85" customHeight="1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</row>
    <row r="3448" spans="1:24" ht="18" customHeight="1">
      <c r="A3448" s="74" t="s">
        <v>0</v>
      </c>
      <c r="B3448" s="74"/>
      <c r="C3448" s="74"/>
      <c r="D3448" s="74"/>
      <c r="E3448" s="74"/>
      <c r="F3448" s="74"/>
      <c r="G3448" s="74"/>
      <c r="H3448" s="74"/>
      <c r="I3448" s="74"/>
      <c r="J3448" s="74"/>
      <c r="K3448" s="74"/>
      <c r="L3448" s="74"/>
      <c r="M3448" s="74"/>
      <c r="N3448" s="74"/>
      <c r="O3448" s="74"/>
      <c r="P3448" s="74"/>
      <c r="Q3448" s="74"/>
      <c r="R3448" s="74"/>
      <c r="S3448" s="74"/>
      <c r="T3448" s="74"/>
      <c r="U3448" s="74"/>
      <c r="V3448" s="74"/>
      <c r="W3448" s="74"/>
      <c r="X3448" s="74"/>
    </row>
    <row r="3449" spans="1:24" ht="6" customHeight="1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</row>
    <row r="3450" spans="1:24" ht="18" customHeight="1">
      <c r="A3450" s="74" t="s">
        <v>3387</v>
      </c>
      <c r="B3450" s="74"/>
      <c r="C3450" s="74"/>
      <c r="D3450" s="74"/>
      <c r="E3450" s="74"/>
      <c r="F3450" s="74"/>
      <c r="G3450" s="74"/>
      <c r="H3450" s="74"/>
      <c r="I3450" s="74"/>
      <c r="J3450" s="74"/>
      <c r="K3450" s="74"/>
      <c r="L3450" s="74"/>
      <c r="M3450" s="74"/>
      <c r="N3450" s="74"/>
      <c r="O3450" s="74"/>
      <c r="P3450" s="74"/>
      <c r="Q3450" s="74"/>
      <c r="R3450" s="74"/>
      <c r="S3450" s="74"/>
      <c r="T3450" s="74"/>
      <c r="U3450" s="74"/>
      <c r="V3450" s="74"/>
      <c r="W3450" s="74"/>
      <c r="X3450" s="74"/>
    </row>
    <row r="3451" spans="1:24" ht="4.05" customHeight="1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</row>
    <row r="3452" spans="1:24" ht="12" customHeight="1">
      <c r="A3452" s="2"/>
      <c r="B3452" s="2"/>
      <c r="C3452" s="2"/>
      <c r="D3452" s="2"/>
      <c r="E3452" s="2"/>
      <c r="F3452" s="75" t="s">
        <v>3388</v>
      </c>
      <c r="G3452" s="75"/>
      <c r="H3452" s="75"/>
      <c r="I3452" s="75"/>
      <c r="J3452" s="75"/>
      <c r="K3452" s="75"/>
      <c r="L3452" s="75"/>
      <c r="M3452" s="75"/>
      <c r="N3452" s="75"/>
      <c r="O3452" s="75"/>
      <c r="P3452" s="75"/>
      <c r="Q3452" s="75"/>
      <c r="R3452" s="75"/>
      <c r="S3452" s="2"/>
      <c r="T3452" s="2"/>
      <c r="U3452" s="2"/>
      <c r="V3452" s="2"/>
      <c r="W3452" s="2"/>
      <c r="X3452" s="2"/>
    </row>
    <row r="3453" spans="1:24" ht="1.05" customHeight="1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</row>
    <row r="3454" spans="1:24" ht="2.7" customHeight="1">
      <c r="A3454" s="2"/>
      <c r="B3454" s="2"/>
      <c r="C3454" s="2"/>
      <c r="D3454" s="2"/>
      <c r="E3454" s="2"/>
      <c r="F3454" s="75" t="s">
        <v>3389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</row>
    <row r="3455" spans="1:24" ht="9.15" customHeight="1">
      <c r="A3455" s="2"/>
      <c r="B3455" s="2"/>
      <c r="C3455" s="2"/>
      <c r="D3455" s="2"/>
      <c r="E3455" s="2"/>
      <c r="F3455" s="75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76" t="s">
        <v>2</v>
      </c>
      <c r="V3455" s="76"/>
      <c r="W3455" s="76"/>
      <c r="X3455" s="76"/>
    </row>
    <row r="3456" spans="1:24" ht="2.7" customHeight="1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76"/>
      <c r="V3456" s="76"/>
      <c r="W3456" s="76"/>
      <c r="X3456" s="76"/>
    </row>
    <row r="3457" spans="1:24" ht="0.45" customHeight="1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</row>
    <row r="3458" spans="1:24" ht="2.1" customHeight="1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75" t="s">
        <v>3882</v>
      </c>
      <c r="V3458" s="75"/>
      <c r="W3458" s="75"/>
      <c r="X3458" s="2"/>
    </row>
    <row r="3459" spans="1:24" ht="9.75" customHeight="1">
      <c r="A3459" s="2"/>
      <c r="B3459" s="75" t="s">
        <v>3391</v>
      </c>
      <c r="C3459" s="75"/>
      <c r="D3459" s="2"/>
      <c r="E3459" s="2"/>
      <c r="F3459" s="75" t="s">
        <v>3392</v>
      </c>
      <c r="G3459" s="75"/>
      <c r="H3459" s="75"/>
      <c r="I3459" s="75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75"/>
      <c r="V3459" s="75"/>
      <c r="W3459" s="75"/>
      <c r="X3459" s="2"/>
    </row>
    <row r="3460" spans="1:24" ht="2.1" customHeight="1">
      <c r="A3460" s="2"/>
      <c r="B3460" s="75"/>
      <c r="C3460" s="75"/>
      <c r="D3460" s="2"/>
      <c r="E3460" s="2"/>
      <c r="F3460" s="75"/>
      <c r="G3460" s="75"/>
      <c r="H3460" s="75"/>
      <c r="I3460" s="75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</row>
    <row r="3461" spans="1:24" ht="1.8" customHeight="1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</row>
    <row r="3462" spans="1:24" ht="36.75" customHeight="1">
      <c r="A3462" s="49" t="s">
        <v>436</v>
      </c>
      <c r="B3462" s="50"/>
      <c r="C3462" s="50"/>
      <c r="D3462" s="51"/>
      <c r="E3462" s="49" t="s">
        <v>3883</v>
      </c>
      <c r="F3462" s="50"/>
      <c r="G3462" s="50"/>
      <c r="H3462" s="50"/>
      <c r="I3462" s="50"/>
      <c r="J3462" s="50"/>
      <c r="K3462" s="50"/>
      <c r="L3462" s="50"/>
      <c r="M3462" s="51"/>
      <c r="N3462" s="52" t="s">
        <v>3775</v>
      </c>
      <c r="O3462" s="53"/>
      <c r="P3462" s="53"/>
      <c r="Q3462" s="53"/>
      <c r="R3462" s="53"/>
      <c r="S3462" s="54"/>
      <c r="T3462" s="49" t="s">
        <v>3884</v>
      </c>
      <c r="U3462" s="50"/>
      <c r="V3462" s="50"/>
      <c r="W3462" s="50"/>
      <c r="X3462" s="51"/>
    </row>
    <row r="3463" spans="1:24" ht="18.75" customHeight="1">
      <c r="A3463" s="2"/>
      <c r="B3463" s="2"/>
      <c r="C3463" s="2"/>
      <c r="D3463" s="2"/>
      <c r="E3463" s="55" t="s">
        <v>3396</v>
      </c>
      <c r="F3463" s="56"/>
      <c r="G3463" s="56"/>
      <c r="H3463" s="56"/>
      <c r="I3463" s="56"/>
      <c r="J3463" s="56"/>
      <c r="K3463" s="57"/>
      <c r="L3463" s="58" t="s">
        <v>3397</v>
      </c>
      <c r="M3463" s="59"/>
      <c r="N3463" s="58" t="s">
        <v>3398</v>
      </c>
      <c r="O3463" s="59"/>
      <c r="P3463" s="58" t="s">
        <v>3399</v>
      </c>
      <c r="Q3463" s="60"/>
      <c r="R3463" s="60"/>
      <c r="S3463" s="59"/>
      <c r="T3463" s="58" t="s">
        <v>3400</v>
      </c>
      <c r="U3463" s="59"/>
      <c r="V3463" s="58" t="s">
        <v>53</v>
      </c>
      <c r="W3463" s="60"/>
      <c r="X3463" s="59"/>
    </row>
    <row r="3464" spans="1:24" ht="37.65" customHeight="1">
      <c r="A3464" s="2"/>
      <c r="B3464" s="2"/>
      <c r="C3464" s="2"/>
      <c r="D3464" s="2"/>
      <c r="E3464" s="55" t="s">
        <v>3779</v>
      </c>
      <c r="F3464" s="56"/>
      <c r="G3464" s="56"/>
      <c r="H3464" s="56"/>
      <c r="I3464" s="56"/>
      <c r="J3464" s="56"/>
      <c r="K3464" s="57"/>
      <c r="L3464" s="58" t="s">
        <v>384</v>
      </c>
      <c r="M3464" s="59"/>
      <c r="N3464" s="61">
        <v>1</v>
      </c>
      <c r="O3464" s="62"/>
      <c r="P3464" s="63"/>
      <c r="Q3464" s="64"/>
      <c r="R3464" s="64"/>
      <c r="S3464" s="65"/>
      <c r="T3464" s="63" t="str">
        <f>IF(COUNT(N3464,P3464)=2,ROUND(N3464*P3464,2),"-
-")</f>
        <v>-
-</v>
      </c>
      <c r="U3464" s="65"/>
      <c r="V3464" s="55" t="s">
        <v>3780</v>
      </c>
      <c r="W3464" s="56"/>
      <c r="X3464" s="57"/>
    </row>
    <row r="3465" spans="1:24" ht="37.65" customHeight="1">
      <c r="A3465" s="2"/>
      <c r="B3465" s="2"/>
      <c r="C3465" s="2"/>
      <c r="D3465" s="2"/>
      <c r="E3465" s="55" t="s">
        <v>3781</v>
      </c>
      <c r="F3465" s="56"/>
      <c r="G3465" s="56"/>
      <c r="H3465" s="56"/>
      <c r="I3465" s="56"/>
      <c r="J3465" s="56"/>
      <c r="K3465" s="57"/>
      <c r="L3465" s="58" t="s">
        <v>384</v>
      </c>
      <c r="M3465" s="59"/>
      <c r="N3465" s="61">
        <v>1</v>
      </c>
      <c r="O3465" s="62"/>
      <c r="P3465" s="63"/>
      <c r="Q3465" s="64"/>
      <c r="R3465" s="64"/>
      <c r="S3465" s="65"/>
      <c r="T3465" s="63" t="str">
        <f>IF(COUNT(N3465,P3465)=2,ROUND(N3465*P3465,2),"-
-")</f>
        <v>-
-</v>
      </c>
      <c r="U3465" s="65"/>
      <c r="V3465" s="55" t="s">
        <v>3782</v>
      </c>
      <c r="W3465" s="56"/>
      <c r="X3465" s="57"/>
    </row>
    <row r="3466" spans="1:24" ht="56.55" customHeight="1">
      <c r="A3466" s="2"/>
      <c r="B3466" s="2"/>
      <c r="C3466" s="2"/>
      <c r="D3466" s="2"/>
      <c r="E3466" s="55" t="s">
        <v>3865</v>
      </c>
      <c r="F3466" s="56"/>
      <c r="G3466" s="56"/>
      <c r="H3466" s="56"/>
      <c r="I3466" s="56"/>
      <c r="J3466" s="56"/>
      <c r="K3466" s="57"/>
      <c r="L3466" s="58" t="s">
        <v>122</v>
      </c>
      <c r="M3466" s="59"/>
      <c r="N3466" s="61">
        <v>1</v>
      </c>
      <c r="O3466" s="62"/>
      <c r="P3466" s="63"/>
      <c r="Q3466" s="64"/>
      <c r="R3466" s="64"/>
      <c r="S3466" s="65"/>
      <c r="T3466" s="63" t="str">
        <f>IF(COUNT(N3466,P3466)=2,ROUND(N3466*P3466,2),"-
-
-")</f>
        <v>-
-
-</v>
      </c>
      <c r="U3466" s="65"/>
      <c r="V3466" s="55" t="s">
        <v>3866</v>
      </c>
      <c r="W3466" s="56"/>
      <c r="X3466" s="57"/>
    </row>
    <row r="3467" spans="1:24" ht="18.75" customHeight="1">
      <c r="A3467" s="2"/>
      <c r="B3467" s="2"/>
      <c r="C3467" s="2"/>
      <c r="D3467" s="2"/>
      <c r="E3467" s="55" t="s">
        <v>3855</v>
      </c>
      <c r="F3467" s="56"/>
      <c r="G3467" s="56"/>
      <c r="H3467" s="56"/>
      <c r="I3467" s="56"/>
      <c r="J3467" s="56"/>
      <c r="K3467" s="57"/>
      <c r="L3467" s="58" t="s">
        <v>609</v>
      </c>
      <c r="M3467" s="59"/>
      <c r="N3467" s="61">
        <v>3</v>
      </c>
      <c r="O3467" s="62"/>
      <c r="P3467" s="63"/>
      <c r="Q3467" s="64"/>
      <c r="R3467" s="64"/>
      <c r="S3467" s="65"/>
      <c r="T3467" s="63" t="str">
        <f>IF(COUNT(N3467,P3467)=2,ROUND(N3467*P3467,2),"-")</f>
        <v>-</v>
      </c>
      <c r="U3467" s="65"/>
      <c r="V3467" s="55" t="s">
        <v>3856</v>
      </c>
      <c r="W3467" s="56"/>
      <c r="X3467" s="57"/>
    </row>
    <row r="3468" spans="1:24" ht="37.65" customHeight="1">
      <c r="A3468" s="2"/>
      <c r="B3468" s="2"/>
      <c r="C3468" s="2"/>
      <c r="D3468" s="2"/>
      <c r="E3468" s="55" t="s">
        <v>3787</v>
      </c>
      <c r="F3468" s="56"/>
      <c r="G3468" s="56"/>
      <c r="H3468" s="56"/>
      <c r="I3468" s="56"/>
      <c r="J3468" s="56"/>
      <c r="K3468" s="57"/>
      <c r="L3468" s="58" t="s">
        <v>122</v>
      </c>
      <c r="M3468" s="59"/>
      <c r="N3468" s="61">
        <v>1</v>
      </c>
      <c r="O3468" s="62"/>
      <c r="P3468" s="63"/>
      <c r="Q3468" s="64"/>
      <c r="R3468" s="64"/>
      <c r="S3468" s="65"/>
      <c r="T3468" s="63" t="str">
        <f>IF(COUNT(N3468,P3468)=2,ROUND(N3468*P3468,2),"-
-")</f>
        <v>-
-</v>
      </c>
      <c r="U3468" s="65"/>
      <c r="V3468" s="55" t="s">
        <v>3788</v>
      </c>
      <c r="W3468" s="56"/>
      <c r="X3468" s="57"/>
    </row>
    <row r="3469" spans="1:24" ht="37.65" customHeight="1">
      <c r="A3469" s="2"/>
      <c r="B3469" s="2"/>
      <c r="C3469" s="2"/>
      <c r="D3469" s="2"/>
      <c r="E3469" s="55" t="s">
        <v>3783</v>
      </c>
      <c r="F3469" s="56"/>
      <c r="G3469" s="56"/>
      <c r="H3469" s="56"/>
      <c r="I3469" s="56"/>
      <c r="J3469" s="56"/>
      <c r="K3469" s="57"/>
      <c r="L3469" s="58" t="s">
        <v>58</v>
      </c>
      <c r="M3469" s="59"/>
      <c r="N3469" s="61">
        <v>4</v>
      </c>
      <c r="O3469" s="62"/>
      <c r="P3469" s="63"/>
      <c r="Q3469" s="64"/>
      <c r="R3469" s="64"/>
      <c r="S3469" s="65"/>
      <c r="T3469" s="63" t="str">
        <f>IF(COUNT(N3469,P3469)=2,ROUND(N3469*P3469,2),"-
-")</f>
        <v>-
-</v>
      </c>
      <c r="U3469" s="65"/>
      <c r="V3469" s="55" t="s">
        <v>3784</v>
      </c>
      <c r="W3469" s="56"/>
      <c r="X3469" s="57"/>
    </row>
    <row r="3470" spans="1:24" ht="37.65" customHeight="1">
      <c r="A3470" s="2"/>
      <c r="B3470" s="2"/>
      <c r="C3470" s="2"/>
      <c r="D3470" s="2"/>
      <c r="E3470" s="55" t="s">
        <v>3795</v>
      </c>
      <c r="F3470" s="56"/>
      <c r="G3470" s="56"/>
      <c r="H3470" s="56"/>
      <c r="I3470" s="56"/>
      <c r="J3470" s="56"/>
      <c r="K3470" s="57"/>
      <c r="L3470" s="58" t="s">
        <v>65</v>
      </c>
      <c r="M3470" s="59"/>
      <c r="N3470" s="61">
        <v>1</v>
      </c>
      <c r="O3470" s="62"/>
      <c r="P3470" s="63"/>
      <c r="Q3470" s="64"/>
      <c r="R3470" s="64"/>
      <c r="S3470" s="65"/>
      <c r="T3470" s="63" t="str">
        <f>IF(COUNT(N3470,P3470)=2,ROUND(N3470*P3470,2),"-
-")</f>
        <v>-
-</v>
      </c>
      <c r="U3470" s="65"/>
      <c r="V3470" s="55" t="s">
        <v>3796</v>
      </c>
      <c r="W3470" s="56"/>
      <c r="X3470" s="57"/>
    </row>
    <row r="3471" spans="1:24" ht="18.75" customHeight="1">
      <c r="A3471" s="2"/>
      <c r="B3471" s="2"/>
      <c r="C3471" s="2"/>
      <c r="D3471" s="2"/>
      <c r="E3471" s="55" t="s">
        <v>3405</v>
      </c>
      <c r="F3471" s="56"/>
      <c r="G3471" s="56"/>
      <c r="H3471" s="56"/>
      <c r="I3471" s="56"/>
      <c r="J3471" s="56"/>
      <c r="K3471" s="57"/>
      <c r="L3471" s="58" t="s">
        <v>65</v>
      </c>
      <c r="M3471" s="59"/>
      <c r="N3471" s="61">
        <v>1</v>
      </c>
      <c r="O3471" s="62"/>
      <c r="P3471" s="63"/>
      <c r="Q3471" s="64"/>
      <c r="R3471" s="64"/>
      <c r="S3471" s="65"/>
      <c r="T3471" s="63" t="str">
        <f>IF(COUNT(N3471,P3471)=2,ROUND(N3471*P3471,2),"-")</f>
        <v>-</v>
      </c>
      <c r="U3471" s="65"/>
      <c r="V3471" s="55" t="s">
        <v>3572</v>
      </c>
      <c r="W3471" s="56"/>
      <c r="X3471" s="57"/>
    </row>
    <row r="3472" spans="1:24" ht="18.75" customHeight="1">
      <c r="A3472" s="2"/>
      <c r="B3472" s="2"/>
      <c r="C3472" s="2"/>
      <c r="D3472" s="2"/>
      <c r="E3472" s="55" t="s">
        <v>3407</v>
      </c>
      <c r="F3472" s="56"/>
      <c r="G3472" s="56"/>
      <c r="H3472" s="56"/>
      <c r="I3472" s="56"/>
      <c r="J3472" s="56"/>
      <c r="K3472" s="57"/>
      <c r="L3472" s="58" t="s">
        <v>65</v>
      </c>
      <c r="M3472" s="59"/>
      <c r="N3472" s="61">
        <v>1</v>
      </c>
      <c r="O3472" s="62"/>
      <c r="P3472" s="63" t="str">
        <f>IF(COUNT(T3464,T3465,T3466,T3467,T3468,T3469,T3470,T3471)=8,ROUND(SUM(T3464,T3465,T3466,T3467,T3468,T3469,T3470,T3471)*0.02,2),"")</f>
        <v/>
      </c>
      <c r="Q3472" s="64"/>
      <c r="R3472" s="64"/>
      <c r="S3472" s="65"/>
      <c r="T3472" s="63" t="str">
        <f>IF(COUNT(N3472,P3472)=2,ROUND(N3472*P3472,2),"-")</f>
        <v>-</v>
      </c>
      <c r="U3472" s="65"/>
      <c r="V3472" s="55" t="s">
        <v>3408</v>
      </c>
      <c r="W3472" s="56"/>
      <c r="X3472" s="57"/>
    </row>
    <row r="3473" spans="1:24" ht="18.899999999999999" customHeight="1">
      <c r="A3473" s="2"/>
      <c r="B3473" s="2"/>
      <c r="C3473" s="2"/>
      <c r="D3473" s="2"/>
      <c r="E3473" s="55" t="s">
        <v>3409</v>
      </c>
      <c r="F3473" s="56"/>
      <c r="G3473" s="56"/>
      <c r="H3473" s="56"/>
      <c r="I3473" s="56"/>
      <c r="J3473" s="56"/>
      <c r="K3473" s="57"/>
      <c r="L3473" s="58" t="s">
        <v>384</v>
      </c>
      <c r="M3473" s="59"/>
      <c r="N3473" s="61">
        <v>1</v>
      </c>
      <c r="O3473" s="62"/>
      <c r="P3473" s="66"/>
      <c r="Q3473" s="67"/>
      <c r="R3473" s="67"/>
      <c r="S3473" s="68"/>
      <c r="T3473" s="63" t="str">
        <f>IF(COUNT(T3464,T3465,T3466,T3467,T3468,T3469,T3470,T3471,T3472)=9,SUM(T3464,T3465,T3466,T3467,T3468,T3469,T3470,T3471,T3472),"-")</f>
        <v>-</v>
      </c>
      <c r="U3473" s="65"/>
      <c r="V3473" s="55"/>
      <c r="W3473" s="56"/>
      <c r="X3473" s="57"/>
    </row>
    <row r="3474" spans="1:24" ht="18.75" customHeight="1">
      <c r="A3474" s="2"/>
      <c r="B3474" s="2"/>
      <c r="C3474" s="2"/>
      <c r="D3474" s="2"/>
      <c r="E3474" s="55"/>
      <c r="F3474" s="56"/>
      <c r="G3474" s="56"/>
      <c r="H3474" s="56"/>
      <c r="I3474" s="56"/>
      <c r="J3474" s="56"/>
      <c r="K3474" s="57"/>
      <c r="L3474" s="58"/>
      <c r="M3474" s="59"/>
      <c r="N3474" s="69"/>
      <c r="O3474" s="70"/>
      <c r="P3474" s="69"/>
      <c r="Q3474" s="71"/>
      <c r="R3474" s="71"/>
      <c r="S3474" s="70"/>
      <c r="T3474" s="69"/>
      <c r="U3474" s="70"/>
      <c r="V3474" s="55"/>
      <c r="W3474" s="56"/>
      <c r="X3474" s="57"/>
    </row>
    <row r="3475" spans="1:24" ht="18.75" customHeight="1">
      <c r="A3475" s="2"/>
      <c r="B3475" s="2"/>
      <c r="C3475" s="2"/>
      <c r="D3475" s="2"/>
      <c r="E3475" s="55"/>
      <c r="F3475" s="56"/>
      <c r="G3475" s="56"/>
      <c r="H3475" s="56"/>
      <c r="I3475" s="56"/>
      <c r="J3475" s="56"/>
      <c r="K3475" s="57"/>
      <c r="L3475" s="58"/>
      <c r="M3475" s="59"/>
      <c r="N3475" s="69"/>
      <c r="O3475" s="70"/>
      <c r="P3475" s="69"/>
      <c r="Q3475" s="71"/>
      <c r="R3475" s="71"/>
      <c r="S3475" s="70"/>
      <c r="T3475" s="69"/>
      <c r="U3475" s="70"/>
      <c r="V3475" s="55"/>
      <c r="W3475" s="56"/>
      <c r="X3475" s="57"/>
    </row>
    <row r="3476" spans="1:24" ht="18.75" customHeight="1">
      <c r="A3476" s="2"/>
      <c r="B3476" s="2"/>
      <c r="C3476" s="2"/>
      <c r="D3476" s="2"/>
      <c r="E3476" s="55"/>
      <c r="F3476" s="56"/>
      <c r="G3476" s="56"/>
      <c r="H3476" s="56"/>
      <c r="I3476" s="56"/>
      <c r="J3476" s="56"/>
      <c r="K3476" s="57"/>
      <c r="L3476" s="58"/>
      <c r="M3476" s="59"/>
      <c r="N3476" s="69"/>
      <c r="O3476" s="70"/>
      <c r="P3476" s="69"/>
      <c r="Q3476" s="71"/>
      <c r="R3476" s="71"/>
      <c r="S3476" s="70"/>
      <c r="T3476" s="69"/>
      <c r="U3476" s="70"/>
      <c r="V3476" s="55"/>
      <c r="W3476" s="56"/>
      <c r="X3476" s="57"/>
    </row>
    <row r="3477" spans="1:24" ht="18.75" customHeight="1">
      <c r="A3477" s="2"/>
      <c r="B3477" s="2"/>
      <c r="C3477" s="2"/>
      <c r="D3477" s="2"/>
      <c r="E3477" s="55"/>
      <c r="F3477" s="56"/>
      <c r="G3477" s="56"/>
      <c r="H3477" s="56"/>
      <c r="I3477" s="56"/>
      <c r="J3477" s="56"/>
      <c r="K3477" s="57"/>
      <c r="L3477" s="58"/>
      <c r="M3477" s="59"/>
      <c r="N3477" s="69"/>
      <c r="O3477" s="70"/>
      <c r="P3477" s="69"/>
      <c r="Q3477" s="71"/>
      <c r="R3477" s="71"/>
      <c r="S3477" s="70"/>
      <c r="T3477" s="69"/>
      <c r="U3477" s="70"/>
      <c r="V3477" s="55"/>
      <c r="W3477" s="56"/>
      <c r="X3477" s="57"/>
    </row>
    <row r="3478" spans="1:24" ht="18.75" customHeight="1">
      <c r="A3478" s="2"/>
      <c r="B3478" s="2"/>
      <c r="C3478" s="2"/>
      <c r="D3478" s="2"/>
      <c r="E3478" s="55"/>
      <c r="F3478" s="56"/>
      <c r="G3478" s="56"/>
      <c r="H3478" s="56"/>
      <c r="I3478" s="56"/>
      <c r="J3478" s="56"/>
      <c r="K3478" s="57"/>
      <c r="L3478" s="58"/>
      <c r="M3478" s="59"/>
      <c r="N3478" s="69"/>
      <c r="O3478" s="70"/>
      <c r="P3478" s="69"/>
      <c r="Q3478" s="71"/>
      <c r="R3478" s="71"/>
      <c r="S3478" s="70"/>
      <c r="T3478" s="69"/>
      <c r="U3478" s="70"/>
      <c r="V3478" s="55"/>
      <c r="W3478" s="56"/>
      <c r="X3478" s="57"/>
    </row>
    <row r="3479" spans="1:24" ht="18.75" customHeight="1">
      <c r="A3479" s="2"/>
      <c r="B3479" s="2"/>
      <c r="C3479" s="2"/>
      <c r="D3479" s="2"/>
      <c r="E3479" s="55"/>
      <c r="F3479" s="56"/>
      <c r="G3479" s="56"/>
      <c r="H3479" s="56"/>
      <c r="I3479" s="56"/>
      <c r="J3479" s="56"/>
      <c r="K3479" s="57"/>
      <c r="L3479" s="58"/>
      <c r="M3479" s="59"/>
      <c r="N3479" s="69"/>
      <c r="O3479" s="70"/>
      <c r="P3479" s="69"/>
      <c r="Q3479" s="71"/>
      <c r="R3479" s="71"/>
      <c r="S3479" s="70"/>
      <c r="T3479" s="69"/>
      <c r="U3479" s="70"/>
      <c r="V3479" s="55"/>
      <c r="W3479" s="56"/>
      <c r="X3479" s="57"/>
    </row>
    <row r="3480" spans="1:24" ht="18.75" customHeight="1">
      <c r="A3480" s="2"/>
      <c r="B3480" s="2"/>
      <c r="C3480" s="2"/>
      <c r="D3480" s="2"/>
      <c r="E3480" s="55"/>
      <c r="F3480" s="56"/>
      <c r="G3480" s="56"/>
      <c r="H3480" s="56"/>
      <c r="I3480" s="56"/>
      <c r="J3480" s="56"/>
      <c r="K3480" s="57"/>
      <c r="L3480" s="58"/>
      <c r="M3480" s="59"/>
      <c r="N3480" s="69"/>
      <c r="O3480" s="70"/>
      <c r="P3480" s="69"/>
      <c r="Q3480" s="71"/>
      <c r="R3480" s="71"/>
      <c r="S3480" s="70"/>
      <c r="T3480" s="69"/>
      <c r="U3480" s="70"/>
      <c r="V3480" s="55"/>
      <c r="W3480" s="56"/>
      <c r="X3480" s="57"/>
    </row>
    <row r="3481" spans="1:24" ht="18.75" customHeight="1">
      <c r="A3481" s="2"/>
      <c r="B3481" s="2"/>
      <c r="C3481" s="2"/>
      <c r="D3481" s="2"/>
      <c r="E3481" s="55"/>
      <c r="F3481" s="56"/>
      <c r="G3481" s="56"/>
      <c r="H3481" s="56"/>
      <c r="I3481" s="56"/>
      <c r="J3481" s="56"/>
      <c r="K3481" s="57"/>
      <c r="L3481" s="58"/>
      <c r="M3481" s="59"/>
      <c r="N3481" s="69"/>
      <c r="O3481" s="70"/>
      <c r="P3481" s="69"/>
      <c r="Q3481" s="71"/>
      <c r="R3481" s="71"/>
      <c r="S3481" s="70"/>
      <c r="T3481" s="69"/>
      <c r="U3481" s="70"/>
      <c r="V3481" s="55"/>
      <c r="W3481" s="56"/>
      <c r="X3481" s="57"/>
    </row>
    <row r="3482" spans="1:24" ht="18.75" customHeight="1">
      <c r="A3482" s="2"/>
      <c r="B3482" s="2"/>
      <c r="C3482" s="2"/>
      <c r="D3482" s="2"/>
      <c r="E3482" s="55"/>
      <c r="F3482" s="56"/>
      <c r="G3482" s="56"/>
      <c r="H3482" s="56"/>
      <c r="I3482" s="56"/>
      <c r="J3482" s="56"/>
      <c r="K3482" s="57"/>
      <c r="L3482" s="58"/>
      <c r="M3482" s="59"/>
      <c r="N3482" s="69"/>
      <c r="O3482" s="70"/>
      <c r="P3482" s="69"/>
      <c r="Q3482" s="71"/>
      <c r="R3482" s="71"/>
      <c r="S3482" s="70"/>
      <c r="T3482" s="69"/>
      <c r="U3482" s="70"/>
      <c r="V3482" s="55"/>
      <c r="W3482" s="56"/>
      <c r="X3482" s="57"/>
    </row>
    <row r="3483" spans="1:24" ht="18.75" customHeight="1">
      <c r="A3483" s="2"/>
      <c r="B3483" s="2"/>
      <c r="C3483" s="2"/>
      <c r="D3483" s="2"/>
      <c r="E3483" s="55"/>
      <c r="F3483" s="56"/>
      <c r="G3483" s="56"/>
      <c r="H3483" s="56"/>
      <c r="I3483" s="56"/>
      <c r="J3483" s="56"/>
      <c r="K3483" s="57"/>
      <c r="L3483" s="58"/>
      <c r="M3483" s="59"/>
      <c r="N3483" s="69"/>
      <c r="O3483" s="70"/>
      <c r="P3483" s="69"/>
      <c r="Q3483" s="71"/>
      <c r="R3483" s="71"/>
      <c r="S3483" s="70"/>
      <c r="T3483" s="69"/>
      <c r="U3483" s="70"/>
      <c r="V3483" s="55"/>
      <c r="W3483" s="56"/>
      <c r="X3483" s="57"/>
    </row>
    <row r="3484" spans="1:24" ht="18.75" customHeight="1">
      <c r="A3484" s="2"/>
      <c r="B3484" s="2"/>
      <c r="C3484" s="2"/>
      <c r="D3484" s="2"/>
      <c r="E3484" s="55"/>
      <c r="F3484" s="56"/>
      <c r="G3484" s="56"/>
      <c r="H3484" s="56"/>
      <c r="I3484" s="56"/>
      <c r="J3484" s="56"/>
      <c r="K3484" s="57"/>
      <c r="L3484" s="58"/>
      <c r="M3484" s="59"/>
      <c r="N3484" s="69"/>
      <c r="O3484" s="70"/>
      <c r="P3484" s="69"/>
      <c r="Q3484" s="71"/>
      <c r="R3484" s="71"/>
      <c r="S3484" s="70"/>
      <c r="T3484" s="69"/>
      <c r="U3484" s="70"/>
      <c r="V3484" s="55"/>
      <c r="W3484" s="56"/>
      <c r="X3484" s="57"/>
    </row>
    <row r="3485" spans="1:24" ht="37.65" customHeight="1">
      <c r="A3485" s="2"/>
      <c r="B3485" s="2"/>
      <c r="C3485" s="2"/>
      <c r="D3485" s="2"/>
      <c r="E3485" s="55" t="s">
        <v>3410</v>
      </c>
      <c r="F3485" s="56"/>
      <c r="G3485" s="56"/>
      <c r="H3485" s="56"/>
      <c r="I3485" s="56"/>
      <c r="J3485" s="56"/>
      <c r="K3485" s="56"/>
      <c r="L3485" s="56"/>
      <c r="M3485" s="57"/>
      <c r="N3485" s="58" t="s">
        <v>3799</v>
      </c>
      <c r="O3485" s="60"/>
      <c r="P3485" s="60"/>
      <c r="Q3485" s="60"/>
      <c r="R3485" s="60"/>
      <c r="S3485" s="59"/>
      <c r="T3485" s="72" t="str">
        <f>IF(COUNT(T3473,N3473)=2,IF(N3473=0,"-",ROUND(T3473/N3473,2)),"-")</f>
        <v>-</v>
      </c>
      <c r="U3485" s="73"/>
      <c r="V3485" s="55"/>
      <c r="W3485" s="56"/>
      <c r="X3485" s="57"/>
    </row>
    <row r="3486" spans="1:24" ht="49.5" customHeight="1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</row>
    <row r="3487" spans="1:24" ht="12" customHeight="1">
      <c r="A3487" s="2"/>
      <c r="B3487" s="2"/>
      <c r="C3487" s="75" t="s">
        <v>42</v>
      </c>
      <c r="D3487" s="75"/>
      <c r="E3487" s="75"/>
      <c r="F3487" s="75"/>
      <c r="G3487" s="75"/>
      <c r="H3487" s="2"/>
      <c r="I3487" s="75" t="s">
        <v>43</v>
      </c>
      <c r="J3487" s="75"/>
      <c r="K3487" s="2"/>
      <c r="L3487" s="2"/>
      <c r="M3487" s="75" t="s">
        <v>44</v>
      </c>
      <c r="N3487" s="75"/>
      <c r="O3487" s="2"/>
      <c r="P3487" s="2"/>
      <c r="Q3487" s="10" t="s">
        <v>43</v>
      </c>
      <c r="R3487" s="2"/>
      <c r="S3487" s="2"/>
      <c r="T3487" s="2"/>
      <c r="U3487" s="2"/>
      <c r="V3487" s="2"/>
      <c r="W3487" s="2"/>
      <c r="X3487" s="2"/>
    </row>
    <row r="3488" spans="1:24" ht="6.45" customHeight="1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</row>
    <row r="3489" spans="1:24" ht="20.85" customHeight="1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</row>
    <row r="3490" spans="1:24" ht="18" customHeight="1">
      <c r="A3490" s="74" t="s">
        <v>0</v>
      </c>
      <c r="B3490" s="74"/>
      <c r="C3490" s="74"/>
      <c r="D3490" s="74"/>
      <c r="E3490" s="74"/>
      <c r="F3490" s="74"/>
      <c r="G3490" s="74"/>
      <c r="H3490" s="74"/>
      <c r="I3490" s="74"/>
      <c r="J3490" s="74"/>
      <c r="K3490" s="74"/>
      <c r="L3490" s="74"/>
      <c r="M3490" s="74"/>
      <c r="N3490" s="74"/>
      <c r="O3490" s="74"/>
      <c r="P3490" s="74"/>
      <c r="Q3490" s="74"/>
      <c r="R3490" s="74"/>
      <c r="S3490" s="74"/>
      <c r="T3490" s="74"/>
      <c r="U3490" s="74"/>
      <c r="V3490" s="74"/>
      <c r="W3490" s="74"/>
      <c r="X3490" s="74"/>
    </row>
    <row r="3491" spans="1:24" ht="6" customHeight="1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</row>
    <row r="3492" spans="1:24" ht="18" customHeight="1">
      <c r="A3492" s="74" t="s">
        <v>3387</v>
      </c>
      <c r="B3492" s="74"/>
      <c r="C3492" s="74"/>
      <c r="D3492" s="74"/>
      <c r="E3492" s="74"/>
      <c r="F3492" s="74"/>
      <c r="G3492" s="74"/>
      <c r="H3492" s="74"/>
      <c r="I3492" s="74"/>
      <c r="J3492" s="74"/>
      <c r="K3492" s="74"/>
      <c r="L3492" s="74"/>
      <c r="M3492" s="74"/>
      <c r="N3492" s="74"/>
      <c r="O3492" s="74"/>
      <c r="P3492" s="74"/>
      <c r="Q3492" s="74"/>
      <c r="R3492" s="74"/>
      <c r="S3492" s="74"/>
      <c r="T3492" s="74"/>
      <c r="U3492" s="74"/>
      <c r="V3492" s="74"/>
      <c r="W3492" s="74"/>
      <c r="X3492" s="74"/>
    </row>
    <row r="3493" spans="1:24" ht="4.05" customHeight="1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</row>
    <row r="3494" spans="1:24" ht="12" customHeight="1">
      <c r="A3494" s="2"/>
      <c r="B3494" s="2"/>
      <c r="C3494" s="2"/>
      <c r="D3494" s="2"/>
      <c r="E3494" s="2"/>
      <c r="F3494" s="75" t="s">
        <v>3388</v>
      </c>
      <c r="G3494" s="75"/>
      <c r="H3494" s="75"/>
      <c r="I3494" s="75"/>
      <c r="J3494" s="75"/>
      <c r="K3494" s="75"/>
      <c r="L3494" s="75"/>
      <c r="M3494" s="75"/>
      <c r="N3494" s="75"/>
      <c r="O3494" s="75"/>
      <c r="P3494" s="75"/>
      <c r="Q3494" s="75"/>
      <c r="R3494" s="75"/>
      <c r="S3494" s="2"/>
      <c r="T3494" s="2"/>
      <c r="U3494" s="2"/>
      <c r="V3494" s="2"/>
      <c r="W3494" s="2"/>
      <c r="X3494" s="2"/>
    </row>
    <row r="3495" spans="1:24" ht="1.05" customHeight="1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</row>
    <row r="3496" spans="1:24" ht="2.7" customHeight="1">
      <c r="A3496" s="2"/>
      <c r="B3496" s="2"/>
      <c r="C3496" s="2"/>
      <c r="D3496" s="2"/>
      <c r="E3496" s="2"/>
      <c r="F3496" s="75" t="s">
        <v>3389</v>
      </c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</row>
    <row r="3497" spans="1:24" ht="9.15" customHeight="1">
      <c r="A3497" s="2"/>
      <c r="B3497" s="2"/>
      <c r="C3497" s="2"/>
      <c r="D3497" s="2"/>
      <c r="E3497" s="2"/>
      <c r="F3497" s="75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76" t="s">
        <v>2</v>
      </c>
      <c r="V3497" s="76"/>
      <c r="W3497" s="76"/>
      <c r="X3497" s="76"/>
    </row>
    <row r="3498" spans="1:24" ht="2.7" customHeight="1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76"/>
      <c r="V3498" s="76"/>
      <c r="W3498" s="76"/>
      <c r="X3498" s="76"/>
    </row>
    <row r="3499" spans="1:24" ht="0.45" customHeight="1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</row>
    <row r="3500" spans="1:24" ht="2.1" customHeight="1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75" t="s">
        <v>3885</v>
      </c>
      <c r="V3500" s="75"/>
      <c r="W3500" s="75"/>
      <c r="X3500" s="2"/>
    </row>
    <row r="3501" spans="1:24" ht="9.75" customHeight="1">
      <c r="A3501" s="2"/>
      <c r="B3501" s="75" t="s">
        <v>3391</v>
      </c>
      <c r="C3501" s="75"/>
      <c r="D3501" s="2"/>
      <c r="E3501" s="2"/>
      <c r="F3501" s="75" t="s">
        <v>3392</v>
      </c>
      <c r="G3501" s="75"/>
      <c r="H3501" s="75"/>
      <c r="I3501" s="75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75"/>
      <c r="V3501" s="75"/>
      <c r="W3501" s="75"/>
      <c r="X3501" s="2"/>
    </row>
    <row r="3502" spans="1:24" ht="2.1" customHeight="1">
      <c r="A3502" s="2"/>
      <c r="B3502" s="75"/>
      <c r="C3502" s="75"/>
      <c r="D3502" s="2"/>
      <c r="E3502" s="2"/>
      <c r="F3502" s="75"/>
      <c r="G3502" s="75"/>
      <c r="H3502" s="75"/>
      <c r="I3502" s="75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</row>
    <row r="3503" spans="1:24" ht="1.8" customHeight="1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</row>
    <row r="3504" spans="1:24" ht="36.75" customHeight="1">
      <c r="A3504" s="49" t="s">
        <v>439</v>
      </c>
      <c r="B3504" s="50"/>
      <c r="C3504" s="50"/>
      <c r="D3504" s="51"/>
      <c r="E3504" s="49" t="s">
        <v>3886</v>
      </c>
      <c r="F3504" s="50"/>
      <c r="G3504" s="50"/>
      <c r="H3504" s="50"/>
      <c r="I3504" s="50"/>
      <c r="J3504" s="50"/>
      <c r="K3504" s="50"/>
      <c r="L3504" s="50"/>
      <c r="M3504" s="51"/>
      <c r="N3504" s="52" t="s">
        <v>3775</v>
      </c>
      <c r="O3504" s="53"/>
      <c r="P3504" s="53"/>
      <c r="Q3504" s="53"/>
      <c r="R3504" s="53"/>
      <c r="S3504" s="54"/>
      <c r="T3504" s="49" t="s">
        <v>3887</v>
      </c>
      <c r="U3504" s="50"/>
      <c r="V3504" s="50"/>
      <c r="W3504" s="50"/>
      <c r="X3504" s="51"/>
    </row>
    <row r="3505" spans="1:24" ht="18.75" customHeight="1">
      <c r="A3505" s="2"/>
      <c r="B3505" s="2"/>
      <c r="C3505" s="2"/>
      <c r="D3505" s="2"/>
      <c r="E3505" s="55" t="s">
        <v>3396</v>
      </c>
      <c r="F3505" s="56"/>
      <c r="G3505" s="56"/>
      <c r="H3505" s="56"/>
      <c r="I3505" s="56"/>
      <c r="J3505" s="56"/>
      <c r="K3505" s="57"/>
      <c r="L3505" s="58" t="s">
        <v>3397</v>
      </c>
      <c r="M3505" s="59"/>
      <c r="N3505" s="58" t="s">
        <v>3398</v>
      </c>
      <c r="O3505" s="59"/>
      <c r="P3505" s="58" t="s">
        <v>3399</v>
      </c>
      <c r="Q3505" s="60"/>
      <c r="R3505" s="60"/>
      <c r="S3505" s="59"/>
      <c r="T3505" s="58" t="s">
        <v>3400</v>
      </c>
      <c r="U3505" s="59"/>
      <c r="V3505" s="58" t="s">
        <v>53</v>
      </c>
      <c r="W3505" s="60"/>
      <c r="X3505" s="59"/>
    </row>
    <row r="3506" spans="1:24" ht="37.65" customHeight="1">
      <c r="A3506" s="2"/>
      <c r="B3506" s="2"/>
      <c r="C3506" s="2"/>
      <c r="D3506" s="2"/>
      <c r="E3506" s="55" t="s">
        <v>3779</v>
      </c>
      <c r="F3506" s="56"/>
      <c r="G3506" s="56"/>
      <c r="H3506" s="56"/>
      <c r="I3506" s="56"/>
      <c r="J3506" s="56"/>
      <c r="K3506" s="57"/>
      <c r="L3506" s="58" t="s">
        <v>384</v>
      </c>
      <c r="M3506" s="59"/>
      <c r="N3506" s="61">
        <v>1</v>
      </c>
      <c r="O3506" s="62"/>
      <c r="P3506" s="63"/>
      <c r="Q3506" s="64"/>
      <c r="R3506" s="64"/>
      <c r="S3506" s="65"/>
      <c r="T3506" s="63" t="str">
        <f>IF(COUNT(N3506,P3506)=2,ROUND(N3506*P3506,2),"-
-")</f>
        <v>-
-</v>
      </c>
      <c r="U3506" s="65"/>
      <c r="V3506" s="55" t="s">
        <v>3780</v>
      </c>
      <c r="W3506" s="56"/>
      <c r="X3506" s="57"/>
    </row>
    <row r="3507" spans="1:24" ht="37.65" customHeight="1">
      <c r="A3507" s="2"/>
      <c r="B3507" s="2"/>
      <c r="C3507" s="2"/>
      <c r="D3507" s="2"/>
      <c r="E3507" s="55" t="s">
        <v>3781</v>
      </c>
      <c r="F3507" s="56"/>
      <c r="G3507" s="56"/>
      <c r="H3507" s="56"/>
      <c r="I3507" s="56"/>
      <c r="J3507" s="56"/>
      <c r="K3507" s="57"/>
      <c r="L3507" s="58" t="s">
        <v>384</v>
      </c>
      <c r="M3507" s="59"/>
      <c r="N3507" s="61">
        <v>1</v>
      </c>
      <c r="O3507" s="62"/>
      <c r="P3507" s="63"/>
      <c r="Q3507" s="64"/>
      <c r="R3507" s="64"/>
      <c r="S3507" s="65"/>
      <c r="T3507" s="63" t="str">
        <f>IF(COUNT(N3507,P3507)=2,ROUND(N3507*P3507,2),"-
-")</f>
        <v>-
-</v>
      </c>
      <c r="U3507" s="65"/>
      <c r="V3507" s="55" t="s">
        <v>3782</v>
      </c>
      <c r="W3507" s="56"/>
      <c r="X3507" s="57"/>
    </row>
    <row r="3508" spans="1:24" ht="56.55" customHeight="1">
      <c r="A3508" s="2"/>
      <c r="B3508" s="2"/>
      <c r="C3508" s="2"/>
      <c r="D3508" s="2"/>
      <c r="E3508" s="55" t="s">
        <v>3865</v>
      </c>
      <c r="F3508" s="56"/>
      <c r="G3508" s="56"/>
      <c r="H3508" s="56"/>
      <c r="I3508" s="56"/>
      <c r="J3508" s="56"/>
      <c r="K3508" s="57"/>
      <c r="L3508" s="58" t="s">
        <v>122</v>
      </c>
      <c r="M3508" s="59"/>
      <c r="N3508" s="61">
        <v>1</v>
      </c>
      <c r="O3508" s="62"/>
      <c r="P3508" s="63"/>
      <c r="Q3508" s="64"/>
      <c r="R3508" s="64"/>
      <c r="S3508" s="65"/>
      <c r="T3508" s="63" t="str">
        <f>IF(COUNT(N3508,P3508)=2,ROUND(N3508*P3508,2),"-
-
-")</f>
        <v>-
-
-</v>
      </c>
      <c r="U3508" s="65"/>
      <c r="V3508" s="55" t="s">
        <v>3866</v>
      </c>
      <c r="W3508" s="56"/>
      <c r="X3508" s="57"/>
    </row>
    <row r="3509" spans="1:24" ht="18.75" customHeight="1">
      <c r="A3509" s="2"/>
      <c r="B3509" s="2"/>
      <c r="C3509" s="2"/>
      <c r="D3509" s="2"/>
      <c r="E3509" s="55" t="s">
        <v>3855</v>
      </c>
      <c r="F3509" s="56"/>
      <c r="G3509" s="56"/>
      <c r="H3509" s="56"/>
      <c r="I3509" s="56"/>
      <c r="J3509" s="56"/>
      <c r="K3509" s="57"/>
      <c r="L3509" s="58" t="s">
        <v>609</v>
      </c>
      <c r="M3509" s="59"/>
      <c r="N3509" s="61">
        <v>3</v>
      </c>
      <c r="O3509" s="62"/>
      <c r="P3509" s="63"/>
      <c r="Q3509" s="64"/>
      <c r="R3509" s="64"/>
      <c r="S3509" s="65"/>
      <c r="T3509" s="63" t="str">
        <f>IF(COUNT(N3509,P3509)=2,ROUND(N3509*P3509,2),"-")</f>
        <v>-</v>
      </c>
      <c r="U3509" s="65"/>
      <c r="V3509" s="55" t="s">
        <v>3856</v>
      </c>
      <c r="W3509" s="56"/>
      <c r="X3509" s="57"/>
    </row>
    <row r="3510" spans="1:24" ht="37.65" customHeight="1">
      <c r="A3510" s="2"/>
      <c r="B3510" s="2"/>
      <c r="C3510" s="2"/>
      <c r="D3510" s="2"/>
      <c r="E3510" s="55" t="s">
        <v>3787</v>
      </c>
      <c r="F3510" s="56"/>
      <c r="G3510" s="56"/>
      <c r="H3510" s="56"/>
      <c r="I3510" s="56"/>
      <c r="J3510" s="56"/>
      <c r="K3510" s="57"/>
      <c r="L3510" s="58" t="s">
        <v>122</v>
      </c>
      <c r="M3510" s="59"/>
      <c r="N3510" s="61">
        <v>1</v>
      </c>
      <c r="O3510" s="62"/>
      <c r="P3510" s="63"/>
      <c r="Q3510" s="64"/>
      <c r="R3510" s="64"/>
      <c r="S3510" s="65"/>
      <c r="T3510" s="63" t="str">
        <f>IF(COUNT(N3510,P3510)=2,ROUND(N3510*P3510,2),"-
-")</f>
        <v>-
-</v>
      </c>
      <c r="U3510" s="65"/>
      <c r="V3510" s="55" t="s">
        <v>3788</v>
      </c>
      <c r="W3510" s="56"/>
      <c r="X3510" s="57"/>
    </row>
    <row r="3511" spans="1:24" ht="37.65" customHeight="1">
      <c r="A3511" s="2"/>
      <c r="B3511" s="2"/>
      <c r="C3511" s="2"/>
      <c r="D3511" s="2"/>
      <c r="E3511" s="55" t="s">
        <v>3783</v>
      </c>
      <c r="F3511" s="56"/>
      <c r="G3511" s="56"/>
      <c r="H3511" s="56"/>
      <c r="I3511" s="56"/>
      <c r="J3511" s="56"/>
      <c r="K3511" s="57"/>
      <c r="L3511" s="58" t="s">
        <v>58</v>
      </c>
      <c r="M3511" s="59"/>
      <c r="N3511" s="61">
        <v>4.5</v>
      </c>
      <c r="O3511" s="62"/>
      <c r="P3511" s="63"/>
      <c r="Q3511" s="64"/>
      <c r="R3511" s="64"/>
      <c r="S3511" s="65"/>
      <c r="T3511" s="63" t="str">
        <f>IF(COUNT(N3511,P3511)=2,ROUND(N3511*P3511,2),"-
-")</f>
        <v>-
-</v>
      </c>
      <c r="U3511" s="65"/>
      <c r="V3511" s="55" t="s">
        <v>3784</v>
      </c>
      <c r="W3511" s="56"/>
      <c r="X3511" s="57"/>
    </row>
    <row r="3512" spans="1:24" ht="37.65" customHeight="1">
      <c r="A3512" s="2"/>
      <c r="B3512" s="2"/>
      <c r="C3512" s="2"/>
      <c r="D3512" s="2"/>
      <c r="E3512" s="55" t="s">
        <v>3795</v>
      </c>
      <c r="F3512" s="56"/>
      <c r="G3512" s="56"/>
      <c r="H3512" s="56"/>
      <c r="I3512" s="56"/>
      <c r="J3512" s="56"/>
      <c r="K3512" s="57"/>
      <c r="L3512" s="58" t="s">
        <v>65</v>
      </c>
      <c r="M3512" s="59"/>
      <c r="N3512" s="61">
        <v>1</v>
      </c>
      <c r="O3512" s="62"/>
      <c r="P3512" s="63"/>
      <c r="Q3512" s="64"/>
      <c r="R3512" s="64"/>
      <c r="S3512" s="65"/>
      <c r="T3512" s="63" t="str">
        <f>IF(COUNT(N3512,P3512)=2,ROUND(N3512*P3512,2),"-
-")</f>
        <v>-
-</v>
      </c>
      <c r="U3512" s="65"/>
      <c r="V3512" s="55" t="s">
        <v>3796</v>
      </c>
      <c r="W3512" s="56"/>
      <c r="X3512" s="57"/>
    </row>
    <row r="3513" spans="1:24" ht="18.75" customHeight="1">
      <c r="A3513" s="2"/>
      <c r="B3513" s="2"/>
      <c r="C3513" s="2"/>
      <c r="D3513" s="2"/>
      <c r="E3513" s="55" t="s">
        <v>3405</v>
      </c>
      <c r="F3513" s="56"/>
      <c r="G3513" s="56"/>
      <c r="H3513" s="56"/>
      <c r="I3513" s="56"/>
      <c r="J3513" s="56"/>
      <c r="K3513" s="57"/>
      <c r="L3513" s="58" t="s">
        <v>65</v>
      </c>
      <c r="M3513" s="59"/>
      <c r="N3513" s="61">
        <v>1</v>
      </c>
      <c r="O3513" s="62"/>
      <c r="P3513" s="63"/>
      <c r="Q3513" s="64"/>
      <c r="R3513" s="64"/>
      <c r="S3513" s="65"/>
      <c r="T3513" s="63" t="str">
        <f>IF(COUNT(N3513,P3513)=2,ROUND(N3513*P3513,2),"-")</f>
        <v>-</v>
      </c>
      <c r="U3513" s="65"/>
      <c r="V3513" s="55" t="s">
        <v>3572</v>
      </c>
      <c r="W3513" s="56"/>
      <c r="X3513" s="57"/>
    </row>
    <row r="3514" spans="1:24" ht="18.75" customHeight="1">
      <c r="A3514" s="2"/>
      <c r="B3514" s="2"/>
      <c r="C3514" s="2"/>
      <c r="D3514" s="2"/>
      <c r="E3514" s="55" t="s">
        <v>3407</v>
      </c>
      <c r="F3514" s="56"/>
      <c r="G3514" s="56"/>
      <c r="H3514" s="56"/>
      <c r="I3514" s="56"/>
      <c r="J3514" s="56"/>
      <c r="K3514" s="57"/>
      <c r="L3514" s="58" t="s">
        <v>65</v>
      </c>
      <c r="M3514" s="59"/>
      <c r="N3514" s="61">
        <v>1</v>
      </c>
      <c r="O3514" s="62"/>
      <c r="P3514" s="63" t="str">
        <f>IF(COUNT(T3506,T3507,T3508,T3509,T3510,T3511,T3512,T3513)=8,ROUND(SUM(T3506,T3507,T3508,T3509,T3510,T3511,T3512,T3513)*0.02,2),"")</f>
        <v/>
      </c>
      <c r="Q3514" s="64"/>
      <c r="R3514" s="64"/>
      <c r="S3514" s="65"/>
      <c r="T3514" s="63" t="str">
        <f>IF(COUNT(N3514,P3514)=2,ROUND(N3514*P3514,2),"-")</f>
        <v>-</v>
      </c>
      <c r="U3514" s="65"/>
      <c r="V3514" s="55" t="s">
        <v>3408</v>
      </c>
      <c r="W3514" s="56"/>
      <c r="X3514" s="57"/>
    </row>
    <row r="3515" spans="1:24" ht="18.899999999999999" customHeight="1">
      <c r="A3515" s="2"/>
      <c r="B3515" s="2"/>
      <c r="C3515" s="2"/>
      <c r="D3515" s="2"/>
      <c r="E3515" s="55" t="s">
        <v>3409</v>
      </c>
      <c r="F3515" s="56"/>
      <c r="G3515" s="56"/>
      <c r="H3515" s="56"/>
      <c r="I3515" s="56"/>
      <c r="J3515" s="56"/>
      <c r="K3515" s="57"/>
      <c r="L3515" s="58" t="s">
        <v>384</v>
      </c>
      <c r="M3515" s="59"/>
      <c r="N3515" s="61">
        <v>1</v>
      </c>
      <c r="O3515" s="62"/>
      <c r="P3515" s="66"/>
      <c r="Q3515" s="67"/>
      <c r="R3515" s="67"/>
      <c r="S3515" s="68"/>
      <c r="T3515" s="63" t="str">
        <f>IF(COUNT(T3506,T3507,T3508,T3509,T3510,T3511,T3512,T3513,T3514)=9,SUM(T3506,T3507,T3508,T3509,T3510,T3511,T3512,T3513,T3514),"-")</f>
        <v>-</v>
      </c>
      <c r="U3515" s="65"/>
      <c r="V3515" s="55"/>
      <c r="W3515" s="56"/>
      <c r="X3515" s="57"/>
    </row>
    <row r="3516" spans="1:24" ht="18.75" customHeight="1">
      <c r="A3516" s="2"/>
      <c r="B3516" s="2"/>
      <c r="C3516" s="2"/>
      <c r="D3516" s="2"/>
      <c r="E3516" s="55"/>
      <c r="F3516" s="56"/>
      <c r="G3516" s="56"/>
      <c r="H3516" s="56"/>
      <c r="I3516" s="56"/>
      <c r="J3516" s="56"/>
      <c r="K3516" s="57"/>
      <c r="L3516" s="58"/>
      <c r="M3516" s="59"/>
      <c r="N3516" s="69"/>
      <c r="O3516" s="70"/>
      <c r="P3516" s="69"/>
      <c r="Q3516" s="71"/>
      <c r="R3516" s="71"/>
      <c r="S3516" s="70"/>
      <c r="T3516" s="69"/>
      <c r="U3516" s="70"/>
      <c r="V3516" s="55"/>
      <c r="W3516" s="56"/>
      <c r="X3516" s="57"/>
    </row>
    <row r="3517" spans="1:24" ht="18.75" customHeight="1">
      <c r="A3517" s="2"/>
      <c r="B3517" s="2"/>
      <c r="C3517" s="2"/>
      <c r="D3517" s="2"/>
      <c r="E3517" s="55"/>
      <c r="F3517" s="56"/>
      <c r="G3517" s="56"/>
      <c r="H3517" s="56"/>
      <c r="I3517" s="56"/>
      <c r="J3517" s="56"/>
      <c r="K3517" s="57"/>
      <c r="L3517" s="58"/>
      <c r="M3517" s="59"/>
      <c r="N3517" s="69"/>
      <c r="O3517" s="70"/>
      <c r="P3517" s="69"/>
      <c r="Q3517" s="71"/>
      <c r="R3517" s="71"/>
      <c r="S3517" s="70"/>
      <c r="T3517" s="69"/>
      <c r="U3517" s="70"/>
      <c r="V3517" s="55"/>
      <c r="W3517" s="56"/>
      <c r="X3517" s="57"/>
    </row>
    <row r="3518" spans="1:24" ht="18.75" customHeight="1">
      <c r="A3518" s="2"/>
      <c r="B3518" s="2"/>
      <c r="C3518" s="2"/>
      <c r="D3518" s="2"/>
      <c r="E3518" s="55"/>
      <c r="F3518" s="56"/>
      <c r="G3518" s="56"/>
      <c r="H3518" s="56"/>
      <c r="I3518" s="56"/>
      <c r="J3518" s="56"/>
      <c r="K3518" s="57"/>
      <c r="L3518" s="58"/>
      <c r="M3518" s="59"/>
      <c r="N3518" s="69"/>
      <c r="O3518" s="70"/>
      <c r="P3518" s="69"/>
      <c r="Q3518" s="71"/>
      <c r="R3518" s="71"/>
      <c r="S3518" s="70"/>
      <c r="T3518" s="69"/>
      <c r="U3518" s="70"/>
      <c r="V3518" s="55"/>
      <c r="W3518" s="56"/>
      <c r="X3518" s="57"/>
    </row>
    <row r="3519" spans="1:24" ht="18.75" customHeight="1">
      <c r="A3519" s="2"/>
      <c r="B3519" s="2"/>
      <c r="C3519" s="2"/>
      <c r="D3519" s="2"/>
      <c r="E3519" s="55"/>
      <c r="F3519" s="56"/>
      <c r="G3519" s="56"/>
      <c r="H3519" s="56"/>
      <c r="I3519" s="56"/>
      <c r="J3519" s="56"/>
      <c r="K3519" s="57"/>
      <c r="L3519" s="58"/>
      <c r="M3519" s="59"/>
      <c r="N3519" s="69"/>
      <c r="O3519" s="70"/>
      <c r="P3519" s="69"/>
      <c r="Q3519" s="71"/>
      <c r="R3519" s="71"/>
      <c r="S3519" s="70"/>
      <c r="T3519" s="69"/>
      <c r="U3519" s="70"/>
      <c r="V3519" s="55"/>
      <c r="W3519" s="56"/>
      <c r="X3519" s="57"/>
    </row>
    <row r="3520" spans="1:24" ht="18.75" customHeight="1">
      <c r="A3520" s="2"/>
      <c r="B3520" s="2"/>
      <c r="C3520" s="2"/>
      <c r="D3520" s="2"/>
      <c r="E3520" s="55"/>
      <c r="F3520" s="56"/>
      <c r="G3520" s="56"/>
      <c r="H3520" s="56"/>
      <c r="I3520" s="56"/>
      <c r="J3520" s="56"/>
      <c r="K3520" s="57"/>
      <c r="L3520" s="58"/>
      <c r="M3520" s="59"/>
      <c r="N3520" s="69"/>
      <c r="O3520" s="70"/>
      <c r="P3520" s="69"/>
      <c r="Q3520" s="71"/>
      <c r="R3520" s="71"/>
      <c r="S3520" s="70"/>
      <c r="T3520" s="69"/>
      <c r="U3520" s="70"/>
      <c r="V3520" s="55"/>
      <c r="W3520" s="56"/>
      <c r="X3520" s="57"/>
    </row>
    <row r="3521" spans="1:24" ht="18.75" customHeight="1">
      <c r="A3521" s="2"/>
      <c r="B3521" s="2"/>
      <c r="C3521" s="2"/>
      <c r="D3521" s="2"/>
      <c r="E3521" s="55"/>
      <c r="F3521" s="56"/>
      <c r="G3521" s="56"/>
      <c r="H3521" s="56"/>
      <c r="I3521" s="56"/>
      <c r="J3521" s="56"/>
      <c r="K3521" s="57"/>
      <c r="L3521" s="58"/>
      <c r="M3521" s="59"/>
      <c r="N3521" s="69"/>
      <c r="O3521" s="70"/>
      <c r="P3521" s="69"/>
      <c r="Q3521" s="71"/>
      <c r="R3521" s="71"/>
      <c r="S3521" s="70"/>
      <c r="T3521" s="69"/>
      <c r="U3521" s="70"/>
      <c r="V3521" s="55"/>
      <c r="W3521" s="56"/>
      <c r="X3521" s="57"/>
    </row>
    <row r="3522" spans="1:24" ht="18.75" customHeight="1">
      <c r="A3522" s="2"/>
      <c r="B3522" s="2"/>
      <c r="C3522" s="2"/>
      <c r="D3522" s="2"/>
      <c r="E3522" s="55"/>
      <c r="F3522" s="56"/>
      <c r="G3522" s="56"/>
      <c r="H3522" s="56"/>
      <c r="I3522" s="56"/>
      <c r="J3522" s="56"/>
      <c r="K3522" s="57"/>
      <c r="L3522" s="58"/>
      <c r="M3522" s="59"/>
      <c r="N3522" s="69"/>
      <c r="O3522" s="70"/>
      <c r="P3522" s="69"/>
      <c r="Q3522" s="71"/>
      <c r="R3522" s="71"/>
      <c r="S3522" s="70"/>
      <c r="T3522" s="69"/>
      <c r="U3522" s="70"/>
      <c r="V3522" s="55"/>
      <c r="W3522" s="56"/>
      <c r="X3522" s="57"/>
    </row>
    <row r="3523" spans="1:24" ht="18.75" customHeight="1">
      <c r="A3523" s="2"/>
      <c r="B3523" s="2"/>
      <c r="C3523" s="2"/>
      <c r="D3523" s="2"/>
      <c r="E3523" s="55"/>
      <c r="F3523" s="56"/>
      <c r="G3523" s="56"/>
      <c r="H3523" s="56"/>
      <c r="I3523" s="56"/>
      <c r="J3523" s="56"/>
      <c r="K3523" s="57"/>
      <c r="L3523" s="58"/>
      <c r="M3523" s="59"/>
      <c r="N3523" s="69"/>
      <c r="O3523" s="70"/>
      <c r="P3523" s="69"/>
      <c r="Q3523" s="71"/>
      <c r="R3523" s="71"/>
      <c r="S3523" s="70"/>
      <c r="T3523" s="69"/>
      <c r="U3523" s="70"/>
      <c r="V3523" s="55"/>
      <c r="W3523" s="56"/>
      <c r="X3523" s="57"/>
    </row>
    <row r="3524" spans="1:24" ht="18.75" customHeight="1">
      <c r="A3524" s="2"/>
      <c r="B3524" s="2"/>
      <c r="C3524" s="2"/>
      <c r="D3524" s="2"/>
      <c r="E3524" s="55"/>
      <c r="F3524" s="56"/>
      <c r="G3524" s="56"/>
      <c r="H3524" s="56"/>
      <c r="I3524" s="56"/>
      <c r="J3524" s="56"/>
      <c r="K3524" s="57"/>
      <c r="L3524" s="58"/>
      <c r="M3524" s="59"/>
      <c r="N3524" s="69"/>
      <c r="O3524" s="70"/>
      <c r="P3524" s="69"/>
      <c r="Q3524" s="71"/>
      <c r="R3524" s="71"/>
      <c r="S3524" s="70"/>
      <c r="T3524" s="69"/>
      <c r="U3524" s="70"/>
      <c r="V3524" s="55"/>
      <c r="W3524" s="56"/>
      <c r="X3524" s="57"/>
    </row>
    <row r="3525" spans="1:24" ht="18.75" customHeight="1">
      <c r="A3525" s="2"/>
      <c r="B3525" s="2"/>
      <c r="C3525" s="2"/>
      <c r="D3525" s="2"/>
      <c r="E3525" s="55"/>
      <c r="F3525" s="56"/>
      <c r="G3525" s="56"/>
      <c r="H3525" s="56"/>
      <c r="I3525" s="56"/>
      <c r="J3525" s="56"/>
      <c r="K3525" s="57"/>
      <c r="L3525" s="58"/>
      <c r="M3525" s="59"/>
      <c r="N3525" s="69"/>
      <c r="O3525" s="70"/>
      <c r="P3525" s="69"/>
      <c r="Q3525" s="71"/>
      <c r="R3525" s="71"/>
      <c r="S3525" s="70"/>
      <c r="T3525" s="69"/>
      <c r="U3525" s="70"/>
      <c r="V3525" s="55"/>
      <c r="W3525" s="56"/>
      <c r="X3525" s="57"/>
    </row>
    <row r="3526" spans="1:24" ht="18.75" customHeight="1">
      <c r="A3526" s="2"/>
      <c r="B3526" s="2"/>
      <c r="C3526" s="2"/>
      <c r="D3526" s="2"/>
      <c r="E3526" s="55"/>
      <c r="F3526" s="56"/>
      <c r="G3526" s="56"/>
      <c r="H3526" s="56"/>
      <c r="I3526" s="56"/>
      <c r="J3526" s="56"/>
      <c r="K3526" s="57"/>
      <c r="L3526" s="58"/>
      <c r="M3526" s="59"/>
      <c r="N3526" s="69"/>
      <c r="O3526" s="70"/>
      <c r="P3526" s="69"/>
      <c r="Q3526" s="71"/>
      <c r="R3526" s="71"/>
      <c r="S3526" s="70"/>
      <c r="T3526" s="69"/>
      <c r="U3526" s="70"/>
      <c r="V3526" s="55"/>
      <c r="W3526" s="56"/>
      <c r="X3526" s="57"/>
    </row>
    <row r="3527" spans="1:24" ht="37.65" customHeight="1">
      <c r="A3527" s="2"/>
      <c r="B3527" s="2"/>
      <c r="C3527" s="2"/>
      <c r="D3527" s="2"/>
      <c r="E3527" s="55" t="s">
        <v>3410</v>
      </c>
      <c r="F3527" s="56"/>
      <c r="G3527" s="56"/>
      <c r="H3527" s="56"/>
      <c r="I3527" s="56"/>
      <c r="J3527" s="56"/>
      <c r="K3527" s="56"/>
      <c r="L3527" s="56"/>
      <c r="M3527" s="57"/>
      <c r="N3527" s="58" t="s">
        <v>3799</v>
      </c>
      <c r="O3527" s="60"/>
      <c r="P3527" s="60"/>
      <c r="Q3527" s="60"/>
      <c r="R3527" s="60"/>
      <c r="S3527" s="59"/>
      <c r="T3527" s="72" t="str">
        <f>IF(COUNT(T3515,N3515)=2,IF(N3515=0,"-",ROUND(T3515/N3515,2)),"-")</f>
        <v>-</v>
      </c>
      <c r="U3527" s="73"/>
      <c r="V3527" s="55"/>
      <c r="W3527" s="56"/>
      <c r="X3527" s="57"/>
    </row>
    <row r="3528" spans="1:24" ht="49.5" customHeight="1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</row>
    <row r="3529" spans="1:24" ht="12" customHeight="1">
      <c r="A3529" s="2"/>
      <c r="B3529" s="2"/>
      <c r="C3529" s="75" t="s">
        <v>42</v>
      </c>
      <c r="D3529" s="75"/>
      <c r="E3529" s="75"/>
      <c r="F3529" s="75"/>
      <c r="G3529" s="75"/>
      <c r="H3529" s="2"/>
      <c r="I3529" s="75" t="s">
        <v>43</v>
      </c>
      <c r="J3529" s="75"/>
      <c r="K3529" s="2"/>
      <c r="L3529" s="2"/>
      <c r="M3529" s="75" t="s">
        <v>44</v>
      </c>
      <c r="N3529" s="75"/>
      <c r="O3529" s="2"/>
      <c r="P3529" s="2"/>
      <c r="Q3529" s="10" t="s">
        <v>43</v>
      </c>
      <c r="R3529" s="2"/>
      <c r="S3529" s="2"/>
      <c r="T3529" s="2"/>
      <c r="U3529" s="2"/>
      <c r="V3529" s="2"/>
      <c r="W3529" s="2"/>
      <c r="X3529" s="2"/>
    </row>
    <row r="3530" spans="1:24" ht="6.45" customHeight="1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</row>
    <row r="3531" spans="1:24" ht="20.85" customHeight="1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</row>
    <row r="3532" spans="1:24" ht="18" customHeight="1">
      <c r="A3532" s="74" t="s">
        <v>0</v>
      </c>
      <c r="B3532" s="74"/>
      <c r="C3532" s="74"/>
      <c r="D3532" s="74"/>
      <c r="E3532" s="74"/>
      <c r="F3532" s="74"/>
      <c r="G3532" s="74"/>
      <c r="H3532" s="74"/>
      <c r="I3532" s="74"/>
      <c r="J3532" s="74"/>
      <c r="K3532" s="74"/>
      <c r="L3532" s="74"/>
      <c r="M3532" s="74"/>
      <c r="N3532" s="74"/>
      <c r="O3532" s="74"/>
      <c r="P3532" s="74"/>
      <c r="Q3532" s="74"/>
      <c r="R3532" s="74"/>
      <c r="S3532" s="74"/>
      <c r="T3532" s="74"/>
      <c r="U3532" s="74"/>
      <c r="V3532" s="74"/>
      <c r="W3532" s="74"/>
      <c r="X3532" s="74"/>
    </row>
    <row r="3533" spans="1:24" ht="6" customHeight="1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</row>
    <row r="3534" spans="1:24" ht="18" customHeight="1">
      <c r="A3534" s="74" t="s">
        <v>3387</v>
      </c>
      <c r="B3534" s="74"/>
      <c r="C3534" s="74"/>
      <c r="D3534" s="74"/>
      <c r="E3534" s="74"/>
      <c r="F3534" s="74"/>
      <c r="G3534" s="74"/>
      <c r="H3534" s="74"/>
      <c r="I3534" s="74"/>
      <c r="J3534" s="74"/>
      <c r="K3534" s="74"/>
      <c r="L3534" s="74"/>
      <c r="M3534" s="74"/>
      <c r="N3534" s="74"/>
      <c r="O3534" s="74"/>
      <c r="P3534" s="74"/>
      <c r="Q3534" s="74"/>
      <c r="R3534" s="74"/>
      <c r="S3534" s="74"/>
      <c r="T3534" s="74"/>
      <c r="U3534" s="74"/>
      <c r="V3534" s="74"/>
      <c r="W3534" s="74"/>
      <c r="X3534" s="74"/>
    </row>
    <row r="3535" spans="1:24" ht="4.05" customHeight="1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</row>
    <row r="3536" spans="1:24" ht="12" customHeight="1">
      <c r="A3536" s="2"/>
      <c r="B3536" s="2"/>
      <c r="C3536" s="2"/>
      <c r="D3536" s="2"/>
      <c r="E3536" s="2"/>
      <c r="F3536" s="75" t="s">
        <v>3388</v>
      </c>
      <c r="G3536" s="75"/>
      <c r="H3536" s="75"/>
      <c r="I3536" s="75"/>
      <c r="J3536" s="75"/>
      <c r="K3536" s="75"/>
      <c r="L3536" s="75"/>
      <c r="M3536" s="75"/>
      <c r="N3536" s="75"/>
      <c r="O3536" s="75"/>
      <c r="P3536" s="75"/>
      <c r="Q3536" s="75"/>
      <c r="R3536" s="75"/>
      <c r="S3536" s="2"/>
      <c r="T3536" s="2"/>
      <c r="U3536" s="2"/>
      <c r="V3536" s="2"/>
      <c r="W3536" s="2"/>
      <c r="X3536" s="2"/>
    </row>
    <row r="3537" spans="1:24" ht="1.05" customHeight="1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</row>
    <row r="3538" spans="1:24" ht="2.7" customHeight="1">
      <c r="A3538" s="2"/>
      <c r="B3538" s="2"/>
      <c r="C3538" s="2"/>
      <c r="D3538" s="2"/>
      <c r="E3538" s="2"/>
      <c r="F3538" s="75" t="s">
        <v>3389</v>
      </c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</row>
    <row r="3539" spans="1:24" ht="9.15" customHeight="1">
      <c r="A3539" s="2"/>
      <c r="B3539" s="2"/>
      <c r="C3539" s="2"/>
      <c r="D3539" s="2"/>
      <c r="E3539" s="2"/>
      <c r="F3539" s="75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76" t="s">
        <v>2</v>
      </c>
      <c r="V3539" s="76"/>
      <c r="W3539" s="76"/>
      <c r="X3539" s="76"/>
    </row>
    <row r="3540" spans="1:24" ht="2.7" customHeight="1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76"/>
      <c r="V3540" s="76"/>
      <c r="W3540" s="76"/>
      <c r="X3540" s="76"/>
    </row>
    <row r="3541" spans="1:24" ht="0.45" customHeight="1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</row>
    <row r="3542" spans="1:24" ht="2.1" customHeight="1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75" t="s">
        <v>3888</v>
      </c>
      <c r="V3542" s="75"/>
      <c r="W3542" s="75"/>
      <c r="X3542" s="2"/>
    </row>
    <row r="3543" spans="1:24" ht="9.75" customHeight="1">
      <c r="A3543" s="2"/>
      <c r="B3543" s="75" t="s">
        <v>3391</v>
      </c>
      <c r="C3543" s="75"/>
      <c r="D3543" s="2"/>
      <c r="E3543" s="2"/>
      <c r="F3543" s="75" t="s">
        <v>3392</v>
      </c>
      <c r="G3543" s="75"/>
      <c r="H3543" s="75"/>
      <c r="I3543" s="75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75"/>
      <c r="V3543" s="75"/>
      <c r="W3543" s="75"/>
      <c r="X3543" s="2"/>
    </row>
    <row r="3544" spans="1:24" ht="2.1" customHeight="1">
      <c r="A3544" s="2"/>
      <c r="B3544" s="75"/>
      <c r="C3544" s="75"/>
      <c r="D3544" s="2"/>
      <c r="E3544" s="2"/>
      <c r="F3544" s="75"/>
      <c r="G3544" s="75"/>
      <c r="H3544" s="75"/>
      <c r="I3544" s="75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</row>
    <row r="3545" spans="1:24" ht="1.8" customHeight="1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</row>
    <row r="3546" spans="1:24" ht="36.75" customHeight="1">
      <c r="A3546" s="49" t="s">
        <v>442</v>
      </c>
      <c r="B3546" s="50"/>
      <c r="C3546" s="50"/>
      <c r="D3546" s="51"/>
      <c r="E3546" s="49" t="s">
        <v>3889</v>
      </c>
      <c r="F3546" s="50"/>
      <c r="G3546" s="50"/>
      <c r="H3546" s="50"/>
      <c r="I3546" s="50"/>
      <c r="J3546" s="50"/>
      <c r="K3546" s="50"/>
      <c r="L3546" s="50"/>
      <c r="M3546" s="51"/>
      <c r="N3546" s="52" t="s">
        <v>3775</v>
      </c>
      <c r="O3546" s="53"/>
      <c r="P3546" s="53"/>
      <c r="Q3546" s="53"/>
      <c r="R3546" s="53"/>
      <c r="S3546" s="54"/>
      <c r="T3546" s="49" t="s">
        <v>3890</v>
      </c>
      <c r="U3546" s="50"/>
      <c r="V3546" s="50"/>
      <c r="W3546" s="50"/>
      <c r="X3546" s="51"/>
    </row>
    <row r="3547" spans="1:24" ht="18.75" customHeight="1">
      <c r="A3547" s="2"/>
      <c r="B3547" s="2"/>
      <c r="C3547" s="2"/>
      <c r="D3547" s="2"/>
      <c r="E3547" s="55" t="s">
        <v>3396</v>
      </c>
      <c r="F3547" s="56"/>
      <c r="G3547" s="56"/>
      <c r="H3547" s="56"/>
      <c r="I3547" s="56"/>
      <c r="J3547" s="56"/>
      <c r="K3547" s="57"/>
      <c r="L3547" s="58" t="s">
        <v>3397</v>
      </c>
      <c r="M3547" s="59"/>
      <c r="N3547" s="58" t="s">
        <v>3398</v>
      </c>
      <c r="O3547" s="59"/>
      <c r="P3547" s="58" t="s">
        <v>3399</v>
      </c>
      <c r="Q3547" s="60"/>
      <c r="R3547" s="60"/>
      <c r="S3547" s="59"/>
      <c r="T3547" s="58" t="s">
        <v>3400</v>
      </c>
      <c r="U3547" s="59"/>
      <c r="V3547" s="58" t="s">
        <v>53</v>
      </c>
      <c r="W3547" s="60"/>
      <c r="X3547" s="59"/>
    </row>
    <row r="3548" spans="1:24" ht="37.65" customHeight="1">
      <c r="A3548" s="2"/>
      <c r="B3548" s="2"/>
      <c r="C3548" s="2"/>
      <c r="D3548" s="2"/>
      <c r="E3548" s="55" t="s">
        <v>3779</v>
      </c>
      <c r="F3548" s="56"/>
      <c r="G3548" s="56"/>
      <c r="H3548" s="56"/>
      <c r="I3548" s="56"/>
      <c r="J3548" s="56"/>
      <c r="K3548" s="57"/>
      <c r="L3548" s="58" t="s">
        <v>384</v>
      </c>
      <c r="M3548" s="59"/>
      <c r="N3548" s="61">
        <v>1</v>
      </c>
      <c r="O3548" s="62"/>
      <c r="P3548" s="63"/>
      <c r="Q3548" s="64"/>
      <c r="R3548" s="64"/>
      <c r="S3548" s="65"/>
      <c r="T3548" s="63" t="str">
        <f t="shared" ref="T3548:T3555" si="55">IF(COUNT(N3548,P3548)=2,ROUND(N3548*P3548,2),"-
-")</f>
        <v>-
-</v>
      </c>
      <c r="U3548" s="65"/>
      <c r="V3548" s="55" t="s">
        <v>3780</v>
      </c>
      <c r="W3548" s="56"/>
      <c r="X3548" s="57"/>
    </row>
    <row r="3549" spans="1:24" ht="37.65" customHeight="1">
      <c r="A3549" s="2"/>
      <c r="B3549" s="2"/>
      <c r="C3549" s="2"/>
      <c r="D3549" s="2"/>
      <c r="E3549" s="55" t="s">
        <v>3781</v>
      </c>
      <c r="F3549" s="56"/>
      <c r="G3549" s="56"/>
      <c r="H3549" s="56"/>
      <c r="I3549" s="56"/>
      <c r="J3549" s="56"/>
      <c r="K3549" s="57"/>
      <c r="L3549" s="58" t="s">
        <v>384</v>
      </c>
      <c r="M3549" s="59"/>
      <c r="N3549" s="61">
        <v>1</v>
      </c>
      <c r="O3549" s="62"/>
      <c r="P3549" s="63"/>
      <c r="Q3549" s="64"/>
      <c r="R3549" s="64"/>
      <c r="S3549" s="65"/>
      <c r="T3549" s="63" t="str">
        <f t="shared" si="55"/>
        <v>-
-</v>
      </c>
      <c r="U3549" s="65"/>
      <c r="V3549" s="55" t="s">
        <v>3782</v>
      </c>
      <c r="W3549" s="56"/>
      <c r="X3549" s="57"/>
    </row>
    <row r="3550" spans="1:24" ht="37.65" customHeight="1">
      <c r="A3550" s="2"/>
      <c r="B3550" s="2"/>
      <c r="C3550" s="2"/>
      <c r="D3550" s="2"/>
      <c r="E3550" s="55" t="s">
        <v>3832</v>
      </c>
      <c r="F3550" s="56"/>
      <c r="G3550" s="56"/>
      <c r="H3550" s="56"/>
      <c r="I3550" s="56"/>
      <c r="J3550" s="56"/>
      <c r="K3550" s="57"/>
      <c r="L3550" s="58" t="s">
        <v>122</v>
      </c>
      <c r="M3550" s="59"/>
      <c r="N3550" s="61">
        <v>1</v>
      </c>
      <c r="O3550" s="62"/>
      <c r="P3550" s="63"/>
      <c r="Q3550" s="64"/>
      <c r="R3550" s="64"/>
      <c r="S3550" s="65"/>
      <c r="T3550" s="63" t="str">
        <f t="shared" si="55"/>
        <v>-
-</v>
      </c>
      <c r="U3550" s="65"/>
      <c r="V3550" s="55" t="s">
        <v>3833</v>
      </c>
      <c r="W3550" s="56"/>
      <c r="X3550" s="57"/>
    </row>
    <row r="3551" spans="1:24" ht="37.65" customHeight="1">
      <c r="A3551" s="2"/>
      <c r="B3551" s="2"/>
      <c r="C3551" s="2"/>
      <c r="D3551" s="2"/>
      <c r="E3551" s="55" t="s">
        <v>3874</v>
      </c>
      <c r="F3551" s="56"/>
      <c r="G3551" s="56"/>
      <c r="H3551" s="56"/>
      <c r="I3551" s="56"/>
      <c r="J3551" s="56"/>
      <c r="K3551" s="57"/>
      <c r="L3551" s="58" t="s">
        <v>122</v>
      </c>
      <c r="M3551" s="59"/>
      <c r="N3551" s="61">
        <v>1</v>
      </c>
      <c r="O3551" s="62"/>
      <c r="P3551" s="63"/>
      <c r="Q3551" s="64"/>
      <c r="R3551" s="64"/>
      <c r="S3551" s="65"/>
      <c r="T3551" s="63" t="str">
        <f t="shared" si="55"/>
        <v>-
-</v>
      </c>
      <c r="U3551" s="65"/>
      <c r="V3551" s="55" t="s">
        <v>3875</v>
      </c>
      <c r="W3551" s="56"/>
      <c r="X3551" s="57"/>
    </row>
    <row r="3552" spans="1:24" ht="37.65" customHeight="1">
      <c r="A3552" s="2"/>
      <c r="B3552" s="2"/>
      <c r="C3552" s="2"/>
      <c r="D3552" s="2"/>
      <c r="E3552" s="55" t="s">
        <v>3870</v>
      </c>
      <c r="F3552" s="56"/>
      <c r="G3552" s="56"/>
      <c r="H3552" s="56"/>
      <c r="I3552" s="56"/>
      <c r="J3552" s="56"/>
      <c r="K3552" s="57"/>
      <c r="L3552" s="58" t="s">
        <v>138</v>
      </c>
      <c r="M3552" s="59"/>
      <c r="N3552" s="61">
        <v>1.6</v>
      </c>
      <c r="O3552" s="62"/>
      <c r="P3552" s="63"/>
      <c r="Q3552" s="64"/>
      <c r="R3552" s="64"/>
      <c r="S3552" s="65"/>
      <c r="T3552" s="63" t="str">
        <f t="shared" si="55"/>
        <v>-
-</v>
      </c>
      <c r="U3552" s="65"/>
      <c r="V3552" s="55" t="s">
        <v>3871</v>
      </c>
      <c r="W3552" s="56"/>
      <c r="X3552" s="57"/>
    </row>
    <row r="3553" spans="1:24" ht="37.65" customHeight="1">
      <c r="A3553" s="2"/>
      <c r="B3553" s="2"/>
      <c r="C3553" s="2"/>
      <c r="D3553" s="2"/>
      <c r="E3553" s="55" t="s">
        <v>3872</v>
      </c>
      <c r="F3553" s="56"/>
      <c r="G3553" s="56"/>
      <c r="H3553" s="56"/>
      <c r="I3553" s="56"/>
      <c r="J3553" s="56"/>
      <c r="K3553" s="57"/>
      <c r="L3553" s="58" t="s">
        <v>122</v>
      </c>
      <c r="M3553" s="59"/>
      <c r="N3553" s="61">
        <v>1</v>
      </c>
      <c r="O3553" s="62"/>
      <c r="P3553" s="63"/>
      <c r="Q3553" s="64"/>
      <c r="R3553" s="64"/>
      <c r="S3553" s="65"/>
      <c r="T3553" s="63" t="str">
        <f t="shared" si="55"/>
        <v>-
-</v>
      </c>
      <c r="U3553" s="65"/>
      <c r="V3553" s="55" t="s">
        <v>3873</v>
      </c>
      <c r="W3553" s="56"/>
      <c r="X3553" s="57"/>
    </row>
    <row r="3554" spans="1:24" ht="37.65" customHeight="1">
      <c r="A3554" s="2"/>
      <c r="B3554" s="2"/>
      <c r="C3554" s="2"/>
      <c r="D3554" s="2"/>
      <c r="E3554" s="55" t="s">
        <v>3783</v>
      </c>
      <c r="F3554" s="56"/>
      <c r="G3554" s="56"/>
      <c r="H3554" s="56"/>
      <c r="I3554" s="56"/>
      <c r="J3554" s="56"/>
      <c r="K3554" s="57"/>
      <c r="L3554" s="58" t="s">
        <v>58</v>
      </c>
      <c r="M3554" s="59"/>
      <c r="N3554" s="61">
        <v>3.3</v>
      </c>
      <c r="O3554" s="62"/>
      <c r="P3554" s="63"/>
      <c r="Q3554" s="64"/>
      <c r="R3554" s="64"/>
      <c r="S3554" s="65"/>
      <c r="T3554" s="63" t="str">
        <f t="shared" si="55"/>
        <v>-
-</v>
      </c>
      <c r="U3554" s="65"/>
      <c r="V3554" s="55" t="s">
        <v>3784</v>
      </c>
      <c r="W3554" s="56"/>
      <c r="X3554" s="57"/>
    </row>
    <row r="3555" spans="1:24" ht="37.65" customHeight="1">
      <c r="A3555" s="2"/>
      <c r="B3555" s="2"/>
      <c r="C3555" s="2"/>
      <c r="D3555" s="2"/>
      <c r="E3555" s="55" t="s">
        <v>3795</v>
      </c>
      <c r="F3555" s="56"/>
      <c r="G3555" s="56"/>
      <c r="H3555" s="56"/>
      <c r="I3555" s="56"/>
      <c r="J3555" s="56"/>
      <c r="K3555" s="57"/>
      <c r="L3555" s="58" t="s">
        <v>65</v>
      </c>
      <c r="M3555" s="59"/>
      <c r="N3555" s="61">
        <v>1</v>
      </c>
      <c r="O3555" s="62"/>
      <c r="P3555" s="63"/>
      <c r="Q3555" s="64"/>
      <c r="R3555" s="64"/>
      <c r="S3555" s="65"/>
      <c r="T3555" s="63" t="str">
        <f t="shared" si="55"/>
        <v>-
-</v>
      </c>
      <c r="U3555" s="65"/>
      <c r="V3555" s="55" t="s">
        <v>3796</v>
      </c>
      <c r="W3555" s="56"/>
      <c r="X3555" s="57"/>
    </row>
    <row r="3556" spans="1:24" ht="18.75" customHeight="1">
      <c r="A3556" s="2"/>
      <c r="B3556" s="2"/>
      <c r="C3556" s="2"/>
      <c r="D3556" s="2"/>
      <c r="E3556" s="55" t="s">
        <v>3405</v>
      </c>
      <c r="F3556" s="56"/>
      <c r="G3556" s="56"/>
      <c r="H3556" s="56"/>
      <c r="I3556" s="56"/>
      <c r="J3556" s="56"/>
      <c r="K3556" s="57"/>
      <c r="L3556" s="58" t="s">
        <v>65</v>
      </c>
      <c r="M3556" s="59"/>
      <c r="N3556" s="61">
        <v>1</v>
      </c>
      <c r="O3556" s="62"/>
      <c r="P3556" s="63"/>
      <c r="Q3556" s="64"/>
      <c r="R3556" s="64"/>
      <c r="S3556" s="65"/>
      <c r="T3556" s="63" t="str">
        <f>IF(COUNT(N3556,P3556)=2,ROUND(N3556*P3556,2),"-")</f>
        <v>-</v>
      </c>
      <c r="U3556" s="65"/>
      <c r="V3556" s="55" t="s">
        <v>3572</v>
      </c>
      <c r="W3556" s="56"/>
      <c r="X3556" s="57"/>
    </row>
    <row r="3557" spans="1:24" ht="18.75" customHeight="1">
      <c r="A3557" s="2"/>
      <c r="B3557" s="2"/>
      <c r="C3557" s="2"/>
      <c r="D3557" s="2"/>
      <c r="E3557" s="55" t="s">
        <v>3407</v>
      </c>
      <c r="F3557" s="56"/>
      <c r="G3557" s="56"/>
      <c r="H3557" s="56"/>
      <c r="I3557" s="56"/>
      <c r="J3557" s="56"/>
      <c r="K3557" s="57"/>
      <c r="L3557" s="58" t="s">
        <v>65</v>
      </c>
      <c r="M3557" s="59"/>
      <c r="N3557" s="61">
        <v>1</v>
      </c>
      <c r="O3557" s="62"/>
      <c r="P3557" s="63" t="str">
        <f>IF(COUNT(T3548,T3549,T3550,T3551,T3552,T3553,T3554,T3555,T3556)=9,ROUND(SUM(T3548,T3549,T3550,T3551,T3552,T3553,T3554,T3555,T3556)*0.02,2),"")</f>
        <v/>
      </c>
      <c r="Q3557" s="64"/>
      <c r="R3557" s="64"/>
      <c r="S3557" s="65"/>
      <c r="T3557" s="63" t="str">
        <f>IF(COUNT(N3557,P3557)=2,ROUND(N3557*P3557,2),"-")</f>
        <v>-</v>
      </c>
      <c r="U3557" s="65"/>
      <c r="V3557" s="55" t="s">
        <v>3408</v>
      </c>
      <c r="W3557" s="56"/>
      <c r="X3557" s="57"/>
    </row>
    <row r="3558" spans="1:24" ht="18.899999999999999" customHeight="1">
      <c r="A3558" s="2"/>
      <c r="B3558" s="2"/>
      <c r="C3558" s="2"/>
      <c r="D3558" s="2"/>
      <c r="E3558" s="55" t="s">
        <v>3409</v>
      </c>
      <c r="F3558" s="56"/>
      <c r="G3558" s="56"/>
      <c r="H3558" s="56"/>
      <c r="I3558" s="56"/>
      <c r="J3558" s="56"/>
      <c r="K3558" s="57"/>
      <c r="L3558" s="58" t="s">
        <v>384</v>
      </c>
      <c r="M3558" s="59"/>
      <c r="N3558" s="61">
        <v>1</v>
      </c>
      <c r="O3558" s="62"/>
      <c r="P3558" s="66"/>
      <c r="Q3558" s="67"/>
      <c r="R3558" s="67"/>
      <c r="S3558" s="68"/>
      <c r="T3558" s="63" t="str">
        <f>IF(COUNT(T3548,T3549,T3550,T3551,T3552,T3553,T3554,T3555,T3556,T3557)=10,SUM(T3548,T3549,T3550,T3551,T3552,T3553,T3554,T3555,T3556,T3557),"-")</f>
        <v>-</v>
      </c>
      <c r="U3558" s="65"/>
      <c r="V3558" s="55"/>
      <c r="W3558" s="56"/>
      <c r="X3558" s="57"/>
    </row>
    <row r="3559" spans="1:24" ht="18.75" customHeight="1">
      <c r="A3559" s="2"/>
      <c r="B3559" s="2"/>
      <c r="C3559" s="2"/>
      <c r="D3559" s="2"/>
      <c r="E3559" s="55"/>
      <c r="F3559" s="56"/>
      <c r="G3559" s="56"/>
      <c r="H3559" s="56"/>
      <c r="I3559" s="56"/>
      <c r="J3559" s="56"/>
      <c r="K3559" s="57"/>
      <c r="L3559" s="58"/>
      <c r="M3559" s="59"/>
      <c r="N3559" s="69"/>
      <c r="O3559" s="70"/>
      <c r="P3559" s="69"/>
      <c r="Q3559" s="71"/>
      <c r="R3559" s="71"/>
      <c r="S3559" s="70"/>
      <c r="T3559" s="69"/>
      <c r="U3559" s="70"/>
      <c r="V3559" s="55"/>
      <c r="W3559" s="56"/>
      <c r="X3559" s="57"/>
    </row>
    <row r="3560" spans="1:24" ht="18.75" customHeight="1">
      <c r="A3560" s="2"/>
      <c r="B3560" s="2"/>
      <c r="C3560" s="2"/>
      <c r="D3560" s="2"/>
      <c r="E3560" s="55"/>
      <c r="F3560" s="56"/>
      <c r="G3560" s="56"/>
      <c r="H3560" s="56"/>
      <c r="I3560" s="56"/>
      <c r="J3560" s="56"/>
      <c r="K3560" s="57"/>
      <c r="L3560" s="58"/>
      <c r="M3560" s="59"/>
      <c r="N3560" s="69"/>
      <c r="O3560" s="70"/>
      <c r="P3560" s="69"/>
      <c r="Q3560" s="71"/>
      <c r="R3560" s="71"/>
      <c r="S3560" s="70"/>
      <c r="T3560" s="69"/>
      <c r="U3560" s="70"/>
      <c r="V3560" s="55"/>
      <c r="W3560" s="56"/>
      <c r="X3560" s="57"/>
    </row>
    <row r="3561" spans="1:24" ht="18.75" customHeight="1">
      <c r="A3561" s="2"/>
      <c r="B3561" s="2"/>
      <c r="C3561" s="2"/>
      <c r="D3561" s="2"/>
      <c r="E3561" s="55"/>
      <c r="F3561" s="56"/>
      <c r="G3561" s="56"/>
      <c r="H3561" s="56"/>
      <c r="I3561" s="56"/>
      <c r="J3561" s="56"/>
      <c r="K3561" s="57"/>
      <c r="L3561" s="58"/>
      <c r="M3561" s="59"/>
      <c r="N3561" s="69"/>
      <c r="O3561" s="70"/>
      <c r="P3561" s="69"/>
      <c r="Q3561" s="71"/>
      <c r="R3561" s="71"/>
      <c r="S3561" s="70"/>
      <c r="T3561" s="69"/>
      <c r="U3561" s="70"/>
      <c r="V3561" s="55"/>
      <c r="W3561" s="56"/>
      <c r="X3561" s="57"/>
    </row>
    <row r="3562" spans="1:24" ht="18.75" customHeight="1">
      <c r="A3562" s="2"/>
      <c r="B3562" s="2"/>
      <c r="C3562" s="2"/>
      <c r="D3562" s="2"/>
      <c r="E3562" s="55"/>
      <c r="F3562" s="56"/>
      <c r="G3562" s="56"/>
      <c r="H3562" s="56"/>
      <c r="I3562" s="56"/>
      <c r="J3562" s="56"/>
      <c r="K3562" s="57"/>
      <c r="L3562" s="58"/>
      <c r="M3562" s="59"/>
      <c r="N3562" s="69"/>
      <c r="O3562" s="70"/>
      <c r="P3562" s="69"/>
      <c r="Q3562" s="71"/>
      <c r="R3562" s="71"/>
      <c r="S3562" s="70"/>
      <c r="T3562" s="69"/>
      <c r="U3562" s="70"/>
      <c r="V3562" s="55"/>
      <c r="W3562" s="56"/>
      <c r="X3562" s="57"/>
    </row>
    <row r="3563" spans="1:24" ht="18.75" customHeight="1">
      <c r="A3563" s="2"/>
      <c r="B3563" s="2"/>
      <c r="C3563" s="2"/>
      <c r="D3563" s="2"/>
      <c r="E3563" s="55"/>
      <c r="F3563" s="56"/>
      <c r="G3563" s="56"/>
      <c r="H3563" s="56"/>
      <c r="I3563" s="56"/>
      <c r="J3563" s="56"/>
      <c r="K3563" s="57"/>
      <c r="L3563" s="58"/>
      <c r="M3563" s="59"/>
      <c r="N3563" s="69"/>
      <c r="O3563" s="70"/>
      <c r="P3563" s="69"/>
      <c r="Q3563" s="71"/>
      <c r="R3563" s="71"/>
      <c r="S3563" s="70"/>
      <c r="T3563" s="69"/>
      <c r="U3563" s="70"/>
      <c r="V3563" s="55"/>
      <c r="W3563" s="56"/>
      <c r="X3563" s="57"/>
    </row>
    <row r="3564" spans="1:24" ht="18.75" customHeight="1">
      <c r="A3564" s="2"/>
      <c r="B3564" s="2"/>
      <c r="C3564" s="2"/>
      <c r="D3564" s="2"/>
      <c r="E3564" s="55"/>
      <c r="F3564" s="56"/>
      <c r="G3564" s="56"/>
      <c r="H3564" s="56"/>
      <c r="I3564" s="56"/>
      <c r="J3564" s="56"/>
      <c r="K3564" s="57"/>
      <c r="L3564" s="58"/>
      <c r="M3564" s="59"/>
      <c r="N3564" s="69"/>
      <c r="O3564" s="70"/>
      <c r="P3564" s="69"/>
      <c r="Q3564" s="71"/>
      <c r="R3564" s="71"/>
      <c r="S3564" s="70"/>
      <c r="T3564" s="69"/>
      <c r="U3564" s="70"/>
      <c r="V3564" s="55"/>
      <c r="W3564" s="56"/>
      <c r="X3564" s="57"/>
    </row>
    <row r="3565" spans="1:24" ht="18.75" customHeight="1">
      <c r="A3565" s="2"/>
      <c r="B3565" s="2"/>
      <c r="C3565" s="2"/>
      <c r="D3565" s="2"/>
      <c r="E3565" s="55"/>
      <c r="F3565" s="56"/>
      <c r="G3565" s="56"/>
      <c r="H3565" s="56"/>
      <c r="I3565" s="56"/>
      <c r="J3565" s="56"/>
      <c r="K3565" s="57"/>
      <c r="L3565" s="58"/>
      <c r="M3565" s="59"/>
      <c r="N3565" s="69"/>
      <c r="O3565" s="70"/>
      <c r="P3565" s="69"/>
      <c r="Q3565" s="71"/>
      <c r="R3565" s="71"/>
      <c r="S3565" s="70"/>
      <c r="T3565" s="69"/>
      <c r="U3565" s="70"/>
      <c r="V3565" s="55"/>
      <c r="W3565" s="56"/>
      <c r="X3565" s="57"/>
    </row>
    <row r="3566" spans="1:24" ht="18.75" customHeight="1">
      <c r="A3566" s="2"/>
      <c r="B3566" s="2"/>
      <c r="C3566" s="2"/>
      <c r="D3566" s="2"/>
      <c r="E3566" s="55"/>
      <c r="F3566" s="56"/>
      <c r="G3566" s="56"/>
      <c r="H3566" s="56"/>
      <c r="I3566" s="56"/>
      <c r="J3566" s="56"/>
      <c r="K3566" s="57"/>
      <c r="L3566" s="58"/>
      <c r="M3566" s="59"/>
      <c r="N3566" s="69"/>
      <c r="O3566" s="70"/>
      <c r="P3566" s="69"/>
      <c r="Q3566" s="71"/>
      <c r="R3566" s="71"/>
      <c r="S3566" s="70"/>
      <c r="T3566" s="69"/>
      <c r="U3566" s="70"/>
      <c r="V3566" s="55"/>
      <c r="W3566" s="56"/>
      <c r="X3566" s="57"/>
    </row>
    <row r="3567" spans="1:24" ht="18.75" customHeight="1">
      <c r="A3567" s="2"/>
      <c r="B3567" s="2"/>
      <c r="C3567" s="2"/>
      <c r="D3567" s="2"/>
      <c r="E3567" s="55"/>
      <c r="F3567" s="56"/>
      <c r="G3567" s="56"/>
      <c r="H3567" s="56"/>
      <c r="I3567" s="56"/>
      <c r="J3567" s="56"/>
      <c r="K3567" s="57"/>
      <c r="L3567" s="58"/>
      <c r="M3567" s="59"/>
      <c r="N3567" s="69"/>
      <c r="O3567" s="70"/>
      <c r="P3567" s="69"/>
      <c r="Q3567" s="71"/>
      <c r="R3567" s="71"/>
      <c r="S3567" s="70"/>
      <c r="T3567" s="69"/>
      <c r="U3567" s="70"/>
      <c r="V3567" s="55"/>
      <c r="W3567" s="56"/>
      <c r="X3567" s="57"/>
    </row>
    <row r="3568" spans="1:24" ht="37.65" customHeight="1">
      <c r="A3568" s="2"/>
      <c r="B3568" s="2"/>
      <c r="C3568" s="2"/>
      <c r="D3568" s="2"/>
      <c r="E3568" s="55" t="s">
        <v>3410</v>
      </c>
      <c r="F3568" s="56"/>
      <c r="G3568" s="56"/>
      <c r="H3568" s="56"/>
      <c r="I3568" s="56"/>
      <c r="J3568" s="56"/>
      <c r="K3568" s="56"/>
      <c r="L3568" s="56"/>
      <c r="M3568" s="57"/>
      <c r="N3568" s="58" t="s">
        <v>3799</v>
      </c>
      <c r="O3568" s="60"/>
      <c r="P3568" s="60"/>
      <c r="Q3568" s="60"/>
      <c r="R3568" s="60"/>
      <c r="S3568" s="59"/>
      <c r="T3568" s="72" t="str">
        <f>IF(COUNT(T3558,N3558)=2,IF(N3558=0,"-",ROUND(T3558/N3558,2)),"-")</f>
        <v>-</v>
      </c>
      <c r="U3568" s="73"/>
      <c r="V3568" s="55"/>
      <c r="W3568" s="56"/>
      <c r="X3568" s="57"/>
    </row>
    <row r="3569" spans="1:24" ht="49.5" customHeight="1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</row>
    <row r="3570" spans="1:24" ht="12" customHeight="1">
      <c r="A3570" s="2"/>
      <c r="B3570" s="2"/>
      <c r="C3570" s="75" t="s">
        <v>42</v>
      </c>
      <c r="D3570" s="75"/>
      <c r="E3570" s="75"/>
      <c r="F3570" s="75"/>
      <c r="G3570" s="75"/>
      <c r="H3570" s="2"/>
      <c r="I3570" s="75" t="s">
        <v>43</v>
      </c>
      <c r="J3570" s="75"/>
      <c r="K3570" s="2"/>
      <c r="L3570" s="2"/>
      <c r="M3570" s="75" t="s">
        <v>44</v>
      </c>
      <c r="N3570" s="75"/>
      <c r="O3570" s="2"/>
      <c r="P3570" s="2"/>
      <c r="Q3570" s="10" t="s">
        <v>43</v>
      </c>
      <c r="R3570" s="2"/>
      <c r="S3570" s="2"/>
      <c r="T3570" s="2"/>
      <c r="U3570" s="2"/>
      <c r="V3570" s="2"/>
      <c r="W3570" s="2"/>
      <c r="X3570" s="2"/>
    </row>
    <row r="3571" spans="1:24" ht="6.45" customHeight="1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</row>
    <row r="3572" spans="1:24" ht="20.85" customHeight="1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</row>
    <row r="3573" spans="1:24" ht="18" customHeight="1">
      <c r="A3573" s="74" t="s">
        <v>0</v>
      </c>
      <c r="B3573" s="74"/>
      <c r="C3573" s="74"/>
      <c r="D3573" s="74"/>
      <c r="E3573" s="74"/>
      <c r="F3573" s="74"/>
      <c r="G3573" s="74"/>
      <c r="H3573" s="74"/>
      <c r="I3573" s="74"/>
      <c r="J3573" s="74"/>
      <c r="K3573" s="74"/>
      <c r="L3573" s="74"/>
      <c r="M3573" s="74"/>
      <c r="N3573" s="74"/>
      <c r="O3573" s="74"/>
      <c r="P3573" s="74"/>
      <c r="Q3573" s="74"/>
      <c r="R3573" s="74"/>
      <c r="S3573" s="74"/>
      <c r="T3573" s="74"/>
      <c r="U3573" s="74"/>
      <c r="V3573" s="74"/>
      <c r="W3573" s="74"/>
      <c r="X3573" s="74"/>
    </row>
    <row r="3574" spans="1:24" ht="6" customHeight="1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</row>
    <row r="3575" spans="1:24" ht="18" customHeight="1">
      <c r="A3575" s="74" t="s">
        <v>3387</v>
      </c>
      <c r="B3575" s="74"/>
      <c r="C3575" s="74"/>
      <c r="D3575" s="74"/>
      <c r="E3575" s="74"/>
      <c r="F3575" s="74"/>
      <c r="G3575" s="74"/>
      <c r="H3575" s="74"/>
      <c r="I3575" s="74"/>
      <c r="J3575" s="74"/>
      <c r="K3575" s="74"/>
      <c r="L3575" s="74"/>
      <c r="M3575" s="74"/>
      <c r="N3575" s="74"/>
      <c r="O3575" s="74"/>
      <c r="P3575" s="74"/>
      <c r="Q3575" s="74"/>
      <c r="R3575" s="74"/>
      <c r="S3575" s="74"/>
      <c r="T3575" s="74"/>
      <c r="U3575" s="74"/>
      <c r="V3575" s="74"/>
      <c r="W3575" s="74"/>
      <c r="X3575" s="74"/>
    </row>
    <row r="3576" spans="1:24" ht="4.05" customHeight="1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</row>
    <row r="3577" spans="1:24" ht="12" customHeight="1">
      <c r="A3577" s="2"/>
      <c r="B3577" s="2"/>
      <c r="C3577" s="2"/>
      <c r="D3577" s="2"/>
      <c r="E3577" s="2"/>
      <c r="F3577" s="75" t="s">
        <v>3388</v>
      </c>
      <c r="G3577" s="75"/>
      <c r="H3577" s="75"/>
      <c r="I3577" s="75"/>
      <c r="J3577" s="75"/>
      <c r="K3577" s="75"/>
      <c r="L3577" s="75"/>
      <c r="M3577" s="75"/>
      <c r="N3577" s="75"/>
      <c r="O3577" s="75"/>
      <c r="P3577" s="75"/>
      <c r="Q3577" s="75"/>
      <c r="R3577" s="75"/>
      <c r="S3577" s="2"/>
      <c r="T3577" s="2"/>
      <c r="U3577" s="2"/>
      <c r="V3577" s="2"/>
      <c r="W3577" s="2"/>
      <c r="X3577" s="2"/>
    </row>
    <row r="3578" spans="1:24" ht="1.05" customHeight="1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</row>
    <row r="3579" spans="1:24" ht="2.7" customHeight="1">
      <c r="A3579" s="2"/>
      <c r="B3579" s="2"/>
      <c r="C3579" s="2"/>
      <c r="D3579" s="2"/>
      <c r="E3579" s="2"/>
      <c r="F3579" s="75" t="s">
        <v>3389</v>
      </c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</row>
    <row r="3580" spans="1:24" ht="9.15" customHeight="1">
      <c r="A3580" s="2"/>
      <c r="B3580" s="2"/>
      <c r="C3580" s="2"/>
      <c r="D3580" s="2"/>
      <c r="E3580" s="2"/>
      <c r="F3580" s="75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76" t="s">
        <v>2</v>
      </c>
      <c r="V3580" s="76"/>
      <c r="W3580" s="76"/>
      <c r="X3580" s="76"/>
    </row>
    <row r="3581" spans="1:24" ht="2.7" customHeight="1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76"/>
      <c r="V3581" s="76"/>
      <c r="W3581" s="76"/>
      <c r="X3581" s="76"/>
    </row>
    <row r="3582" spans="1:24" ht="0.45" customHeight="1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</row>
    <row r="3583" spans="1:24" ht="2.1" customHeight="1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75" t="s">
        <v>3891</v>
      </c>
      <c r="V3583" s="75"/>
      <c r="W3583" s="75"/>
      <c r="X3583" s="2"/>
    </row>
    <row r="3584" spans="1:24" ht="9.75" customHeight="1">
      <c r="A3584" s="2"/>
      <c r="B3584" s="75" t="s">
        <v>3391</v>
      </c>
      <c r="C3584" s="75"/>
      <c r="D3584" s="2"/>
      <c r="E3584" s="2"/>
      <c r="F3584" s="75" t="s">
        <v>3392</v>
      </c>
      <c r="G3584" s="75"/>
      <c r="H3584" s="75"/>
      <c r="I3584" s="75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75"/>
      <c r="V3584" s="75"/>
      <c r="W3584" s="75"/>
      <c r="X3584" s="2"/>
    </row>
    <row r="3585" spans="1:24" ht="2.1" customHeight="1">
      <c r="A3585" s="2"/>
      <c r="B3585" s="75"/>
      <c r="C3585" s="75"/>
      <c r="D3585" s="2"/>
      <c r="E3585" s="2"/>
      <c r="F3585" s="75"/>
      <c r="G3585" s="75"/>
      <c r="H3585" s="75"/>
      <c r="I3585" s="75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</row>
    <row r="3586" spans="1:24" ht="1.8" customHeight="1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</row>
    <row r="3587" spans="1:24" ht="36.75" customHeight="1">
      <c r="A3587" s="49" t="s">
        <v>448</v>
      </c>
      <c r="B3587" s="50"/>
      <c r="C3587" s="50"/>
      <c r="D3587" s="51"/>
      <c r="E3587" s="49" t="s">
        <v>3892</v>
      </c>
      <c r="F3587" s="50"/>
      <c r="G3587" s="50"/>
      <c r="H3587" s="50"/>
      <c r="I3587" s="50"/>
      <c r="J3587" s="50"/>
      <c r="K3587" s="50"/>
      <c r="L3587" s="50"/>
      <c r="M3587" s="51"/>
      <c r="N3587" s="52" t="s">
        <v>3775</v>
      </c>
      <c r="O3587" s="53"/>
      <c r="P3587" s="53"/>
      <c r="Q3587" s="53"/>
      <c r="R3587" s="53"/>
      <c r="S3587" s="54"/>
      <c r="T3587" s="49" t="s">
        <v>3893</v>
      </c>
      <c r="U3587" s="50"/>
      <c r="V3587" s="50"/>
      <c r="W3587" s="50"/>
      <c r="X3587" s="51"/>
    </row>
    <row r="3588" spans="1:24" ht="18.75" customHeight="1">
      <c r="A3588" s="2"/>
      <c r="B3588" s="2"/>
      <c r="C3588" s="2"/>
      <c r="D3588" s="2"/>
      <c r="E3588" s="55" t="s">
        <v>3396</v>
      </c>
      <c r="F3588" s="56"/>
      <c r="G3588" s="56"/>
      <c r="H3588" s="56"/>
      <c r="I3588" s="56"/>
      <c r="J3588" s="56"/>
      <c r="K3588" s="57"/>
      <c r="L3588" s="58" t="s">
        <v>3397</v>
      </c>
      <c r="M3588" s="59"/>
      <c r="N3588" s="58" t="s">
        <v>3398</v>
      </c>
      <c r="O3588" s="59"/>
      <c r="P3588" s="58" t="s">
        <v>3399</v>
      </c>
      <c r="Q3588" s="60"/>
      <c r="R3588" s="60"/>
      <c r="S3588" s="59"/>
      <c r="T3588" s="58" t="s">
        <v>3400</v>
      </c>
      <c r="U3588" s="59"/>
      <c r="V3588" s="58" t="s">
        <v>53</v>
      </c>
      <c r="W3588" s="60"/>
      <c r="X3588" s="59"/>
    </row>
    <row r="3589" spans="1:24" ht="56.55" customHeight="1">
      <c r="A3589" s="2"/>
      <c r="B3589" s="2"/>
      <c r="C3589" s="2"/>
      <c r="D3589" s="2"/>
      <c r="E3589" s="55" t="s">
        <v>3777</v>
      </c>
      <c r="F3589" s="56"/>
      <c r="G3589" s="56"/>
      <c r="H3589" s="56"/>
      <c r="I3589" s="56"/>
      <c r="J3589" s="56"/>
      <c r="K3589" s="57"/>
      <c r="L3589" s="58" t="s">
        <v>65</v>
      </c>
      <c r="M3589" s="59"/>
      <c r="N3589" s="61">
        <v>1</v>
      </c>
      <c r="O3589" s="62"/>
      <c r="P3589" s="63"/>
      <c r="Q3589" s="64"/>
      <c r="R3589" s="64"/>
      <c r="S3589" s="65"/>
      <c r="T3589" s="63" t="str">
        <f>IF(COUNT(N3589,P3589)=2,ROUND(N3589*P3589,2),"-
-
-")</f>
        <v>-
-
-</v>
      </c>
      <c r="U3589" s="65"/>
      <c r="V3589" s="55" t="s">
        <v>3778</v>
      </c>
      <c r="W3589" s="56"/>
      <c r="X3589" s="57"/>
    </row>
    <row r="3590" spans="1:24" ht="37.65" customHeight="1">
      <c r="A3590" s="2"/>
      <c r="B3590" s="2"/>
      <c r="C3590" s="2"/>
      <c r="D3590" s="2"/>
      <c r="E3590" s="55" t="s">
        <v>3779</v>
      </c>
      <c r="F3590" s="56"/>
      <c r="G3590" s="56"/>
      <c r="H3590" s="56"/>
      <c r="I3590" s="56"/>
      <c r="J3590" s="56"/>
      <c r="K3590" s="57"/>
      <c r="L3590" s="58" t="s">
        <v>384</v>
      </c>
      <c r="M3590" s="59"/>
      <c r="N3590" s="61">
        <v>1</v>
      </c>
      <c r="O3590" s="62"/>
      <c r="P3590" s="63"/>
      <c r="Q3590" s="64"/>
      <c r="R3590" s="64"/>
      <c r="S3590" s="65"/>
      <c r="T3590" s="63" t="str">
        <f>IF(COUNT(N3590,P3590)=2,ROUND(N3590*P3590,2),"-
-")</f>
        <v>-
-</v>
      </c>
      <c r="U3590" s="65"/>
      <c r="V3590" s="55" t="s">
        <v>3780</v>
      </c>
      <c r="W3590" s="56"/>
      <c r="X3590" s="57"/>
    </row>
    <row r="3591" spans="1:24" ht="37.65" customHeight="1">
      <c r="A3591" s="2"/>
      <c r="B3591" s="2"/>
      <c r="C3591" s="2"/>
      <c r="D3591" s="2"/>
      <c r="E3591" s="55" t="s">
        <v>3781</v>
      </c>
      <c r="F3591" s="56"/>
      <c r="G3591" s="56"/>
      <c r="H3591" s="56"/>
      <c r="I3591" s="56"/>
      <c r="J3591" s="56"/>
      <c r="K3591" s="57"/>
      <c r="L3591" s="58" t="s">
        <v>384</v>
      </c>
      <c r="M3591" s="59"/>
      <c r="N3591" s="61">
        <v>1</v>
      </c>
      <c r="O3591" s="62"/>
      <c r="P3591" s="63"/>
      <c r="Q3591" s="64"/>
      <c r="R3591" s="64"/>
      <c r="S3591" s="65"/>
      <c r="T3591" s="63" t="str">
        <f>IF(COUNT(N3591,P3591)=2,ROUND(N3591*P3591,2),"-
-")</f>
        <v>-
-</v>
      </c>
      <c r="U3591" s="65"/>
      <c r="V3591" s="55" t="s">
        <v>3782</v>
      </c>
      <c r="W3591" s="56"/>
      <c r="X3591" s="57"/>
    </row>
    <row r="3592" spans="1:24" ht="56.55" customHeight="1">
      <c r="A3592" s="2"/>
      <c r="B3592" s="2"/>
      <c r="C3592" s="2"/>
      <c r="D3592" s="2"/>
      <c r="E3592" s="55" t="s">
        <v>3865</v>
      </c>
      <c r="F3592" s="56"/>
      <c r="G3592" s="56"/>
      <c r="H3592" s="56"/>
      <c r="I3592" s="56"/>
      <c r="J3592" s="56"/>
      <c r="K3592" s="57"/>
      <c r="L3592" s="58" t="s">
        <v>122</v>
      </c>
      <c r="M3592" s="59"/>
      <c r="N3592" s="61">
        <v>1</v>
      </c>
      <c r="O3592" s="62"/>
      <c r="P3592" s="63"/>
      <c r="Q3592" s="64"/>
      <c r="R3592" s="64"/>
      <c r="S3592" s="65"/>
      <c r="T3592" s="63" t="str">
        <f>IF(COUNT(N3592,P3592)=2,ROUND(N3592*P3592,2),"-
-
-")</f>
        <v>-
-
-</v>
      </c>
      <c r="U3592" s="65"/>
      <c r="V3592" s="55" t="s">
        <v>3866</v>
      </c>
      <c r="W3592" s="56"/>
      <c r="X3592" s="57"/>
    </row>
    <row r="3593" spans="1:24" ht="18.75" customHeight="1">
      <c r="A3593" s="2"/>
      <c r="B3593" s="2"/>
      <c r="C3593" s="2"/>
      <c r="D3593" s="2"/>
      <c r="E3593" s="55" t="s">
        <v>3855</v>
      </c>
      <c r="F3593" s="56"/>
      <c r="G3593" s="56"/>
      <c r="H3593" s="56"/>
      <c r="I3593" s="56"/>
      <c r="J3593" s="56"/>
      <c r="K3593" s="57"/>
      <c r="L3593" s="58" t="s">
        <v>609</v>
      </c>
      <c r="M3593" s="59"/>
      <c r="N3593" s="61">
        <v>6</v>
      </c>
      <c r="O3593" s="62"/>
      <c r="P3593" s="63"/>
      <c r="Q3593" s="64"/>
      <c r="R3593" s="64"/>
      <c r="S3593" s="65"/>
      <c r="T3593" s="63" t="str">
        <f>IF(COUNT(N3593,P3593)=2,ROUND(N3593*P3593,2),"-")</f>
        <v>-</v>
      </c>
      <c r="U3593" s="65"/>
      <c r="V3593" s="55" t="s">
        <v>3856</v>
      </c>
      <c r="W3593" s="56"/>
      <c r="X3593" s="57"/>
    </row>
    <row r="3594" spans="1:24" ht="37.65" customHeight="1">
      <c r="A3594" s="2"/>
      <c r="B3594" s="2"/>
      <c r="C3594" s="2"/>
      <c r="D3594" s="2"/>
      <c r="E3594" s="55" t="s">
        <v>3787</v>
      </c>
      <c r="F3594" s="56"/>
      <c r="G3594" s="56"/>
      <c r="H3594" s="56"/>
      <c r="I3594" s="56"/>
      <c r="J3594" s="56"/>
      <c r="K3594" s="57"/>
      <c r="L3594" s="58" t="s">
        <v>122</v>
      </c>
      <c r="M3594" s="59"/>
      <c r="N3594" s="61">
        <v>2</v>
      </c>
      <c r="O3594" s="62"/>
      <c r="P3594" s="63"/>
      <c r="Q3594" s="64"/>
      <c r="R3594" s="64"/>
      <c r="S3594" s="65"/>
      <c r="T3594" s="63" t="str">
        <f>IF(COUNT(N3594,P3594)=2,ROUND(N3594*P3594,2),"-
-")</f>
        <v>-
-</v>
      </c>
      <c r="U3594" s="65"/>
      <c r="V3594" s="55" t="s">
        <v>3788</v>
      </c>
      <c r="W3594" s="56"/>
      <c r="X3594" s="57"/>
    </row>
    <row r="3595" spans="1:24" ht="37.65" customHeight="1">
      <c r="A3595" s="2"/>
      <c r="B3595" s="2"/>
      <c r="C3595" s="2"/>
      <c r="D3595" s="2"/>
      <c r="E3595" s="55" t="s">
        <v>3677</v>
      </c>
      <c r="F3595" s="56"/>
      <c r="G3595" s="56"/>
      <c r="H3595" s="56"/>
      <c r="I3595" s="56"/>
      <c r="J3595" s="56"/>
      <c r="K3595" s="57"/>
      <c r="L3595" s="58" t="s">
        <v>521</v>
      </c>
      <c r="M3595" s="59"/>
      <c r="N3595" s="61">
        <v>20</v>
      </c>
      <c r="O3595" s="62"/>
      <c r="P3595" s="63"/>
      <c r="Q3595" s="64"/>
      <c r="R3595" s="64"/>
      <c r="S3595" s="65"/>
      <c r="T3595" s="63" t="str">
        <f>IF(COUNT(N3595,P3595)=2,ROUND(N3595*P3595,2),"-
-")</f>
        <v>-
-</v>
      </c>
      <c r="U3595" s="65"/>
      <c r="V3595" s="55" t="s">
        <v>3678</v>
      </c>
      <c r="W3595" s="56"/>
      <c r="X3595" s="57"/>
    </row>
    <row r="3596" spans="1:24" ht="37.65" customHeight="1">
      <c r="A3596" s="2"/>
      <c r="B3596" s="2"/>
      <c r="C3596" s="2"/>
      <c r="D3596" s="2"/>
      <c r="E3596" s="55" t="s">
        <v>3795</v>
      </c>
      <c r="F3596" s="56"/>
      <c r="G3596" s="56"/>
      <c r="H3596" s="56"/>
      <c r="I3596" s="56"/>
      <c r="J3596" s="56"/>
      <c r="K3596" s="57"/>
      <c r="L3596" s="58" t="s">
        <v>65</v>
      </c>
      <c r="M3596" s="59"/>
      <c r="N3596" s="61">
        <v>1</v>
      </c>
      <c r="O3596" s="62"/>
      <c r="P3596" s="63"/>
      <c r="Q3596" s="64"/>
      <c r="R3596" s="64"/>
      <c r="S3596" s="65"/>
      <c r="T3596" s="63" t="str">
        <f>IF(COUNT(N3596,P3596)=2,ROUND(N3596*P3596,2),"-
-")</f>
        <v>-
-</v>
      </c>
      <c r="U3596" s="65"/>
      <c r="V3596" s="55" t="s">
        <v>3796</v>
      </c>
      <c r="W3596" s="56"/>
      <c r="X3596" s="57"/>
    </row>
    <row r="3597" spans="1:24" ht="37.65" customHeight="1">
      <c r="A3597" s="2"/>
      <c r="B3597" s="2"/>
      <c r="C3597" s="2"/>
      <c r="D3597" s="2"/>
      <c r="E3597" s="55" t="s">
        <v>3825</v>
      </c>
      <c r="F3597" s="56"/>
      <c r="G3597" s="56"/>
      <c r="H3597" s="56"/>
      <c r="I3597" s="56"/>
      <c r="J3597" s="56"/>
      <c r="K3597" s="57"/>
      <c r="L3597" s="58" t="s">
        <v>58</v>
      </c>
      <c r="M3597" s="59"/>
      <c r="N3597" s="61">
        <v>4.4000000000000004</v>
      </c>
      <c r="O3597" s="62"/>
      <c r="P3597" s="63"/>
      <c r="Q3597" s="64"/>
      <c r="R3597" s="64"/>
      <c r="S3597" s="65"/>
      <c r="T3597" s="63" t="str">
        <f>IF(COUNT(N3597,P3597)=2,ROUND(N3597*P3597,2),"-
-")</f>
        <v>-
-</v>
      </c>
      <c r="U3597" s="65"/>
      <c r="V3597" s="55" t="s">
        <v>3826</v>
      </c>
      <c r="W3597" s="56"/>
      <c r="X3597" s="57"/>
    </row>
    <row r="3598" spans="1:24" ht="18.75" customHeight="1">
      <c r="A3598" s="2"/>
      <c r="B3598" s="2"/>
      <c r="C3598" s="2"/>
      <c r="D3598" s="2"/>
      <c r="E3598" s="55" t="s">
        <v>3405</v>
      </c>
      <c r="F3598" s="56"/>
      <c r="G3598" s="56"/>
      <c r="H3598" s="56"/>
      <c r="I3598" s="56"/>
      <c r="J3598" s="56"/>
      <c r="K3598" s="57"/>
      <c r="L3598" s="58" t="s">
        <v>65</v>
      </c>
      <c r="M3598" s="59"/>
      <c r="N3598" s="61">
        <v>1</v>
      </c>
      <c r="O3598" s="62"/>
      <c r="P3598" s="63"/>
      <c r="Q3598" s="64"/>
      <c r="R3598" s="64"/>
      <c r="S3598" s="65"/>
      <c r="T3598" s="63" t="str">
        <f>IF(COUNT(N3598,P3598)=2,ROUND(N3598*P3598,2),"-")</f>
        <v>-</v>
      </c>
      <c r="U3598" s="65"/>
      <c r="V3598" s="55" t="s">
        <v>3572</v>
      </c>
      <c r="W3598" s="56"/>
      <c r="X3598" s="57"/>
    </row>
    <row r="3599" spans="1:24" ht="18.75" customHeight="1">
      <c r="A3599" s="2"/>
      <c r="B3599" s="2"/>
      <c r="C3599" s="2"/>
      <c r="D3599" s="2"/>
      <c r="E3599" s="55" t="s">
        <v>3407</v>
      </c>
      <c r="F3599" s="56"/>
      <c r="G3599" s="56"/>
      <c r="H3599" s="56"/>
      <c r="I3599" s="56"/>
      <c r="J3599" s="56"/>
      <c r="K3599" s="57"/>
      <c r="L3599" s="58" t="s">
        <v>65</v>
      </c>
      <c r="M3599" s="59"/>
      <c r="N3599" s="61">
        <v>1</v>
      </c>
      <c r="O3599" s="62"/>
      <c r="P3599" s="63" t="str">
        <f>IF(COUNT(T3589,T3590,T3591,T3592,T3593,T3594,T3595,T3596,T3597,T3598)=10,ROUND(SUM(T3589,T3590,T3591,T3592,T3593,T3594,T3595,T3596,T3597,T3598)*0.02,2),"")</f>
        <v/>
      </c>
      <c r="Q3599" s="64"/>
      <c r="R3599" s="64"/>
      <c r="S3599" s="65"/>
      <c r="T3599" s="63" t="str">
        <f>IF(COUNT(N3599,P3599)=2,ROUND(N3599*P3599,2),"-")</f>
        <v>-</v>
      </c>
      <c r="U3599" s="65"/>
      <c r="V3599" s="55" t="s">
        <v>3408</v>
      </c>
      <c r="W3599" s="56"/>
      <c r="X3599" s="57"/>
    </row>
    <row r="3600" spans="1:24" ht="18.899999999999999" customHeight="1">
      <c r="A3600" s="2"/>
      <c r="B3600" s="2"/>
      <c r="C3600" s="2"/>
      <c r="D3600" s="2"/>
      <c r="E3600" s="55" t="s">
        <v>3409</v>
      </c>
      <c r="F3600" s="56"/>
      <c r="G3600" s="56"/>
      <c r="H3600" s="56"/>
      <c r="I3600" s="56"/>
      <c r="J3600" s="56"/>
      <c r="K3600" s="57"/>
      <c r="L3600" s="58" t="s">
        <v>384</v>
      </c>
      <c r="M3600" s="59"/>
      <c r="N3600" s="61">
        <v>1</v>
      </c>
      <c r="O3600" s="62"/>
      <c r="P3600" s="66"/>
      <c r="Q3600" s="67"/>
      <c r="R3600" s="67"/>
      <c r="S3600" s="68"/>
      <c r="T3600" s="63" t="str">
        <f>IF(COUNT(T3589,T3590,T3591,T3592,T3593,T3594,T3595,T3596,T3597,T3598,T3599)=11,SUM(T3589,T3590,T3591,T3592,T3593,T3594,T3595,T3596,T3597,T3598,T3599),"-")</f>
        <v>-</v>
      </c>
      <c r="U3600" s="65"/>
      <c r="V3600" s="55"/>
      <c r="W3600" s="56"/>
      <c r="X3600" s="57"/>
    </row>
    <row r="3601" spans="1:24" ht="18.75" customHeight="1">
      <c r="A3601" s="2"/>
      <c r="B3601" s="2"/>
      <c r="C3601" s="2"/>
      <c r="D3601" s="2"/>
      <c r="E3601" s="55"/>
      <c r="F3601" s="56"/>
      <c r="G3601" s="56"/>
      <c r="H3601" s="56"/>
      <c r="I3601" s="56"/>
      <c r="J3601" s="56"/>
      <c r="K3601" s="57"/>
      <c r="L3601" s="58"/>
      <c r="M3601" s="59"/>
      <c r="N3601" s="69"/>
      <c r="O3601" s="70"/>
      <c r="P3601" s="69"/>
      <c r="Q3601" s="71"/>
      <c r="R3601" s="71"/>
      <c r="S3601" s="70"/>
      <c r="T3601" s="69"/>
      <c r="U3601" s="70"/>
      <c r="V3601" s="55"/>
      <c r="W3601" s="56"/>
      <c r="X3601" s="57"/>
    </row>
    <row r="3602" spans="1:24" ht="18.75" customHeight="1">
      <c r="A3602" s="2"/>
      <c r="B3602" s="2"/>
      <c r="C3602" s="2"/>
      <c r="D3602" s="2"/>
      <c r="E3602" s="55"/>
      <c r="F3602" s="56"/>
      <c r="G3602" s="56"/>
      <c r="H3602" s="56"/>
      <c r="I3602" s="56"/>
      <c r="J3602" s="56"/>
      <c r="K3602" s="57"/>
      <c r="L3602" s="58"/>
      <c r="M3602" s="59"/>
      <c r="N3602" s="69"/>
      <c r="O3602" s="70"/>
      <c r="P3602" s="69"/>
      <c r="Q3602" s="71"/>
      <c r="R3602" s="71"/>
      <c r="S3602" s="70"/>
      <c r="T3602" s="69"/>
      <c r="U3602" s="70"/>
      <c r="V3602" s="55"/>
      <c r="W3602" s="56"/>
      <c r="X3602" s="57"/>
    </row>
    <row r="3603" spans="1:24" ht="18.75" customHeight="1">
      <c r="A3603" s="2"/>
      <c r="B3603" s="2"/>
      <c r="C3603" s="2"/>
      <c r="D3603" s="2"/>
      <c r="E3603" s="55"/>
      <c r="F3603" s="56"/>
      <c r="G3603" s="56"/>
      <c r="H3603" s="56"/>
      <c r="I3603" s="56"/>
      <c r="J3603" s="56"/>
      <c r="K3603" s="57"/>
      <c r="L3603" s="58"/>
      <c r="M3603" s="59"/>
      <c r="N3603" s="69"/>
      <c r="O3603" s="70"/>
      <c r="P3603" s="69"/>
      <c r="Q3603" s="71"/>
      <c r="R3603" s="71"/>
      <c r="S3603" s="70"/>
      <c r="T3603" s="69"/>
      <c r="U3603" s="70"/>
      <c r="V3603" s="55"/>
      <c r="W3603" s="56"/>
      <c r="X3603" s="57"/>
    </row>
    <row r="3604" spans="1:24" ht="18.75" customHeight="1">
      <c r="A3604" s="2"/>
      <c r="B3604" s="2"/>
      <c r="C3604" s="2"/>
      <c r="D3604" s="2"/>
      <c r="E3604" s="55"/>
      <c r="F3604" s="56"/>
      <c r="G3604" s="56"/>
      <c r="H3604" s="56"/>
      <c r="I3604" s="56"/>
      <c r="J3604" s="56"/>
      <c r="K3604" s="57"/>
      <c r="L3604" s="58"/>
      <c r="M3604" s="59"/>
      <c r="N3604" s="69"/>
      <c r="O3604" s="70"/>
      <c r="P3604" s="69"/>
      <c r="Q3604" s="71"/>
      <c r="R3604" s="71"/>
      <c r="S3604" s="70"/>
      <c r="T3604" s="69"/>
      <c r="U3604" s="70"/>
      <c r="V3604" s="55"/>
      <c r="W3604" s="56"/>
      <c r="X3604" s="57"/>
    </row>
    <row r="3605" spans="1:24" ht="18.75" customHeight="1">
      <c r="A3605" s="2"/>
      <c r="B3605" s="2"/>
      <c r="C3605" s="2"/>
      <c r="D3605" s="2"/>
      <c r="E3605" s="55"/>
      <c r="F3605" s="56"/>
      <c r="G3605" s="56"/>
      <c r="H3605" s="56"/>
      <c r="I3605" s="56"/>
      <c r="J3605" s="56"/>
      <c r="K3605" s="57"/>
      <c r="L3605" s="58"/>
      <c r="M3605" s="59"/>
      <c r="N3605" s="69"/>
      <c r="O3605" s="70"/>
      <c r="P3605" s="69"/>
      <c r="Q3605" s="71"/>
      <c r="R3605" s="71"/>
      <c r="S3605" s="70"/>
      <c r="T3605" s="69"/>
      <c r="U3605" s="70"/>
      <c r="V3605" s="55"/>
      <c r="W3605" s="56"/>
      <c r="X3605" s="57"/>
    </row>
    <row r="3606" spans="1:24" ht="18.75" customHeight="1">
      <c r="A3606" s="2"/>
      <c r="B3606" s="2"/>
      <c r="C3606" s="2"/>
      <c r="D3606" s="2"/>
      <c r="E3606" s="55"/>
      <c r="F3606" s="56"/>
      <c r="G3606" s="56"/>
      <c r="H3606" s="56"/>
      <c r="I3606" s="56"/>
      <c r="J3606" s="56"/>
      <c r="K3606" s="57"/>
      <c r="L3606" s="58"/>
      <c r="M3606" s="59"/>
      <c r="N3606" s="69"/>
      <c r="O3606" s="70"/>
      <c r="P3606" s="69"/>
      <c r="Q3606" s="71"/>
      <c r="R3606" s="71"/>
      <c r="S3606" s="70"/>
      <c r="T3606" s="69"/>
      <c r="U3606" s="70"/>
      <c r="V3606" s="55"/>
      <c r="W3606" s="56"/>
      <c r="X3606" s="57"/>
    </row>
    <row r="3607" spans="1:24" ht="37.65" customHeight="1">
      <c r="A3607" s="2"/>
      <c r="B3607" s="2"/>
      <c r="C3607" s="2"/>
      <c r="D3607" s="2"/>
      <c r="E3607" s="55" t="s">
        <v>3410</v>
      </c>
      <c r="F3607" s="56"/>
      <c r="G3607" s="56"/>
      <c r="H3607" s="56"/>
      <c r="I3607" s="56"/>
      <c r="J3607" s="56"/>
      <c r="K3607" s="56"/>
      <c r="L3607" s="56"/>
      <c r="M3607" s="57"/>
      <c r="N3607" s="58" t="s">
        <v>3799</v>
      </c>
      <c r="O3607" s="60"/>
      <c r="P3607" s="60"/>
      <c r="Q3607" s="60"/>
      <c r="R3607" s="60"/>
      <c r="S3607" s="59"/>
      <c r="T3607" s="72" t="str">
        <f>IF(COUNT(T3600,N3600)=2,IF(N3600=0,"-",ROUND(T3600/N3600,2)),"-")</f>
        <v>-</v>
      </c>
      <c r="U3607" s="73"/>
      <c r="V3607" s="55"/>
      <c r="W3607" s="56"/>
      <c r="X3607" s="57"/>
    </row>
    <row r="3608" spans="1:24" ht="49.5" customHeight="1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</row>
    <row r="3609" spans="1:24" ht="12" customHeight="1">
      <c r="A3609" s="2"/>
      <c r="B3609" s="2"/>
      <c r="C3609" s="75" t="s">
        <v>42</v>
      </c>
      <c r="D3609" s="75"/>
      <c r="E3609" s="75"/>
      <c r="F3609" s="75"/>
      <c r="G3609" s="75"/>
      <c r="H3609" s="2"/>
      <c r="I3609" s="75" t="s">
        <v>43</v>
      </c>
      <c r="J3609" s="75"/>
      <c r="K3609" s="2"/>
      <c r="L3609" s="2"/>
      <c r="M3609" s="75" t="s">
        <v>44</v>
      </c>
      <c r="N3609" s="75"/>
      <c r="O3609" s="2"/>
      <c r="P3609" s="2"/>
      <c r="Q3609" s="10" t="s">
        <v>43</v>
      </c>
      <c r="R3609" s="2"/>
      <c r="S3609" s="2"/>
      <c r="T3609" s="2"/>
      <c r="U3609" s="2"/>
      <c r="V3609" s="2"/>
      <c r="W3609" s="2"/>
      <c r="X3609" s="2"/>
    </row>
    <row r="3610" spans="1:24" ht="6.45" customHeight="1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</row>
    <row r="3611" spans="1:24" ht="20.85" customHeight="1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</row>
    <row r="3612" spans="1:24" ht="18" customHeight="1">
      <c r="A3612" s="74" t="s">
        <v>0</v>
      </c>
      <c r="B3612" s="74"/>
      <c r="C3612" s="74"/>
      <c r="D3612" s="74"/>
      <c r="E3612" s="74"/>
      <c r="F3612" s="74"/>
      <c r="G3612" s="74"/>
      <c r="H3612" s="74"/>
      <c r="I3612" s="74"/>
      <c r="J3612" s="74"/>
      <c r="K3612" s="74"/>
      <c r="L3612" s="74"/>
      <c r="M3612" s="74"/>
      <c r="N3612" s="74"/>
      <c r="O3612" s="74"/>
      <c r="P3612" s="74"/>
      <c r="Q3612" s="74"/>
      <c r="R3612" s="74"/>
      <c r="S3612" s="74"/>
      <c r="T3612" s="74"/>
      <c r="U3612" s="74"/>
      <c r="V3612" s="74"/>
      <c r="W3612" s="74"/>
      <c r="X3612" s="74"/>
    </row>
    <row r="3613" spans="1:24" ht="6" customHeight="1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</row>
    <row r="3614" spans="1:24" ht="18" customHeight="1">
      <c r="A3614" s="74" t="s">
        <v>3387</v>
      </c>
      <c r="B3614" s="74"/>
      <c r="C3614" s="74"/>
      <c r="D3614" s="74"/>
      <c r="E3614" s="74"/>
      <c r="F3614" s="74"/>
      <c r="G3614" s="74"/>
      <c r="H3614" s="74"/>
      <c r="I3614" s="74"/>
      <c r="J3614" s="74"/>
      <c r="K3614" s="74"/>
      <c r="L3614" s="74"/>
      <c r="M3614" s="74"/>
      <c r="N3614" s="74"/>
      <c r="O3614" s="74"/>
      <c r="P3614" s="74"/>
      <c r="Q3614" s="74"/>
      <c r="R3614" s="74"/>
      <c r="S3614" s="74"/>
      <c r="T3614" s="74"/>
      <c r="U3614" s="74"/>
      <c r="V3614" s="74"/>
      <c r="W3614" s="74"/>
      <c r="X3614" s="74"/>
    </row>
    <row r="3615" spans="1:24" ht="4.05" customHeight="1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</row>
    <row r="3616" spans="1:24" ht="12" customHeight="1">
      <c r="A3616" s="2"/>
      <c r="B3616" s="2"/>
      <c r="C3616" s="2"/>
      <c r="D3616" s="2"/>
      <c r="E3616" s="2"/>
      <c r="F3616" s="75" t="s">
        <v>3388</v>
      </c>
      <c r="G3616" s="75"/>
      <c r="H3616" s="75"/>
      <c r="I3616" s="75"/>
      <c r="J3616" s="75"/>
      <c r="K3616" s="75"/>
      <c r="L3616" s="75"/>
      <c r="M3616" s="75"/>
      <c r="N3616" s="75"/>
      <c r="O3616" s="75"/>
      <c r="P3616" s="75"/>
      <c r="Q3616" s="75"/>
      <c r="R3616" s="75"/>
      <c r="S3616" s="2"/>
      <c r="T3616" s="2"/>
      <c r="U3616" s="2"/>
      <c r="V3616" s="2"/>
      <c r="W3616" s="2"/>
      <c r="X3616" s="2"/>
    </row>
    <row r="3617" spans="1:24" ht="1.05" customHeight="1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</row>
    <row r="3618" spans="1:24" ht="2.7" customHeight="1">
      <c r="A3618" s="2"/>
      <c r="B3618" s="2"/>
      <c r="C3618" s="2"/>
      <c r="D3618" s="2"/>
      <c r="E3618" s="2"/>
      <c r="F3618" s="75" t="s">
        <v>3389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</row>
    <row r="3619" spans="1:24" ht="9.15" customHeight="1">
      <c r="A3619" s="2"/>
      <c r="B3619" s="2"/>
      <c r="C3619" s="2"/>
      <c r="D3619" s="2"/>
      <c r="E3619" s="2"/>
      <c r="F3619" s="75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76" t="s">
        <v>2</v>
      </c>
      <c r="V3619" s="76"/>
      <c r="W3619" s="76"/>
      <c r="X3619" s="76"/>
    </row>
    <row r="3620" spans="1:24" ht="2.7" customHeight="1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76"/>
      <c r="V3620" s="76"/>
      <c r="W3620" s="76"/>
      <c r="X3620" s="76"/>
    </row>
    <row r="3621" spans="1:24" ht="0.45" customHeight="1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</row>
    <row r="3622" spans="1:24" ht="2.1" customHeight="1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75" t="s">
        <v>3894</v>
      </c>
      <c r="V3622" s="75"/>
      <c r="W3622" s="75"/>
      <c r="X3622" s="2"/>
    </row>
    <row r="3623" spans="1:24" ht="9.75" customHeight="1">
      <c r="A3623" s="2"/>
      <c r="B3623" s="75" t="s">
        <v>3391</v>
      </c>
      <c r="C3623" s="75"/>
      <c r="D3623" s="2"/>
      <c r="E3623" s="2"/>
      <c r="F3623" s="75" t="s">
        <v>3392</v>
      </c>
      <c r="G3623" s="75"/>
      <c r="H3623" s="75"/>
      <c r="I3623" s="75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75"/>
      <c r="V3623" s="75"/>
      <c r="W3623" s="75"/>
      <c r="X3623" s="2"/>
    </row>
    <row r="3624" spans="1:24" ht="2.1" customHeight="1">
      <c r="A3624" s="2"/>
      <c r="B3624" s="75"/>
      <c r="C3624" s="75"/>
      <c r="D3624" s="2"/>
      <c r="E3624" s="2"/>
      <c r="F3624" s="75"/>
      <c r="G3624" s="75"/>
      <c r="H3624" s="75"/>
      <c r="I3624" s="75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</row>
    <row r="3625" spans="1:24" ht="1.8" customHeight="1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</row>
    <row r="3626" spans="1:24" ht="36.75" customHeight="1">
      <c r="A3626" s="49" t="s">
        <v>451</v>
      </c>
      <c r="B3626" s="50"/>
      <c r="C3626" s="50"/>
      <c r="D3626" s="51"/>
      <c r="E3626" s="49" t="s">
        <v>3895</v>
      </c>
      <c r="F3626" s="50"/>
      <c r="G3626" s="50"/>
      <c r="H3626" s="50"/>
      <c r="I3626" s="50"/>
      <c r="J3626" s="50"/>
      <c r="K3626" s="50"/>
      <c r="L3626" s="50"/>
      <c r="M3626" s="51"/>
      <c r="N3626" s="52" t="s">
        <v>3775</v>
      </c>
      <c r="O3626" s="53"/>
      <c r="P3626" s="53"/>
      <c r="Q3626" s="53"/>
      <c r="R3626" s="53"/>
      <c r="S3626" s="54"/>
      <c r="T3626" s="49" t="s">
        <v>3896</v>
      </c>
      <c r="U3626" s="50"/>
      <c r="V3626" s="50"/>
      <c r="W3626" s="50"/>
      <c r="X3626" s="51"/>
    </row>
    <row r="3627" spans="1:24" ht="18.75" customHeight="1">
      <c r="A3627" s="2"/>
      <c r="B3627" s="2"/>
      <c r="C3627" s="2"/>
      <c r="D3627" s="2"/>
      <c r="E3627" s="55" t="s">
        <v>3396</v>
      </c>
      <c r="F3627" s="56"/>
      <c r="G3627" s="56"/>
      <c r="H3627" s="56"/>
      <c r="I3627" s="56"/>
      <c r="J3627" s="56"/>
      <c r="K3627" s="57"/>
      <c r="L3627" s="58" t="s">
        <v>3397</v>
      </c>
      <c r="M3627" s="59"/>
      <c r="N3627" s="58" t="s">
        <v>3398</v>
      </c>
      <c r="O3627" s="59"/>
      <c r="P3627" s="58" t="s">
        <v>3399</v>
      </c>
      <c r="Q3627" s="60"/>
      <c r="R3627" s="60"/>
      <c r="S3627" s="59"/>
      <c r="T3627" s="58" t="s">
        <v>3400</v>
      </c>
      <c r="U3627" s="59"/>
      <c r="V3627" s="58" t="s">
        <v>53</v>
      </c>
      <c r="W3627" s="60"/>
      <c r="X3627" s="59"/>
    </row>
    <row r="3628" spans="1:24" ht="37.65" customHeight="1">
      <c r="A3628" s="2"/>
      <c r="B3628" s="2"/>
      <c r="C3628" s="2"/>
      <c r="D3628" s="2"/>
      <c r="E3628" s="55" t="s">
        <v>3779</v>
      </c>
      <c r="F3628" s="56"/>
      <c r="G3628" s="56"/>
      <c r="H3628" s="56"/>
      <c r="I3628" s="56"/>
      <c r="J3628" s="56"/>
      <c r="K3628" s="57"/>
      <c r="L3628" s="58" t="s">
        <v>384</v>
      </c>
      <c r="M3628" s="59"/>
      <c r="N3628" s="61">
        <v>1</v>
      </c>
      <c r="O3628" s="62"/>
      <c r="P3628" s="63"/>
      <c r="Q3628" s="64"/>
      <c r="R3628" s="64"/>
      <c r="S3628" s="65"/>
      <c r="T3628" s="63" t="str">
        <f t="shared" ref="T3628:T3635" si="56">IF(COUNT(N3628,P3628)=2,ROUND(N3628*P3628,2),"-
-")</f>
        <v>-
-</v>
      </c>
      <c r="U3628" s="65"/>
      <c r="V3628" s="55" t="s">
        <v>3780</v>
      </c>
      <c r="W3628" s="56"/>
      <c r="X3628" s="57"/>
    </row>
    <row r="3629" spans="1:24" ht="37.65" customHeight="1">
      <c r="A3629" s="2"/>
      <c r="B3629" s="2"/>
      <c r="C3629" s="2"/>
      <c r="D3629" s="2"/>
      <c r="E3629" s="55" t="s">
        <v>3781</v>
      </c>
      <c r="F3629" s="56"/>
      <c r="G3629" s="56"/>
      <c r="H3629" s="56"/>
      <c r="I3629" s="56"/>
      <c r="J3629" s="56"/>
      <c r="K3629" s="57"/>
      <c r="L3629" s="58" t="s">
        <v>384</v>
      </c>
      <c r="M3629" s="59"/>
      <c r="N3629" s="61">
        <v>1</v>
      </c>
      <c r="O3629" s="62"/>
      <c r="P3629" s="63"/>
      <c r="Q3629" s="64"/>
      <c r="R3629" s="64"/>
      <c r="S3629" s="65"/>
      <c r="T3629" s="63" t="str">
        <f t="shared" si="56"/>
        <v>-
-</v>
      </c>
      <c r="U3629" s="65"/>
      <c r="V3629" s="55" t="s">
        <v>3782</v>
      </c>
      <c r="W3629" s="56"/>
      <c r="X3629" s="57"/>
    </row>
    <row r="3630" spans="1:24" ht="37.65" customHeight="1">
      <c r="A3630" s="2"/>
      <c r="B3630" s="2"/>
      <c r="C3630" s="2"/>
      <c r="D3630" s="2"/>
      <c r="E3630" s="55" t="s">
        <v>3870</v>
      </c>
      <c r="F3630" s="56"/>
      <c r="G3630" s="56"/>
      <c r="H3630" s="56"/>
      <c r="I3630" s="56"/>
      <c r="J3630" s="56"/>
      <c r="K3630" s="57"/>
      <c r="L3630" s="58" t="s">
        <v>138</v>
      </c>
      <c r="M3630" s="59"/>
      <c r="N3630" s="61">
        <v>2</v>
      </c>
      <c r="O3630" s="62"/>
      <c r="P3630" s="63"/>
      <c r="Q3630" s="64"/>
      <c r="R3630" s="64"/>
      <c r="S3630" s="65"/>
      <c r="T3630" s="63" t="str">
        <f t="shared" si="56"/>
        <v>-
-</v>
      </c>
      <c r="U3630" s="65"/>
      <c r="V3630" s="55" t="s">
        <v>3871</v>
      </c>
      <c r="W3630" s="56"/>
      <c r="X3630" s="57"/>
    </row>
    <row r="3631" spans="1:24" ht="37.65" customHeight="1">
      <c r="A3631" s="2"/>
      <c r="B3631" s="2"/>
      <c r="C3631" s="2"/>
      <c r="D3631" s="2"/>
      <c r="E3631" s="55" t="s">
        <v>3872</v>
      </c>
      <c r="F3631" s="56"/>
      <c r="G3631" s="56"/>
      <c r="H3631" s="56"/>
      <c r="I3631" s="56"/>
      <c r="J3631" s="56"/>
      <c r="K3631" s="57"/>
      <c r="L3631" s="58" t="s">
        <v>122</v>
      </c>
      <c r="M3631" s="59"/>
      <c r="N3631" s="61">
        <v>1</v>
      </c>
      <c r="O3631" s="62"/>
      <c r="P3631" s="63"/>
      <c r="Q3631" s="64"/>
      <c r="R3631" s="64"/>
      <c r="S3631" s="65"/>
      <c r="T3631" s="63" t="str">
        <f t="shared" si="56"/>
        <v>-
-</v>
      </c>
      <c r="U3631" s="65"/>
      <c r="V3631" s="55" t="s">
        <v>3873</v>
      </c>
      <c r="W3631" s="56"/>
      <c r="X3631" s="57"/>
    </row>
    <row r="3632" spans="1:24" ht="37.65" customHeight="1">
      <c r="A3632" s="2"/>
      <c r="B3632" s="2"/>
      <c r="C3632" s="2"/>
      <c r="D3632" s="2"/>
      <c r="E3632" s="55" t="s">
        <v>3874</v>
      </c>
      <c r="F3632" s="56"/>
      <c r="G3632" s="56"/>
      <c r="H3632" s="56"/>
      <c r="I3632" s="56"/>
      <c r="J3632" s="56"/>
      <c r="K3632" s="57"/>
      <c r="L3632" s="58" t="s">
        <v>122</v>
      </c>
      <c r="M3632" s="59"/>
      <c r="N3632" s="61">
        <v>1</v>
      </c>
      <c r="O3632" s="62"/>
      <c r="P3632" s="63"/>
      <c r="Q3632" s="64"/>
      <c r="R3632" s="64"/>
      <c r="S3632" s="65"/>
      <c r="T3632" s="63" t="str">
        <f t="shared" si="56"/>
        <v>-
-</v>
      </c>
      <c r="U3632" s="65"/>
      <c r="V3632" s="55" t="s">
        <v>3875</v>
      </c>
      <c r="W3632" s="56"/>
      <c r="X3632" s="57"/>
    </row>
    <row r="3633" spans="1:24" ht="37.65" customHeight="1">
      <c r="A3633" s="2"/>
      <c r="B3633" s="2"/>
      <c r="C3633" s="2"/>
      <c r="D3633" s="2"/>
      <c r="E3633" s="55" t="s">
        <v>3832</v>
      </c>
      <c r="F3633" s="56"/>
      <c r="G3633" s="56"/>
      <c r="H3633" s="56"/>
      <c r="I3633" s="56"/>
      <c r="J3633" s="56"/>
      <c r="K3633" s="57"/>
      <c r="L3633" s="58" t="s">
        <v>122</v>
      </c>
      <c r="M3633" s="59"/>
      <c r="N3633" s="61">
        <v>1</v>
      </c>
      <c r="O3633" s="62"/>
      <c r="P3633" s="63"/>
      <c r="Q3633" s="64"/>
      <c r="R3633" s="64"/>
      <c r="S3633" s="65"/>
      <c r="T3633" s="63" t="str">
        <f t="shared" si="56"/>
        <v>-
-</v>
      </c>
      <c r="U3633" s="65"/>
      <c r="V3633" s="55" t="s">
        <v>3833</v>
      </c>
      <c r="W3633" s="56"/>
      <c r="X3633" s="57"/>
    </row>
    <row r="3634" spans="1:24" ht="37.65" customHeight="1">
      <c r="A3634" s="2"/>
      <c r="B3634" s="2"/>
      <c r="C3634" s="2"/>
      <c r="D3634" s="2"/>
      <c r="E3634" s="55" t="s">
        <v>3783</v>
      </c>
      <c r="F3634" s="56"/>
      <c r="G3634" s="56"/>
      <c r="H3634" s="56"/>
      <c r="I3634" s="56"/>
      <c r="J3634" s="56"/>
      <c r="K3634" s="57"/>
      <c r="L3634" s="58" t="s">
        <v>58</v>
      </c>
      <c r="M3634" s="59"/>
      <c r="N3634" s="61">
        <v>4</v>
      </c>
      <c r="O3634" s="62"/>
      <c r="P3634" s="63"/>
      <c r="Q3634" s="64"/>
      <c r="R3634" s="64"/>
      <c r="S3634" s="65"/>
      <c r="T3634" s="63" t="str">
        <f t="shared" si="56"/>
        <v>-
-</v>
      </c>
      <c r="U3634" s="65"/>
      <c r="V3634" s="55" t="s">
        <v>3784</v>
      </c>
      <c r="W3634" s="56"/>
      <c r="X3634" s="57"/>
    </row>
    <row r="3635" spans="1:24" ht="37.65" customHeight="1">
      <c r="A3635" s="2"/>
      <c r="B3635" s="2"/>
      <c r="C3635" s="2"/>
      <c r="D3635" s="2"/>
      <c r="E3635" s="55" t="s">
        <v>3795</v>
      </c>
      <c r="F3635" s="56"/>
      <c r="G3635" s="56"/>
      <c r="H3635" s="56"/>
      <c r="I3635" s="56"/>
      <c r="J3635" s="56"/>
      <c r="K3635" s="57"/>
      <c r="L3635" s="58" t="s">
        <v>65</v>
      </c>
      <c r="M3635" s="59"/>
      <c r="N3635" s="61">
        <v>1</v>
      </c>
      <c r="O3635" s="62"/>
      <c r="P3635" s="63"/>
      <c r="Q3635" s="64"/>
      <c r="R3635" s="64"/>
      <c r="S3635" s="65"/>
      <c r="T3635" s="63" t="str">
        <f t="shared" si="56"/>
        <v>-
-</v>
      </c>
      <c r="U3635" s="65"/>
      <c r="V3635" s="55" t="s">
        <v>3796</v>
      </c>
      <c r="W3635" s="56"/>
      <c r="X3635" s="57"/>
    </row>
    <row r="3636" spans="1:24" ht="18.75" customHeight="1">
      <c r="A3636" s="2"/>
      <c r="B3636" s="2"/>
      <c r="C3636" s="2"/>
      <c r="D3636" s="2"/>
      <c r="E3636" s="55" t="s">
        <v>3897</v>
      </c>
      <c r="F3636" s="56"/>
      <c r="G3636" s="56"/>
      <c r="H3636" s="56"/>
      <c r="I3636" s="56"/>
      <c r="J3636" s="56"/>
      <c r="K3636" s="57"/>
      <c r="L3636" s="58" t="s">
        <v>384</v>
      </c>
      <c r="M3636" s="59"/>
      <c r="N3636" s="61">
        <v>1</v>
      </c>
      <c r="O3636" s="62"/>
      <c r="P3636" s="63"/>
      <c r="Q3636" s="64"/>
      <c r="R3636" s="64"/>
      <c r="S3636" s="65"/>
      <c r="T3636" s="63" t="str">
        <f>IF(COUNT(N3636,P3636)=2,ROUND(N3636*P3636,2),"-")</f>
        <v>-</v>
      </c>
      <c r="U3636" s="65"/>
      <c r="V3636" s="55" t="s">
        <v>3898</v>
      </c>
      <c r="W3636" s="56"/>
      <c r="X3636" s="57"/>
    </row>
    <row r="3637" spans="1:24" ht="37.65" customHeight="1">
      <c r="A3637" s="2"/>
      <c r="B3637" s="2"/>
      <c r="C3637" s="2"/>
      <c r="D3637" s="2"/>
      <c r="E3637" s="55" t="s">
        <v>3899</v>
      </c>
      <c r="F3637" s="56"/>
      <c r="G3637" s="56"/>
      <c r="H3637" s="56"/>
      <c r="I3637" s="56"/>
      <c r="J3637" s="56"/>
      <c r="K3637" s="57"/>
      <c r="L3637" s="58" t="s">
        <v>521</v>
      </c>
      <c r="M3637" s="59"/>
      <c r="N3637" s="61">
        <v>40</v>
      </c>
      <c r="O3637" s="62"/>
      <c r="P3637" s="63"/>
      <c r="Q3637" s="64"/>
      <c r="R3637" s="64"/>
      <c r="S3637" s="65"/>
      <c r="T3637" s="63" t="str">
        <f>IF(COUNT(N3637,P3637)=2,ROUND(N3637*P3637,2),"-
-")</f>
        <v>-
-</v>
      </c>
      <c r="U3637" s="65"/>
      <c r="V3637" s="55" t="s">
        <v>3900</v>
      </c>
      <c r="W3637" s="56"/>
      <c r="X3637" s="57"/>
    </row>
    <row r="3638" spans="1:24" ht="18.75" customHeight="1">
      <c r="A3638" s="2"/>
      <c r="B3638" s="2"/>
      <c r="C3638" s="2"/>
      <c r="D3638" s="2"/>
      <c r="E3638" s="55" t="s">
        <v>3405</v>
      </c>
      <c r="F3638" s="56"/>
      <c r="G3638" s="56"/>
      <c r="H3638" s="56"/>
      <c r="I3638" s="56"/>
      <c r="J3638" s="56"/>
      <c r="K3638" s="57"/>
      <c r="L3638" s="58" t="s">
        <v>65</v>
      </c>
      <c r="M3638" s="59"/>
      <c r="N3638" s="61">
        <v>1</v>
      </c>
      <c r="O3638" s="62"/>
      <c r="P3638" s="63"/>
      <c r="Q3638" s="64"/>
      <c r="R3638" s="64"/>
      <c r="S3638" s="65"/>
      <c r="T3638" s="63" t="str">
        <f>IF(COUNT(N3638,P3638)=2,ROUND(N3638*P3638,2),"-")</f>
        <v>-</v>
      </c>
      <c r="U3638" s="65"/>
      <c r="V3638" s="55" t="s">
        <v>3572</v>
      </c>
      <c r="W3638" s="56"/>
      <c r="X3638" s="57"/>
    </row>
    <row r="3639" spans="1:24" ht="18.75" customHeight="1">
      <c r="A3639" s="2"/>
      <c r="B3639" s="2"/>
      <c r="C3639" s="2"/>
      <c r="D3639" s="2"/>
      <c r="E3639" s="55" t="s">
        <v>3407</v>
      </c>
      <c r="F3639" s="56"/>
      <c r="G3639" s="56"/>
      <c r="H3639" s="56"/>
      <c r="I3639" s="56"/>
      <c r="J3639" s="56"/>
      <c r="K3639" s="57"/>
      <c r="L3639" s="58" t="s">
        <v>65</v>
      </c>
      <c r="M3639" s="59"/>
      <c r="N3639" s="61">
        <v>1</v>
      </c>
      <c r="O3639" s="62"/>
      <c r="P3639" s="63" t="str">
        <f>IF(COUNT(T3628,T3629,T3630,T3631,T3632,T3633,T3634,T3635,T3636,T3637,T3638)=11,ROUND(SUM(T3628,T3629,T3630,T3631,T3632,T3633,T3634,T3635,T3636,T3637,T3638)*0.02,2),"")</f>
        <v/>
      </c>
      <c r="Q3639" s="64"/>
      <c r="R3639" s="64"/>
      <c r="S3639" s="65"/>
      <c r="T3639" s="63" t="str">
        <f>IF(COUNT(N3639,P3639)=2,ROUND(N3639*P3639,2),"-")</f>
        <v>-</v>
      </c>
      <c r="U3639" s="65"/>
      <c r="V3639" s="55" t="s">
        <v>3408</v>
      </c>
      <c r="W3639" s="56"/>
      <c r="X3639" s="57"/>
    </row>
    <row r="3640" spans="1:24" ht="18.899999999999999" customHeight="1">
      <c r="A3640" s="2"/>
      <c r="B3640" s="2"/>
      <c r="C3640" s="2"/>
      <c r="D3640" s="2"/>
      <c r="E3640" s="55" t="s">
        <v>3409</v>
      </c>
      <c r="F3640" s="56"/>
      <c r="G3640" s="56"/>
      <c r="H3640" s="56"/>
      <c r="I3640" s="56"/>
      <c r="J3640" s="56"/>
      <c r="K3640" s="57"/>
      <c r="L3640" s="58" t="s">
        <v>384</v>
      </c>
      <c r="M3640" s="59"/>
      <c r="N3640" s="61">
        <v>1</v>
      </c>
      <c r="O3640" s="62"/>
      <c r="P3640" s="66"/>
      <c r="Q3640" s="67"/>
      <c r="R3640" s="67"/>
      <c r="S3640" s="68"/>
      <c r="T3640" s="63" t="str">
        <f>IF(COUNT(T3628,T3629,T3630,T3631,T3632,T3633,T3634,T3635,T3636,T3637,T3638,T3639)=12,SUM(T3628,T3629,T3630,T3631,T3632,T3633,T3634,T3635,T3636,T3637,T3638,T3639),"-")</f>
        <v>-</v>
      </c>
      <c r="U3640" s="65"/>
      <c r="V3640" s="55"/>
      <c r="W3640" s="56"/>
      <c r="X3640" s="57"/>
    </row>
    <row r="3641" spans="1:24" ht="18.75" customHeight="1">
      <c r="A3641" s="2"/>
      <c r="B3641" s="2"/>
      <c r="C3641" s="2"/>
      <c r="D3641" s="2"/>
      <c r="E3641" s="55"/>
      <c r="F3641" s="56"/>
      <c r="G3641" s="56"/>
      <c r="H3641" s="56"/>
      <c r="I3641" s="56"/>
      <c r="J3641" s="56"/>
      <c r="K3641" s="57"/>
      <c r="L3641" s="58"/>
      <c r="M3641" s="59"/>
      <c r="N3641" s="69"/>
      <c r="O3641" s="70"/>
      <c r="P3641" s="69"/>
      <c r="Q3641" s="71"/>
      <c r="R3641" s="71"/>
      <c r="S3641" s="70"/>
      <c r="T3641" s="69"/>
      <c r="U3641" s="70"/>
      <c r="V3641" s="55"/>
      <c r="W3641" s="56"/>
      <c r="X3641" s="57"/>
    </row>
    <row r="3642" spans="1:24" ht="18.75" customHeight="1">
      <c r="A3642" s="2"/>
      <c r="B3642" s="2"/>
      <c r="C3642" s="2"/>
      <c r="D3642" s="2"/>
      <c r="E3642" s="55"/>
      <c r="F3642" s="56"/>
      <c r="G3642" s="56"/>
      <c r="H3642" s="56"/>
      <c r="I3642" s="56"/>
      <c r="J3642" s="56"/>
      <c r="K3642" s="57"/>
      <c r="L3642" s="58"/>
      <c r="M3642" s="59"/>
      <c r="N3642" s="69"/>
      <c r="O3642" s="70"/>
      <c r="P3642" s="69"/>
      <c r="Q3642" s="71"/>
      <c r="R3642" s="71"/>
      <c r="S3642" s="70"/>
      <c r="T3642" s="69"/>
      <c r="U3642" s="70"/>
      <c r="V3642" s="55"/>
      <c r="W3642" s="56"/>
      <c r="X3642" s="57"/>
    </row>
    <row r="3643" spans="1:24" ht="18.75" customHeight="1">
      <c r="A3643" s="2"/>
      <c r="B3643" s="2"/>
      <c r="C3643" s="2"/>
      <c r="D3643" s="2"/>
      <c r="E3643" s="55"/>
      <c r="F3643" s="56"/>
      <c r="G3643" s="56"/>
      <c r="H3643" s="56"/>
      <c r="I3643" s="56"/>
      <c r="J3643" s="56"/>
      <c r="K3643" s="57"/>
      <c r="L3643" s="58"/>
      <c r="M3643" s="59"/>
      <c r="N3643" s="69"/>
      <c r="O3643" s="70"/>
      <c r="P3643" s="69"/>
      <c r="Q3643" s="71"/>
      <c r="R3643" s="71"/>
      <c r="S3643" s="70"/>
      <c r="T3643" s="69"/>
      <c r="U3643" s="70"/>
      <c r="V3643" s="55"/>
      <c r="W3643" s="56"/>
      <c r="X3643" s="57"/>
    </row>
    <row r="3644" spans="1:24" ht="18.75" customHeight="1">
      <c r="A3644" s="2"/>
      <c r="B3644" s="2"/>
      <c r="C3644" s="2"/>
      <c r="D3644" s="2"/>
      <c r="E3644" s="55"/>
      <c r="F3644" s="56"/>
      <c r="G3644" s="56"/>
      <c r="H3644" s="56"/>
      <c r="I3644" s="56"/>
      <c r="J3644" s="56"/>
      <c r="K3644" s="57"/>
      <c r="L3644" s="58"/>
      <c r="M3644" s="59"/>
      <c r="N3644" s="69"/>
      <c r="O3644" s="70"/>
      <c r="P3644" s="69"/>
      <c r="Q3644" s="71"/>
      <c r="R3644" s="71"/>
      <c r="S3644" s="70"/>
      <c r="T3644" s="69"/>
      <c r="U3644" s="70"/>
      <c r="V3644" s="55"/>
      <c r="W3644" s="56"/>
      <c r="X3644" s="57"/>
    </row>
    <row r="3645" spans="1:24" ht="18.75" customHeight="1">
      <c r="A3645" s="2"/>
      <c r="B3645" s="2"/>
      <c r="C3645" s="2"/>
      <c r="D3645" s="2"/>
      <c r="E3645" s="55"/>
      <c r="F3645" s="56"/>
      <c r="G3645" s="56"/>
      <c r="H3645" s="56"/>
      <c r="I3645" s="56"/>
      <c r="J3645" s="56"/>
      <c r="K3645" s="57"/>
      <c r="L3645" s="58"/>
      <c r="M3645" s="59"/>
      <c r="N3645" s="69"/>
      <c r="O3645" s="70"/>
      <c r="P3645" s="69"/>
      <c r="Q3645" s="71"/>
      <c r="R3645" s="71"/>
      <c r="S3645" s="70"/>
      <c r="T3645" s="69"/>
      <c r="U3645" s="70"/>
      <c r="V3645" s="55"/>
      <c r="W3645" s="56"/>
      <c r="X3645" s="57"/>
    </row>
    <row r="3646" spans="1:24" ht="18.75" customHeight="1">
      <c r="A3646" s="2"/>
      <c r="B3646" s="2"/>
      <c r="C3646" s="2"/>
      <c r="D3646" s="2"/>
      <c r="E3646" s="55"/>
      <c r="F3646" s="56"/>
      <c r="G3646" s="56"/>
      <c r="H3646" s="56"/>
      <c r="I3646" s="56"/>
      <c r="J3646" s="56"/>
      <c r="K3646" s="57"/>
      <c r="L3646" s="58"/>
      <c r="M3646" s="59"/>
      <c r="N3646" s="69"/>
      <c r="O3646" s="70"/>
      <c r="P3646" s="69"/>
      <c r="Q3646" s="71"/>
      <c r="R3646" s="71"/>
      <c r="S3646" s="70"/>
      <c r="T3646" s="69"/>
      <c r="U3646" s="70"/>
      <c r="V3646" s="55"/>
      <c r="W3646" s="56"/>
      <c r="X3646" s="57"/>
    </row>
    <row r="3647" spans="1:24" ht="37.65" customHeight="1">
      <c r="A3647" s="2"/>
      <c r="B3647" s="2"/>
      <c r="C3647" s="2"/>
      <c r="D3647" s="2"/>
      <c r="E3647" s="55" t="s">
        <v>3410</v>
      </c>
      <c r="F3647" s="56"/>
      <c r="G3647" s="56"/>
      <c r="H3647" s="56"/>
      <c r="I3647" s="56"/>
      <c r="J3647" s="56"/>
      <c r="K3647" s="56"/>
      <c r="L3647" s="56"/>
      <c r="M3647" s="57"/>
      <c r="N3647" s="58" t="s">
        <v>3799</v>
      </c>
      <c r="O3647" s="60"/>
      <c r="P3647" s="60"/>
      <c r="Q3647" s="60"/>
      <c r="R3647" s="60"/>
      <c r="S3647" s="59"/>
      <c r="T3647" s="72" t="str">
        <f>IF(COUNT(T3640,N3640)=2,IF(N3640=0,"-",ROUND(T3640/N3640,2)),"-")</f>
        <v>-</v>
      </c>
      <c r="U3647" s="73"/>
      <c r="V3647" s="55"/>
      <c r="W3647" s="56"/>
      <c r="X3647" s="57"/>
    </row>
    <row r="3648" spans="1:24" ht="49.5" customHeight="1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</row>
    <row r="3649" spans="1:24" ht="12" customHeight="1">
      <c r="A3649" s="2"/>
      <c r="B3649" s="2"/>
      <c r="C3649" s="75" t="s">
        <v>42</v>
      </c>
      <c r="D3649" s="75"/>
      <c r="E3649" s="75"/>
      <c r="F3649" s="75"/>
      <c r="G3649" s="75"/>
      <c r="H3649" s="2"/>
      <c r="I3649" s="75" t="s">
        <v>43</v>
      </c>
      <c r="J3649" s="75"/>
      <c r="K3649" s="2"/>
      <c r="L3649" s="2"/>
      <c r="M3649" s="75" t="s">
        <v>44</v>
      </c>
      <c r="N3649" s="75"/>
      <c r="O3649" s="2"/>
      <c r="P3649" s="2"/>
      <c r="Q3649" s="10" t="s">
        <v>43</v>
      </c>
      <c r="R3649" s="2"/>
      <c r="S3649" s="2"/>
      <c r="T3649" s="2"/>
      <c r="U3649" s="2"/>
      <c r="V3649" s="2"/>
      <c r="W3649" s="2"/>
      <c r="X3649" s="2"/>
    </row>
    <row r="3650" spans="1:24" ht="6.45" customHeight="1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</row>
    <row r="3651" spans="1:24" ht="20.85" customHeight="1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</row>
    <row r="3652" spans="1:24" ht="18" customHeight="1">
      <c r="A3652" s="74" t="s">
        <v>0</v>
      </c>
      <c r="B3652" s="74"/>
      <c r="C3652" s="74"/>
      <c r="D3652" s="74"/>
      <c r="E3652" s="74"/>
      <c r="F3652" s="74"/>
      <c r="G3652" s="74"/>
      <c r="H3652" s="74"/>
      <c r="I3652" s="74"/>
      <c r="J3652" s="74"/>
      <c r="K3652" s="74"/>
      <c r="L3652" s="74"/>
      <c r="M3652" s="74"/>
      <c r="N3652" s="74"/>
      <c r="O3652" s="74"/>
      <c r="P3652" s="74"/>
      <c r="Q3652" s="74"/>
      <c r="R3652" s="74"/>
      <c r="S3652" s="74"/>
      <c r="T3652" s="74"/>
      <c r="U3652" s="74"/>
      <c r="V3652" s="74"/>
      <c r="W3652" s="74"/>
      <c r="X3652" s="74"/>
    </row>
    <row r="3653" spans="1:24" ht="6" customHeight="1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</row>
    <row r="3654" spans="1:24" ht="18" customHeight="1">
      <c r="A3654" s="74" t="s">
        <v>3387</v>
      </c>
      <c r="B3654" s="74"/>
      <c r="C3654" s="74"/>
      <c r="D3654" s="74"/>
      <c r="E3654" s="74"/>
      <c r="F3654" s="74"/>
      <c r="G3654" s="74"/>
      <c r="H3654" s="74"/>
      <c r="I3654" s="74"/>
      <c r="J3654" s="74"/>
      <c r="K3654" s="74"/>
      <c r="L3654" s="74"/>
      <c r="M3654" s="74"/>
      <c r="N3654" s="74"/>
      <c r="O3654" s="74"/>
      <c r="P3654" s="74"/>
      <c r="Q3654" s="74"/>
      <c r="R3654" s="74"/>
      <c r="S3654" s="74"/>
      <c r="T3654" s="74"/>
      <c r="U3654" s="74"/>
      <c r="V3654" s="74"/>
      <c r="W3654" s="74"/>
      <c r="X3654" s="74"/>
    </row>
    <row r="3655" spans="1:24" ht="4.05" customHeight="1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</row>
    <row r="3656" spans="1:24" ht="12" customHeight="1">
      <c r="A3656" s="2"/>
      <c r="B3656" s="2"/>
      <c r="C3656" s="2"/>
      <c r="D3656" s="2"/>
      <c r="E3656" s="2"/>
      <c r="F3656" s="75" t="s">
        <v>3388</v>
      </c>
      <c r="G3656" s="75"/>
      <c r="H3656" s="75"/>
      <c r="I3656" s="75"/>
      <c r="J3656" s="75"/>
      <c r="K3656" s="75"/>
      <c r="L3656" s="75"/>
      <c r="M3656" s="75"/>
      <c r="N3656" s="75"/>
      <c r="O3656" s="75"/>
      <c r="P3656" s="75"/>
      <c r="Q3656" s="75"/>
      <c r="R3656" s="75"/>
      <c r="S3656" s="2"/>
      <c r="T3656" s="2"/>
      <c r="U3656" s="2"/>
      <c r="V3656" s="2"/>
      <c r="W3656" s="2"/>
      <c r="X3656" s="2"/>
    </row>
    <row r="3657" spans="1:24" ht="1.05" customHeight="1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</row>
    <row r="3658" spans="1:24" ht="2.7" customHeight="1">
      <c r="A3658" s="2"/>
      <c r="B3658" s="2"/>
      <c r="C3658" s="2"/>
      <c r="D3658" s="2"/>
      <c r="E3658" s="2"/>
      <c r="F3658" s="75" t="s">
        <v>3389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</row>
    <row r="3659" spans="1:24" ht="9.15" customHeight="1">
      <c r="A3659" s="2"/>
      <c r="B3659" s="2"/>
      <c r="C3659" s="2"/>
      <c r="D3659" s="2"/>
      <c r="E3659" s="2"/>
      <c r="F3659" s="75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76" t="s">
        <v>2</v>
      </c>
      <c r="V3659" s="76"/>
      <c r="W3659" s="76"/>
      <c r="X3659" s="76"/>
    </row>
    <row r="3660" spans="1:24" ht="2.7" customHeight="1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76"/>
      <c r="V3660" s="76"/>
      <c r="W3660" s="76"/>
      <c r="X3660" s="76"/>
    </row>
    <row r="3661" spans="1:24" ht="0.45" customHeight="1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</row>
    <row r="3662" spans="1:24" ht="2.1" customHeight="1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75" t="s">
        <v>3901</v>
      </c>
      <c r="V3662" s="75"/>
      <c r="W3662" s="75"/>
      <c r="X3662" s="2"/>
    </row>
    <row r="3663" spans="1:24" ht="9.75" customHeight="1">
      <c r="A3663" s="2"/>
      <c r="B3663" s="75" t="s">
        <v>3391</v>
      </c>
      <c r="C3663" s="75"/>
      <c r="D3663" s="2"/>
      <c r="E3663" s="2"/>
      <c r="F3663" s="75" t="s">
        <v>3392</v>
      </c>
      <c r="G3663" s="75"/>
      <c r="H3663" s="75"/>
      <c r="I3663" s="75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75"/>
      <c r="V3663" s="75"/>
      <c r="W3663" s="75"/>
      <c r="X3663" s="2"/>
    </row>
    <row r="3664" spans="1:24" ht="2.1" customHeight="1">
      <c r="A3664" s="2"/>
      <c r="B3664" s="75"/>
      <c r="C3664" s="75"/>
      <c r="D3664" s="2"/>
      <c r="E3664" s="2"/>
      <c r="F3664" s="75"/>
      <c r="G3664" s="75"/>
      <c r="H3664" s="75"/>
      <c r="I3664" s="75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</row>
    <row r="3665" spans="1:24" ht="1.8" customHeight="1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</row>
    <row r="3666" spans="1:24" ht="36.75" customHeight="1">
      <c r="A3666" s="49" t="s">
        <v>454</v>
      </c>
      <c r="B3666" s="50"/>
      <c r="C3666" s="50"/>
      <c r="D3666" s="51"/>
      <c r="E3666" s="49" t="s">
        <v>3902</v>
      </c>
      <c r="F3666" s="50"/>
      <c r="G3666" s="50"/>
      <c r="H3666" s="50"/>
      <c r="I3666" s="50"/>
      <c r="J3666" s="50"/>
      <c r="K3666" s="50"/>
      <c r="L3666" s="50"/>
      <c r="M3666" s="51"/>
      <c r="N3666" s="52" t="s">
        <v>3775</v>
      </c>
      <c r="O3666" s="53"/>
      <c r="P3666" s="53"/>
      <c r="Q3666" s="53"/>
      <c r="R3666" s="53"/>
      <c r="S3666" s="54"/>
      <c r="T3666" s="49" t="s">
        <v>3903</v>
      </c>
      <c r="U3666" s="50"/>
      <c r="V3666" s="50"/>
      <c r="W3666" s="50"/>
      <c r="X3666" s="51"/>
    </row>
    <row r="3667" spans="1:24" ht="18.75" customHeight="1">
      <c r="A3667" s="2"/>
      <c r="B3667" s="2"/>
      <c r="C3667" s="2"/>
      <c r="D3667" s="2"/>
      <c r="E3667" s="55" t="s">
        <v>3396</v>
      </c>
      <c r="F3667" s="56"/>
      <c r="G3667" s="56"/>
      <c r="H3667" s="56"/>
      <c r="I3667" s="56"/>
      <c r="J3667" s="56"/>
      <c r="K3667" s="57"/>
      <c r="L3667" s="58" t="s">
        <v>3397</v>
      </c>
      <c r="M3667" s="59"/>
      <c r="N3667" s="58" t="s">
        <v>3398</v>
      </c>
      <c r="O3667" s="59"/>
      <c r="P3667" s="58" t="s">
        <v>3399</v>
      </c>
      <c r="Q3667" s="60"/>
      <c r="R3667" s="60"/>
      <c r="S3667" s="59"/>
      <c r="T3667" s="58" t="s">
        <v>3400</v>
      </c>
      <c r="U3667" s="59"/>
      <c r="V3667" s="58" t="s">
        <v>53</v>
      </c>
      <c r="W3667" s="60"/>
      <c r="X3667" s="59"/>
    </row>
    <row r="3668" spans="1:24" ht="18.75" customHeight="1">
      <c r="A3668" s="2"/>
      <c r="B3668" s="2"/>
      <c r="C3668" s="2"/>
      <c r="D3668" s="2"/>
      <c r="E3668" s="55" t="s">
        <v>3897</v>
      </c>
      <c r="F3668" s="56"/>
      <c r="G3668" s="56"/>
      <c r="H3668" s="56"/>
      <c r="I3668" s="56"/>
      <c r="J3668" s="56"/>
      <c r="K3668" s="57"/>
      <c r="L3668" s="58" t="s">
        <v>384</v>
      </c>
      <c r="M3668" s="59"/>
      <c r="N3668" s="61">
        <v>1</v>
      </c>
      <c r="O3668" s="62"/>
      <c r="P3668" s="63"/>
      <c r="Q3668" s="64"/>
      <c r="R3668" s="64"/>
      <c r="S3668" s="65"/>
      <c r="T3668" s="63" t="str">
        <f>IF(COUNT(N3668,P3668)=2,ROUND(N3668*P3668,2),"-")</f>
        <v>-</v>
      </c>
      <c r="U3668" s="65"/>
      <c r="V3668" s="55" t="s">
        <v>3898</v>
      </c>
      <c r="W3668" s="56"/>
      <c r="X3668" s="57"/>
    </row>
    <row r="3669" spans="1:24" ht="37.65" customHeight="1">
      <c r="A3669" s="2"/>
      <c r="B3669" s="2"/>
      <c r="C3669" s="2"/>
      <c r="D3669" s="2"/>
      <c r="E3669" s="55" t="s">
        <v>3677</v>
      </c>
      <c r="F3669" s="56"/>
      <c r="G3669" s="56"/>
      <c r="H3669" s="56"/>
      <c r="I3669" s="56"/>
      <c r="J3669" s="56"/>
      <c r="K3669" s="57"/>
      <c r="L3669" s="58" t="s">
        <v>521</v>
      </c>
      <c r="M3669" s="59"/>
      <c r="N3669" s="61">
        <v>14</v>
      </c>
      <c r="O3669" s="62"/>
      <c r="P3669" s="63"/>
      <c r="Q3669" s="64"/>
      <c r="R3669" s="64"/>
      <c r="S3669" s="65"/>
      <c r="T3669" s="63" t="str">
        <f>IF(COUNT(N3669,P3669)=2,ROUND(N3669*P3669,2),"-
-")</f>
        <v>-
-</v>
      </c>
      <c r="U3669" s="65"/>
      <c r="V3669" s="55" t="s">
        <v>3678</v>
      </c>
      <c r="W3669" s="56"/>
      <c r="X3669" s="57"/>
    </row>
    <row r="3670" spans="1:24" ht="18.75" customHeight="1">
      <c r="A3670" s="2"/>
      <c r="B3670" s="2"/>
      <c r="C3670" s="2"/>
      <c r="D3670" s="2"/>
      <c r="E3670" s="55" t="s">
        <v>3904</v>
      </c>
      <c r="F3670" s="56"/>
      <c r="G3670" s="56"/>
      <c r="H3670" s="56"/>
      <c r="I3670" s="56"/>
      <c r="J3670" s="56"/>
      <c r="K3670" s="57"/>
      <c r="L3670" s="58" t="s">
        <v>65</v>
      </c>
      <c r="M3670" s="59"/>
      <c r="N3670" s="61">
        <v>1</v>
      </c>
      <c r="O3670" s="62"/>
      <c r="P3670" s="63"/>
      <c r="Q3670" s="64"/>
      <c r="R3670" s="64"/>
      <c r="S3670" s="65"/>
      <c r="T3670" s="63" t="str">
        <f>IF(COUNT(N3670,P3670)=2,ROUND(N3670*P3670,2),"-")</f>
        <v>-</v>
      </c>
      <c r="U3670" s="65"/>
      <c r="V3670" s="55" t="s">
        <v>3905</v>
      </c>
      <c r="W3670" s="56"/>
      <c r="X3670" s="57"/>
    </row>
    <row r="3671" spans="1:24" ht="18.75" customHeight="1">
      <c r="A3671" s="2"/>
      <c r="B3671" s="2"/>
      <c r="C3671" s="2"/>
      <c r="D3671" s="2"/>
      <c r="E3671" s="55" t="s">
        <v>3906</v>
      </c>
      <c r="F3671" s="56"/>
      <c r="G3671" s="56"/>
      <c r="H3671" s="56"/>
      <c r="I3671" s="56"/>
      <c r="J3671" s="56"/>
      <c r="K3671" s="57"/>
      <c r="L3671" s="58" t="s">
        <v>65</v>
      </c>
      <c r="M3671" s="59"/>
      <c r="N3671" s="61">
        <v>1</v>
      </c>
      <c r="O3671" s="62"/>
      <c r="P3671" s="63"/>
      <c r="Q3671" s="64"/>
      <c r="R3671" s="64"/>
      <c r="S3671" s="65"/>
      <c r="T3671" s="63" t="str">
        <f>IF(COUNT(N3671,P3671)=2,ROUND(N3671*P3671,2),"-")</f>
        <v>-</v>
      </c>
      <c r="U3671" s="65"/>
      <c r="V3671" s="55" t="s">
        <v>3907</v>
      </c>
      <c r="W3671" s="56"/>
      <c r="X3671" s="57"/>
    </row>
    <row r="3672" spans="1:24" ht="18.75" customHeight="1">
      <c r="A3672" s="2"/>
      <c r="B3672" s="2"/>
      <c r="C3672" s="2"/>
      <c r="D3672" s="2"/>
      <c r="E3672" s="55" t="s">
        <v>3407</v>
      </c>
      <c r="F3672" s="56"/>
      <c r="G3672" s="56"/>
      <c r="H3672" s="56"/>
      <c r="I3672" s="56"/>
      <c r="J3672" s="56"/>
      <c r="K3672" s="57"/>
      <c r="L3672" s="58" t="s">
        <v>65</v>
      </c>
      <c r="M3672" s="59"/>
      <c r="N3672" s="61">
        <v>1</v>
      </c>
      <c r="O3672" s="62"/>
      <c r="P3672" s="63" t="str">
        <f>IF(COUNT(T3668,T3669,T3670,T3671)=4,ROUND(SUM(T3668,T3669,T3670,T3671)*0.02,2),"")</f>
        <v/>
      </c>
      <c r="Q3672" s="64"/>
      <c r="R3672" s="64"/>
      <c r="S3672" s="65"/>
      <c r="T3672" s="63" t="str">
        <f>IF(COUNT(N3672,P3672)=2,ROUND(N3672*P3672,2),"-")</f>
        <v>-</v>
      </c>
      <c r="U3672" s="65"/>
      <c r="V3672" s="55" t="s">
        <v>3408</v>
      </c>
      <c r="W3672" s="56"/>
      <c r="X3672" s="57"/>
    </row>
    <row r="3673" spans="1:24" ht="18.899999999999999" customHeight="1">
      <c r="A3673" s="2"/>
      <c r="B3673" s="2"/>
      <c r="C3673" s="2"/>
      <c r="D3673" s="2"/>
      <c r="E3673" s="55" t="s">
        <v>3409</v>
      </c>
      <c r="F3673" s="56"/>
      <c r="G3673" s="56"/>
      <c r="H3673" s="56"/>
      <c r="I3673" s="56"/>
      <c r="J3673" s="56"/>
      <c r="K3673" s="57"/>
      <c r="L3673" s="58" t="s">
        <v>384</v>
      </c>
      <c r="M3673" s="59"/>
      <c r="N3673" s="61">
        <v>1</v>
      </c>
      <c r="O3673" s="62"/>
      <c r="P3673" s="66"/>
      <c r="Q3673" s="67"/>
      <c r="R3673" s="67"/>
      <c r="S3673" s="68"/>
      <c r="T3673" s="63" t="str">
        <f>IF(COUNT(T3668,T3669,T3670,T3671,T3672)=5,SUM(T3668,T3669,T3670,T3671,T3672),"-")</f>
        <v>-</v>
      </c>
      <c r="U3673" s="65"/>
      <c r="V3673" s="55"/>
      <c r="W3673" s="56"/>
      <c r="X3673" s="57"/>
    </row>
    <row r="3674" spans="1:24" ht="18.75" customHeight="1">
      <c r="A3674" s="2"/>
      <c r="B3674" s="2"/>
      <c r="C3674" s="2"/>
      <c r="D3674" s="2"/>
      <c r="E3674" s="55"/>
      <c r="F3674" s="56"/>
      <c r="G3674" s="56"/>
      <c r="H3674" s="56"/>
      <c r="I3674" s="56"/>
      <c r="J3674" s="56"/>
      <c r="K3674" s="57"/>
      <c r="L3674" s="58"/>
      <c r="M3674" s="59"/>
      <c r="N3674" s="69"/>
      <c r="O3674" s="70"/>
      <c r="P3674" s="69"/>
      <c r="Q3674" s="71"/>
      <c r="R3674" s="71"/>
      <c r="S3674" s="70"/>
      <c r="T3674" s="69"/>
      <c r="U3674" s="70"/>
      <c r="V3674" s="55"/>
      <c r="W3674" s="56"/>
      <c r="X3674" s="57"/>
    </row>
    <row r="3675" spans="1:24" ht="18.75" customHeight="1">
      <c r="A3675" s="2"/>
      <c r="B3675" s="2"/>
      <c r="C3675" s="2"/>
      <c r="D3675" s="2"/>
      <c r="E3675" s="55"/>
      <c r="F3675" s="56"/>
      <c r="G3675" s="56"/>
      <c r="H3675" s="56"/>
      <c r="I3675" s="56"/>
      <c r="J3675" s="56"/>
      <c r="K3675" s="57"/>
      <c r="L3675" s="58"/>
      <c r="M3675" s="59"/>
      <c r="N3675" s="69"/>
      <c r="O3675" s="70"/>
      <c r="P3675" s="69"/>
      <c r="Q3675" s="71"/>
      <c r="R3675" s="71"/>
      <c r="S3675" s="70"/>
      <c r="T3675" s="69"/>
      <c r="U3675" s="70"/>
      <c r="V3675" s="55"/>
      <c r="W3675" s="56"/>
      <c r="X3675" s="57"/>
    </row>
    <row r="3676" spans="1:24" ht="18.75" customHeight="1">
      <c r="A3676" s="2"/>
      <c r="B3676" s="2"/>
      <c r="C3676" s="2"/>
      <c r="D3676" s="2"/>
      <c r="E3676" s="55"/>
      <c r="F3676" s="56"/>
      <c r="G3676" s="56"/>
      <c r="H3676" s="56"/>
      <c r="I3676" s="56"/>
      <c r="J3676" s="56"/>
      <c r="K3676" s="57"/>
      <c r="L3676" s="58"/>
      <c r="M3676" s="59"/>
      <c r="N3676" s="69"/>
      <c r="O3676" s="70"/>
      <c r="P3676" s="69"/>
      <c r="Q3676" s="71"/>
      <c r="R3676" s="71"/>
      <c r="S3676" s="70"/>
      <c r="T3676" s="69"/>
      <c r="U3676" s="70"/>
      <c r="V3676" s="55"/>
      <c r="W3676" s="56"/>
      <c r="X3676" s="57"/>
    </row>
    <row r="3677" spans="1:24" ht="18.75" customHeight="1">
      <c r="A3677" s="2"/>
      <c r="B3677" s="2"/>
      <c r="C3677" s="2"/>
      <c r="D3677" s="2"/>
      <c r="E3677" s="55"/>
      <c r="F3677" s="56"/>
      <c r="G3677" s="56"/>
      <c r="H3677" s="56"/>
      <c r="I3677" s="56"/>
      <c r="J3677" s="56"/>
      <c r="K3677" s="57"/>
      <c r="L3677" s="58"/>
      <c r="M3677" s="59"/>
      <c r="N3677" s="69"/>
      <c r="O3677" s="70"/>
      <c r="P3677" s="69"/>
      <c r="Q3677" s="71"/>
      <c r="R3677" s="71"/>
      <c r="S3677" s="70"/>
      <c r="T3677" s="69"/>
      <c r="U3677" s="70"/>
      <c r="V3677" s="55"/>
      <c r="W3677" s="56"/>
      <c r="X3677" s="57"/>
    </row>
    <row r="3678" spans="1:24" ht="18.75" customHeight="1">
      <c r="A3678" s="2"/>
      <c r="B3678" s="2"/>
      <c r="C3678" s="2"/>
      <c r="D3678" s="2"/>
      <c r="E3678" s="55"/>
      <c r="F3678" s="56"/>
      <c r="G3678" s="56"/>
      <c r="H3678" s="56"/>
      <c r="I3678" s="56"/>
      <c r="J3678" s="56"/>
      <c r="K3678" s="57"/>
      <c r="L3678" s="58"/>
      <c r="M3678" s="59"/>
      <c r="N3678" s="69"/>
      <c r="O3678" s="70"/>
      <c r="P3678" s="69"/>
      <c r="Q3678" s="71"/>
      <c r="R3678" s="71"/>
      <c r="S3678" s="70"/>
      <c r="T3678" s="69"/>
      <c r="U3678" s="70"/>
      <c r="V3678" s="55"/>
      <c r="W3678" s="56"/>
      <c r="X3678" s="57"/>
    </row>
    <row r="3679" spans="1:24" ht="37.65" customHeight="1">
      <c r="A3679" s="2"/>
      <c r="B3679" s="2"/>
      <c r="C3679" s="2"/>
      <c r="D3679" s="2"/>
      <c r="E3679" s="55" t="s">
        <v>3410</v>
      </c>
      <c r="F3679" s="56"/>
      <c r="G3679" s="56"/>
      <c r="H3679" s="56"/>
      <c r="I3679" s="56"/>
      <c r="J3679" s="56"/>
      <c r="K3679" s="56"/>
      <c r="L3679" s="56"/>
      <c r="M3679" s="57"/>
      <c r="N3679" s="58" t="s">
        <v>3799</v>
      </c>
      <c r="O3679" s="60"/>
      <c r="P3679" s="60"/>
      <c r="Q3679" s="60"/>
      <c r="R3679" s="60"/>
      <c r="S3679" s="59"/>
      <c r="T3679" s="72" t="str">
        <f>IF(COUNT(T3673,N3673)=2,IF(N3673=0,"-",ROUND(T3673/N3673,2)),"-")</f>
        <v>-</v>
      </c>
      <c r="U3679" s="73"/>
      <c r="V3679" s="55"/>
      <c r="W3679" s="56"/>
      <c r="X3679" s="57"/>
    </row>
    <row r="3680" spans="1:24" ht="36.75" customHeight="1">
      <c r="A3680" s="49" t="s">
        <v>457</v>
      </c>
      <c r="B3680" s="50"/>
      <c r="C3680" s="50"/>
      <c r="D3680" s="51"/>
      <c r="E3680" s="49" t="s">
        <v>3908</v>
      </c>
      <c r="F3680" s="50"/>
      <c r="G3680" s="50"/>
      <c r="H3680" s="50"/>
      <c r="I3680" s="50"/>
      <c r="J3680" s="50"/>
      <c r="K3680" s="50"/>
      <c r="L3680" s="50"/>
      <c r="M3680" s="51"/>
      <c r="N3680" s="52" t="s">
        <v>3775</v>
      </c>
      <c r="O3680" s="53"/>
      <c r="P3680" s="53"/>
      <c r="Q3680" s="53"/>
      <c r="R3680" s="53"/>
      <c r="S3680" s="54"/>
      <c r="T3680" s="49" t="s">
        <v>3909</v>
      </c>
      <c r="U3680" s="50"/>
      <c r="V3680" s="50"/>
      <c r="W3680" s="50"/>
      <c r="X3680" s="51"/>
    </row>
    <row r="3681" spans="1:24" ht="18.75" customHeight="1">
      <c r="A3681" s="2"/>
      <c r="B3681" s="2"/>
      <c r="C3681" s="2"/>
      <c r="D3681" s="2"/>
      <c r="E3681" s="55" t="s">
        <v>3396</v>
      </c>
      <c r="F3681" s="56"/>
      <c r="G3681" s="56"/>
      <c r="H3681" s="56"/>
      <c r="I3681" s="56"/>
      <c r="J3681" s="56"/>
      <c r="K3681" s="57"/>
      <c r="L3681" s="58" t="s">
        <v>3397</v>
      </c>
      <c r="M3681" s="59"/>
      <c r="N3681" s="58" t="s">
        <v>3398</v>
      </c>
      <c r="O3681" s="59"/>
      <c r="P3681" s="58" t="s">
        <v>3399</v>
      </c>
      <c r="Q3681" s="60"/>
      <c r="R3681" s="60"/>
      <c r="S3681" s="59"/>
      <c r="T3681" s="58" t="s">
        <v>3400</v>
      </c>
      <c r="U3681" s="59"/>
      <c r="V3681" s="58" t="s">
        <v>53</v>
      </c>
      <c r="W3681" s="60"/>
      <c r="X3681" s="59"/>
    </row>
    <row r="3682" spans="1:24" ht="18.75" customHeight="1">
      <c r="A3682" s="2"/>
      <c r="B3682" s="2"/>
      <c r="C3682" s="2"/>
      <c r="D3682" s="2"/>
      <c r="E3682" s="55" t="s">
        <v>3897</v>
      </c>
      <c r="F3682" s="56"/>
      <c r="G3682" s="56"/>
      <c r="H3682" s="56"/>
      <c r="I3682" s="56"/>
      <c r="J3682" s="56"/>
      <c r="K3682" s="57"/>
      <c r="L3682" s="58" t="s">
        <v>384</v>
      </c>
      <c r="M3682" s="59"/>
      <c r="N3682" s="61">
        <v>1</v>
      </c>
      <c r="O3682" s="62"/>
      <c r="P3682" s="63"/>
      <c r="Q3682" s="64"/>
      <c r="R3682" s="64"/>
      <c r="S3682" s="65"/>
      <c r="T3682" s="63" t="str">
        <f>IF(COUNT(N3682,P3682)=2,ROUND(N3682*P3682,2),"-")</f>
        <v>-</v>
      </c>
      <c r="U3682" s="65"/>
      <c r="V3682" s="55" t="s">
        <v>3898</v>
      </c>
      <c r="W3682" s="56"/>
      <c r="X3682" s="57"/>
    </row>
    <row r="3683" spans="1:24" ht="18.75" customHeight="1">
      <c r="A3683" s="2"/>
      <c r="B3683" s="2"/>
      <c r="C3683" s="2"/>
      <c r="D3683" s="2"/>
      <c r="E3683" s="55" t="s">
        <v>3910</v>
      </c>
      <c r="F3683" s="56"/>
      <c r="G3683" s="56"/>
      <c r="H3683" s="56"/>
      <c r="I3683" s="56"/>
      <c r="J3683" s="56"/>
      <c r="K3683" s="57"/>
      <c r="L3683" s="58" t="s">
        <v>521</v>
      </c>
      <c r="M3683" s="59"/>
      <c r="N3683" s="61">
        <v>3</v>
      </c>
      <c r="O3683" s="62"/>
      <c r="P3683" s="63"/>
      <c r="Q3683" s="64"/>
      <c r="R3683" s="64"/>
      <c r="S3683" s="65"/>
      <c r="T3683" s="63" t="str">
        <f>IF(COUNT(N3683,P3683)=2,ROUND(N3683*P3683,2),"-")</f>
        <v>-</v>
      </c>
      <c r="U3683" s="65"/>
      <c r="V3683" s="55" t="s">
        <v>3911</v>
      </c>
      <c r="W3683" s="56"/>
      <c r="X3683" s="57"/>
    </row>
    <row r="3684" spans="1:24" ht="18.75" customHeight="1">
      <c r="A3684" s="2"/>
      <c r="B3684" s="2"/>
      <c r="C3684" s="2"/>
      <c r="D3684" s="2"/>
      <c r="E3684" s="55" t="s">
        <v>3904</v>
      </c>
      <c r="F3684" s="56"/>
      <c r="G3684" s="56"/>
      <c r="H3684" s="56"/>
      <c r="I3684" s="56"/>
      <c r="J3684" s="56"/>
      <c r="K3684" s="57"/>
      <c r="L3684" s="58" t="s">
        <v>65</v>
      </c>
      <c r="M3684" s="59"/>
      <c r="N3684" s="61">
        <v>1</v>
      </c>
      <c r="O3684" s="62"/>
      <c r="P3684" s="63"/>
      <c r="Q3684" s="64"/>
      <c r="R3684" s="64"/>
      <c r="S3684" s="65"/>
      <c r="T3684" s="63" t="str">
        <f>IF(COUNT(N3684,P3684)=2,ROUND(N3684*P3684,2),"-")</f>
        <v>-</v>
      </c>
      <c r="U3684" s="65"/>
      <c r="V3684" s="55" t="s">
        <v>3905</v>
      </c>
      <c r="W3684" s="56"/>
      <c r="X3684" s="57"/>
    </row>
    <row r="3685" spans="1:24" ht="18.75" customHeight="1">
      <c r="A3685" s="2"/>
      <c r="B3685" s="2"/>
      <c r="C3685" s="2"/>
      <c r="D3685" s="2"/>
      <c r="E3685" s="55" t="s">
        <v>3906</v>
      </c>
      <c r="F3685" s="56"/>
      <c r="G3685" s="56"/>
      <c r="H3685" s="56"/>
      <c r="I3685" s="56"/>
      <c r="J3685" s="56"/>
      <c r="K3685" s="57"/>
      <c r="L3685" s="58" t="s">
        <v>65</v>
      </c>
      <c r="M3685" s="59"/>
      <c r="N3685" s="61">
        <v>1</v>
      </c>
      <c r="O3685" s="62"/>
      <c r="P3685" s="63"/>
      <c r="Q3685" s="64"/>
      <c r="R3685" s="64"/>
      <c r="S3685" s="65"/>
      <c r="T3685" s="63" t="str">
        <f>IF(COUNT(N3685,P3685)=2,ROUND(N3685*P3685,2),"-")</f>
        <v>-</v>
      </c>
      <c r="U3685" s="65"/>
      <c r="V3685" s="55" t="s">
        <v>3907</v>
      </c>
      <c r="W3685" s="56"/>
      <c r="X3685" s="57"/>
    </row>
    <row r="3686" spans="1:24" ht="18.75" customHeight="1">
      <c r="A3686" s="2"/>
      <c r="B3686" s="2"/>
      <c r="C3686" s="2"/>
      <c r="D3686" s="2"/>
      <c r="E3686" s="55" t="s">
        <v>3407</v>
      </c>
      <c r="F3686" s="56"/>
      <c r="G3686" s="56"/>
      <c r="H3686" s="56"/>
      <c r="I3686" s="56"/>
      <c r="J3686" s="56"/>
      <c r="K3686" s="57"/>
      <c r="L3686" s="58" t="s">
        <v>65</v>
      </c>
      <c r="M3686" s="59"/>
      <c r="N3686" s="61">
        <v>1</v>
      </c>
      <c r="O3686" s="62"/>
      <c r="P3686" s="63" t="str">
        <f>IF(COUNT(T3682,T3683,T3684,T3685)=4,ROUND(SUM(T3682,T3683,T3684,T3685)*0.02,2),"")</f>
        <v/>
      </c>
      <c r="Q3686" s="64"/>
      <c r="R3686" s="64"/>
      <c r="S3686" s="65"/>
      <c r="T3686" s="63" t="str">
        <f>IF(COUNT(N3686,P3686)=2,ROUND(N3686*P3686,2),"-")</f>
        <v>-</v>
      </c>
      <c r="U3686" s="65"/>
      <c r="V3686" s="55" t="s">
        <v>3408</v>
      </c>
      <c r="W3686" s="56"/>
      <c r="X3686" s="57"/>
    </row>
    <row r="3687" spans="1:24" ht="18.899999999999999" customHeight="1">
      <c r="A3687" s="2"/>
      <c r="B3687" s="2"/>
      <c r="C3687" s="2"/>
      <c r="D3687" s="2"/>
      <c r="E3687" s="55" t="s">
        <v>3409</v>
      </c>
      <c r="F3687" s="56"/>
      <c r="G3687" s="56"/>
      <c r="H3687" s="56"/>
      <c r="I3687" s="56"/>
      <c r="J3687" s="56"/>
      <c r="K3687" s="57"/>
      <c r="L3687" s="58" t="s">
        <v>384</v>
      </c>
      <c r="M3687" s="59"/>
      <c r="N3687" s="61">
        <v>1</v>
      </c>
      <c r="O3687" s="62"/>
      <c r="P3687" s="66"/>
      <c r="Q3687" s="67"/>
      <c r="R3687" s="67"/>
      <c r="S3687" s="68"/>
      <c r="T3687" s="63" t="str">
        <f>IF(COUNT(T3682,T3683,T3684,T3685,T3686)=5,SUM(T3682,T3683,T3684,T3685,T3686),"-")</f>
        <v>-</v>
      </c>
      <c r="U3687" s="65"/>
      <c r="V3687" s="55"/>
      <c r="W3687" s="56"/>
      <c r="X3687" s="57"/>
    </row>
    <row r="3688" spans="1:24" ht="18.75" customHeight="1">
      <c r="A3688" s="2"/>
      <c r="B3688" s="2"/>
      <c r="C3688" s="2"/>
      <c r="D3688" s="2"/>
      <c r="E3688" s="55"/>
      <c r="F3688" s="56"/>
      <c r="G3688" s="56"/>
      <c r="H3688" s="56"/>
      <c r="I3688" s="56"/>
      <c r="J3688" s="56"/>
      <c r="K3688" s="57"/>
      <c r="L3688" s="58"/>
      <c r="M3688" s="59"/>
      <c r="N3688" s="69"/>
      <c r="O3688" s="70"/>
      <c r="P3688" s="69"/>
      <c r="Q3688" s="71"/>
      <c r="R3688" s="71"/>
      <c r="S3688" s="70"/>
      <c r="T3688" s="69"/>
      <c r="U3688" s="70"/>
      <c r="V3688" s="55"/>
      <c r="W3688" s="56"/>
      <c r="X3688" s="57"/>
    </row>
    <row r="3689" spans="1:24" ht="18.75" customHeight="1">
      <c r="A3689" s="2"/>
      <c r="B3689" s="2"/>
      <c r="C3689" s="2"/>
      <c r="D3689" s="2"/>
      <c r="E3689" s="55"/>
      <c r="F3689" s="56"/>
      <c r="G3689" s="56"/>
      <c r="H3689" s="56"/>
      <c r="I3689" s="56"/>
      <c r="J3689" s="56"/>
      <c r="K3689" s="57"/>
      <c r="L3689" s="58"/>
      <c r="M3689" s="59"/>
      <c r="N3689" s="69"/>
      <c r="O3689" s="70"/>
      <c r="P3689" s="69"/>
      <c r="Q3689" s="71"/>
      <c r="R3689" s="71"/>
      <c r="S3689" s="70"/>
      <c r="T3689" s="69"/>
      <c r="U3689" s="70"/>
      <c r="V3689" s="55"/>
      <c r="W3689" s="56"/>
      <c r="X3689" s="57"/>
    </row>
    <row r="3690" spans="1:24" ht="18.75" customHeight="1">
      <c r="A3690" s="2"/>
      <c r="B3690" s="2"/>
      <c r="C3690" s="2"/>
      <c r="D3690" s="2"/>
      <c r="E3690" s="55"/>
      <c r="F3690" s="56"/>
      <c r="G3690" s="56"/>
      <c r="H3690" s="56"/>
      <c r="I3690" s="56"/>
      <c r="J3690" s="56"/>
      <c r="K3690" s="57"/>
      <c r="L3690" s="58"/>
      <c r="M3690" s="59"/>
      <c r="N3690" s="69"/>
      <c r="O3690" s="70"/>
      <c r="P3690" s="69"/>
      <c r="Q3690" s="71"/>
      <c r="R3690" s="71"/>
      <c r="S3690" s="70"/>
      <c r="T3690" s="69"/>
      <c r="U3690" s="70"/>
      <c r="V3690" s="55"/>
      <c r="W3690" s="56"/>
      <c r="X3690" s="57"/>
    </row>
    <row r="3691" spans="1:24" ht="18.75" customHeight="1">
      <c r="A3691" s="2"/>
      <c r="B3691" s="2"/>
      <c r="C3691" s="2"/>
      <c r="D3691" s="2"/>
      <c r="E3691" s="55"/>
      <c r="F3691" s="56"/>
      <c r="G3691" s="56"/>
      <c r="H3691" s="56"/>
      <c r="I3691" s="56"/>
      <c r="J3691" s="56"/>
      <c r="K3691" s="57"/>
      <c r="L3691" s="58"/>
      <c r="M3691" s="59"/>
      <c r="N3691" s="69"/>
      <c r="O3691" s="70"/>
      <c r="P3691" s="69"/>
      <c r="Q3691" s="71"/>
      <c r="R3691" s="71"/>
      <c r="S3691" s="70"/>
      <c r="T3691" s="69"/>
      <c r="U3691" s="70"/>
      <c r="V3691" s="55"/>
      <c r="W3691" s="56"/>
      <c r="X3691" s="57"/>
    </row>
    <row r="3692" spans="1:24" ht="18.75" customHeight="1">
      <c r="A3692" s="2"/>
      <c r="B3692" s="2"/>
      <c r="C3692" s="2"/>
      <c r="D3692" s="2"/>
      <c r="E3692" s="55"/>
      <c r="F3692" s="56"/>
      <c r="G3692" s="56"/>
      <c r="H3692" s="56"/>
      <c r="I3692" s="56"/>
      <c r="J3692" s="56"/>
      <c r="K3692" s="57"/>
      <c r="L3692" s="58"/>
      <c r="M3692" s="59"/>
      <c r="N3692" s="69"/>
      <c r="O3692" s="70"/>
      <c r="P3692" s="69"/>
      <c r="Q3692" s="71"/>
      <c r="R3692" s="71"/>
      <c r="S3692" s="70"/>
      <c r="T3692" s="69"/>
      <c r="U3692" s="70"/>
      <c r="V3692" s="55"/>
      <c r="W3692" s="56"/>
      <c r="X3692" s="57"/>
    </row>
    <row r="3693" spans="1:24" ht="18.75" customHeight="1">
      <c r="A3693" s="2"/>
      <c r="B3693" s="2"/>
      <c r="C3693" s="2"/>
      <c r="D3693" s="2"/>
      <c r="E3693" s="55"/>
      <c r="F3693" s="56"/>
      <c r="G3693" s="56"/>
      <c r="H3693" s="56"/>
      <c r="I3693" s="56"/>
      <c r="J3693" s="56"/>
      <c r="K3693" s="57"/>
      <c r="L3693" s="58"/>
      <c r="M3693" s="59"/>
      <c r="N3693" s="69"/>
      <c r="O3693" s="70"/>
      <c r="P3693" s="69"/>
      <c r="Q3693" s="71"/>
      <c r="R3693" s="71"/>
      <c r="S3693" s="70"/>
      <c r="T3693" s="69"/>
      <c r="U3693" s="70"/>
      <c r="V3693" s="55"/>
      <c r="W3693" s="56"/>
      <c r="X3693" s="57"/>
    </row>
    <row r="3694" spans="1:24" ht="37.65" customHeight="1">
      <c r="A3694" s="2"/>
      <c r="B3694" s="2"/>
      <c r="C3694" s="2"/>
      <c r="D3694" s="2"/>
      <c r="E3694" s="55" t="s">
        <v>3410</v>
      </c>
      <c r="F3694" s="56"/>
      <c r="G3694" s="56"/>
      <c r="H3694" s="56"/>
      <c r="I3694" s="56"/>
      <c r="J3694" s="56"/>
      <c r="K3694" s="56"/>
      <c r="L3694" s="56"/>
      <c r="M3694" s="57"/>
      <c r="N3694" s="58" t="s">
        <v>3799</v>
      </c>
      <c r="O3694" s="60"/>
      <c r="P3694" s="60"/>
      <c r="Q3694" s="60"/>
      <c r="R3694" s="60"/>
      <c r="S3694" s="59"/>
      <c r="T3694" s="72" t="str">
        <f>IF(COUNT(T3687,N3687)=2,IF(N3687=0,"-",ROUND(T3687/N3687,2)),"-")</f>
        <v>-</v>
      </c>
      <c r="U3694" s="73"/>
      <c r="V3694" s="55"/>
      <c r="W3694" s="56"/>
      <c r="X3694" s="57"/>
    </row>
    <row r="3695" spans="1:24" ht="31.5" customHeight="1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</row>
    <row r="3696" spans="1:24" ht="12" customHeight="1">
      <c r="A3696" s="2"/>
      <c r="B3696" s="2"/>
      <c r="C3696" s="75" t="s">
        <v>42</v>
      </c>
      <c r="D3696" s="75"/>
      <c r="E3696" s="75"/>
      <c r="F3696" s="75"/>
      <c r="G3696" s="75"/>
      <c r="H3696" s="2"/>
      <c r="I3696" s="75" t="s">
        <v>43</v>
      </c>
      <c r="J3696" s="75"/>
      <c r="K3696" s="2"/>
      <c r="L3696" s="2"/>
      <c r="M3696" s="75" t="s">
        <v>44</v>
      </c>
      <c r="N3696" s="75"/>
      <c r="O3696" s="2"/>
      <c r="P3696" s="2"/>
      <c r="Q3696" s="10" t="s">
        <v>43</v>
      </c>
      <c r="R3696" s="2"/>
      <c r="S3696" s="2"/>
      <c r="T3696" s="2"/>
      <c r="U3696" s="2"/>
      <c r="V3696" s="2"/>
      <c r="W3696" s="2"/>
      <c r="X3696" s="2"/>
    </row>
    <row r="3697" spans="1:24" ht="6.45" customHeight="1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</row>
    <row r="3698" spans="1:24" ht="20.85" customHeight="1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</row>
    <row r="3699" spans="1:24" ht="18" customHeight="1">
      <c r="A3699" s="74" t="s">
        <v>0</v>
      </c>
      <c r="B3699" s="74"/>
      <c r="C3699" s="74"/>
      <c r="D3699" s="74"/>
      <c r="E3699" s="74"/>
      <c r="F3699" s="74"/>
      <c r="G3699" s="74"/>
      <c r="H3699" s="74"/>
      <c r="I3699" s="74"/>
      <c r="J3699" s="74"/>
      <c r="K3699" s="74"/>
      <c r="L3699" s="74"/>
      <c r="M3699" s="74"/>
      <c r="N3699" s="74"/>
      <c r="O3699" s="74"/>
      <c r="P3699" s="74"/>
      <c r="Q3699" s="74"/>
      <c r="R3699" s="74"/>
      <c r="S3699" s="74"/>
      <c r="T3699" s="74"/>
      <c r="U3699" s="74"/>
      <c r="V3699" s="74"/>
      <c r="W3699" s="74"/>
      <c r="X3699" s="74"/>
    </row>
    <row r="3700" spans="1:24" ht="6" customHeight="1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</row>
    <row r="3701" spans="1:24" ht="18" customHeight="1">
      <c r="A3701" s="74" t="s">
        <v>3387</v>
      </c>
      <c r="B3701" s="74"/>
      <c r="C3701" s="74"/>
      <c r="D3701" s="74"/>
      <c r="E3701" s="74"/>
      <c r="F3701" s="74"/>
      <c r="G3701" s="74"/>
      <c r="H3701" s="74"/>
      <c r="I3701" s="74"/>
      <c r="J3701" s="74"/>
      <c r="K3701" s="74"/>
      <c r="L3701" s="74"/>
      <c r="M3701" s="74"/>
      <c r="N3701" s="74"/>
      <c r="O3701" s="74"/>
      <c r="P3701" s="74"/>
      <c r="Q3701" s="74"/>
      <c r="R3701" s="74"/>
      <c r="S3701" s="74"/>
      <c r="T3701" s="74"/>
      <c r="U3701" s="74"/>
      <c r="V3701" s="74"/>
      <c r="W3701" s="74"/>
      <c r="X3701" s="74"/>
    </row>
    <row r="3702" spans="1:24" ht="4.05" customHeight="1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</row>
    <row r="3703" spans="1:24" ht="12" customHeight="1">
      <c r="A3703" s="2"/>
      <c r="B3703" s="2"/>
      <c r="C3703" s="2"/>
      <c r="D3703" s="2"/>
      <c r="E3703" s="2"/>
      <c r="F3703" s="75" t="s">
        <v>3388</v>
      </c>
      <c r="G3703" s="75"/>
      <c r="H3703" s="75"/>
      <c r="I3703" s="75"/>
      <c r="J3703" s="75"/>
      <c r="K3703" s="75"/>
      <c r="L3703" s="75"/>
      <c r="M3703" s="75"/>
      <c r="N3703" s="75"/>
      <c r="O3703" s="75"/>
      <c r="P3703" s="75"/>
      <c r="Q3703" s="75"/>
      <c r="R3703" s="75"/>
      <c r="S3703" s="2"/>
      <c r="T3703" s="2"/>
      <c r="U3703" s="2"/>
      <c r="V3703" s="2"/>
      <c r="W3703" s="2"/>
      <c r="X3703" s="2"/>
    </row>
    <row r="3704" spans="1:24" ht="1.05" customHeight="1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</row>
    <row r="3705" spans="1:24" ht="2.7" customHeight="1">
      <c r="A3705" s="2"/>
      <c r="B3705" s="2"/>
      <c r="C3705" s="2"/>
      <c r="D3705" s="2"/>
      <c r="E3705" s="2"/>
      <c r="F3705" s="75" t="s">
        <v>3389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</row>
    <row r="3706" spans="1:24" ht="9.15" customHeight="1">
      <c r="A3706" s="2"/>
      <c r="B3706" s="2"/>
      <c r="C3706" s="2"/>
      <c r="D3706" s="2"/>
      <c r="E3706" s="2"/>
      <c r="F3706" s="75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76" t="s">
        <v>2</v>
      </c>
      <c r="V3706" s="76"/>
      <c r="W3706" s="76"/>
      <c r="X3706" s="76"/>
    </row>
    <row r="3707" spans="1:24" ht="2.7" customHeight="1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76"/>
      <c r="V3707" s="76"/>
      <c r="W3707" s="76"/>
      <c r="X3707" s="76"/>
    </row>
    <row r="3708" spans="1:24" ht="0.45" customHeight="1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</row>
    <row r="3709" spans="1:24" ht="2.1" customHeight="1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75" t="s">
        <v>3912</v>
      </c>
      <c r="V3709" s="75"/>
      <c r="W3709" s="75"/>
      <c r="X3709" s="2"/>
    </row>
    <row r="3710" spans="1:24" ht="9.75" customHeight="1">
      <c r="A3710" s="2"/>
      <c r="B3710" s="75" t="s">
        <v>3391</v>
      </c>
      <c r="C3710" s="75"/>
      <c r="D3710" s="2"/>
      <c r="E3710" s="2"/>
      <c r="F3710" s="75" t="s">
        <v>3392</v>
      </c>
      <c r="G3710" s="75"/>
      <c r="H3710" s="75"/>
      <c r="I3710" s="75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75"/>
      <c r="V3710" s="75"/>
      <c r="W3710" s="75"/>
      <c r="X3710" s="2"/>
    </row>
    <row r="3711" spans="1:24" ht="2.1" customHeight="1">
      <c r="A3711" s="2"/>
      <c r="B3711" s="75"/>
      <c r="C3711" s="75"/>
      <c r="D3711" s="2"/>
      <c r="E3711" s="2"/>
      <c r="F3711" s="75"/>
      <c r="G3711" s="75"/>
      <c r="H3711" s="75"/>
      <c r="I3711" s="75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</row>
    <row r="3712" spans="1:24" ht="1.8" customHeight="1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</row>
    <row r="3713" spans="1:24" ht="36.75" customHeight="1">
      <c r="A3713" s="49" t="s">
        <v>460</v>
      </c>
      <c r="B3713" s="50"/>
      <c r="C3713" s="50"/>
      <c r="D3713" s="51"/>
      <c r="E3713" s="49" t="s">
        <v>3913</v>
      </c>
      <c r="F3713" s="50"/>
      <c r="G3713" s="50"/>
      <c r="H3713" s="50"/>
      <c r="I3713" s="50"/>
      <c r="J3713" s="50"/>
      <c r="K3713" s="50"/>
      <c r="L3713" s="50"/>
      <c r="M3713" s="51"/>
      <c r="N3713" s="52" t="s">
        <v>3775</v>
      </c>
      <c r="O3713" s="53"/>
      <c r="P3713" s="53"/>
      <c r="Q3713" s="53"/>
      <c r="R3713" s="53"/>
      <c r="S3713" s="54"/>
      <c r="T3713" s="49" t="s">
        <v>3914</v>
      </c>
      <c r="U3713" s="50"/>
      <c r="V3713" s="50"/>
      <c r="W3713" s="50"/>
      <c r="X3713" s="51"/>
    </row>
    <row r="3714" spans="1:24" ht="18.75" customHeight="1">
      <c r="A3714" s="2"/>
      <c r="B3714" s="2"/>
      <c r="C3714" s="2"/>
      <c r="D3714" s="2"/>
      <c r="E3714" s="55" t="s">
        <v>3396</v>
      </c>
      <c r="F3714" s="56"/>
      <c r="G3714" s="56"/>
      <c r="H3714" s="56"/>
      <c r="I3714" s="56"/>
      <c r="J3714" s="56"/>
      <c r="K3714" s="57"/>
      <c r="L3714" s="58" t="s">
        <v>3397</v>
      </c>
      <c r="M3714" s="59"/>
      <c r="N3714" s="58" t="s">
        <v>3398</v>
      </c>
      <c r="O3714" s="59"/>
      <c r="P3714" s="58" t="s">
        <v>3399</v>
      </c>
      <c r="Q3714" s="60"/>
      <c r="R3714" s="60"/>
      <c r="S3714" s="59"/>
      <c r="T3714" s="58" t="s">
        <v>3400</v>
      </c>
      <c r="U3714" s="59"/>
      <c r="V3714" s="58" t="s">
        <v>53</v>
      </c>
      <c r="W3714" s="60"/>
      <c r="X3714" s="59"/>
    </row>
    <row r="3715" spans="1:24" ht="18.75" customHeight="1">
      <c r="A3715" s="2"/>
      <c r="B3715" s="2"/>
      <c r="C3715" s="2"/>
      <c r="D3715" s="2"/>
      <c r="E3715" s="55" t="s">
        <v>3897</v>
      </c>
      <c r="F3715" s="56"/>
      <c r="G3715" s="56"/>
      <c r="H3715" s="56"/>
      <c r="I3715" s="56"/>
      <c r="J3715" s="56"/>
      <c r="K3715" s="57"/>
      <c r="L3715" s="58" t="s">
        <v>384</v>
      </c>
      <c r="M3715" s="59"/>
      <c r="N3715" s="61">
        <v>1</v>
      </c>
      <c r="O3715" s="62"/>
      <c r="P3715" s="63"/>
      <c r="Q3715" s="64"/>
      <c r="R3715" s="64"/>
      <c r="S3715" s="65"/>
      <c r="T3715" s="63" t="str">
        <f>IF(COUNT(N3715,P3715)=2,ROUND(N3715*P3715,2),"-")</f>
        <v>-</v>
      </c>
      <c r="U3715" s="65"/>
      <c r="V3715" s="55" t="s">
        <v>3898</v>
      </c>
      <c r="W3715" s="56"/>
      <c r="X3715" s="57"/>
    </row>
    <row r="3716" spans="1:24" ht="37.65" customHeight="1">
      <c r="A3716" s="2"/>
      <c r="B3716" s="2"/>
      <c r="C3716" s="2"/>
      <c r="D3716" s="2"/>
      <c r="E3716" s="55" t="s">
        <v>3915</v>
      </c>
      <c r="F3716" s="56"/>
      <c r="G3716" s="56"/>
      <c r="H3716" s="56"/>
      <c r="I3716" s="56"/>
      <c r="J3716" s="56"/>
      <c r="K3716" s="57"/>
      <c r="L3716" s="58" t="s">
        <v>521</v>
      </c>
      <c r="M3716" s="59"/>
      <c r="N3716" s="61">
        <v>4</v>
      </c>
      <c r="O3716" s="62"/>
      <c r="P3716" s="63"/>
      <c r="Q3716" s="64"/>
      <c r="R3716" s="64"/>
      <c r="S3716" s="65"/>
      <c r="T3716" s="63" t="str">
        <f>IF(COUNT(N3716,P3716)=2,ROUND(N3716*P3716,2),"-
-")</f>
        <v>-
-</v>
      </c>
      <c r="U3716" s="65"/>
      <c r="V3716" s="55" t="s">
        <v>3916</v>
      </c>
      <c r="W3716" s="56"/>
      <c r="X3716" s="57"/>
    </row>
    <row r="3717" spans="1:24" ht="18.75" customHeight="1">
      <c r="A3717" s="2"/>
      <c r="B3717" s="2"/>
      <c r="C3717" s="2"/>
      <c r="D3717" s="2"/>
      <c r="E3717" s="55" t="s">
        <v>3904</v>
      </c>
      <c r="F3717" s="56"/>
      <c r="G3717" s="56"/>
      <c r="H3717" s="56"/>
      <c r="I3717" s="56"/>
      <c r="J3717" s="56"/>
      <c r="K3717" s="57"/>
      <c r="L3717" s="58" t="s">
        <v>65</v>
      </c>
      <c r="M3717" s="59"/>
      <c r="N3717" s="61">
        <v>1</v>
      </c>
      <c r="O3717" s="62"/>
      <c r="P3717" s="63"/>
      <c r="Q3717" s="64"/>
      <c r="R3717" s="64"/>
      <c r="S3717" s="65"/>
      <c r="T3717" s="63" t="str">
        <f>IF(COUNT(N3717,P3717)=2,ROUND(N3717*P3717,2),"-")</f>
        <v>-</v>
      </c>
      <c r="U3717" s="65"/>
      <c r="V3717" s="55" t="s">
        <v>3905</v>
      </c>
      <c r="W3717" s="56"/>
      <c r="X3717" s="57"/>
    </row>
    <row r="3718" spans="1:24" ht="18.75" customHeight="1">
      <c r="A3718" s="2"/>
      <c r="B3718" s="2"/>
      <c r="C3718" s="2"/>
      <c r="D3718" s="2"/>
      <c r="E3718" s="55" t="s">
        <v>3906</v>
      </c>
      <c r="F3718" s="56"/>
      <c r="G3718" s="56"/>
      <c r="H3718" s="56"/>
      <c r="I3718" s="56"/>
      <c r="J3718" s="56"/>
      <c r="K3718" s="57"/>
      <c r="L3718" s="58" t="s">
        <v>65</v>
      </c>
      <c r="M3718" s="59"/>
      <c r="N3718" s="61">
        <v>1</v>
      </c>
      <c r="O3718" s="62"/>
      <c r="P3718" s="63"/>
      <c r="Q3718" s="64"/>
      <c r="R3718" s="64"/>
      <c r="S3718" s="65"/>
      <c r="T3718" s="63" t="str">
        <f>IF(COUNT(N3718,P3718)=2,ROUND(N3718*P3718,2),"-")</f>
        <v>-</v>
      </c>
      <c r="U3718" s="65"/>
      <c r="V3718" s="55" t="s">
        <v>3917</v>
      </c>
      <c r="W3718" s="56"/>
      <c r="X3718" s="57"/>
    </row>
    <row r="3719" spans="1:24" ht="18.75" customHeight="1">
      <c r="A3719" s="2"/>
      <c r="B3719" s="2"/>
      <c r="C3719" s="2"/>
      <c r="D3719" s="2"/>
      <c r="E3719" s="55" t="s">
        <v>3407</v>
      </c>
      <c r="F3719" s="56"/>
      <c r="G3719" s="56"/>
      <c r="H3719" s="56"/>
      <c r="I3719" s="56"/>
      <c r="J3719" s="56"/>
      <c r="K3719" s="57"/>
      <c r="L3719" s="58" t="s">
        <v>65</v>
      </c>
      <c r="M3719" s="59"/>
      <c r="N3719" s="61">
        <v>1</v>
      </c>
      <c r="O3719" s="62"/>
      <c r="P3719" s="63" t="str">
        <f>IF(COUNT(T3715,T3716,T3717,T3718)=4,ROUND(SUM(T3715,T3716,T3717,T3718)*0.02,2),"")</f>
        <v/>
      </c>
      <c r="Q3719" s="64"/>
      <c r="R3719" s="64"/>
      <c r="S3719" s="65"/>
      <c r="T3719" s="63" t="str">
        <f>IF(COUNT(N3719,P3719)=2,ROUND(N3719*P3719,2),"-")</f>
        <v>-</v>
      </c>
      <c r="U3719" s="65"/>
      <c r="V3719" s="55" t="s">
        <v>3408</v>
      </c>
      <c r="W3719" s="56"/>
      <c r="X3719" s="57"/>
    </row>
    <row r="3720" spans="1:24" ht="18.899999999999999" customHeight="1">
      <c r="A3720" s="2"/>
      <c r="B3720" s="2"/>
      <c r="C3720" s="2"/>
      <c r="D3720" s="2"/>
      <c r="E3720" s="55" t="s">
        <v>3409</v>
      </c>
      <c r="F3720" s="56"/>
      <c r="G3720" s="56"/>
      <c r="H3720" s="56"/>
      <c r="I3720" s="56"/>
      <c r="J3720" s="56"/>
      <c r="K3720" s="57"/>
      <c r="L3720" s="58" t="s">
        <v>384</v>
      </c>
      <c r="M3720" s="59"/>
      <c r="N3720" s="61">
        <v>1</v>
      </c>
      <c r="O3720" s="62"/>
      <c r="P3720" s="66"/>
      <c r="Q3720" s="67"/>
      <c r="R3720" s="67"/>
      <c r="S3720" s="68"/>
      <c r="T3720" s="63" t="str">
        <f>IF(COUNT(T3715,T3716,T3717,T3718,T3719)=5,SUM(T3715,T3716,T3717,T3718,T3719),"-")</f>
        <v>-</v>
      </c>
      <c r="U3720" s="65"/>
      <c r="V3720" s="55"/>
      <c r="W3720" s="56"/>
      <c r="X3720" s="57"/>
    </row>
    <row r="3721" spans="1:24" ht="18.75" customHeight="1">
      <c r="A3721" s="2"/>
      <c r="B3721" s="2"/>
      <c r="C3721" s="2"/>
      <c r="D3721" s="2"/>
      <c r="E3721" s="55"/>
      <c r="F3721" s="56"/>
      <c r="G3721" s="56"/>
      <c r="H3721" s="56"/>
      <c r="I3721" s="56"/>
      <c r="J3721" s="56"/>
      <c r="K3721" s="57"/>
      <c r="L3721" s="58"/>
      <c r="M3721" s="59"/>
      <c r="N3721" s="69"/>
      <c r="O3721" s="70"/>
      <c r="P3721" s="69"/>
      <c r="Q3721" s="71"/>
      <c r="R3721" s="71"/>
      <c r="S3721" s="70"/>
      <c r="T3721" s="69"/>
      <c r="U3721" s="70"/>
      <c r="V3721" s="55"/>
      <c r="W3721" s="56"/>
      <c r="X3721" s="57"/>
    </row>
    <row r="3722" spans="1:24" ht="18.75" customHeight="1">
      <c r="A3722" s="2"/>
      <c r="B3722" s="2"/>
      <c r="C3722" s="2"/>
      <c r="D3722" s="2"/>
      <c r="E3722" s="55"/>
      <c r="F3722" s="56"/>
      <c r="G3722" s="56"/>
      <c r="H3722" s="56"/>
      <c r="I3722" s="56"/>
      <c r="J3722" s="56"/>
      <c r="K3722" s="57"/>
      <c r="L3722" s="58"/>
      <c r="M3722" s="59"/>
      <c r="N3722" s="69"/>
      <c r="O3722" s="70"/>
      <c r="P3722" s="69"/>
      <c r="Q3722" s="71"/>
      <c r="R3722" s="71"/>
      <c r="S3722" s="70"/>
      <c r="T3722" s="69"/>
      <c r="U3722" s="70"/>
      <c r="V3722" s="55"/>
      <c r="W3722" s="56"/>
      <c r="X3722" s="57"/>
    </row>
    <row r="3723" spans="1:24" ht="18.75" customHeight="1">
      <c r="A3723" s="2"/>
      <c r="B3723" s="2"/>
      <c r="C3723" s="2"/>
      <c r="D3723" s="2"/>
      <c r="E3723" s="55"/>
      <c r="F3723" s="56"/>
      <c r="G3723" s="56"/>
      <c r="H3723" s="56"/>
      <c r="I3723" s="56"/>
      <c r="J3723" s="56"/>
      <c r="K3723" s="57"/>
      <c r="L3723" s="58"/>
      <c r="M3723" s="59"/>
      <c r="N3723" s="69"/>
      <c r="O3723" s="70"/>
      <c r="P3723" s="69"/>
      <c r="Q3723" s="71"/>
      <c r="R3723" s="71"/>
      <c r="S3723" s="70"/>
      <c r="T3723" s="69"/>
      <c r="U3723" s="70"/>
      <c r="V3723" s="55"/>
      <c r="W3723" s="56"/>
      <c r="X3723" s="57"/>
    </row>
    <row r="3724" spans="1:24" ht="18.75" customHeight="1">
      <c r="A3724" s="2"/>
      <c r="B3724" s="2"/>
      <c r="C3724" s="2"/>
      <c r="D3724" s="2"/>
      <c r="E3724" s="55"/>
      <c r="F3724" s="56"/>
      <c r="G3724" s="56"/>
      <c r="H3724" s="56"/>
      <c r="I3724" s="56"/>
      <c r="J3724" s="56"/>
      <c r="K3724" s="57"/>
      <c r="L3724" s="58"/>
      <c r="M3724" s="59"/>
      <c r="N3724" s="69"/>
      <c r="O3724" s="70"/>
      <c r="P3724" s="69"/>
      <c r="Q3724" s="71"/>
      <c r="R3724" s="71"/>
      <c r="S3724" s="70"/>
      <c r="T3724" s="69"/>
      <c r="U3724" s="70"/>
      <c r="V3724" s="55"/>
      <c r="W3724" s="56"/>
      <c r="X3724" s="57"/>
    </row>
    <row r="3725" spans="1:24" ht="18.75" customHeight="1">
      <c r="A3725" s="2"/>
      <c r="B3725" s="2"/>
      <c r="C3725" s="2"/>
      <c r="D3725" s="2"/>
      <c r="E3725" s="55"/>
      <c r="F3725" s="56"/>
      <c r="G3725" s="56"/>
      <c r="H3725" s="56"/>
      <c r="I3725" s="56"/>
      <c r="J3725" s="56"/>
      <c r="K3725" s="57"/>
      <c r="L3725" s="58"/>
      <c r="M3725" s="59"/>
      <c r="N3725" s="69"/>
      <c r="O3725" s="70"/>
      <c r="P3725" s="69"/>
      <c r="Q3725" s="71"/>
      <c r="R3725" s="71"/>
      <c r="S3725" s="70"/>
      <c r="T3725" s="69"/>
      <c r="U3725" s="70"/>
      <c r="V3725" s="55"/>
      <c r="W3725" s="56"/>
      <c r="X3725" s="57"/>
    </row>
    <row r="3726" spans="1:24" ht="37.65" customHeight="1">
      <c r="A3726" s="2"/>
      <c r="B3726" s="2"/>
      <c r="C3726" s="2"/>
      <c r="D3726" s="2"/>
      <c r="E3726" s="55" t="s">
        <v>3410</v>
      </c>
      <c r="F3726" s="56"/>
      <c r="G3726" s="56"/>
      <c r="H3726" s="56"/>
      <c r="I3726" s="56"/>
      <c r="J3726" s="56"/>
      <c r="K3726" s="56"/>
      <c r="L3726" s="56"/>
      <c r="M3726" s="57"/>
      <c r="N3726" s="58" t="s">
        <v>3799</v>
      </c>
      <c r="O3726" s="60"/>
      <c r="P3726" s="60"/>
      <c r="Q3726" s="60"/>
      <c r="R3726" s="60"/>
      <c r="S3726" s="59"/>
      <c r="T3726" s="72" t="str">
        <f>IF(COUNT(T3720,N3720)=2,IF(N3720=0,"-",ROUND(T3720/N3720,2)),"-")</f>
        <v>-</v>
      </c>
      <c r="U3726" s="73"/>
      <c r="V3726" s="55"/>
      <c r="W3726" s="56"/>
      <c r="X3726" s="57"/>
    </row>
    <row r="3727" spans="1:24" ht="36.75" customHeight="1">
      <c r="A3727" s="49" t="s">
        <v>463</v>
      </c>
      <c r="B3727" s="50"/>
      <c r="C3727" s="50"/>
      <c r="D3727" s="51"/>
      <c r="E3727" s="49" t="s">
        <v>3918</v>
      </c>
      <c r="F3727" s="50"/>
      <c r="G3727" s="50"/>
      <c r="H3727" s="50"/>
      <c r="I3727" s="50"/>
      <c r="J3727" s="50"/>
      <c r="K3727" s="50"/>
      <c r="L3727" s="50"/>
      <c r="M3727" s="51"/>
      <c r="N3727" s="52" t="s">
        <v>3775</v>
      </c>
      <c r="O3727" s="53"/>
      <c r="P3727" s="53"/>
      <c r="Q3727" s="53"/>
      <c r="R3727" s="53"/>
      <c r="S3727" s="54"/>
      <c r="T3727" s="49" t="s">
        <v>3919</v>
      </c>
      <c r="U3727" s="50"/>
      <c r="V3727" s="50"/>
      <c r="W3727" s="50"/>
      <c r="X3727" s="51"/>
    </row>
    <row r="3728" spans="1:24" ht="18.75" customHeight="1">
      <c r="A3728" s="2"/>
      <c r="B3728" s="2"/>
      <c r="C3728" s="2"/>
      <c r="D3728" s="2"/>
      <c r="E3728" s="55" t="s">
        <v>3396</v>
      </c>
      <c r="F3728" s="56"/>
      <c r="G3728" s="56"/>
      <c r="H3728" s="56"/>
      <c r="I3728" s="56"/>
      <c r="J3728" s="56"/>
      <c r="K3728" s="57"/>
      <c r="L3728" s="58" t="s">
        <v>3397</v>
      </c>
      <c r="M3728" s="59"/>
      <c r="N3728" s="58" t="s">
        <v>3398</v>
      </c>
      <c r="O3728" s="59"/>
      <c r="P3728" s="58" t="s">
        <v>3399</v>
      </c>
      <c r="Q3728" s="60"/>
      <c r="R3728" s="60"/>
      <c r="S3728" s="59"/>
      <c r="T3728" s="58" t="s">
        <v>3400</v>
      </c>
      <c r="U3728" s="59"/>
      <c r="V3728" s="58" t="s">
        <v>53</v>
      </c>
      <c r="W3728" s="60"/>
      <c r="X3728" s="59"/>
    </row>
    <row r="3729" spans="1:24" ht="18.75" customHeight="1">
      <c r="A3729" s="2"/>
      <c r="B3729" s="2"/>
      <c r="C3729" s="2"/>
      <c r="D3729" s="2"/>
      <c r="E3729" s="55" t="s">
        <v>3897</v>
      </c>
      <c r="F3729" s="56"/>
      <c r="G3729" s="56"/>
      <c r="H3729" s="56"/>
      <c r="I3729" s="56"/>
      <c r="J3729" s="56"/>
      <c r="K3729" s="57"/>
      <c r="L3729" s="58" t="s">
        <v>384</v>
      </c>
      <c r="M3729" s="59"/>
      <c r="N3729" s="61">
        <v>1</v>
      </c>
      <c r="O3729" s="62"/>
      <c r="P3729" s="63"/>
      <c r="Q3729" s="64"/>
      <c r="R3729" s="64"/>
      <c r="S3729" s="65"/>
      <c r="T3729" s="63" t="str">
        <f>IF(COUNT(N3729,P3729)=2,ROUND(N3729*P3729,2),"-")</f>
        <v>-</v>
      </c>
      <c r="U3729" s="65"/>
      <c r="V3729" s="55" t="s">
        <v>3898</v>
      </c>
      <c r="W3729" s="56"/>
      <c r="X3729" s="57"/>
    </row>
    <row r="3730" spans="1:24" ht="37.65" customHeight="1">
      <c r="A3730" s="2"/>
      <c r="B3730" s="2"/>
      <c r="C3730" s="2"/>
      <c r="D3730" s="2"/>
      <c r="E3730" s="55" t="s">
        <v>3899</v>
      </c>
      <c r="F3730" s="56"/>
      <c r="G3730" s="56"/>
      <c r="H3730" s="56"/>
      <c r="I3730" s="56"/>
      <c r="J3730" s="56"/>
      <c r="K3730" s="57"/>
      <c r="L3730" s="58" t="s">
        <v>521</v>
      </c>
      <c r="M3730" s="59"/>
      <c r="N3730" s="61">
        <v>63</v>
      </c>
      <c r="O3730" s="62"/>
      <c r="P3730" s="63"/>
      <c r="Q3730" s="64"/>
      <c r="R3730" s="64"/>
      <c r="S3730" s="65"/>
      <c r="T3730" s="63" t="str">
        <f>IF(COUNT(N3730,P3730)=2,ROUND(N3730*P3730,2),"-
-")</f>
        <v>-
-</v>
      </c>
      <c r="U3730" s="65"/>
      <c r="V3730" s="55" t="s">
        <v>3900</v>
      </c>
      <c r="W3730" s="56"/>
      <c r="X3730" s="57"/>
    </row>
    <row r="3731" spans="1:24" ht="18.75" customHeight="1">
      <c r="A3731" s="2"/>
      <c r="B3731" s="2"/>
      <c r="C3731" s="2"/>
      <c r="D3731" s="2"/>
      <c r="E3731" s="55" t="s">
        <v>3904</v>
      </c>
      <c r="F3731" s="56"/>
      <c r="G3731" s="56"/>
      <c r="H3731" s="56"/>
      <c r="I3731" s="56"/>
      <c r="J3731" s="56"/>
      <c r="K3731" s="57"/>
      <c r="L3731" s="58" t="s">
        <v>65</v>
      </c>
      <c r="M3731" s="59"/>
      <c r="N3731" s="61">
        <v>1</v>
      </c>
      <c r="O3731" s="62"/>
      <c r="P3731" s="63"/>
      <c r="Q3731" s="64"/>
      <c r="R3731" s="64"/>
      <c r="S3731" s="65"/>
      <c r="T3731" s="63" t="str">
        <f>IF(COUNT(N3731,P3731)=2,ROUND(N3731*P3731,2),"-")</f>
        <v>-</v>
      </c>
      <c r="U3731" s="65"/>
      <c r="V3731" s="55" t="s">
        <v>3905</v>
      </c>
      <c r="W3731" s="56"/>
      <c r="X3731" s="57"/>
    </row>
    <row r="3732" spans="1:24" ht="18.75" customHeight="1">
      <c r="A3732" s="2"/>
      <c r="B3732" s="2"/>
      <c r="C3732" s="2"/>
      <c r="D3732" s="2"/>
      <c r="E3732" s="55" t="s">
        <v>3906</v>
      </c>
      <c r="F3732" s="56"/>
      <c r="G3732" s="56"/>
      <c r="H3732" s="56"/>
      <c r="I3732" s="56"/>
      <c r="J3732" s="56"/>
      <c r="K3732" s="57"/>
      <c r="L3732" s="58" t="s">
        <v>65</v>
      </c>
      <c r="M3732" s="59"/>
      <c r="N3732" s="61">
        <v>1</v>
      </c>
      <c r="O3732" s="62"/>
      <c r="P3732" s="63"/>
      <c r="Q3732" s="64"/>
      <c r="R3732" s="64"/>
      <c r="S3732" s="65"/>
      <c r="T3732" s="63" t="str">
        <f>IF(COUNT(N3732,P3732)=2,ROUND(N3732*P3732,2),"-")</f>
        <v>-</v>
      </c>
      <c r="U3732" s="65"/>
      <c r="V3732" s="55" t="s">
        <v>3917</v>
      </c>
      <c r="W3732" s="56"/>
      <c r="X3732" s="57"/>
    </row>
    <row r="3733" spans="1:24" ht="18.75" customHeight="1">
      <c r="A3733" s="2"/>
      <c r="B3733" s="2"/>
      <c r="C3733" s="2"/>
      <c r="D3733" s="2"/>
      <c r="E3733" s="55" t="s">
        <v>3407</v>
      </c>
      <c r="F3733" s="56"/>
      <c r="G3733" s="56"/>
      <c r="H3733" s="56"/>
      <c r="I3733" s="56"/>
      <c r="J3733" s="56"/>
      <c r="K3733" s="57"/>
      <c r="L3733" s="58" t="s">
        <v>65</v>
      </c>
      <c r="M3733" s="59"/>
      <c r="N3733" s="61">
        <v>1</v>
      </c>
      <c r="O3733" s="62"/>
      <c r="P3733" s="63" t="str">
        <f>IF(COUNT(T3729,T3730,T3731,T3732)=4,ROUND(SUM(T3729,T3730,T3731,T3732)*0.02,2),"")</f>
        <v/>
      </c>
      <c r="Q3733" s="64"/>
      <c r="R3733" s="64"/>
      <c r="S3733" s="65"/>
      <c r="T3733" s="63" t="str">
        <f>IF(COUNT(N3733,P3733)=2,ROUND(N3733*P3733,2),"-")</f>
        <v>-</v>
      </c>
      <c r="U3733" s="65"/>
      <c r="V3733" s="55" t="s">
        <v>3408</v>
      </c>
      <c r="W3733" s="56"/>
      <c r="X3733" s="57"/>
    </row>
    <row r="3734" spans="1:24" ht="18.899999999999999" customHeight="1">
      <c r="A3734" s="2"/>
      <c r="B3734" s="2"/>
      <c r="C3734" s="2"/>
      <c r="D3734" s="2"/>
      <c r="E3734" s="55" t="s">
        <v>3409</v>
      </c>
      <c r="F3734" s="56"/>
      <c r="G3734" s="56"/>
      <c r="H3734" s="56"/>
      <c r="I3734" s="56"/>
      <c r="J3734" s="56"/>
      <c r="K3734" s="57"/>
      <c r="L3734" s="58" t="s">
        <v>384</v>
      </c>
      <c r="M3734" s="59"/>
      <c r="N3734" s="61">
        <v>1</v>
      </c>
      <c r="O3734" s="62"/>
      <c r="P3734" s="66"/>
      <c r="Q3734" s="67"/>
      <c r="R3734" s="67"/>
      <c r="S3734" s="68"/>
      <c r="T3734" s="63" t="str">
        <f>IF(COUNT(T3729,T3730,T3731,T3732,T3733)=5,SUM(T3729,T3730,T3731,T3732,T3733),"-")</f>
        <v>-</v>
      </c>
      <c r="U3734" s="65"/>
      <c r="V3734" s="55"/>
      <c r="W3734" s="56"/>
      <c r="X3734" s="57"/>
    </row>
    <row r="3735" spans="1:24" ht="18.75" customHeight="1">
      <c r="A3735" s="2"/>
      <c r="B3735" s="2"/>
      <c r="C3735" s="2"/>
      <c r="D3735" s="2"/>
      <c r="E3735" s="55"/>
      <c r="F3735" s="56"/>
      <c r="G3735" s="56"/>
      <c r="H3735" s="56"/>
      <c r="I3735" s="56"/>
      <c r="J3735" s="56"/>
      <c r="K3735" s="57"/>
      <c r="L3735" s="58"/>
      <c r="M3735" s="59"/>
      <c r="N3735" s="69"/>
      <c r="O3735" s="70"/>
      <c r="P3735" s="69"/>
      <c r="Q3735" s="71"/>
      <c r="R3735" s="71"/>
      <c r="S3735" s="70"/>
      <c r="T3735" s="69"/>
      <c r="U3735" s="70"/>
      <c r="V3735" s="55"/>
      <c r="W3735" s="56"/>
      <c r="X3735" s="57"/>
    </row>
    <row r="3736" spans="1:24" ht="18.75" customHeight="1">
      <c r="A3736" s="2"/>
      <c r="B3736" s="2"/>
      <c r="C3736" s="2"/>
      <c r="D3736" s="2"/>
      <c r="E3736" s="55"/>
      <c r="F3736" s="56"/>
      <c r="G3736" s="56"/>
      <c r="H3736" s="56"/>
      <c r="I3736" s="56"/>
      <c r="J3736" s="56"/>
      <c r="K3736" s="57"/>
      <c r="L3736" s="58"/>
      <c r="M3736" s="59"/>
      <c r="N3736" s="69"/>
      <c r="O3736" s="70"/>
      <c r="P3736" s="69"/>
      <c r="Q3736" s="71"/>
      <c r="R3736" s="71"/>
      <c r="S3736" s="70"/>
      <c r="T3736" s="69"/>
      <c r="U3736" s="70"/>
      <c r="V3736" s="55"/>
      <c r="W3736" s="56"/>
      <c r="X3736" s="57"/>
    </row>
    <row r="3737" spans="1:24" ht="18.75" customHeight="1">
      <c r="A3737" s="2"/>
      <c r="B3737" s="2"/>
      <c r="C3737" s="2"/>
      <c r="D3737" s="2"/>
      <c r="E3737" s="55"/>
      <c r="F3737" s="56"/>
      <c r="G3737" s="56"/>
      <c r="H3737" s="56"/>
      <c r="I3737" s="56"/>
      <c r="J3737" s="56"/>
      <c r="K3737" s="57"/>
      <c r="L3737" s="58"/>
      <c r="M3737" s="59"/>
      <c r="N3737" s="69"/>
      <c r="O3737" s="70"/>
      <c r="P3737" s="69"/>
      <c r="Q3737" s="71"/>
      <c r="R3737" s="71"/>
      <c r="S3737" s="70"/>
      <c r="T3737" s="69"/>
      <c r="U3737" s="70"/>
      <c r="V3737" s="55"/>
      <c r="W3737" s="56"/>
      <c r="X3737" s="57"/>
    </row>
    <row r="3738" spans="1:24" ht="18.75" customHeight="1">
      <c r="A3738" s="2"/>
      <c r="B3738" s="2"/>
      <c r="C3738" s="2"/>
      <c r="D3738" s="2"/>
      <c r="E3738" s="55"/>
      <c r="F3738" s="56"/>
      <c r="G3738" s="56"/>
      <c r="H3738" s="56"/>
      <c r="I3738" s="56"/>
      <c r="J3738" s="56"/>
      <c r="K3738" s="57"/>
      <c r="L3738" s="58"/>
      <c r="M3738" s="59"/>
      <c r="N3738" s="69"/>
      <c r="O3738" s="70"/>
      <c r="P3738" s="69"/>
      <c r="Q3738" s="71"/>
      <c r="R3738" s="71"/>
      <c r="S3738" s="70"/>
      <c r="T3738" s="69"/>
      <c r="U3738" s="70"/>
      <c r="V3738" s="55"/>
      <c r="W3738" s="56"/>
      <c r="X3738" s="57"/>
    </row>
    <row r="3739" spans="1:24" ht="18.75" customHeight="1">
      <c r="A3739" s="2"/>
      <c r="B3739" s="2"/>
      <c r="C3739" s="2"/>
      <c r="D3739" s="2"/>
      <c r="E3739" s="55"/>
      <c r="F3739" s="56"/>
      <c r="G3739" s="56"/>
      <c r="H3739" s="56"/>
      <c r="I3739" s="56"/>
      <c r="J3739" s="56"/>
      <c r="K3739" s="57"/>
      <c r="L3739" s="58"/>
      <c r="M3739" s="59"/>
      <c r="N3739" s="69"/>
      <c r="O3739" s="70"/>
      <c r="P3739" s="69"/>
      <c r="Q3739" s="71"/>
      <c r="R3739" s="71"/>
      <c r="S3739" s="70"/>
      <c r="T3739" s="69"/>
      <c r="U3739" s="70"/>
      <c r="V3739" s="55"/>
      <c r="W3739" s="56"/>
      <c r="X3739" s="57"/>
    </row>
    <row r="3740" spans="1:24" ht="37.65" customHeight="1">
      <c r="A3740" s="2"/>
      <c r="B3740" s="2"/>
      <c r="C3740" s="2"/>
      <c r="D3740" s="2"/>
      <c r="E3740" s="55" t="s">
        <v>3410</v>
      </c>
      <c r="F3740" s="56"/>
      <c r="G3740" s="56"/>
      <c r="H3740" s="56"/>
      <c r="I3740" s="56"/>
      <c r="J3740" s="56"/>
      <c r="K3740" s="56"/>
      <c r="L3740" s="56"/>
      <c r="M3740" s="57"/>
      <c r="N3740" s="58" t="s">
        <v>3799</v>
      </c>
      <c r="O3740" s="60"/>
      <c r="P3740" s="60"/>
      <c r="Q3740" s="60"/>
      <c r="R3740" s="60"/>
      <c r="S3740" s="59"/>
      <c r="T3740" s="72" t="str">
        <f>IF(COUNT(T3734,N3734)=2,IF(N3734=0,"-",ROUND(T3734/N3734,2)),"-")</f>
        <v>-</v>
      </c>
      <c r="U3740" s="73"/>
      <c r="V3740" s="55"/>
      <c r="W3740" s="56"/>
      <c r="X3740" s="57"/>
    </row>
    <row r="3741" spans="1:24" ht="31.5" customHeight="1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</row>
    <row r="3742" spans="1:24" ht="12" customHeight="1">
      <c r="A3742" s="2"/>
      <c r="B3742" s="2"/>
      <c r="C3742" s="75" t="s">
        <v>42</v>
      </c>
      <c r="D3742" s="75"/>
      <c r="E3742" s="75"/>
      <c r="F3742" s="75"/>
      <c r="G3742" s="75"/>
      <c r="H3742" s="2"/>
      <c r="I3742" s="75" t="s">
        <v>43</v>
      </c>
      <c r="J3742" s="75"/>
      <c r="K3742" s="2"/>
      <c r="L3742" s="2"/>
      <c r="M3742" s="75" t="s">
        <v>44</v>
      </c>
      <c r="N3742" s="75"/>
      <c r="O3742" s="2"/>
      <c r="P3742" s="2"/>
      <c r="Q3742" s="10" t="s">
        <v>43</v>
      </c>
      <c r="R3742" s="2"/>
      <c r="S3742" s="2"/>
      <c r="T3742" s="2"/>
      <c r="U3742" s="2"/>
      <c r="V3742" s="2"/>
      <c r="W3742" s="2"/>
      <c r="X3742" s="2"/>
    </row>
    <row r="3743" spans="1:24" ht="6.45" customHeight="1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</row>
    <row r="3744" spans="1:24" ht="20.85" customHeight="1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</row>
    <row r="3745" spans="1:24" ht="18" customHeight="1">
      <c r="A3745" s="74" t="s">
        <v>0</v>
      </c>
      <c r="B3745" s="74"/>
      <c r="C3745" s="74"/>
      <c r="D3745" s="74"/>
      <c r="E3745" s="74"/>
      <c r="F3745" s="74"/>
      <c r="G3745" s="74"/>
      <c r="H3745" s="74"/>
      <c r="I3745" s="74"/>
      <c r="J3745" s="74"/>
      <c r="K3745" s="74"/>
      <c r="L3745" s="74"/>
      <c r="M3745" s="74"/>
      <c r="N3745" s="74"/>
      <c r="O3745" s="74"/>
      <c r="P3745" s="74"/>
      <c r="Q3745" s="74"/>
      <c r="R3745" s="74"/>
      <c r="S3745" s="74"/>
      <c r="T3745" s="74"/>
      <c r="U3745" s="74"/>
      <c r="V3745" s="74"/>
      <c r="W3745" s="74"/>
      <c r="X3745" s="74"/>
    </row>
    <row r="3746" spans="1:24" ht="6" customHeight="1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</row>
    <row r="3747" spans="1:24" ht="18" customHeight="1">
      <c r="A3747" s="74" t="s">
        <v>3387</v>
      </c>
      <c r="B3747" s="74"/>
      <c r="C3747" s="74"/>
      <c r="D3747" s="74"/>
      <c r="E3747" s="74"/>
      <c r="F3747" s="74"/>
      <c r="G3747" s="74"/>
      <c r="H3747" s="74"/>
      <c r="I3747" s="74"/>
      <c r="J3747" s="74"/>
      <c r="K3747" s="74"/>
      <c r="L3747" s="74"/>
      <c r="M3747" s="74"/>
      <c r="N3747" s="74"/>
      <c r="O3747" s="74"/>
      <c r="P3747" s="74"/>
      <c r="Q3747" s="74"/>
      <c r="R3747" s="74"/>
      <c r="S3747" s="74"/>
      <c r="T3747" s="74"/>
      <c r="U3747" s="74"/>
      <c r="V3747" s="74"/>
      <c r="W3747" s="74"/>
      <c r="X3747" s="74"/>
    </row>
    <row r="3748" spans="1:24" ht="4.05" customHeight="1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</row>
    <row r="3749" spans="1:24" ht="12" customHeight="1">
      <c r="A3749" s="2"/>
      <c r="B3749" s="2"/>
      <c r="C3749" s="2"/>
      <c r="D3749" s="2"/>
      <c r="E3749" s="2"/>
      <c r="F3749" s="75" t="s">
        <v>3388</v>
      </c>
      <c r="G3749" s="75"/>
      <c r="H3749" s="75"/>
      <c r="I3749" s="75"/>
      <c r="J3749" s="75"/>
      <c r="K3749" s="75"/>
      <c r="L3749" s="75"/>
      <c r="M3749" s="75"/>
      <c r="N3749" s="75"/>
      <c r="O3749" s="75"/>
      <c r="P3749" s="75"/>
      <c r="Q3749" s="75"/>
      <c r="R3749" s="75"/>
      <c r="S3749" s="2"/>
      <c r="T3749" s="2"/>
      <c r="U3749" s="2"/>
      <c r="V3749" s="2"/>
      <c r="W3749" s="2"/>
      <c r="X3749" s="2"/>
    </row>
    <row r="3750" spans="1:24" ht="1.05" customHeight="1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</row>
    <row r="3751" spans="1:24" ht="2.7" customHeight="1">
      <c r="A3751" s="2"/>
      <c r="B3751" s="2"/>
      <c r="C3751" s="2"/>
      <c r="D3751" s="2"/>
      <c r="E3751" s="2"/>
      <c r="F3751" s="75" t="s">
        <v>3389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</row>
    <row r="3752" spans="1:24" ht="9.15" customHeight="1">
      <c r="A3752" s="2"/>
      <c r="B3752" s="2"/>
      <c r="C3752" s="2"/>
      <c r="D3752" s="2"/>
      <c r="E3752" s="2"/>
      <c r="F3752" s="75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76" t="s">
        <v>2</v>
      </c>
      <c r="V3752" s="76"/>
      <c r="W3752" s="76"/>
      <c r="X3752" s="76"/>
    </row>
    <row r="3753" spans="1:24" ht="2.7" customHeight="1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76"/>
      <c r="V3753" s="76"/>
      <c r="W3753" s="76"/>
      <c r="X3753" s="76"/>
    </row>
    <row r="3754" spans="1:24" ht="0.45" customHeight="1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</row>
    <row r="3755" spans="1:24" ht="2.1" customHeight="1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75" t="s">
        <v>3920</v>
      </c>
      <c r="V3755" s="75"/>
      <c r="W3755" s="75"/>
      <c r="X3755" s="2"/>
    </row>
    <row r="3756" spans="1:24" ht="9.75" customHeight="1">
      <c r="A3756" s="2"/>
      <c r="B3756" s="75" t="s">
        <v>3391</v>
      </c>
      <c r="C3756" s="75"/>
      <c r="D3756" s="2"/>
      <c r="E3756" s="2"/>
      <c r="F3756" s="75" t="s">
        <v>3392</v>
      </c>
      <c r="G3756" s="75"/>
      <c r="H3756" s="75"/>
      <c r="I3756" s="75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75"/>
      <c r="V3756" s="75"/>
      <c r="W3756" s="75"/>
      <c r="X3756" s="2"/>
    </row>
    <row r="3757" spans="1:24" ht="2.1" customHeight="1">
      <c r="A3757" s="2"/>
      <c r="B3757" s="75"/>
      <c r="C3757" s="75"/>
      <c r="D3757" s="2"/>
      <c r="E3757" s="2"/>
      <c r="F3757" s="75"/>
      <c r="G3757" s="75"/>
      <c r="H3757" s="75"/>
      <c r="I3757" s="75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</row>
    <row r="3758" spans="1:24" ht="1.8" customHeight="1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</row>
    <row r="3759" spans="1:24" ht="36.75" customHeight="1">
      <c r="A3759" s="49" t="s">
        <v>466</v>
      </c>
      <c r="B3759" s="50"/>
      <c r="C3759" s="50"/>
      <c r="D3759" s="51"/>
      <c r="E3759" s="49" t="s">
        <v>3921</v>
      </c>
      <c r="F3759" s="50"/>
      <c r="G3759" s="50"/>
      <c r="H3759" s="50"/>
      <c r="I3759" s="50"/>
      <c r="J3759" s="50"/>
      <c r="K3759" s="50"/>
      <c r="L3759" s="50"/>
      <c r="M3759" s="51"/>
      <c r="N3759" s="52" t="s">
        <v>3775</v>
      </c>
      <c r="O3759" s="53"/>
      <c r="P3759" s="53"/>
      <c r="Q3759" s="53"/>
      <c r="R3759" s="53"/>
      <c r="S3759" s="54"/>
      <c r="T3759" s="49" t="s">
        <v>3922</v>
      </c>
      <c r="U3759" s="50"/>
      <c r="V3759" s="50"/>
      <c r="W3759" s="50"/>
      <c r="X3759" s="51"/>
    </row>
    <row r="3760" spans="1:24" ht="18.75" customHeight="1">
      <c r="A3760" s="2"/>
      <c r="B3760" s="2"/>
      <c r="C3760" s="2"/>
      <c r="D3760" s="2"/>
      <c r="E3760" s="55" t="s">
        <v>3396</v>
      </c>
      <c r="F3760" s="56"/>
      <c r="G3760" s="56"/>
      <c r="H3760" s="56"/>
      <c r="I3760" s="56"/>
      <c r="J3760" s="56"/>
      <c r="K3760" s="57"/>
      <c r="L3760" s="58" t="s">
        <v>3397</v>
      </c>
      <c r="M3760" s="59"/>
      <c r="N3760" s="58" t="s">
        <v>3398</v>
      </c>
      <c r="O3760" s="59"/>
      <c r="P3760" s="58" t="s">
        <v>3399</v>
      </c>
      <c r="Q3760" s="60"/>
      <c r="R3760" s="60"/>
      <c r="S3760" s="59"/>
      <c r="T3760" s="58" t="s">
        <v>3400</v>
      </c>
      <c r="U3760" s="59"/>
      <c r="V3760" s="58" t="s">
        <v>53</v>
      </c>
      <c r="W3760" s="60"/>
      <c r="X3760" s="59"/>
    </row>
    <row r="3761" spans="1:24" ht="18.75" customHeight="1">
      <c r="A3761" s="2"/>
      <c r="B3761" s="2"/>
      <c r="C3761" s="2"/>
      <c r="D3761" s="2"/>
      <c r="E3761" s="55" t="s">
        <v>3897</v>
      </c>
      <c r="F3761" s="56"/>
      <c r="G3761" s="56"/>
      <c r="H3761" s="56"/>
      <c r="I3761" s="56"/>
      <c r="J3761" s="56"/>
      <c r="K3761" s="57"/>
      <c r="L3761" s="58" t="s">
        <v>384</v>
      </c>
      <c r="M3761" s="59"/>
      <c r="N3761" s="61">
        <v>1</v>
      </c>
      <c r="O3761" s="62"/>
      <c r="P3761" s="63"/>
      <c r="Q3761" s="64"/>
      <c r="R3761" s="64"/>
      <c r="S3761" s="65"/>
      <c r="T3761" s="63" t="str">
        <f>IF(COUNT(N3761,P3761)=2,ROUND(N3761*P3761,2),"-")</f>
        <v>-</v>
      </c>
      <c r="U3761" s="65"/>
      <c r="V3761" s="55" t="s">
        <v>3898</v>
      </c>
      <c r="W3761" s="56"/>
      <c r="X3761" s="57"/>
    </row>
    <row r="3762" spans="1:24" ht="37.65" customHeight="1">
      <c r="A3762" s="2"/>
      <c r="B3762" s="2"/>
      <c r="C3762" s="2"/>
      <c r="D3762" s="2"/>
      <c r="E3762" s="55" t="s">
        <v>3899</v>
      </c>
      <c r="F3762" s="56"/>
      <c r="G3762" s="56"/>
      <c r="H3762" s="56"/>
      <c r="I3762" s="56"/>
      <c r="J3762" s="56"/>
      <c r="K3762" s="57"/>
      <c r="L3762" s="58" t="s">
        <v>521</v>
      </c>
      <c r="M3762" s="59"/>
      <c r="N3762" s="61">
        <v>23</v>
      </c>
      <c r="O3762" s="62"/>
      <c r="P3762" s="63"/>
      <c r="Q3762" s="64"/>
      <c r="R3762" s="64"/>
      <c r="S3762" s="65"/>
      <c r="T3762" s="63" t="str">
        <f>IF(COUNT(N3762,P3762)=2,ROUND(N3762*P3762,2),"-
-")</f>
        <v>-
-</v>
      </c>
      <c r="U3762" s="65"/>
      <c r="V3762" s="55" t="s">
        <v>3900</v>
      </c>
      <c r="W3762" s="56"/>
      <c r="X3762" s="57"/>
    </row>
    <row r="3763" spans="1:24" ht="18.75" customHeight="1">
      <c r="A3763" s="2"/>
      <c r="B3763" s="2"/>
      <c r="C3763" s="2"/>
      <c r="D3763" s="2"/>
      <c r="E3763" s="55" t="s">
        <v>3904</v>
      </c>
      <c r="F3763" s="56"/>
      <c r="G3763" s="56"/>
      <c r="H3763" s="56"/>
      <c r="I3763" s="56"/>
      <c r="J3763" s="56"/>
      <c r="K3763" s="57"/>
      <c r="L3763" s="58" t="s">
        <v>65</v>
      </c>
      <c r="M3763" s="59"/>
      <c r="N3763" s="61">
        <v>1</v>
      </c>
      <c r="O3763" s="62"/>
      <c r="P3763" s="63"/>
      <c r="Q3763" s="64"/>
      <c r="R3763" s="64"/>
      <c r="S3763" s="65"/>
      <c r="T3763" s="63" t="str">
        <f>IF(COUNT(N3763,P3763)=2,ROUND(N3763*P3763,2),"-")</f>
        <v>-</v>
      </c>
      <c r="U3763" s="65"/>
      <c r="V3763" s="55" t="s">
        <v>3905</v>
      </c>
      <c r="W3763" s="56"/>
      <c r="X3763" s="57"/>
    </row>
    <row r="3764" spans="1:24" ht="18.75" customHeight="1">
      <c r="A3764" s="2"/>
      <c r="B3764" s="2"/>
      <c r="C3764" s="2"/>
      <c r="D3764" s="2"/>
      <c r="E3764" s="55" t="s">
        <v>3906</v>
      </c>
      <c r="F3764" s="56"/>
      <c r="G3764" s="56"/>
      <c r="H3764" s="56"/>
      <c r="I3764" s="56"/>
      <c r="J3764" s="56"/>
      <c r="K3764" s="57"/>
      <c r="L3764" s="58" t="s">
        <v>65</v>
      </c>
      <c r="M3764" s="59"/>
      <c r="N3764" s="61">
        <v>1</v>
      </c>
      <c r="O3764" s="62"/>
      <c r="P3764" s="63"/>
      <c r="Q3764" s="64"/>
      <c r="R3764" s="64"/>
      <c r="S3764" s="65"/>
      <c r="T3764" s="63" t="str">
        <f>IF(COUNT(N3764,P3764)=2,ROUND(N3764*P3764,2),"-")</f>
        <v>-</v>
      </c>
      <c r="U3764" s="65"/>
      <c r="V3764" s="55" t="s">
        <v>3917</v>
      </c>
      <c r="W3764" s="56"/>
      <c r="X3764" s="57"/>
    </row>
    <row r="3765" spans="1:24" ht="18.75" customHeight="1">
      <c r="A3765" s="2"/>
      <c r="B3765" s="2"/>
      <c r="C3765" s="2"/>
      <c r="D3765" s="2"/>
      <c r="E3765" s="55" t="s">
        <v>3407</v>
      </c>
      <c r="F3765" s="56"/>
      <c r="G3765" s="56"/>
      <c r="H3765" s="56"/>
      <c r="I3765" s="56"/>
      <c r="J3765" s="56"/>
      <c r="K3765" s="57"/>
      <c r="L3765" s="58" t="s">
        <v>65</v>
      </c>
      <c r="M3765" s="59"/>
      <c r="N3765" s="61">
        <v>1</v>
      </c>
      <c r="O3765" s="62"/>
      <c r="P3765" s="63" t="str">
        <f>IF(COUNT(T3761,T3762,T3763,T3764)=4,ROUND(SUM(T3761,T3762,T3763,T3764)*0.02,2),"")</f>
        <v/>
      </c>
      <c r="Q3765" s="64"/>
      <c r="R3765" s="64"/>
      <c r="S3765" s="65"/>
      <c r="T3765" s="63" t="str">
        <f>IF(COUNT(N3765,P3765)=2,ROUND(N3765*P3765,2),"-")</f>
        <v>-</v>
      </c>
      <c r="U3765" s="65"/>
      <c r="V3765" s="55" t="s">
        <v>3408</v>
      </c>
      <c r="W3765" s="56"/>
      <c r="X3765" s="57"/>
    </row>
    <row r="3766" spans="1:24" ht="18.899999999999999" customHeight="1">
      <c r="A3766" s="2"/>
      <c r="B3766" s="2"/>
      <c r="C3766" s="2"/>
      <c r="D3766" s="2"/>
      <c r="E3766" s="55" t="s">
        <v>3409</v>
      </c>
      <c r="F3766" s="56"/>
      <c r="G3766" s="56"/>
      <c r="H3766" s="56"/>
      <c r="I3766" s="56"/>
      <c r="J3766" s="56"/>
      <c r="K3766" s="57"/>
      <c r="L3766" s="58" t="s">
        <v>384</v>
      </c>
      <c r="M3766" s="59"/>
      <c r="N3766" s="61">
        <v>1</v>
      </c>
      <c r="O3766" s="62"/>
      <c r="P3766" s="66"/>
      <c r="Q3766" s="67"/>
      <c r="R3766" s="67"/>
      <c r="S3766" s="68"/>
      <c r="T3766" s="63" t="str">
        <f>IF(COUNT(T3761,T3762,T3763,T3764,T3765)=5,SUM(T3761,T3762,T3763,T3764,T3765),"-")</f>
        <v>-</v>
      </c>
      <c r="U3766" s="65"/>
      <c r="V3766" s="55"/>
      <c r="W3766" s="56"/>
      <c r="X3766" s="57"/>
    </row>
    <row r="3767" spans="1:24" ht="18.75" customHeight="1">
      <c r="A3767" s="2"/>
      <c r="B3767" s="2"/>
      <c r="C3767" s="2"/>
      <c r="D3767" s="2"/>
      <c r="E3767" s="55"/>
      <c r="F3767" s="56"/>
      <c r="G3767" s="56"/>
      <c r="H3767" s="56"/>
      <c r="I3767" s="56"/>
      <c r="J3767" s="56"/>
      <c r="K3767" s="57"/>
      <c r="L3767" s="58"/>
      <c r="M3767" s="59"/>
      <c r="N3767" s="69"/>
      <c r="O3767" s="70"/>
      <c r="P3767" s="69"/>
      <c r="Q3767" s="71"/>
      <c r="R3767" s="71"/>
      <c r="S3767" s="70"/>
      <c r="T3767" s="69"/>
      <c r="U3767" s="70"/>
      <c r="V3767" s="55"/>
      <c r="W3767" s="56"/>
      <c r="X3767" s="57"/>
    </row>
    <row r="3768" spans="1:24" ht="18.75" customHeight="1">
      <c r="A3768" s="2"/>
      <c r="B3768" s="2"/>
      <c r="C3768" s="2"/>
      <c r="D3768" s="2"/>
      <c r="E3768" s="55"/>
      <c r="F3768" s="56"/>
      <c r="G3768" s="56"/>
      <c r="H3768" s="56"/>
      <c r="I3768" s="56"/>
      <c r="J3768" s="56"/>
      <c r="K3768" s="57"/>
      <c r="L3768" s="58"/>
      <c r="M3768" s="59"/>
      <c r="N3768" s="69"/>
      <c r="O3768" s="70"/>
      <c r="P3768" s="69"/>
      <c r="Q3768" s="71"/>
      <c r="R3768" s="71"/>
      <c r="S3768" s="70"/>
      <c r="T3768" s="69"/>
      <c r="U3768" s="70"/>
      <c r="V3768" s="55"/>
      <c r="W3768" s="56"/>
      <c r="X3768" s="57"/>
    </row>
    <row r="3769" spans="1:24" ht="18.75" customHeight="1">
      <c r="A3769" s="2"/>
      <c r="B3769" s="2"/>
      <c r="C3769" s="2"/>
      <c r="D3769" s="2"/>
      <c r="E3769" s="55"/>
      <c r="F3769" s="56"/>
      <c r="G3769" s="56"/>
      <c r="H3769" s="56"/>
      <c r="I3769" s="56"/>
      <c r="J3769" s="56"/>
      <c r="K3769" s="57"/>
      <c r="L3769" s="58"/>
      <c r="M3769" s="59"/>
      <c r="N3769" s="69"/>
      <c r="O3769" s="70"/>
      <c r="P3769" s="69"/>
      <c r="Q3769" s="71"/>
      <c r="R3769" s="71"/>
      <c r="S3769" s="70"/>
      <c r="T3769" s="69"/>
      <c r="U3769" s="70"/>
      <c r="V3769" s="55"/>
      <c r="W3769" s="56"/>
      <c r="X3769" s="57"/>
    </row>
    <row r="3770" spans="1:24" ht="18.75" customHeight="1">
      <c r="A3770" s="2"/>
      <c r="B3770" s="2"/>
      <c r="C3770" s="2"/>
      <c r="D3770" s="2"/>
      <c r="E3770" s="55"/>
      <c r="F3770" s="56"/>
      <c r="G3770" s="56"/>
      <c r="H3770" s="56"/>
      <c r="I3770" s="56"/>
      <c r="J3770" s="56"/>
      <c r="K3770" s="57"/>
      <c r="L3770" s="58"/>
      <c r="M3770" s="59"/>
      <c r="N3770" s="69"/>
      <c r="O3770" s="70"/>
      <c r="P3770" s="69"/>
      <c r="Q3770" s="71"/>
      <c r="R3770" s="71"/>
      <c r="S3770" s="70"/>
      <c r="T3770" s="69"/>
      <c r="U3770" s="70"/>
      <c r="V3770" s="55"/>
      <c r="W3770" s="56"/>
      <c r="X3770" s="57"/>
    </row>
    <row r="3771" spans="1:24" ht="18.75" customHeight="1">
      <c r="A3771" s="2"/>
      <c r="B3771" s="2"/>
      <c r="C3771" s="2"/>
      <c r="D3771" s="2"/>
      <c r="E3771" s="55"/>
      <c r="F3771" s="56"/>
      <c r="G3771" s="56"/>
      <c r="H3771" s="56"/>
      <c r="I3771" s="56"/>
      <c r="J3771" s="56"/>
      <c r="K3771" s="57"/>
      <c r="L3771" s="58"/>
      <c r="M3771" s="59"/>
      <c r="N3771" s="69"/>
      <c r="O3771" s="70"/>
      <c r="P3771" s="69"/>
      <c r="Q3771" s="71"/>
      <c r="R3771" s="71"/>
      <c r="S3771" s="70"/>
      <c r="T3771" s="69"/>
      <c r="U3771" s="70"/>
      <c r="V3771" s="55"/>
      <c r="W3771" s="56"/>
      <c r="X3771" s="57"/>
    </row>
    <row r="3772" spans="1:24" ht="37.65" customHeight="1">
      <c r="A3772" s="2"/>
      <c r="B3772" s="2"/>
      <c r="C3772" s="2"/>
      <c r="D3772" s="2"/>
      <c r="E3772" s="55" t="s">
        <v>3410</v>
      </c>
      <c r="F3772" s="56"/>
      <c r="G3772" s="56"/>
      <c r="H3772" s="56"/>
      <c r="I3772" s="56"/>
      <c r="J3772" s="56"/>
      <c r="K3772" s="56"/>
      <c r="L3772" s="56"/>
      <c r="M3772" s="57"/>
      <c r="N3772" s="58" t="s">
        <v>3799</v>
      </c>
      <c r="O3772" s="60"/>
      <c r="P3772" s="60"/>
      <c r="Q3772" s="60"/>
      <c r="R3772" s="60"/>
      <c r="S3772" s="59"/>
      <c r="T3772" s="72" t="str">
        <f>IF(COUNT(T3766,N3766)=2,IF(N3766=0,"-",ROUND(T3766/N3766,2)),"-")</f>
        <v>-</v>
      </c>
      <c r="U3772" s="73"/>
      <c r="V3772" s="55"/>
      <c r="W3772" s="56"/>
      <c r="X3772" s="57"/>
    </row>
    <row r="3773" spans="1:24" ht="36.75" customHeight="1">
      <c r="A3773" s="49" t="s">
        <v>471</v>
      </c>
      <c r="B3773" s="50"/>
      <c r="C3773" s="50"/>
      <c r="D3773" s="51"/>
      <c r="E3773" s="49" t="s">
        <v>3923</v>
      </c>
      <c r="F3773" s="50"/>
      <c r="G3773" s="50"/>
      <c r="H3773" s="50"/>
      <c r="I3773" s="50"/>
      <c r="J3773" s="50"/>
      <c r="K3773" s="50"/>
      <c r="L3773" s="50"/>
      <c r="M3773" s="51"/>
      <c r="N3773" s="52" t="s">
        <v>3775</v>
      </c>
      <c r="O3773" s="53"/>
      <c r="P3773" s="53"/>
      <c r="Q3773" s="53"/>
      <c r="R3773" s="53"/>
      <c r="S3773" s="54"/>
      <c r="T3773" s="49" t="s">
        <v>3924</v>
      </c>
      <c r="U3773" s="50"/>
      <c r="V3773" s="50"/>
      <c r="W3773" s="50"/>
      <c r="X3773" s="51"/>
    </row>
    <row r="3774" spans="1:24" ht="18.75" customHeight="1">
      <c r="A3774" s="2"/>
      <c r="B3774" s="2"/>
      <c r="C3774" s="2"/>
      <c r="D3774" s="2"/>
      <c r="E3774" s="55" t="s">
        <v>3396</v>
      </c>
      <c r="F3774" s="56"/>
      <c r="G3774" s="56"/>
      <c r="H3774" s="56"/>
      <c r="I3774" s="56"/>
      <c r="J3774" s="56"/>
      <c r="K3774" s="57"/>
      <c r="L3774" s="58" t="s">
        <v>3397</v>
      </c>
      <c r="M3774" s="59"/>
      <c r="N3774" s="58" t="s">
        <v>3398</v>
      </c>
      <c r="O3774" s="59"/>
      <c r="P3774" s="58" t="s">
        <v>3399</v>
      </c>
      <c r="Q3774" s="60"/>
      <c r="R3774" s="60"/>
      <c r="S3774" s="59"/>
      <c r="T3774" s="58" t="s">
        <v>3400</v>
      </c>
      <c r="U3774" s="59"/>
      <c r="V3774" s="58" t="s">
        <v>53</v>
      </c>
      <c r="W3774" s="60"/>
      <c r="X3774" s="59"/>
    </row>
    <row r="3775" spans="1:24" ht="18.75" customHeight="1">
      <c r="A3775" s="2"/>
      <c r="B3775" s="2"/>
      <c r="C3775" s="2"/>
      <c r="D3775" s="2"/>
      <c r="E3775" s="55" t="s">
        <v>3897</v>
      </c>
      <c r="F3775" s="56"/>
      <c r="G3775" s="56"/>
      <c r="H3775" s="56"/>
      <c r="I3775" s="56"/>
      <c r="J3775" s="56"/>
      <c r="K3775" s="57"/>
      <c r="L3775" s="58" t="s">
        <v>384</v>
      </c>
      <c r="M3775" s="59"/>
      <c r="N3775" s="61">
        <v>1</v>
      </c>
      <c r="O3775" s="62"/>
      <c r="P3775" s="63"/>
      <c r="Q3775" s="64"/>
      <c r="R3775" s="64"/>
      <c r="S3775" s="65"/>
      <c r="T3775" s="63" t="str">
        <f>IF(COUNT(N3775,P3775)=2,ROUND(N3775*P3775,2),"-")</f>
        <v>-</v>
      </c>
      <c r="U3775" s="65"/>
      <c r="V3775" s="55" t="s">
        <v>3898</v>
      </c>
      <c r="W3775" s="56"/>
      <c r="X3775" s="57"/>
    </row>
    <row r="3776" spans="1:24" ht="37.65" customHeight="1">
      <c r="A3776" s="2"/>
      <c r="B3776" s="2"/>
      <c r="C3776" s="2"/>
      <c r="D3776" s="2"/>
      <c r="E3776" s="55" t="s">
        <v>3899</v>
      </c>
      <c r="F3776" s="56"/>
      <c r="G3776" s="56"/>
      <c r="H3776" s="56"/>
      <c r="I3776" s="56"/>
      <c r="J3776" s="56"/>
      <c r="K3776" s="57"/>
      <c r="L3776" s="58" t="s">
        <v>521</v>
      </c>
      <c r="M3776" s="59"/>
      <c r="N3776" s="61">
        <v>35</v>
      </c>
      <c r="O3776" s="62"/>
      <c r="P3776" s="63"/>
      <c r="Q3776" s="64"/>
      <c r="R3776" s="64"/>
      <c r="S3776" s="65"/>
      <c r="T3776" s="63" t="str">
        <f>IF(COUNT(N3776,P3776)=2,ROUND(N3776*P3776,2),"-
-")</f>
        <v>-
-</v>
      </c>
      <c r="U3776" s="65"/>
      <c r="V3776" s="55" t="s">
        <v>3900</v>
      </c>
      <c r="W3776" s="56"/>
      <c r="X3776" s="57"/>
    </row>
    <row r="3777" spans="1:24" ht="18.75" customHeight="1">
      <c r="A3777" s="2"/>
      <c r="B3777" s="2"/>
      <c r="C3777" s="2"/>
      <c r="D3777" s="2"/>
      <c r="E3777" s="55" t="s">
        <v>3904</v>
      </c>
      <c r="F3777" s="56"/>
      <c r="G3777" s="56"/>
      <c r="H3777" s="56"/>
      <c r="I3777" s="56"/>
      <c r="J3777" s="56"/>
      <c r="K3777" s="57"/>
      <c r="L3777" s="58" t="s">
        <v>65</v>
      </c>
      <c r="M3777" s="59"/>
      <c r="N3777" s="61">
        <v>1</v>
      </c>
      <c r="O3777" s="62"/>
      <c r="P3777" s="63"/>
      <c r="Q3777" s="64"/>
      <c r="R3777" s="64"/>
      <c r="S3777" s="65"/>
      <c r="T3777" s="63" t="str">
        <f>IF(COUNT(N3777,P3777)=2,ROUND(N3777*P3777,2),"-")</f>
        <v>-</v>
      </c>
      <c r="U3777" s="65"/>
      <c r="V3777" s="55" t="s">
        <v>3905</v>
      </c>
      <c r="W3777" s="56"/>
      <c r="X3777" s="57"/>
    </row>
    <row r="3778" spans="1:24" ht="18.75" customHeight="1">
      <c r="A3778" s="2"/>
      <c r="B3778" s="2"/>
      <c r="C3778" s="2"/>
      <c r="D3778" s="2"/>
      <c r="E3778" s="55" t="s">
        <v>3906</v>
      </c>
      <c r="F3778" s="56"/>
      <c r="G3778" s="56"/>
      <c r="H3778" s="56"/>
      <c r="I3778" s="56"/>
      <c r="J3778" s="56"/>
      <c r="K3778" s="57"/>
      <c r="L3778" s="58" t="s">
        <v>65</v>
      </c>
      <c r="M3778" s="59"/>
      <c r="N3778" s="61">
        <v>1</v>
      </c>
      <c r="O3778" s="62"/>
      <c r="P3778" s="63"/>
      <c r="Q3778" s="64"/>
      <c r="R3778" s="64"/>
      <c r="S3778" s="65"/>
      <c r="T3778" s="63" t="str">
        <f>IF(COUNT(N3778,P3778)=2,ROUND(N3778*P3778,2),"-")</f>
        <v>-</v>
      </c>
      <c r="U3778" s="65"/>
      <c r="V3778" s="55" t="s">
        <v>3917</v>
      </c>
      <c r="W3778" s="56"/>
      <c r="X3778" s="57"/>
    </row>
    <row r="3779" spans="1:24" ht="18.75" customHeight="1">
      <c r="A3779" s="2"/>
      <c r="B3779" s="2"/>
      <c r="C3779" s="2"/>
      <c r="D3779" s="2"/>
      <c r="E3779" s="55" t="s">
        <v>3407</v>
      </c>
      <c r="F3779" s="56"/>
      <c r="G3779" s="56"/>
      <c r="H3779" s="56"/>
      <c r="I3779" s="56"/>
      <c r="J3779" s="56"/>
      <c r="K3779" s="57"/>
      <c r="L3779" s="58" t="s">
        <v>65</v>
      </c>
      <c r="M3779" s="59"/>
      <c r="N3779" s="61">
        <v>1</v>
      </c>
      <c r="O3779" s="62"/>
      <c r="P3779" s="63" t="str">
        <f>IF(COUNT(T3775,T3776,T3777,T3778)=4,ROUND(SUM(T3775,T3776,T3777,T3778)*0.02,2),"")</f>
        <v/>
      </c>
      <c r="Q3779" s="64"/>
      <c r="R3779" s="64"/>
      <c r="S3779" s="65"/>
      <c r="T3779" s="63" t="str">
        <f>IF(COUNT(N3779,P3779)=2,ROUND(N3779*P3779,2),"-")</f>
        <v>-</v>
      </c>
      <c r="U3779" s="65"/>
      <c r="V3779" s="55" t="s">
        <v>3408</v>
      </c>
      <c r="W3779" s="56"/>
      <c r="X3779" s="57"/>
    </row>
    <row r="3780" spans="1:24" ht="18.899999999999999" customHeight="1">
      <c r="A3780" s="2"/>
      <c r="B3780" s="2"/>
      <c r="C3780" s="2"/>
      <c r="D3780" s="2"/>
      <c r="E3780" s="55" t="s">
        <v>3409</v>
      </c>
      <c r="F3780" s="56"/>
      <c r="G3780" s="56"/>
      <c r="H3780" s="56"/>
      <c r="I3780" s="56"/>
      <c r="J3780" s="56"/>
      <c r="K3780" s="57"/>
      <c r="L3780" s="58" t="s">
        <v>384</v>
      </c>
      <c r="M3780" s="59"/>
      <c r="N3780" s="61">
        <v>1</v>
      </c>
      <c r="O3780" s="62"/>
      <c r="P3780" s="66"/>
      <c r="Q3780" s="67"/>
      <c r="R3780" s="67"/>
      <c r="S3780" s="68"/>
      <c r="T3780" s="63" t="str">
        <f>IF(COUNT(T3775,T3776,T3777,T3778,T3779)=5,SUM(T3775,T3776,T3777,T3778,T3779),"-")</f>
        <v>-</v>
      </c>
      <c r="U3780" s="65"/>
      <c r="V3780" s="55"/>
      <c r="W3780" s="56"/>
      <c r="X3780" s="57"/>
    </row>
    <row r="3781" spans="1:24" ht="18.75" customHeight="1">
      <c r="A3781" s="2"/>
      <c r="B3781" s="2"/>
      <c r="C3781" s="2"/>
      <c r="D3781" s="2"/>
      <c r="E3781" s="55"/>
      <c r="F3781" s="56"/>
      <c r="G3781" s="56"/>
      <c r="H3781" s="56"/>
      <c r="I3781" s="56"/>
      <c r="J3781" s="56"/>
      <c r="K3781" s="57"/>
      <c r="L3781" s="58"/>
      <c r="M3781" s="59"/>
      <c r="N3781" s="69"/>
      <c r="O3781" s="70"/>
      <c r="P3781" s="69"/>
      <c r="Q3781" s="71"/>
      <c r="R3781" s="71"/>
      <c r="S3781" s="70"/>
      <c r="T3781" s="69"/>
      <c r="U3781" s="70"/>
      <c r="V3781" s="55"/>
      <c r="W3781" s="56"/>
      <c r="X3781" s="57"/>
    </row>
    <row r="3782" spans="1:24" ht="18.75" customHeight="1">
      <c r="A3782" s="2"/>
      <c r="B3782" s="2"/>
      <c r="C3782" s="2"/>
      <c r="D3782" s="2"/>
      <c r="E3782" s="55"/>
      <c r="F3782" s="56"/>
      <c r="G3782" s="56"/>
      <c r="H3782" s="56"/>
      <c r="I3782" s="56"/>
      <c r="J3782" s="56"/>
      <c r="K3782" s="57"/>
      <c r="L3782" s="58"/>
      <c r="M3782" s="59"/>
      <c r="N3782" s="69"/>
      <c r="O3782" s="70"/>
      <c r="P3782" s="69"/>
      <c r="Q3782" s="71"/>
      <c r="R3782" s="71"/>
      <c r="S3782" s="70"/>
      <c r="T3782" s="69"/>
      <c r="U3782" s="70"/>
      <c r="V3782" s="55"/>
      <c r="W3782" s="56"/>
      <c r="X3782" s="57"/>
    </row>
    <row r="3783" spans="1:24" ht="18.75" customHeight="1">
      <c r="A3783" s="2"/>
      <c r="B3783" s="2"/>
      <c r="C3783" s="2"/>
      <c r="D3783" s="2"/>
      <c r="E3783" s="55"/>
      <c r="F3783" s="56"/>
      <c r="G3783" s="56"/>
      <c r="H3783" s="56"/>
      <c r="I3783" s="56"/>
      <c r="J3783" s="56"/>
      <c r="K3783" s="57"/>
      <c r="L3783" s="58"/>
      <c r="M3783" s="59"/>
      <c r="N3783" s="69"/>
      <c r="O3783" s="70"/>
      <c r="P3783" s="69"/>
      <c r="Q3783" s="71"/>
      <c r="R3783" s="71"/>
      <c r="S3783" s="70"/>
      <c r="T3783" s="69"/>
      <c r="U3783" s="70"/>
      <c r="V3783" s="55"/>
      <c r="W3783" s="56"/>
      <c r="X3783" s="57"/>
    </row>
    <row r="3784" spans="1:24" ht="18.75" customHeight="1">
      <c r="A3784" s="2"/>
      <c r="B3784" s="2"/>
      <c r="C3784" s="2"/>
      <c r="D3784" s="2"/>
      <c r="E3784" s="55"/>
      <c r="F3784" s="56"/>
      <c r="G3784" s="56"/>
      <c r="H3784" s="56"/>
      <c r="I3784" s="56"/>
      <c r="J3784" s="56"/>
      <c r="K3784" s="57"/>
      <c r="L3784" s="58"/>
      <c r="M3784" s="59"/>
      <c r="N3784" s="69"/>
      <c r="O3784" s="70"/>
      <c r="P3784" s="69"/>
      <c r="Q3784" s="71"/>
      <c r="R3784" s="71"/>
      <c r="S3784" s="70"/>
      <c r="T3784" s="69"/>
      <c r="U3784" s="70"/>
      <c r="V3784" s="55"/>
      <c r="W3784" s="56"/>
      <c r="X3784" s="57"/>
    </row>
    <row r="3785" spans="1:24" ht="18.75" customHeight="1">
      <c r="A3785" s="2"/>
      <c r="B3785" s="2"/>
      <c r="C3785" s="2"/>
      <c r="D3785" s="2"/>
      <c r="E3785" s="55"/>
      <c r="F3785" s="56"/>
      <c r="G3785" s="56"/>
      <c r="H3785" s="56"/>
      <c r="I3785" s="56"/>
      <c r="J3785" s="56"/>
      <c r="K3785" s="57"/>
      <c r="L3785" s="58"/>
      <c r="M3785" s="59"/>
      <c r="N3785" s="69"/>
      <c r="O3785" s="70"/>
      <c r="P3785" s="69"/>
      <c r="Q3785" s="71"/>
      <c r="R3785" s="71"/>
      <c r="S3785" s="70"/>
      <c r="T3785" s="69"/>
      <c r="U3785" s="70"/>
      <c r="V3785" s="55"/>
      <c r="W3785" s="56"/>
      <c r="X3785" s="57"/>
    </row>
    <row r="3786" spans="1:24" ht="37.65" customHeight="1">
      <c r="A3786" s="2"/>
      <c r="B3786" s="2"/>
      <c r="C3786" s="2"/>
      <c r="D3786" s="2"/>
      <c r="E3786" s="55" t="s">
        <v>3410</v>
      </c>
      <c r="F3786" s="56"/>
      <c r="G3786" s="56"/>
      <c r="H3786" s="56"/>
      <c r="I3786" s="56"/>
      <c r="J3786" s="56"/>
      <c r="K3786" s="56"/>
      <c r="L3786" s="56"/>
      <c r="M3786" s="57"/>
      <c r="N3786" s="58" t="s">
        <v>3799</v>
      </c>
      <c r="O3786" s="60"/>
      <c r="P3786" s="60"/>
      <c r="Q3786" s="60"/>
      <c r="R3786" s="60"/>
      <c r="S3786" s="59"/>
      <c r="T3786" s="72" t="str">
        <f>IF(COUNT(T3780,N3780)=2,IF(N3780=0,"-",ROUND(T3780/N3780,2)),"-")</f>
        <v>-</v>
      </c>
      <c r="U3786" s="73"/>
      <c r="V3786" s="55"/>
      <c r="W3786" s="56"/>
      <c r="X3786" s="57"/>
    </row>
    <row r="3787" spans="1:24" ht="31.5" customHeight="1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</row>
    <row r="3788" spans="1:24" ht="12" customHeight="1">
      <c r="A3788" s="2"/>
      <c r="B3788" s="2"/>
      <c r="C3788" s="75" t="s">
        <v>42</v>
      </c>
      <c r="D3788" s="75"/>
      <c r="E3788" s="75"/>
      <c r="F3788" s="75"/>
      <c r="G3788" s="75"/>
      <c r="H3788" s="2"/>
      <c r="I3788" s="75" t="s">
        <v>43</v>
      </c>
      <c r="J3788" s="75"/>
      <c r="K3788" s="2"/>
      <c r="L3788" s="2"/>
      <c r="M3788" s="75" t="s">
        <v>44</v>
      </c>
      <c r="N3788" s="75"/>
      <c r="O3788" s="2"/>
      <c r="P3788" s="2"/>
      <c r="Q3788" s="10" t="s">
        <v>43</v>
      </c>
      <c r="R3788" s="2"/>
      <c r="S3788" s="2"/>
      <c r="T3788" s="2"/>
      <c r="U3788" s="2"/>
      <c r="V3788" s="2"/>
      <c r="W3788" s="2"/>
      <c r="X3788" s="2"/>
    </row>
    <row r="3789" spans="1:24" ht="6.45" customHeight="1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</row>
    <row r="3790" spans="1:24" ht="20.85" customHeight="1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</row>
    <row r="3791" spans="1:24" ht="18" customHeight="1">
      <c r="A3791" s="74" t="s">
        <v>0</v>
      </c>
      <c r="B3791" s="74"/>
      <c r="C3791" s="74"/>
      <c r="D3791" s="74"/>
      <c r="E3791" s="74"/>
      <c r="F3791" s="74"/>
      <c r="G3791" s="74"/>
      <c r="H3791" s="74"/>
      <c r="I3791" s="74"/>
      <c r="J3791" s="74"/>
      <c r="K3791" s="74"/>
      <c r="L3791" s="74"/>
      <c r="M3791" s="74"/>
      <c r="N3791" s="74"/>
      <c r="O3791" s="74"/>
      <c r="P3791" s="74"/>
      <c r="Q3791" s="74"/>
      <c r="R3791" s="74"/>
      <c r="S3791" s="74"/>
      <c r="T3791" s="74"/>
      <c r="U3791" s="74"/>
      <c r="V3791" s="74"/>
      <c r="W3791" s="74"/>
      <c r="X3791" s="74"/>
    </row>
    <row r="3792" spans="1:24" ht="6" customHeight="1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</row>
    <row r="3793" spans="1:24" ht="18" customHeight="1">
      <c r="A3793" s="74" t="s">
        <v>3387</v>
      </c>
      <c r="B3793" s="74"/>
      <c r="C3793" s="74"/>
      <c r="D3793" s="74"/>
      <c r="E3793" s="74"/>
      <c r="F3793" s="74"/>
      <c r="G3793" s="74"/>
      <c r="H3793" s="74"/>
      <c r="I3793" s="74"/>
      <c r="J3793" s="74"/>
      <c r="K3793" s="74"/>
      <c r="L3793" s="74"/>
      <c r="M3793" s="74"/>
      <c r="N3793" s="74"/>
      <c r="O3793" s="74"/>
      <c r="P3793" s="74"/>
      <c r="Q3793" s="74"/>
      <c r="R3793" s="74"/>
      <c r="S3793" s="74"/>
      <c r="T3793" s="74"/>
      <c r="U3793" s="74"/>
      <c r="V3793" s="74"/>
      <c r="W3793" s="74"/>
      <c r="X3793" s="74"/>
    </row>
    <row r="3794" spans="1:24" ht="4.05" customHeight="1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</row>
    <row r="3795" spans="1:24" ht="12" customHeight="1">
      <c r="A3795" s="2"/>
      <c r="B3795" s="2"/>
      <c r="C3795" s="2"/>
      <c r="D3795" s="2"/>
      <c r="E3795" s="2"/>
      <c r="F3795" s="75" t="s">
        <v>3388</v>
      </c>
      <c r="G3795" s="75"/>
      <c r="H3795" s="75"/>
      <c r="I3795" s="75"/>
      <c r="J3795" s="75"/>
      <c r="K3795" s="75"/>
      <c r="L3795" s="75"/>
      <c r="M3795" s="75"/>
      <c r="N3795" s="75"/>
      <c r="O3795" s="75"/>
      <c r="P3795" s="75"/>
      <c r="Q3795" s="75"/>
      <c r="R3795" s="75"/>
      <c r="S3795" s="2"/>
      <c r="T3795" s="2"/>
      <c r="U3795" s="2"/>
      <c r="V3795" s="2"/>
      <c r="W3795" s="2"/>
      <c r="X3795" s="2"/>
    </row>
    <row r="3796" spans="1:24" ht="1.05" customHeight="1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</row>
    <row r="3797" spans="1:24" ht="2.7" customHeight="1">
      <c r="A3797" s="2"/>
      <c r="B3797" s="2"/>
      <c r="C3797" s="2"/>
      <c r="D3797" s="2"/>
      <c r="E3797" s="2"/>
      <c r="F3797" s="75" t="s">
        <v>3389</v>
      </c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</row>
    <row r="3798" spans="1:24" ht="9.15" customHeight="1">
      <c r="A3798" s="2"/>
      <c r="B3798" s="2"/>
      <c r="C3798" s="2"/>
      <c r="D3798" s="2"/>
      <c r="E3798" s="2"/>
      <c r="F3798" s="75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76" t="s">
        <v>2</v>
      </c>
      <c r="V3798" s="76"/>
      <c r="W3798" s="76"/>
      <c r="X3798" s="76"/>
    </row>
    <row r="3799" spans="1:24" ht="2.7" customHeight="1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76"/>
      <c r="V3799" s="76"/>
      <c r="W3799" s="76"/>
      <c r="X3799" s="76"/>
    </row>
    <row r="3800" spans="1:24" ht="0.45" customHeight="1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</row>
    <row r="3801" spans="1:24" ht="2.1" customHeight="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75" t="s">
        <v>3925</v>
      </c>
      <c r="V3801" s="75"/>
      <c r="W3801" s="75"/>
      <c r="X3801" s="2"/>
    </row>
    <row r="3802" spans="1:24" ht="9.75" customHeight="1">
      <c r="A3802" s="2"/>
      <c r="B3802" s="75" t="s">
        <v>3391</v>
      </c>
      <c r="C3802" s="75"/>
      <c r="D3802" s="2"/>
      <c r="E3802" s="2"/>
      <c r="F3802" s="75" t="s">
        <v>3392</v>
      </c>
      <c r="G3802" s="75"/>
      <c r="H3802" s="75"/>
      <c r="I3802" s="75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75"/>
      <c r="V3802" s="75"/>
      <c r="W3802" s="75"/>
      <c r="X3802" s="2"/>
    </row>
    <row r="3803" spans="1:24" ht="2.1" customHeight="1">
      <c r="A3803" s="2"/>
      <c r="B3803" s="75"/>
      <c r="C3803" s="75"/>
      <c r="D3803" s="2"/>
      <c r="E3803" s="2"/>
      <c r="F3803" s="75"/>
      <c r="G3803" s="75"/>
      <c r="H3803" s="75"/>
      <c r="I3803" s="75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</row>
    <row r="3804" spans="1:24" ht="1.8" customHeight="1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</row>
    <row r="3805" spans="1:24" ht="36.75" customHeight="1">
      <c r="A3805" s="49" t="s">
        <v>474</v>
      </c>
      <c r="B3805" s="50"/>
      <c r="C3805" s="50"/>
      <c r="D3805" s="51"/>
      <c r="E3805" s="49" t="s">
        <v>3926</v>
      </c>
      <c r="F3805" s="50"/>
      <c r="G3805" s="50"/>
      <c r="H3805" s="50"/>
      <c r="I3805" s="50"/>
      <c r="J3805" s="50"/>
      <c r="K3805" s="50"/>
      <c r="L3805" s="50"/>
      <c r="M3805" s="51"/>
      <c r="N3805" s="52" t="s">
        <v>3775</v>
      </c>
      <c r="O3805" s="53"/>
      <c r="P3805" s="53"/>
      <c r="Q3805" s="53"/>
      <c r="R3805" s="53"/>
      <c r="S3805" s="54"/>
      <c r="T3805" s="49" t="s">
        <v>3927</v>
      </c>
      <c r="U3805" s="50"/>
      <c r="V3805" s="50"/>
      <c r="W3805" s="50"/>
      <c r="X3805" s="51"/>
    </row>
    <row r="3806" spans="1:24" ht="18.75" customHeight="1">
      <c r="A3806" s="2"/>
      <c r="B3806" s="2"/>
      <c r="C3806" s="2"/>
      <c r="D3806" s="2"/>
      <c r="E3806" s="55" t="s">
        <v>3396</v>
      </c>
      <c r="F3806" s="56"/>
      <c r="G3806" s="56"/>
      <c r="H3806" s="56"/>
      <c r="I3806" s="56"/>
      <c r="J3806" s="56"/>
      <c r="K3806" s="57"/>
      <c r="L3806" s="58" t="s">
        <v>3397</v>
      </c>
      <c r="M3806" s="59"/>
      <c r="N3806" s="58" t="s">
        <v>3398</v>
      </c>
      <c r="O3806" s="59"/>
      <c r="P3806" s="58" t="s">
        <v>3399</v>
      </c>
      <c r="Q3806" s="60"/>
      <c r="R3806" s="60"/>
      <c r="S3806" s="59"/>
      <c r="T3806" s="58" t="s">
        <v>3400</v>
      </c>
      <c r="U3806" s="59"/>
      <c r="V3806" s="58" t="s">
        <v>53</v>
      </c>
      <c r="W3806" s="60"/>
      <c r="X3806" s="59"/>
    </row>
    <row r="3807" spans="1:24" ht="18.75" customHeight="1">
      <c r="A3807" s="2"/>
      <c r="B3807" s="2"/>
      <c r="C3807" s="2"/>
      <c r="D3807" s="2"/>
      <c r="E3807" s="55" t="s">
        <v>3897</v>
      </c>
      <c r="F3807" s="56"/>
      <c r="G3807" s="56"/>
      <c r="H3807" s="56"/>
      <c r="I3807" s="56"/>
      <c r="J3807" s="56"/>
      <c r="K3807" s="57"/>
      <c r="L3807" s="58" t="s">
        <v>384</v>
      </c>
      <c r="M3807" s="59"/>
      <c r="N3807" s="61">
        <v>1</v>
      </c>
      <c r="O3807" s="62"/>
      <c r="P3807" s="63"/>
      <c r="Q3807" s="64"/>
      <c r="R3807" s="64"/>
      <c r="S3807" s="65"/>
      <c r="T3807" s="63" t="str">
        <f>IF(COUNT(N3807,P3807)=2,ROUND(N3807*P3807,2),"-")</f>
        <v>-</v>
      </c>
      <c r="U3807" s="65"/>
      <c r="V3807" s="55" t="s">
        <v>3898</v>
      </c>
      <c r="W3807" s="56"/>
      <c r="X3807" s="57"/>
    </row>
    <row r="3808" spans="1:24" ht="37.65" customHeight="1">
      <c r="A3808" s="2"/>
      <c r="B3808" s="2"/>
      <c r="C3808" s="2"/>
      <c r="D3808" s="2"/>
      <c r="E3808" s="55" t="s">
        <v>3899</v>
      </c>
      <c r="F3808" s="56"/>
      <c r="G3808" s="56"/>
      <c r="H3808" s="56"/>
      <c r="I3808" s="56"/>
      <c r="J3808" s="56"/>
      <c r="K3808" s="57"/>
      <c r="L3808" s="58" t="s">
        <v>521</v>
      </c>
      <c r="M3808" s="59"/>
      <c r="N3808" s="61">
        <v>24</v>
      </c>
      <c r="O3808" s="62"/>
      <c r="P3808" s="63"/>
      <c r="Q3808" s="64"/>
      <c r="R3808" s="64"/>
      <c r="S3808" s="65"/>
      <c r="T3808" s="63" t="str">
        <f>IF(COUNT(N3808,P3808)=2,ROUND(N3808*P3808,2),"-
-")</f>
        <v>-
-</v>
      </c>
      <c r="U3808" s="65"/>
      <c r="V3808" s="55" t="s">
        <v>3900</v>
      </c>
      <c r="W3808" s="56"/>
      <c r="X3808" s="57"/>
    </row>
    <row r="3809" spans="1:24" ht="18.75" customHeight="1">
      <c r="A3809" s="2"/>
      <c r="B3809" s="2"/>
      <c r="C3809" s="2"/>
      <c r="D3809" s="2"/>
      <c r="E3809" s="55" t="s">
        <v>3904</v>
      </c>
      <c r="F3809" s="56"/>
      <c r="G3809" s="56"/>
      <c r="H3809" s="56"/>
      <c r="I3809" s="56"/>
      <c r="J3809" s="56"/>
      <c r="K3809" s="57"/>
      <c r="L3809" s="58" t="s">
        <v>65</v>
      </c>
      <c r="M3809" s="59"/>
      <c r="N3809" s="61">
        <v>1</v>
      </c>
      <c r="O3809" s="62"/>
      <c r="P3809" s="63"/>
      <c r="Q3809" s="64"/>
      <c r="R3809" s="64"/>
      <c r="S3809" s="65"/>
      <c r="T3809" s="63" t="str">
        <f>IF(COUNT(N3809,P3809)=2,ROUND(N3809*P3809,2),"-")</f>
        <v>-</v>
      </c>
      <c r="U3809" s="65"/>
      <c r="V3809" s="55" t="s">
        <v>3905</v>
      </c>
      <c r="W3809" s="56"/>
      <c r="X3809" s="57"/>
    </row>
    <row r="3810" spans="1:24" ht="18.75" customHeight="1">
      <c r="A3810" s="2"/>
      <c r="B3810" s="2"/>
      <c r="C3810" s="2"/>
      <c r="D3810" s="2"/>
      <c r="E3810" s="55" t="s">
        <v>3906</v>
      </c>
      <c r="F3810" s="56"/>
      <c r="G3810" s="56"/>
      <c r="H3810" s="56"/>
      <c r="I3810" s="56"/>
      <c r="J3810" s="56"/>
      <c r="K3810" s="57"/>
      <c r="L3810" s="58" t="s">
        <v>65</v>
      </c>
      <c r="M3810" s="59"/>
      <c r="N3810" s="61">
        <v>1</v>
      </c>
      <c r="O3810" s="62"/>
      <c r="P3810" s="63"/>
      <c r="Q3810" s="64"/>
      <c r="R3810" s="64"/>
      <c r="S3810" s="65"/>
      <c r="T3810" s="63" t="str">
        <f>IF(COUNT(N3810,P3810)=2,ROUND(N3810*P3810,2),"-")</f>
        <v>-</v>
      </c>
      <c r="U3810" s="65"/>
      <c r="V3810" s="55" t="s">
        <v>3917</v>
      </c>
      <c r="W3810" s="56"/>
      <c r="X3810" s="57"/>
    </row>
    <row r="3811" spans="1:24" ht="18.75" customHeight="1">
      <c r="A3811" s="2"/>
      <c r="B3811" s="2"/>
      <c r="C3811" s="2"/>
      <c r="D3811" s="2"/>
      <c r="E3811" s="55" t="s">
        <v>3407</v>
      </c>
      <c r="F3811" s="56"/>
      <c r="G3811" s="56"/>
      <c r="H3811" s="56"/>
      <c r="I3811" s="56"/>
      <c r="J3811" s="56"/>
      <c r="K3811" s="57"/>
      <c r="L3811" s="58" t="s">
        <v>65</v>
      </c>
      <c r="M3811" s="59"/>
      <c r="N3811" s="61">
        <v>1</v>
      </c>
      <c r="O3811" s="62"/>
      <c r="P3811" s="63" t="str">
        <f>IF(COUNT(T3807,T3808,T3809,T3810)=4,ROUND(SUM(T3807,T3808,T3809,T3810)*0.02,2),"")</f>
        <v/>
      </c>
      <c r="Q3811" s="64"/>
      <c r="R3811" s="64"/>
      <c r="S3811" s="65"/>
      <c r="T3811" s="63" t="str">
        <f>IF(COUNT(N3811,P3811)=2,ROUND(N3811*P3811,2),"-")</f>
        <v>-</v>
      </c>
      <c r="U3811" s="65"/>
      <c r="V3811" s="55" t="s">
        <v>3408</v>
      </c>
      <c r="W3811" s="56"/>
      <c r="X3811" s="57"/>
    </row>
    <row r="3812" spans="1:24" ht="18.899999999999999" customHeight="1">
      <c r="A3812" s="2"/>
      <c r="B3812" s="2"/>
      <c r="C3812" s="2"/>
      <c r="D3812" s="2"/>
      <c r="E3812" s="55" t="s">
        <v>3409</v>
      </c>
      <c r="F3812" s="56"/>
      <c r="G3812" s="56"/>
      <c r="H3812" s="56"/>
      <c r="I3812" s="56"/>
      <c r="J3812" s="56"/>
      <c r="K3812" s="57"/>
      <c r="L3812" s="58" t="s">
        <v>384</v>
      </c>
      <c r="M3812" s="59"/>
      <c r="N3812" s="61">
        <v>1</v>
      </c>
      <c r="O3812" s="62"/>
      <c r="P3812" s="66"/>
      <c r="Q3812" s="67"/>
      <c r="R3812" s="67"/>
      <c r="S3812" s="68"/>
      <c r="T3812" s="63" t="str">
        <f>IF(COUNT(T3807,T3808,T3809,T3810,T3811)=5,SUM(T3807,T3808,T3809,T3810,T3811),"-")</f>
        <v>-</v>
      </c>
      <c r="U3812" s="65"/>
      <c r="V3812" s="55"/>
      <c r="W3812" s="56"/>
      <c r="X3812" s="57"/>
    </row>
    <row r="3813" spans="1:24" ht="18.75" customHeight="1">
      <c r="A3813" s="2"/>
      <c r="B3813" s="2"/>
      <c r="C3813" s="2"/>
      <c r="D3813" s="2"/>
      <c r="E3813" s="55"/>
      <c r="F3813" s="56"/>
      <c r="G3813" s="56"/>
      <c r="H3813" s="56"/>
      <c r="I3813" s="56"/>
      <c r="J3813" s="56"/>
      <c r="K3813" s="57"/>
      <c r="L3813" s="58"/>
      <c r="M3813" s="59"/>
      <c r="N3813" s="69"/>
      <c r="O3813" s="70"/>
      <c r="P3813" s="69"/>
      <c r="Q3813" s="71"/>
      <c r="R3813" s="71"/>
      <c r="S3813" s="70"/>
      <c r="T3813" s="69"/>
      <c r="U3813" s="70"/>
      <c r="V3813" s="55"/>
      <c r="W3813" s="56"/>
      <c r="X3813" s="57"/>
    </row>
    <row r="3814" spans="1:24" ht="18.75" customHeight="1">
      <c r="A3814" s="2"/>
      <c r="B3814" s="2"/>
      <c r="C3814" s="2"/>
      <c r="D3814" s="2"/>
      <c r="E3814" s="55"/>
      <c r="F3814" s="56"/>
      <c r="G3814" s="56"/>
      <c r="H3814" s="56"/>
      <c r="I3814" s="56"/>
      <c r="J3814" s="56"/>
      <c r="K3814" s="57"/>
      <c r="L3814" s="58"/>
      <c r="M3814" s="59"/>
      <c r="N3814" s="69"/>
      <c r="O3814" s="70"/>
      <c r="P3814" s="69"/>
      <c r="Q3814" s="71"/>
      <c r="R3814" s="71"/>
      <c r="S3814" s="70"/>
      <c r="T3814" s="69"/>
      <c r="U3814" s="70"/>
      <c r="V3814" s="55"/>
      <c r="W3814" s="56"/>
      <c r="X3814" s="57"/>
    </row>
    <row r="3815" spans="1:24" ht="18.75" customHeight="1">
      <c r="A3815" s="2"/>
      <c r="B3815" s="2"/>
      <c r="C3815" s="2"/>
      <c r="D3815" s="2"/>
      <c r="E3815" s="55"/>
      <c r="F3815" s="56"/>
      <c r="G3815" s="56"/>
      <c r="H3815" s="56"/>
      <c r="I3815" s="56"/>
      <c r="J3815" s="56"/>
      <c r="K3815" s="57"/>
      <c r="L3815" s="58"/>
      <c r="M3815" s="59"/>
      <c r="N3815" s="69"/>
      <c r="O3815" s="70"/>
      <c r="P3815" s="69"/>
      <c r="Q3815" s="71"/>
      <c r="R3815" s="71"/>
      <c r="S3815" s="70"/>
      <c r="T3815" s="69"/>
      <c r="U3815" s="70"/>
      <c r="V3815" s="55"/>
      <c r="W3815" s="56"/>
      <c r="X3815" s="57"/>
    </row>
    <row r="3816" spans="1:24" ht="18.75" customHeight="1">
      <c r="A3816" s="2"/>
      <c r="B3816" s="2"/>
      <c r="C3816" s="2"/>
      <c r="D3816" s="2"/>
      <c r="E3816" s="55"/>
      <c r="F3816" s="56"/>
      <c r="G3816" s="56"/>
      <c r="H3816" s="56"/>
      <c r="I3816" s="56"/>
      <c r="J3816" s="56"/>
      <c r="K3816" s="57"/>
      <c r="L3816" s="58"/>
      <c r="M3816" s="59"/>
      <c r="N3816" s="69"/>
      <c r="O3816" s="70"/>
      <c r="P3816" s="69"/>
      <c r="Q3816" s="71"/>
      <c r="R3816" s="71"/>
      <c r="S3816" s="70"/>
      <c r="T3816" s="69"/>
      <c r="U3816" s="70"/>
      <c r="V3816" s="55"/>
      <c r="W3816" s="56"/>
      <c r="X3816" s="57"/>
    </row>
    <row r="3817" spans="1:24" ht="18.75" customHeight="1">
      <c r="A3817" s="2"/>
      <c r="B3817" s="2"/>
      <c r="C3817" s="2"/>
      <c r="D3817" s="2"/>
      <c r="E3817" s="55"/>
      <c r="F3817" s="56"/>
      <c r="G3817" s="56"/>
      <c r="H3817" s="56"/>
      <c r="I3817" s="56"/>
      <c r="J3817" s="56"/>
      <c r="K3817" s="57"/>
      <c r="L3817" s="58"/>
      <c r="M3817" s="59"/>
      <c r="N3817" s="69"/>
      <c r="O3817" s="70"/>
      <c r="P3817" s="69"/>
      <c r="Q3817" s="71"/>
      <c r="R3817" s="71"/>
      <c r="S3817" s="70"/>
      <c r="T3817" s="69"/>
      <c r="U3817" s="70"/>
      <c r="V3817" s="55"/>
      <c r="W3817" s="56"/>
      <c r="X3817" s="57"/>
    </row>
    <row r="3818" spans="1:24" ht="37.65" customHeight="1">
      <c r="A3818" s="2"/>
      <c r="B3818" s="2"/>
      <c r="C3818" s="2"/>
      <c r="D3818" s="2"/>
      <c r="E3818" s="55" t="s">
        <v>3410</v>
      </c>
      <c r="F3818" s="56"/>
      <c r="G3818" s="56"/>
      <c r="H3818" s="56"/>
      <c r="I3818" s="56"/>
      <c r="J3818" s="56"/>
      <c r="K3818" s="56"/>
      <c r="L3818" s="56"/>
      <c r="M3818" s="57"/>
      <c r="N3818" s="58" t="s">
        <v>3799</v>
      </c>
      <c r="O3818" s="60"/>
      <c r="P3818" s="60"/>
      <c r="Q3818" s="60"/>
      <c r="R3818" s="60"/>
      <c r="S3818" s="59"/>
      <c r="T3818" s="72" t="str">
        <f>IF(COUNT(T3812,N3812)=2,IF(N3812=0,"-",ROUND(T3812/N3812,2)),"-")</f>
        <v>-</v>
      </c>
      <c r="U3818" s="73"/>
      <c r="V3818" s="55"/>
      <c r="W3818" s="56"/>
      <c r="X3818" s="57"/>
    </row>
    <row r="3819" spans="1:24" ht="36.75" customHeight="1">
      <c r="A3819" s="49" t="s">
        <v>477</v>
      </c>
      <c r="B3819" s="50"/>
      <c r="C3819" s="50"/>
      <c r="D3819" s="51"/>
      <c r="E3819" s="49" t="s">
        <v>3928</v>
      </c>
      <c r="F3819" s="50"/>
      <c r="G3819" s="50"/>
      <c r="H3819" s="50"/>
      <c r="I3819" s="50"/>
      <c r="J3819" s="50"/>
      <c r="K3819" s="50"/>
      <c r="L3819" s="50"/>
      <c r="M3819" s="51"/>
      <c r="N3819" s="52" t="s">
        <v>3775</v>
      </c>
      <c r="O3819" s="53"/>
      <c r="P3819" s="53"/>
      <c r="Q3819" s="53"/>
      <c r="R3819" s="53"/>
      <c r="S3819" s="54"/>
      <c r="T3819" s="49" t="s">
        <v>3929</v>
      </c>
      <c r="U3819" s="50"/>
      <c r="V3819" s="50"/>
      <c r="W3819" s="50"/>
      <c r="X3819" s="51"/>
    </row>
    <row r="3820" spans="1:24" ht="18.75" customHeight="1">
      <c r="A3820" s="2"/>
      <c r="B3820" s="2"/>
      <c r="C3820" s="2"/>
      <c r="D3820" s="2"/>
      <c r="E3820" s="55" t="s">
        <v>3396</v>
      </c>
      <c r="F3820" s="56"/>
      <c r="G3820" s="56"/>
      <c r="H3820" s="56"/>
      <c r="I3820" s="56"/>
      <c r="J3820" s="56"/>
      <c r="K3820" s="57"/>
      <c r="L3820" s="58" t="s">
        <v>3397</v>
      </c>
      <c r="M3820" s="59"/>
      <c r="N3820" s="58" t="s">
        <v>3398</v>
      </c>
      <c r="O3820" s="59"/>
      <c r="P3820" s="58" t="s">
        <v>3399</v>
      </c>
      <c r="Q3820" s="60"/>
      <c r="R3820" s="60"/>
      <c r="S3820" s="59"/>
      <c r="T3820" s="58" t="s">
        <v>3400</v>
      </c>
      <c r="U3820" s="59"/>
      <c r="V3820" s="58" t="s">
        <v>53</v>
      </c>
      <c r="W3820" s="60"/>
      <c r="X3820" s="59"/>
    </row>
    <row r="3821" spans="1:24" ht="18.75" customHeight="1">
      <c r="A3821" s="2"/>
      <c r="B3821" s="2"/>
      <c r="C3821" s="2"/>
      <c r="D3821" s="2"/>
      <c r="E3821" s="55" t="s">
        <v>3897</v>
      </c>
      <c r="F3821" s="56"/>
      <c r="G3821" s="56"/>
      <c r="H3821" s="56"/>
      <c r="I3821" s="56"/>
      <c r="J3821" s="56"/>
      <c r="K3821" s="57"/>
      <c r="L3821" s="58" t="s">
        <v>384</v>
      </c>
      <c r="M3821" s="59"/>
      <c r="N3821" s="61">
        <v>1</v>
      </c>
      <c r="O3821" s="62"/>
      <c r="P3821" s="63"/>
      <c r="Q3821" s="64"/>
      <c r="R3821" s="64"/>
      <c r="S3821" s="65"/>
      <c r="T3821" s="63" t="str">
        <f>IF(COUNT(N3821,P3821)=2,ROUND(N3821*P3821,2),"-")</f>
        <v>-</v>
      </c>
      <c r="U3821" s="65"/>
      <c r="V3821" s="55" t="s">
        <v>3898</v>
      </c>
      <c r="W3821" s="56"/>
      <c r="X3821" s="57"/>
    </row>
    <row r="3822" spans="1:24" ht="37.65" customHeight="1">
      <c r="A3822" s="2"/>
      <c r="B3822" s="2"/>
      <c r="C3822" s="2"/>
      <c r="D3822" s="2"/>
      <c r="E3822" s="55" t="s">
        <v>3899</v>
      </c>
      <c r="F3822" s="56"/>
      <c r="G3822" s="56"/>
      <c r="H3822" s="56"/>
      <c r="I3822" s="56"/>
      <c r="J3822" s="56"/>
      <c r="K3822" s="57"/>
      <c r="L3822" s="58" t="s">
        <v>521</v>
      </c>
      <c r="M3822" s="59"/>
      <c r="N3822" s="61">
        <v>58</v>
      </c>
      <c r="O3822" s="62"/>
      <c r="P3822" s="63"/>
      <c r="Q3822" s="64"/>
      <c r="R3822" s="64"/>
      <c r="S3822" s="65"/>
      <c r="T3822" s="63" t="str">
        <f>IF(COUNT(N3822,P3822)=2,ROUND(N3822*P3822,2),"-
-")</f>
        <v>-
-</v>
      </c>
      <c r="U3822" s="65"/>
      <c r="V3822" s="55" t="s">
        <v>3900</v>
      </c>
      <c r="W3822" s="56"/>
      <c r="X3822" s="57"/>
    </row>
    <row r="3823" spans="1:24" ht="18.75" customHeight="1">
      <c r="A3823" s="2"/>
      <c r="B3823" s="2"/>
      <c r="C3823" s="2"/>
      <c r="D3823" s="2"/>
      <c r="E3823" s="55" t="s">
        <v>3904</v>
      </c>
      <c r="F3823" s="56"/>
      <c r="G3823" s="56"/>
      <c r="H3823" s="56"/>
      <c r="I3823" s="56"/>
      <c r="J3823" s="56"/>
      <c r="K3823" s="57"/>
      <c r="L3823" s="58" t="s">
        <v>65</v>
      </c>
      <c r="M3823" s="59"/>
      <c r="N3823" s="61">
        <v>1</v>
      </c>
      <c r="O3823" s="62"/>
      <c r="P3823" s="63"/>
      <c r="Q3823" s="64"/>
      <c r="R3823" s="64"/>
      <c r="S3823" s="65"/>
      <c r="T3823" s="63" t="str">
        <f>IF(COUNT(N3823,P3823)=2,ROUND(N3823*P3823,2),"-")</f>
        <v>-</v>
      </c>
      <c r="U3823" s="65"/>
      <c r="V3823" s="55" t="s">
        <v>3905</v>
      </c>
      <c r="W3823" s="56"/>
      <c r="X3823" s="57"/>
    </row>
    <row r="3824" spans="1:24" ht="18.75" customHeight="1">
      <c r="A3824" s="2"/>
      <c r="B3824" s="2"/>
      <c r="C3824" s="2"/>
      <c r="D3824" s="2"/>
      <c r="E3824" s="55" t="s">
        <v>3906</v>
      </c>
      <c r="F3824" s="56"/>
      <c r="G3824" s="56"/>
      <c r="H3824" s="56"/>
      <c r="I3824" s="56"/>
      <c r="J3824" s="56"/>
      <c r="K3824" s="57"/>
      <c r="L3824" s="58" t="s">
        <v>65</v>
      </c>
      <c r="M3824" s="59"/>
      <c r="N3824" s="61">
        <v>1</v>
      </c>
      <c r="O3824" s="62"/>
      <c r="P3824" s="63"/>
      <c r="Q3824" s="64"/>
      <c r="R3824" s="64"/>
      <c r="S3824" s="65"/>
      <c r="T3824" s="63" t="str">
        <f>IF(COUNT(N3824,P3824)=2,ROUND(N3824*P3824,2),"-")</f>
        <v>-</v>
      </c>
      <c r="U3824" s="65"/>
      <c r="V3824" s="55" t="s">
        <v>3917</v>
      </c>
      <c r="W3824" s="56"/>
      <c r="X3824" s="57"/>
    </row>
    <row r="3825" spans="1:24" ht="18.75" customHeight="1">
      <c r="A3825" s="2"/>
      <c r="B3825" s="2"/>
      <c r="C3825" s="2"/>
      <c r="D3825" s="2"/>
      <c r="E3825" s="55" t="s">
        <v>3407</v>
      </c>
      <c r="F3825" s="56"/>
      <c r="G3825" s="56"/>
      <c r="H3825" s="56"/>
      <c r="I3825" s="56"/>
      <c r="J3825" s="56"/>
      <c r="K3825" s="57"/>
      <c r="L3825" s="58" t="s">
        <v>65</v>
      </c>
      <c r="M3825" s="59"/>
      <c r="N3825" s="61">
        <v>1</v>
      </c>
      <c r="O3825" s="62"/>
      <c r="P3825" s="63" t="str">
        <f>IF(COUNT(T3821,T3822,T3823,T3824)=4,ROUND(SUM(T3821,T3822,T3823,T3824)*0.02,2),"")</f>
        <v/>
      </c>
      <c r="Q3825" s="64"/>
      <c r="R3825" s="64"/>
      <c r="S3825" s="65"/>
      <c r="T3825" s="63" t="str">
        <f>IF(COUNT(N3825,P3825)=2,ROUND(N3825*P3825,2),"-")</f>
        <v>-</v>
      </c>
      <c r="U3825" s="65"/>
      <c r="V3825" s="55" t="s">
        <v>3408</v>
      </c>
      <c r="W3825" s="56"/>
      <c r="X3825" s="57"/>
    </row>
    <row r="3826" spans="1:24" ht="18.899999999999999" customHeight="1">
      <c r="A3826" s="2"/>
      <c r="B3826" s="2"/>
      <c r="C3826" s="2"/>
      <c r="D3826" s="2"/>
      <c r="E3826" s="55" t="s">
        <v>3409</v>
      </c>
      <c r="F3826" s="56"/>
      <c r="G3826" s="56"/>
      <c r="H3826" s="56"/>
      <c r="I3826" s="56"/>
      <c r="J3826" s="56"/>
      <c r="K3826" s="57"/>
      <c r="L3826" s="58" t="s">
        <v>384</v>
      </c>
      <c r="M3826" s="59"/>
      <c r="N3826" s="61">
        <v>1</v>
      </c>
      <c r="O3826" s="62"/>
      <c r="P3826" s="66"/>
      <c r="Q3826" s="67"/>
      <c r="R3826" s="67"/>
      <c r="S3826" s="68"/>
      <c r="T3826" s="63" t="str">
        <f>IF(COUNT(T3821,T3822,T3823,T3824,T3825)=5,SUM(T3821,T3822,T3823,T3824,T3825),"-")</f>
        <v>-</v>
      </c>
      <c r="U3826" s="65"/>
      <c r="V3826" s="55"/>
      <c r="W3826" s="56"/>
      <c r="X3826" s="57"/>
    </row>
    <row r="3827" spans="1:24" ht="18.75" customHeight="1">
      <c r="A3827" s="2"/>
      <c r="B3827" s="2"/>
      <c r="C3827" s="2"/>
      <c r="D3827" s="2"/>
      <c r="E3827" s="55"/>
      <c r="F3827" s="56"/>
      <c r="G3827" s="56"/>
      <c r="H3827" s="56"/>
      <c r="I3827" s="56"/>
      <c r="J3827" s="56"/>
      <c r="K3827" s="57"/>
      <c r="L3827" s="58"/>
      <c r="M3827" s="59"/>
      <c r="N3827" s="69"/>
      <c r="O3827" s="70"/>
      <c r="P3827" s="69"/>
      <c r="Q3827" s="71"/>
      <c r="R3827" s="71"/>
      <c r="S3827" s="70"/>
      <c r="T3827" s="69"/>
      <c r="U3827" s="70"/>
      <c r="V3827" s="55"/>
      <c r="W3827" s="56"/>
      <c r="X3827" s="57"/>
    </row>
    <row r="3828" spans="1:24" ht="18.75" customHeight="1">
      <c r="A3828" s="2"/>
      <c r="B3828" s="2"/>
      <c r="C3828" s="2"/>
      <c r="D3828" s="2"/>
      <c r="E3828" s="55"/>
      <c r="F3828" s="56"/>
      <c r="G3828" s="56"/>
      <c r="H3828" s="56"/>
      <c r="I3828" s="56"/>
      <c r="J3828" s="56"/>
      <c r="K3828" s="57"/>
      <c r="L3828" s="58"/>
      <c r="M3828" s="59"/>
      <c r="N3828" s="69"/>
      <c r="O3828" s="70"/>
      <c r="P3828" s="69"/>
      <c r="Q3828" s="71"/>
      <c r="R3828" s="71"/>
      <c r="S3828" s="70"/>
      <c r="T3828" s="69"/>
      <c r="U3828" s="70"/>
      <c r="V3828" s="55"/>
      <c r="W3828" s="56"/>
      <c r="X3828" s="57"/>
    </row>
    <row r="3829" spans="1:24" ht="18.75" customHeight="1">
      <c r="A3829" s="2"/>
      <c r="B3829" s="2"/>
      <c r="C3829" s="2"/>
      <c r="D3829" s="2"/>
      <c r="E3829" s="55"/>
      <c r="F3829" s="56"/>
      <c r="G3829" s="56"/>
      <c r="H3829" s="56"/>
      <c r="I3829" s="56"/>
      <c r="J3829" s="56"/>
      <c r="K3829" s="57"/>
      <c r="L3829" s="58"/>
      <c r="M3829" s="59"/>
      <c r="N3829" s="69"/>
      <c r="O3829" s="70"/>
      <c r="P3829" s="69"/>
      <c r="Q3829" s="71"/>
      <c r="R3829" s="71"/>
      <c r="S3829" s="70"/>
      <c r="T3829" s="69"/>
      <c r="U3829" s="70"/>
      <c r="V3829" s="55"/>
      <c r="W3829" s="56"/>
      <c r="X3829" s="57"/>
    </row>
    <row r="3830" spans="1:24" ht="18.75" customHeight="1">
      <c r="A3830" s="2"/>
      <c r="B3830" s="2"/>
      <c r="C3830" s="2"/>
      <c r="D3830" s="2"/>
      <c r="E3830" s="55"/>
      <c r="F3830" s="56"/>
      <c r="G3830" s="56"/>
      <c r="H3830" s="56"/>
      <c r="I3830" s="56"/>
      <c r="J3830" s="56"/>
      <c r="K3830" s="57"/>
      <c r="L3830" s="58"/>
      <c r="M3830" s="59"/>
      <c r="N3830" s="69"/>
      <c r="O3830" s="70"/>
      <c r="P3830" s="69"/>
      <c r="Q3830" s="71"/>
      <c r="R3830" s="71"/>
      <c r="S3830" s="70"/>
      <c r="T3830" s="69"/>
      <c r="U3830" s="70"/>
      <c r="V3830" s="55"/>
      <c r="W3830" s="56"/>
      <c r="X3830" s="57"/>
    </row>
    <row r="3831" spans="1:24" ht="18.75" customHeight="1">
      <c r="A3831" s="2"/>
      <c r="B3831" s="2"/>
      <c r="C3831" s="2"/>
      <c r="D3831" s="2"/>
      <c r="E3831" s="55"/>
      <c r="F3831" s="56"/>
      <c r="G3831" s="56"/>
      <c r="H3831" s="56"/>
      <c r="I3831" s="56"/>
      <c r="J3831" s="56"/>
      <c r="K3831" s="57"/>
      <c r="L3831" s="58"/>
      <c r="M3831" s="59"/>
      <c r="N3831" s="69"/>
      <c r="O3831" s="70"/>
      <c r="P3831" s="69"/>
      <c r="Q3831" s="71"/>
      <c r="R3831" s="71"/>
      <c r="S3831" s="70"/>
      <c r="T3831" s="69"/>
      <c r="U3831" s="70"/>
      <c r="V3831" s="55"/>
      <c r="W3831" s="56"/>
      <c r="X3831" s="57"/>
    </row>
    <row r="3832" spans="1:24" ht="37.65" customHeight="1">
      <c r="A3832" s="2"/>
      <c r="B3832" s="2"/>
      <c r="C3832" s="2"/>
      <c r="D3832" s="2"/>
      <c r="E3832" s="55" t="s">
        <v>3410</v>
      </c>
      <c r="F3832" s="56"/>
      <c r="G3832" s="56"/>
      <c r="H3832" s="56"/>
      <c r="I3832" s="56"/>
      <c r="J3832" s="56"/>
      <c r="K3832" s="56"/>
      <c r="L3832" s="56"/>
      <c r="M3832" s="57"/>
      <c r="N3832" s="58" t="s">
        <v>3799</v>
      </c>
      <c r="O3832" s="60"/>
      <c r="P3832" s="60"/>
      <c r="Q3832" s="60"/>
      <c r="R3832" s="60"/>
      <c r="S3832" s="59"/>
      <c r="T3832" s="72" t="str">
        <f>IF(COUNT(T3826,N3826)=2,IF(N3826=0,"-",ROUND(T3826/N3826,2)),"-")</f>
        <v>-</v>
      </c>
      <c r="U3832" s="73"/>
      <c r="V3832" s="55"/>
      <c r="W3832" s="56"/>
      <c r="X3832" s="57"/>
    </row>
    <row r="3833" spans="1:24" ht="31.5" customHeight="1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</row>
    <row r="3834" spans="1:24" ht="12" customHeight="1">
      <c r="A3834" s="2"/>
      <c r="B3834" s="2"/>
      <c r="C3834" s="75" t="s">
        <v>42</v>
      </c>
      <c r="D3834" s="75"/>
      <c r="E3834" s="75"/>
      <c r="F3834" s="75"/>
      <c r="G3834" s="75"/>
      <c r="H3834" s="2"/>
      <c r="I3834" s="75" t="s">
        <v>43</v>
      </c>
      <c r="J3834" s="75"/>
      <c r="K3834" s="2"/>
      <c r="L3834" s="2"/>
      <c r="M3834" s="75" t="s">
        <v>44</v>
      </c>
      <c r="N3834" s="75"/>
      <c r="O3834" s="2"/>
      <c r="P3834" s="2"/>
      <c r="Q3834" s="10" t="s">
        <v>43</v>
      </c>
      <c r="R3834" s="2"/>
      <c r="S3834" s="2"/>
      <c r="T3834" s="2"/>
      <c r="U3834" s="2"/>
      <c r="V3834" s="2"/>
      <c r="W3834" s="2"/>
      <c r="X3834" s="2"/>
    </row>
    <row r="3835" spans="1:24" ht="6.45" customHeight="1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</row>
    <row r="3836" spans="1:24" ht="20.85" customHeight="1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</row>
    <row r="3837" spans="1:24" ht="18" customHeight="1">
      <c r="A3837" s="74" t="s">
        <v>0</v>
      </c>
      <c r="B3837" s="74"/>
      <c r="C3837" s="74"/>
      <c r="D3837" s="74"/>
      <c r="E3837" s="74"/>
      <c r="F3837" s="74"/>
      <c r="G3837" s="74"/>
      <c r="H3837" s="74"/>
      <c r="I3837" s="74"/>
      <c r="J3837" s="74"/>
      <c r="K3837" s="74"/>
      <c r="L3837" s="74"/>
      <c r="M3837" s="74"/>
      <c r="N3837" s="74"/>
      <c r="O3837" s="74"/>
      <c r="P3837" s="74"/>
      <c r="Q3837" s="74"/>
      <c r="R3837" s="74"/>
      <c r="S3837" s="74"/>
      <c r="T3837" s="74"/>
      <c r="U3837" s="74"/>
      <c r="V3837" s="74"/>
      <c r="W3837" s="74"/>
      <c r="X3837" s="74"/>
    </row>
    <row r="3838" spans="1:24" ht="6" customHeight="1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</row>
    <row r="3839" spans="1:24" ht="18" customHeight="1">
      <c r="A3839" s="74" t="s">
        <v>3387</v>
      </c>
      <c r="B3839" s="74"/>
      <c r="C3839" s="74"/>
      <c r="D3839" s="74"/>
      <c r="E3839" s="74"/>
      <c r="F3839" s="74"/>
      <c r="G3839" s="74"/>
      <c r="H3839" s="74"/>
      <c r="I3839" s="74"/>
      <c r="J3839" s="74"/>
      <c r="K3839" s="74"/>
      <c r="L3839" s="74"/>
      <c r="M3839" s="74"/>
      <c r="N3839" s="74"/>
      <c r="O3839" s="74"/>
      <c r="P3839" s="74"/>
      <c r="Q3839" s="74"/>
      <c r="R3839" s="74"/>
      <c r="S3839" s="74"/>
      <c r="T3839" s="74"/>
      <c r="U3839" s="74"/>
      <c r="V3839" s="74"/>
      <c r="W3839" s="74"/>
      <c r="X3839" s="74"/>
    </row>
    <row r="3840" spans="1:24" ht="4.05" customHeight="1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</row>
    <row r="3841" spans="1:24" ht="12" customHeight="1">
      <c r="A3841" s="2"/>
      <c r="B3841" s="2"/>
      <c r="C3841" s="2"/>
      <c r="D3841" s="2"/>
      <c r="E3841" s="2"/>
      <c r="F3841" s="75" t="s">
        <v>3388</v>
      </c>
      <c r="G3841" s="75"/>
      <c r="H3841" s="75"/>
      <c r="I3841" s="75"/>
      <c r="J3841" s="75"/>
      <c r="K3841" s="75"/>
      <c r="L3841" s="75"/>
      <c r="M3841" s="75"/>
      <c r="N3841" s="75"/>
      <c r="O3841" s="75"/>
      <c r="P3841" s="75"/>
      <c r="Q3841" s="75"/>
      <c r="R3841" s="75"/>
      <c r="S3841" s="2"/>
      <c r="T3841" s="2"/>
      <c r="U3841" s="2"/>
      <c r="V3841" s="2"/>
      <c r="W3841" s="2"/>
      <c r="X3841" s="2"/>
    </row>
    <row r="3842" spans="1:24" ht="1.05" customHeight="1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</row>
    <row r="3843" spans="1:24" ht="2.7" customHeight="1">
      <c r="A3843" s="2"/>
      <c r="B3843" s="2"/>
      <c r="C3843" s="2"/>
      <c r="D3843" s="2"/>
      <c r="E3843" s="2"/>
      <c r="F3843" s="75" t="s">
        <v>3389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</row>
    <row r="3844" spans="1:24" ht="9.15" customHeight="1">
      <c r="A3844" s="2"/>
      <c r="B3844" s="2"/>
      <c r="C3844" s="2"/>
      <c r="D3844" s="2"/>
      <c r="E3844" s="2"/>
      <c r="F3844" s="75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76" t="s">
        <v>2</v>
      </c>
      <c r="V3844" s="76"/>
      <c r="W3844" s="76"/>
      <c r="X3844" s="76"/>
    </row>
    <row r="3845" spans="1:24" ht="2.7" customHeight="1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76"/>
      <c r="V3845" s="76"/>
      <c r="W3845" s="76"/>
      <c r="X3845" s="76"/>
    </row>
    <row r="3846" spans="1:24" ht="0.45" customHeight="1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</row>
    <row r="3847" spans="1:24" ht="2.1" customHeight="1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75" t="s">
        <v>3930</v>
      </c>
      <c r="V3847" s="75"/>
      <c r="W3847" s="75"/>
      <c r="X3847" s="2"/>
    </row>
    <row r="3848" spans="1:24" ht="9.75" customHeight="1">
      <c r="A3848" s="2"/>
      <c r="B3848" s="75" t="s">
        <v>3391</v>
      </c>
      <c r="C3848" s="75"/>
      <c r="D3848" s="2"/>
      <c r="E3848" s="2"/>
      <c r="F3848" s="75" t="s">
        <v>3392</v>
      </c>
      <c r="G3848" s="75"/>
      <c r="H3848" s="75"/>
      <c r="I3848" s="75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75"/>
      <c r="V3848" s="75"/>
      <c r="W3848" s="75"/>
      <c r="X3848" s="2"/>
    </row>
    <row r="3849" spans="1:24" ht="2.1" customHeight="1">
      <c r="A3849" s="2"/>
      <c r="B3849" s="75"/>
      <c r="C3849" s="75"/>
      <c r="D3849" s="2"/>
      <c r="E3849" s="2"/>
      <c r="F3849" s="75"/>
      <c r="G3849" s="75"/>
      <c r="H3849" s="75"/>
      <c r="I3849" s="75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</row>
    <row r="3850" spans="1:24" ht="1.8" customHeight="1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</row>
    <row r="3851" spans="1:24" ht="36.75" customHeight="1">
      <c r="A3851" s="49" t="s">
        <v>480</v>
      </c>
      <c r="B3851" s="50"/>
      <c r="C3851" s="50"/>
      <c r="D3851" s="51"/>
      <c r="E3851" s="49" t="s">
        <v>3931</v>
      </c>
      <c r="F3851" s="50"/>
      <c r="G3851" s="50"/>
      <c r="H3851" s="50"/>
      <c r="I3851" s="50"/>
      <c r="J3851" s="50"/>
      <c r="K3851" s="50"/>
      <c r="L3851" s="50"/>
      <c r="M3851" s="51"/>
      <c r="N3851" s="52" t="s">
        <v>3775</v>
      </c>
      <c r="O3851" s="53"/>
      <c r="P3851" s="53"/>
      <c r="Q3851" s="53"/>
      <c r="R3851" s="53"/>
      <c r="S3851" s="54"/>
      <c r="T3851" s="49" t="s">
        <v>3932</v>
      </c>
      <c r="U3851" s="50"/>
      <c r="V3851" s="50"/>
      <c r="W3851" s="50"/>
      <c r="X3851" s="51"/>
    </row>
    <row r="3852" spans="1:24" ht="18.75" customHeight="1">
      <c r="A3852" s="2"/>
      <c r="B3852" s="2"/>
      <c r="C3852" s="2"/>
      <c r="D3852" s="2"/>
      <c r="E3852" s="55" t="s">
        <v>3396</v>
      </c>
      <c r="F3852" s="56"/>
      <c r="G3852" s="56"/>
      <c r="H3852" s="56"/>
      <c r="I3852" s="56"/>
      <c r="J3852" s="56"/>
      <c r="K3852" s="57"/>
      <c r="L3852" s="58" t="s">
        <v>3397</v>
      </c>
      <c r="M3852" s="59"/>
      <c r="N3852" s="58" t="s">
        <v>3398</v>
      </c>
      <c r="O3852" s="59"/>
      <c r="P3852" s="58" t="s">
        <v>3399</v>
      </c>
      <c r="Q3852" s="60"/>
      <c r="R3852" s="60"/>
      <c r="S3852" s="59"/>
      <c r="T3852" s="58" t="s">
        <v>3400</v>
      </c>
      <c r="U3852" s="59"/>
      <c r="V3852" s="58" t="s">
        <v>53</v>
      </c>
      <c r="W3852" s="60"/>
      <c r="X3852" s="59"/>
    </row>
    <row r="3853" spans="1:24" ht="18.75" customHeight="1">
      <c r="A3853" s="2"/>
      <c r="B3853" s="2"/>
      <c r="C3853" s="2"/>
      <c r="D3853" s="2"/>
      <c r="E3853" s="55" t="s">
        <v>3897</v>
      </c>
      <c r="F3853" s="56"/>
      <c r="G3853" s="56"/>
      <c r="H3853" s="56"/>
      <c r="I3853" s="56"/>
      <c r="J3853" s="56"/>
      <c r="K3853" s="57"/>
      <c r="L3853" s="58" t="s">
        <v>384</v>
      </c>
      <c r="M3853" s="59"/>
      <c r="N3853" s="61">
        <v>1</v>
      </c>
      <c r="O3853" s="62"/>
      <c r="P3853" s="63"/>
      <c r="Q3853" s="64"/>
      <c r="R3853" s="64"/>
      <c r="S3853" s="65"/>
      <c r="T3853" s="63" t="str">
        <f>IF(COUNT(N3853,P3853)=2,ROUND(N3853*P3853,2),"-")</f>
        <v>-</v>
      </c>
      <c r="U3853" s="65"/>
      <c r="V3853" s="55" t="s">
        <v>3898</v>
      </c>
      <c r="W3853" s="56"/>
      <c r="X3853" s="57"/>
    </row>
    <row r="3854" spans="1:24" ht="37.65" customHeight="1">
      <c r="A3854" s="2"/>
      <c r="B3854" s="2"/>
      <c r="C3854" s="2"/>
      <c r="D3854" s="2"/>
      <c r="E3854" s="55" t="s">
        <v>3899</v>
      </c>
      <c r="F3854" s="56"/>
      <c r="G3854" s="56"/>
      <c r="H3854" s="56"/>
      <c r="I3854" s="56"/>
      <c r="J3854" s="56"/>
      <c r="K3854" s="57"/>
      <c r="L3854" s="58" t="s">
        <v>521</v>
      </c>
      <c r="M3854" s="59"/>
      <c r="N3854" s="61">
        <v>37</v>
      </c>
      <c r="O3854" s="62"/>
      <c r="P3854" s="63"/>
      <c r="Q3854" s="64"/>
      <c r="R3854" s="64"/>
      <c r="S3854" s="65"/>
      <c r="T3854" s="63" t="str">
        <f>IF(COUNT(N3854,P3854)=2,ROUND(N3854*P3854,2),"-
-")</f>
        <v>-
-</v>
      </c>
      <c r="U3854" s="65"/>
      <c r="V3854" s="55" t="s">
        <v>3900</v>
      </c>
      <c r="W3854" s="56"/>
      <c r="X3854" s="57"/>
    </row>
    <row r="3855" spans="1:24" ht="18.75" customHeight="1">
      <c r="A3855" s="2"/>
      <c r="B3855" s="2"/>
      <c r="C3855" s="2"/>
      <c r="D3855" s="2"/>
      <c r="E3855" s="55" t="s">
        <v>3904</v>
      </c>
      <c r="F3855" s="56"/>
      <c r="G3855" s="56"/>
      <c r="H3855" s="56"/>
      <c r="I3855" s="56"/>
      <c r="J3855" s="56"/>
      <c r="K3855" s="57"/>
      <c r="L3855" s="58" t="s">
        <v>65</v>
      </c>
      <c r="M3855" s="59"/>
      <c r="N3855" s="61">
        <v>1</v>
      </c>
      <c r="O3855" s="62"/>
      <c r="P3855" s="63"/>
      <c r="Q3855" s="64"/>
      <c r="R3855" s="64"/>
      <c r="S3855" s="65"/>
      <c r="T3855" s="63" t="str">
        <f>IF(COUNT(N3855,P3855)=2,ROUND(N3855*P3855,2),"-")</f>
        <v>-</v>
      </c>
      <c r="U3855" s="65"/>
      <c r="V3855" s="55" t="s">
        <v>3905</v>
      </c>
      <c r="W3855" s="56"/>
      <c r="X3855" s="57"/>
    </row>
    <row r="3856" spans="1:24" ht="18.75" customHeight="1">
      <c r="A3856" s="2"/>
      <c r="B3856" s="2"/>
      <c r="C3856" s="2"/>
      <c r="D3856" s="2"/>
      <c r="E3856" s="55" t="s">
        <v>3906</v>
      </c>
      <c r="F3856" s="56"/>
      <c r="G3856" s="56"/>
      <c r="H3856" s="56"/>
      <c r="I3856" s="56"/>
      <c r="J3856" s="56"/>
      <c r="K3856" s="57"/>
      <c r="L3856" s="58" t="s">
        <v>65</v>
      </c>
      <c r="M3856" s="59"/>
      <c r="N3856" s="61">
        <v>1</v>
      </c>
      <c r="O3856" s="62"/>
      <c r="P3856" s="63"/>
      <c r="Q3856" s="64"/>
      <c r="R3856" s="64"/>
      <c r="S3856" s="65"/>
      <c r="T3856" s="63" t="str">
        <f>IF(COUNT(N3856,P3856)=2,ROUND(N3856*P3856,2),"-")</f>
        <v>-</v>
      </c>
      <c r="U3856" s="65"/>
      <c r="V3856" s="55" t="s">
        <v>3917</v>
      </c>
      <c r="W3856" s="56"/>
      <c r="X3856" s="57"/>
    </row>
    <row r="3857" spans="1:24" ht="18.75" customHeight="1">
      <c r="A3857" s="2"/>
      <c r="B3857" s="2"/>
      <c r="C3857" s="2"/>
      <c r="D3857" s="2"/>
      <c r="E3857" s="55" t="s">
        <v>3407</v>
      </c>
      <c r="F3857" s="56"/>
      <c r="G3857" s="56"/>
      <c r="H3857" s="56"/>
      <c r="I3857" s="56"/>
      <c r="J3857" s="56"/>
      <c r="K3857" s="57"/>
      <c r="L3857" s="58" t="s">
        <v>65</v>
      </c>
      <c r="M3857" s="59"/>
      <c r="N3857" s="61">
        <v>1</v>
      </c>
      <c r="O3857" s="62"/>
      <c r="P3857" s="63" t="str">
        <f>IF(COUNT(T3853,T3854,T3855,T3856)=4,ROUND(SUM(T3853,T3854,T3855,T3856)*0.02,2),"")</f>
        <v/>
      </c>
      <c r="Q3857" s="64"/>
      <c r="R3857" s="64"/>
      <c r="S3857" s="65"/>
      <c r="T3857" s="63" t="str">
        <f>IF(COUNT(N3857,P3857)=2,ROUND(N3857*P3857,2),"-")</f>
        <v>-</v>
      </c>
      <c r="U3857" s="65"/>
      <c r="V3857" s="55" t="s">
        <v>3408</v>
      </c>
      <c r="W3857" s="56"/>
      <c r="X3857" s="57"/>
    </row>
    <row r="3858" spans="1:24" ht="18.899999999999999" customHeight="1">
      <c r="A3858" s="2"/>
      <c r="B3858" s="2"/>
      <c r="C3858" s="2"/>
      <c r="D3858" s="2"/>
      <c r="E3858" s="55" t="s">
        <v>3409</v>
      </c>
      <c r="F3858" s="56"/>
      <c r="G3858" s="56"/>
      <c r="H3858" s="56"/>
      <c r="I3858" s="56"/>
      <c r="J3858" s="56"/>
      <c r="K3858" s="57"/>
      <c r="L3858" s="58" t="s">
        <v>384</v>
      </c>
      <c r="M3858" s="59"/>
      <c r="N3858" s="61">
        <v>1</v>
      </c>
      <c r="O3858" s="62"/>
      <c r="P3858" s="66"/>
      <c r="Q3858" s="67"/>
      <c r="R3858" s="67"/>
      <c r="S3858" s="68"/>
      <c r="T3858" s="63" t="str">
        <f>IF(COUNT(T3853,T3854,T3855,T3856,T3857)=5,SUM(T3853,T3854,T3855,T3856,T3857),"-")</f>
        <v>-</v>
      </c>
      <c r="U3858" s="65"/>
      <c r="V3858" s="55"/>
      <c r="W3858" s="56"/>
      <c r="X3858" s="57"/>
    </row>
    <row r="3859" spans="1:24" ht="18.75" customHeight="1">
      <c r="A3859" s="2"/>
      <c r="B3859" s="2"/>
      <c r="C3859" s="2"/>
      <c r="D3859" s="2"/>
      <c r="E3859" s="55"/>
      <c r="F3859" s="56"/>
      <c r="G3859" s="56"/>
      <c r="H3859" s="56"/>
      <c r="I3859" s="56"/>
      <c r="J3859" s="56"/>
      <c r="K3859" s="57"/>
      <c r="L3859" s="58"/>
      <c r="M3859" s="59"/>
      <c r="N3859" s="69"/>
      <c r="O3859" s="70"/>
      <c r="P3859" s="69"/>
      <c r="Q3859" s="71"/>
      <c r="R3859" s="71"/>
      <c r="S3859" s="70"/>
      <c r="T3859" s="69"/>
      <c r="U3859" s="70"/>
      <c r="V3859" s="55"/>
      <c r="W3859" s="56"/>
      <c r="X3859" s="57"/>
    </row>
    <row r="3860" spans="1:24" ht="18.75" customHeight="1">
      <c r="A3860" s="2"/>
      <c r="B3860" s="2"/>
      <c r="C3860" s="2"/>
      <c r="D3860" s="2"/>
      <c r="E3860" s="55"/>
      <c r="F3860" s="56"/>
      <c r="G3860" s="56"/>
      <c r="H3860" s="56"/>
      <c r="I3860" s="56"/>
      <c r="J3860" s="56"/>
      <c r="K3860" s="57"/>
      <c r="L3860" s="58"/>
      <c r="M3860" s="59"/>
      <c r="N3860" s="69"/>
      <c r="O3860" s="70"/>
      <c r="P3860" s="69"/>
      <c r="Q3860" s="71"/>
      <c r="R3860" s="71"/>
      <c r="S3860" s="70"/>
      <c r="T3860" s="69"/>
      <c r="U3860" s="70"/>
      <c r="V3860" s="55"/>
      <c r="W3860" s="56"/>
      <c r="X3860" s="57"/>
    </row>
    <row r="3861" spans="1:24" ht="18.75" customHeight="1">
      <c r="A3861" s="2"/>
      <c r="B3861" s="2"/>
      <c r="C3861" s="2"/>
      <c r="D3861" s="2"/>
      <c r="E3861" s="55"/>
      <c r="F3861" s="56"/>
      <c r="G3861" s="56"/>
      <c r="H3861" s="56"/>
      <c r="I3861" s="56"/>
      <c r="J3861" s="56"/>
      <c r="K3861" s="57"/>
      <c r="L3861" s="58"/>
      <c r="M3861" s="59"/>
      <c r="N3861" s="69"/>
      <c r="O3861" s="70"/>
      <c r="P3861" s="69"/>
      <c r="Q3861" s="71"/>
      <c r="R3861" s="71"/>
      <c r="S3861" s="70"/>
      <c r="T3861" s="69"/>
      <c r="U3861" s="70"/>
      <c r="V3861" s="55"/>
      <c r="W3861" s="56"/>
      <c r="X3861" s="57"/>
    </row>
    <row r="3862" spans="1:24" ht="18.75" customHeight="1">
      <c r="A3862" s="2"/>
      <c r="B3862" s="2"/>
      <c r="C3862" s="2"/>
      <c r="D3862" s="2"/>
      <c r="E3862" s="55"/>
      <c r="F3862" s="56"/>
      <c r="G3862" s="56"/>
      <c r="H3862" s="56"/>
      <c r="I3862" s="56"/>
      <c r="J3862" s="56"/>
      <c r="K3862" s="57"/>
      <c r="L3862" s="58"/>
      <c r="M3862" s="59"/>
      <c r="N3862" s="69"/>
      <c r="O3862" s="70"/>
      <c r="P3862" s="69"/>
      <c r="Q3862" s="71"/>
      <c r="R3862" s="71"/>
      <c r="S3862" s="70"/>
      <c r="T3862" s="69"/>
      <c r="U3862" s="70"/>
      <c r="V3862" s="55"/>
      <c r="W3862" s="56"/>
      <c r="X3862" s="57"/>
    </row>
    <row r="3863" spans="1:24" ht="18.75" customHeight="1">
      <c r="A3863" s="2"/>
      <c r="B3863" s="2"/>
      <c r="C3863" s="2"/>
      <c r="D3863" s="2"/>
      <c r="E3863" s="55"/>
      <c r="F3863" s="56"/>
      <c r="G3863" s="56"/>
      <c r="H3863" s="56"/>
      <c r="I3863" s="56"/>
      <c r="J3863" s="56"/>
      <c r="K3863" s="57"/>
      <c r="L3863" s="58"/>
      <c r="M3863" s="59"/>
      <c r="N3863" s="69"/>
      <c r="O3863" s="70"/>
      <c r="P3863" s="69"/>
      <c r="Q3863" s="71"/>
      <c r="R3863" s="71"/>
      <c r="S3863" s="70"/>
      <c r="T3863" s="69"/>
      <c r="U3863" s="70"/>
      <c r="V3863" s="55"/>
      <c r="W3863" s="56"/>
      <c r="X3863" s="57"/>
    </row>
    <row r="3864" spans="1:24" ht="37.65" customHeight="1">
      <c r="A3864" s="2"/>
      <c r="B3864" s="2"/>
      <c r="C3864" s="2"/>
      <c r="D3864" s="2"/>
      <c r="E3864" s="55" t="s">
        <v>3410</v>
      </c>
      <c r="F3864" s="56"/>
      <c r="G3864" s="56"/>
      <c r="H3864" s="56"/>
      <c r="I3864" s="56"/>
      <c r="J3864" s="56"/>
      <c r="K3864" s="56"/>
      <c r="L3864" s="56"/>
      <c r="M3864" s="57"/>
      <c r="N3864" s="58" t="s">
        <v>3799</v>
      </c>
      <c r="O3864" s="60"/>
      <c r="P3864" s="60"/>
      <c r="Q3864" s="60"/>
      <c r="R3864" s="60"/>
      <c r="S3864" s="59"/>
      <c r="T3864" s="72" t="str">
        <f>IF(COUNT(T3858,N3858)=2,IF(N3858=0,"-",ROUND(T3858/N3858,2)),"-")</f>
        <v>-</v>
      </c>
      <c r="U3864" s="73"/>
      <c r="V3864" s="55"/>
      <c r="W3864" s="56"/>
      <c r="X3864" s="57"/>
    </row>
    <row r="3865" spans="1:24" ht="36.75" customHeight="1">
      <c r="A3865" s="49" t="s">
        <v>483</v>
      </c>
      <c r="B3865" s="50"/>
      <c r="C3865" s="50"/>
      <c r="D3865" s="51"/>
      <c r="E3865" s="49" t="s">
        <v>3933</v>
      </c>
      <c r="F3865" s="50"/>
      <c r="G3865" s="50"/>
      <c r="H3865" s="50"/>
      <c r="I3865" s="50"/>
      <c r="J3865" s="50"/>
      <c r="K3865" s="50"/>
      <c r="L3865" s="50"/>
      <c r="M3865" s="51"/>
      <c r="N3865" s="52" t="s">
        <v>3775</v>
      </c>
      <c r="O3865" s="53"/>
      <c r="P3865" s="53"/>
      <c r="Q3865" s="53"/>
      <c r="R3865" s="53"/>
      <c r="S3865" s="54"/>
      <c r="T3865" s="49" t="s">
        <v>3934</v>
      </c>
      <c r="U3865" s="50"/>
      <c r="V3865" s="50"/>
      <c r="W3865" s="50"/>
      <c r="X3865" s="51"/>
    </row>
    <row r="3866" spans="1:24" ht="18.75" customHeight="1">
      <c r="A3866" s="2"/>
      <c r="B3866" s="2"/>
      <c r="C3866" s="2"/>
      <c r="D3866" s="2"/>
      <c r="E3866" s="55" t="s">
        <v>3396</v>
      </c>
      <c r="F3866" s="56"/>
      <c r="G3866" s="56"/>
      <c r="H3866" s="56"/>
      <c r="I3866" s="56"/>
      <c r="J3866" s="56"/>
      <c r="K3866" s="57"/>
      <c r="L3866" s="58" t="s">
        <v>3397</v>
      </c>
      <c r="M3866" s="59"/>
      <c r="N3866" s="58" t="s">
        <v>3398</v>
      </c>
      <c r="O3866" s="59"/>
      <c r="P3866" s="58" t="s">
        <v>3399</v>
      </c>
      <c r="Q3866" s="60"/>
      <c r="R3866" s="60"/>
      <c r="S3866" s="59"/>
      <c r="T3866" s="58" t="s">
        <v>3400</v>
      </c>
      <c r="U3866" s="59"/>
      <c r="V3866" s="58" t="s">
        <v>53</v>
      </c>
      <c r="W3866" s="60"/>
      <c r="X3866" s="59"/>
    </row>
    <row r="3867" spans="1:24" ht="18.75" customHeight="1">
      <c r="A3867" s="2"/>
      <c r="B3867" s="2"/>
      <c r="C3867" s="2"/>
      <c r="D3867" s="2"/>
      <c r="E3867" s="55" t="s">
        <v>3897</v>
      </c>
      <c r="F3867" s="56"/>
      <c r="G3867" s="56"/>
      <c r="H3867" s="56"/>
      <c r="I3867" s="56"/>
      <c r="J3867" s="56"/>
      <c r="K3867" s="57"/>
      <c r="L3867" s="58" t="s">
        <v>384</v>
      </c>
      <c r="M3867" s="59"/>
      <c r="N3867" s="61">
        <v>1</v>
      </c>
      <c r="O3867" s="62"/>
      <c r="P3867" s="63"/>
      <c r="Q3867" s="64"/>
      <c r="R3867" s="64"/>
      <c r="S3867" s="65"/>
      <c r="T3867" s="63" t="str">
        <f>IF(COUNT(N3867,P3867)=2,ROUND(N3867*P3867,2),"-")</f>
        <v>-</v>
      </c>
      <c r="U3867" s="65"/>
      <c r="V3867" s="55" t="s">
        <v>3898</v>
      </c>
      <c r="W3867" s="56"/>
      <c r="X3867" s="57"/>
    </row>
    <row r="3868" spans="1:24" ht="37.65" customHeight="1">
      <c r="A3868" s="2"/>
      <c r="B3868" s="2"/>
      <c r="C3868" s="2"/>
      <c r="D3868" s="2"/>
      <c r="E3868" s="55" t="s">
        <v>3899</v>
      </c>
      <c r="F3868" s="56"/>
      <c r="G3868" s="56"/>
      <c r="H3868" s="56"/>
      <c r="I3868" s="56"/>
      <c r="J3868" s="56"/>
      <c r="K3868" s="57"/>
      <c r="L3868" s="58" t="s">
        <v>521</v>
      </c>
      <c r="M3868" s="59"/>
      <c r="N3868" s="61">
        <v>20</v>
      </c>
      <c r="O3868" s="62"/>
      <c r="P3868" s="63"/>
      <c r="Q3868" s="64"/>
      <c r="R3868" s="64"/>
      <c r="S3868" s="65"/>
      <c r="T3868" s="63" t="str">
        <f>IF(COUNT(N3868,P3868)=2,ROUND(N3868*P3868,2),"-
-")</f>
        <v>-
-</v>
      </c>
      <c r="U3868" s="65"/>
      <c r="V3868" s="55" t="s">
        <v>3900</v>
      </c>
      <c r="W3868" s="56"/>
      <c r="X3868" s="57"/>
    </row>
    <row r="3869" spans="1:24" ht="18.75" customHeight="1">
      <c r="A3869" s="2"/>
      <c r="B3869" s="2"/>
      <c r="C3869" s="2"/>
      <c r="D3869" s="2"/>
      <c r="E3869" s="55" t="s">
        <v>3904</v>
      </c>
      <c r="F3869" s="56"/>
      <c r="G3869" s="56"/>
      <c r="H3869" s="56"/>
      <c r="I3869" s="56"/>
      <c r="J3869" s="56"/>
      <c r="K3869" s="57"/>
      <c r="L3869" s="58" t="s">
        <v>65</v>
      </c>
      <c r="M3869" s="59"/>
      <c r="N3869" s="61">
        <v>1</v>
      </c>
      <c r="O3869" s="62"/>
      <c r="P3869" s="63"/>
      <c r="Q3869" s="64"/>
      <c r="R3869" s="64"/>
      <c r="S3869" s="65"/>
      <c r="T3869" s="63" t="str">
        <f>IF(COUNT(N3869,P3869)=2,ROUND(N3869*P3869,2),"-")</f>
        <v>-</v>
      </c>
      <c r="U3869" s="65"/>
      <c r="V3869" s="55" t="s">
        <v>3905</v>
      </c>
      <c r="W3869" s="56"/>
      <c r="X3869" s="57"/>
    </row>
    <row r="3870" spans="1:24" ht="18.75" customHeight="1">
      <c r="A3870" s="2"/>
      <c r="B3870" s="2"/>
      <c r="C3870" s="2"/>
      <c r="D3870" s="2"/>
      <c r="E3870" s="55" t="s">
        <v>3906</v>
      </c>
      <c r="F3870" s="56"/>
      <c r="G3870" s="56"/>
      <c r="H3870" s="56"/>
      <c r="I3870" s="56"/>
      <c r="J3870" s="56"/>
      <c r="K3870" s="57"/>
      <c r="L3870" s="58" t="s">
        <v>65</v>
      </c>
      <c r="M3870" s="59"/>
      <c r="N3870" s="61">
        <v>1</v>
      </c>
      <c r="O3870" s="62"/>
      <c r="P3870" s="63"/>
      <c r="Q3870" s="64"/>
      <c r="R3870" s="64"/>
      <c r="S3870" s="65"/>
      <c r="T3870" s="63" t="str">
        <f>IF(COUNT(N3870,P3870)=2,ROUND(N3870*P3870,2),"-")</f>
        <v>-</v>
      </c>
      <c r="U3870" s="65"/>
      <c r="V3870" s="55" t="s">
        <v>3917</v>
      </c>
      <c r="W3870" s="56"/>
      <c r="X3870" s="57"/>
    </row>
    <row r="3871" spans="1:24" ht="18.75" customHeight="1">
      <c r="A3871" s="2"/>
      <c r="B3871" s="2"/>
      <c r="C3871" s="2"/>
      <c r="D3871" s="2"/>
      <c r="E3871" s="55" t="s">
        <v>3407</v>
      </c>
      <c r="F3871" s="56"/>
      <c r="G3871" s="56"/>
      <c r="H3871" s="56"/>
      <c r="I3871" s="56"/>
      <c r="J3871" s="56"/>
      <c r="K3871" s="57"/>
      <c r="L3871" s="58" t="s">
        <v>65</v>
      </c>
      <c r="M3871" s="59"/>
      <c r="N3871" s="61">
        <v>1</v>
      </c>
      <c r="O3871" s="62"/>
      <c r="P3871" s="63" t="str">
        <f>IF(COUNT(T3867,T3868,T3869,T3870)=4,ROUND(SUM(T3867,T3868,T3869,T3870)*0.02,2),"")</f>
        <v/>
      </c>
      <c r="Q3871" s="64"/>
      <c r="R3871" s="64"/>
      <c r="S3871" s="65"/>
      <c r="T3871" s="63" t="str">
        <f>IF(COUNT(N3871,P3871)=2,ROUND(N3871*P3871,2),"-")</f>
        <v>-</v>
      </c>
      <c r="U3871" s="65"/>
      <c r="V3871" s="55" t="s">
        <v>3408</v>
      </c>
      <c r="W3871" s="56"/>
      <c r="X3871" s="57"/>
    </row>
    <row r="3872" spans="1:24" ht="18.899999999999999" customHeight="1">
      <c r="A3872" s="2"/>
      <c r="B3872" s="2"/>
      <c r="C3872" s="2"/>
      <c r="D3872" s="2"/>
      <c r="E3872" s="55" t="s">
        <v>3409</v>
      </c>
      <c r="F3872" s="56"/>
      <c r="G3872" s="56"/>
      <c r="H3872" s="56"/>
      <c r="I3872" s="56"/>
      <c r="J3872" s="56"/>
      <c r="K3872" s="57"/>
      <c r="L3872" s="58" t="s">
        <v>384</v>
      </c>
      <c r="M3872" s="59"/>
      <c r="N3872" s="61">
        <v>1</v>
      </c>
      <c r="O3872" s="62"/>
      <c r="P3872" s="66"/>
      <c r="Q3872" s="67"/>
      <c r="R3872" s="67"/>
      <c r="S3872" s="68"/>
      <c r="T3872" s="63" t="str">
        <f>IF(COUNT(T3867,T3868,T3869,T3870,T3871)=5,SUM(T3867,T3868,T3869,T3870,T3871),"-")</f>
        <v>-</v>
      </c>
      <c r="U3872" s="65"/>
      <c r="V3872" s="55"/>
      <c r="W3872" s="56"/>
      <c r="X3872" s="57"/>
    </row>
    <row r="3873" spans="1:24" ht="18.75" customHeight="1">
      <c r="A3873" s="2"/>
      <c r="B3873" s="2"/>
      <c r="C3873" s="2"/>
      <c r="D3873" s="2"/>
      <c r="E3873" s="55"/>
      <c r="F3873" s="56"/>
      <c r="G3873" s="56"/>
      <c r="H3873" s="56"/>
      <c r="I3873" s="56"/>
      <c r="J3873" s="56"/>
      <c r="K3873" s="57"/>
      <c r="L3873" s="58"/>
      <c r="M3873" s="59"/>
      <c r="N3873" s="69"/>
      <c r="O3873" s="70"/>
      <c r="P3873" s="69"/>
      <c r="Q3873" s="71"/>
      <c r="R3873" s="71"/>
      <c r="S3873" s="70"/>
      <c r="T3873" s="69"/>
      <c r="U3873" s="70"/>
      <c r="V3873" s="55"/>
      <c r="W3873" s="56"/>
      <c r="X3873" s="57"/>
    </row>
    <row r="3874" spans="1:24" ht="18.75" customHeight="1">
      <c r="A3874" s="2"/>
      <c r="B3874" s="2"/>
      <c r="C3874" s="2"/>
      <c r="D3874" s="2"/>
      <c r="E3874" s="55"/>
      <c r="F3874" s="56"/>
      <c r="G3874" s="56"/>
      <c r="H3874" s="56"/>
      <c r="I3874" s="56"/>
      <c r="J3874" s="56"/>
      <c r="K3874" s="57"/>
      <c r="L3874" s="58"/>
      <c r="M3874" s="59"/>
      <c r="N3874" s="69"/>
      <c r="O3874" s="70"/>
      <c r="P3874" s="69"/>
      <c r="Q3874" s="71"/>
      <c r="R3874" s="71"/>
      <c r="S3874" s="70"/>
      <c r="T3874" s="69"/>
      <c r="U3874" s="70"/>
      <c r="V3874" s="55"/>
      <c r="W3874" s="56"/>
      <c r="X3874" s="57"/>
    </row>
    <row r="3875" spans="1:24" ht="18.75" customHeight="1">
      <c r="A3875" s="2"/>
      <c r="B3875" s="2"/>
      <c r="C3875" s="2"/>
      <c r="D3875" s="2"/>
      <c r="E3875" s="55"/>
      <c r="F3875" s="56"/>
      <c r="G3875" s="56"/>
      <c r="H3875" s="56"/>
      <c r="I3875" s="56"/>
      <c r="J3875" s="56"/>
      <c r="K3875" s="57"/>
      <c r="L3875" s="58"/>
      <c r="M3875" s="59"/>
      <c r="N3875" s="69"/>
      <c r="O3875" s="70"/>
      <c r="P3875" s="69"/>
      <c r="Q3875" s="71"/>
      <c r="R3875" s="71"/>
      <c r="S3875" s="70"/>
      <c r="T3875" s="69"/>
      <c r="U3875" s="70"/>
      <c r="V3875" s="55"/>
      <c r="W3875" s="56"/>
      <c r="X3875" s="57"/>
    </row>
    <row r="3876" spans="1:24" ht="18.75" customHeight="1">
      <c r="A3876" s="2"/>
      <c r="B3876" s="2"/>
      <c r="C3876" s="2"/>
      <c r="D3876" s="2"/>
      <c r="E3876" s="55"/>
      <c r="F3876" s="56"/>
      <c r="G3876" s="56"/>
      <c r="H3876" s="56"/>
      <c r="I3876" s="56"/>
      <c r="J3876" s="56"/>
      <c r="K3876" s="57"/>
      <c r="L3876" s="58"/>
      <c r="M3876" s="59"/>
      <c r="N3876" s="69"/>
      <c r="O3876" s="70"/>
      <c r="P3876" s="69"/>
      <c r="Q3876" s="71"/>
      <c r="R3876" s="71"/>
      <c r="S3876" s="70"/>
      <c r="T3876" s="69"/>
      <c r="U3876" s="70"/>
      <c r="V3876" s="55"/>
      <c r="W3876" s="56"/>
      <c r="X3876" s="57"/>
    </row>
    <row r="3877" spans="1:24" ht="18.75" customHeight="1">
      <c r="A3877" s="2"/>
      <c r="B3877" s="2"/>
      <c r="C3877" s="2"/>
      <c r="D3877" s="2"/>
      <c r="E3877" s="55"/>
      <c r="F3877" s="56"/>
      <c r="G3877" s="56"/>
      <c r="H3877" s="56"/>
      <c r="I3877" s="56"/>
      <c r="J3877" s="56"/>
      <c r="K3877" s="57"/>
      <c r="L3877" s="58"/>
      <c r="M3877" s="59"/>
      <c r="N3877" s="69"/>
      <c r="O3877" s="70"/>
      <c r="P3877" s="69"/>
      <c r="Q3877" s="71"/>
      <c r="R3877" s="71"/>
      <c r="S3877" s="70"/>
      <c r="T3877" s="69"/>
      <c r="U3877" s="70"/>
      <c r="V3877" s="55"/>
      <c r="W3877" s="56"/>
      <c r="X3877" s="57"/>
    </row>
    <row r="3878" spans="1:24" ht="37.65" customHeight="1">
      <c r="A3878" s="2"/>
      <c r="B3878" s="2"/>
      <c r="C3878" s="2"/>
      <c r="D3878" s="2"/>
      <c r="E3878" s="55" t="s">
        <v>3410</v>
      </c>
      <c r="F3878" s="56"/>
      <c r="G3878" s="56"/>
      <c r="H3878" s="56"/>
      <c r="I3878" s="56"/>
      <c r="J3878" s="56"/>
      <c r="K3878" s="56"/>
      <c r="L3878" s="56"/>
      <c r="M3878" s="57"/>
      <c r="N3878" s="58" t="s">
        <v>3799</v>
      </c>
      <c r="O3878" s="60"/>
      <c r="P3878" s="60"/>
      <c r="Q3878" s="60"/>
      <c r="R3878" s="60"/>
      <c r="S3878" s="59"/>
      <c r="T3878" s="72" t="str">
        <f>IF(COUNT(T3872,N3872)=2,IF(N3872=0,"-",ROUND(T3872/N3872,2)),"-")</f>
        <v>-</v>
      </c>
      <c r="U3878" s="73"/>
      <c r="V3878" s="55"/>
      <c r="W3878" s="56"/>
      <c r="X3878" s="57"/>
    </row>
    <row r="3879" spans="1:24" ht="31.5" customHeight="1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</row>
    <row r="3880" spans="1:24" ht="12" customHeight="1">
      <c r="A3880" s="2"/>
      <c r="B3880" s="2"/>
      <c r="C3880" s="75" t="s">
        <v>42</v>
      </c>
      <c r="D3880" s="75"/>
      <c r="E3880" s="75"/>
      <c r="F3880" s="75"/>
      <c r="G3880" s="75"/>
      <c r="H3880" s="2"/>
      <c r="I3880" s="75" t="s">
        <v>43</v>
      </c>
      <c r="J3880" s="75"/>
      <c r="K3880" s="2"/>
      <c r="L3880" s="2"/>
      <c r="M3880" s="75" t="s">
        <v>44</v>
      </c>
      <c r="N3880" s="75"/>
      <c r="O3880" s="2"/>
      <c r="P3880" s="2"/>
      <c r="Q3880" s="10" t="s">
        <v>43</v>
      </c>
      <c r="R3880" s="2"/>
      <c r="S3880" s="2"/>
      <c r="T3880" s="2"/>
      <c r="U3880" s="2"/>
      <c r="V3880" s="2"/>
      <c r="W3880" s="2"/>
      <c r="X3880" s="2"/>
    </row>
    <row r="3881" spans="1:24" ht="6.45" customHeight="1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</row>
    <row r="3882" spans="1:24" ht="20.85" customHeight="1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</row>
    <row r="3883" spans="1:24" ht="18" customHeight="1">
      <c r="A3883" s="74" t="s">
        <v>0</v>
      </c>
      <c r="B3883" s="74"/>
      <c r="C3883" s="74"/>
      <c r="D3883" s="74"/>
      <c r="E3883" s="74"/>
      <c r="F3883" s="74"/>
      <c r="G3883" s="74"/>
      <c r="H3883" s="74"/>
      <c r="I3883" s="74"/>
      <c r="J3883" s="74"/>
      <c r="K3883" s="74"/>
      <c r="L3883" s="74"/>
      <c r="M3883" s="74"/>
      <c r="N3883" s="74"/>
      <c r="O3883" s="74"/>
      <c r="P3883" s="74"/>
      <c r="Q3883" s="74"/>
      <c r="R3883" s="74"/>
      <c r="S3883" s="74"/>
      <c r="T3883" s="74"/>
      <c r="U3883" s="74"/>
      <c r="V3883" s="74"/>
      <c r="W3883" s="74"/>
      <c r="X3883" s="74"/>
    </row>
    <row r="3884" spans="1:24" ht="6" customHeight="1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</row>
    <row r="3885" spans="1:24" ht="18" customHeight="1">
      <c r="A3885" s="74" t="s">
        <v>3387</v>
      </c>
      <c r="B3885" s="74"/>
      <c r="C3885" s="74"/>
      <c r="D3885" s="74"/>
      <c r="E3885" s="74"/>
      <c r="F3885" s="74"/>
      <c r="G3885" s="74"/>
      <c r="H3885" s="74"/>
      <c r="I3885" s="74"/>
      <c r="J3885" s="74"/>
      <c r="K3885" s="74"/>
      <c r="L3885" s="74"/>
      <c r="M3885" s="74"/>
      <c r="N3885" s="74"/>
      <c r="O3885" s="74"/>
      <c r="P3885" s="74"/>
      <c r="Q3885" s="74"/>
      <c r="R3885" s="74"/>
      <c r="S3885" s="74"/>
      <c r="T3885" s="74"/>
      <c r="U3885" s="74"/>
      <c r="V3885" s="74"/>
      <c r="W3885" s="74"/>
      <c r="X3885" s="74"/>
    </row>
    <row r="3886" spans="1:24" ht="4.05" customHeight="1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</row>
    <row r="3887" spans="1:24" ht="12" customHeight="1">
      <c r="A3887" s="2"/>
      <c r="B3887" s="2"/>
      <c r="C3887" s="2"/>
      <c r="D3887" s="2"/>
      <c r="E3887" s="2"/>
      <c r="F3887" s="75" t="s">
        <v>3388</v>
      </c>
      <c r="G3887" s="75"/>
      <c r="H3887" s="75"/>
      <c r="I3887" s="75"/>
      <c r="J3887" s="75"/>
      <c r="K3887" s="75"/>
      <c r="L3887" s="75"/>
      <c r="M3887" s="75"/>
      <c r="N3887" s="75"/>
      <c r="O3887" s="75"/>
      <c r="P3887" s="75"/>
      <c r="Q3887" s="75"/>
      <c r="R3887" s="75"/>
      <c r="S3887" s="2"/>
      <c r="T3887" s="2"/>
      <c r="U3887" s="2"/>
      <c r="V3887" s="2"/>
      <c r="W3887" s="2"/>
      <c r="X3887" s="2"/>
    </row>
    <row r="3888" spans="1:24" ht="1.05" customHeight="1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</row>
    <row r="3889" spans="1:24" ht="2.7" customHeight="1">
      <c r="A3889" s="2"/>
      <c r="B3889" s="2"/>
      <c r="C3889" s="2"/>
      <c r="D3889" s="2"/>
      <c r="E3889" s="2"/>
      <c r="F3889" s="75" t="s">
        <v>3389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</row>
    <row r="3890" spans="1:24" ht="9.15" customHeight="1">
      <c r="A3890" s="2"/>
      <c r="B3890" s="2"/>
      <c r="C3890" s="2"/>
      <c r="D3890" s="2"/>
      <c r="E3890" s="2"/>
      <c r="F3890" s="75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76" t="s">
        <v>2</v>
      </c>
      <c r="V3890" s="76"/>
      <c r="W3890" s="76"/>
      <c r="X3890" s="76"/>
    </row>
    <row r="3891" spans="1:24" ht="2.7" customHeight="1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76"/>
      <c r="V3891" s="76"/>
      <c r="W3891" s="76"/>
      <c r="X3891" s="76"/>
    </row>
    <row r="3892" spans="1:24" ht="0.45" customHeight="1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</row>
    <row r="3893" spans="1:24" ht="2.1" customHeight="1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75" t="s">
        <v>3935</v>
      </c>
      <c r="V3893" s="75"/>
      <c r="W3893" s="75"/>
      <c r="X3893" s="2"/>
    </row>
    <row r="3894" spans="1:24" ht="9.75" customHeight="1">
      <c r="A3894" s="2"/>
      <c r="B3894" s="75" t="s">
        <v>3391</v>
      </c>
      <c r="C3894" s="75"/>
      <c r="D3894" s="2"/>
      <c r="E3894" s="2"/>
      <c r="F3894" s="75" t="s">
        <v>3392</v>
      </c>
      <c r="G3894" s="75"/>
      <c r="H3894" s="75"/>
      <c r="I3894" s="75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75"/>
      <c r="V3894" s="75"/>
      <c r="W3894" s="75"/>
      <c r="X3894" s="2"/>
    </row>
    <row r="3895" spans="1:24" ht="2.1" customHeight="1">
      <c r="A3895" s="2"/>
      <c r="B3895" s="75"/>
      <c r="C3895" s="75"/>
      <c r="D3895" s="2"/>
      <c r="E3895" s="2"/>
      <c r="F3895" s="75"/>
      <c r="G3895" s="75"/>
      <c r="H3895" s="75"/>
      <c r="I3895" s="75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</row>
    <row r="3896" spans="1:24" ht="1.8" customHeight="1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</row>
    <row r="3897" spans="1:24" ht="36.75" customHeight="1">
      <c r="A3897" s="49" t="s">
        <v>486</v>
      </c>
      <c r="B3897" s="50"/>
      <c r="C3897" s="50"/>
      <c r="D3897" s="51"/>
      <c r="E3897" s="49" t="s">
        <v>3936</v>
      </c>
      <c r="F3897" s="50"/>
      <c r="G3897" s="50"/>
      <c r="H3897" s="50"/>
      <c r="I3897" s="50"/>
      <c r="J3897" s="50"/>
      <c r="K3897" s="50"/>
      <c r="L3897" s="50"/>
      <c r="M3897" s="51"/>
      <c r="N3897" s="52" t="s">
        <v>3775</v>
      </c>
      <c r="O3897" s="53"/>
      <c r="P3897" s="53"/>
      <c r="Q3897" s="53"/>
      <c r="R3897" s="53"/>
      <c r="S3897" s="54"/>
      <c r="T3897" s="49" t="s">
        <v>3937</v>
      </c>
      <c r="U3897" s="50"/>
      <c r="V3897" s="50"/>
      <c r="W3897" s="50"/>
      <c r="X3897" s="51"/>
    </row>
    <row r="3898" spans="1:24" ht="18.75" customHeight="1">
      <c r="A3898" s="2"/>
      <c r="B3898" s="2"/>
      <c r="C3898" s="2"/>
      <c r="D3898" s="2"/>
      <c r="E3898" s="55" t="s">
        <v>3396</v>
      </c>
      <c r="F3898" s="56"/>
      <c r="G3898" s="56"/>
      <c r="H3898" s="56"/>
      <c r="I3898" s="56"/>
      <c r="J3898" s="56"/>
      <c r="K3898" s="57"/>
      <c r="L3898" s="58" t="s">
        <v>3397</v>
      </c>
      <c r="M3898" s="59"/>
      <c r="N3898" s="58" t="s">
        <v>3398</v>
      </c>
      <c r="O3898" s="59"/>
      <c r="P3898" s="58" t="s">
        <v>3399</v>
      </c>
      <c r="Q3898" s="60"/>
      <c r="R3898" s="60"/>
      <c r="S3898" s="59"/>
      <c r="T3898" s="58" t="s">
        <v>3400</v>
      </c>
      <c r="U3898" s="59"/>
      <c r="V3898" s="58" t="s">
        <v>53</v>
      </c>
      <c r="W3898" s="60"/>
      <c r="X3898" s="59"/>
    </row>
    <row r="3899" spans="1:24" ht="18.75" customHeight="1">
      <c r="A3899" s="2"/>
      <c r="B3899" s="2"/>
      <c r="C3899" s="2"/>
      <c r="D3899" s="2"/>
      <c r="E3899" s="55" t="s">
        <v>3897</v>
      </c>
      <c r="F3899" s="56"/>
      <c r="G3899" s="56"/>
      <c r="H3899" s="56"/>
      <c r="I3899" s="56"/>
      <c r="J3899" s="56"/>
      <c r="K3899" s="57"/>
      <c r="L3899" s="58" t="s">
        <v>384</v>
      </c>
      <c r="M3899" s="59"/>
      <c r="N3899" s="61">
        <v>1</v>
      </c>
      <c r="O3899" s="62"/>
      <c r="P3899" s="63"/>
      <c r="Q3899" s="64"/>
      <c r="R3899" s="64"/>
      <c r="S3899" s="65"/>
      <c r="T3899" s="63" t="str">
        <f>IF(COUNT(N3899,P3899)=2,ROUND(N3899*P3899,2),"-")</f>
        <v>-</v>
      </c>
      <c r="U3899" s="65"/>
      <c r="V3899" s="55" t="s">
        <v>3898</v>
      </c>
      <c r="W3899" s="56"/>
      <c r="X3899" s="57"/>
    </row>
    <row r="3900" spans="1:24" ht="37.65" customHeight="1">
      <c r="A3900" s="2"/>
      <c r="B3900" s="2"/>
      <c r="C3900" s="2"/>
      <c r="D3900" s="2"/>
      <c r="E3900" s="55" t="s">
        <v>3899</v>
      </c>
      <c r="F3900" s="56"/>
      <c r="G3900" s="56"/>
      <c r="H3900" s="56"/>
      <c r="I3900" s="56"/>
      <c r="J3900" s="56"/>
      <c r="K3900" s="57"/>
      <c r="L3900" s="58" t="s">
        <v>521</v>
      </c>
      <c r="M3900" s="59"/>
      <c r="N3900" s="61">
        <v>50</v>
      </c>
      <c r="O3900" s="62"/>
      <c r="P3900" s="63"/>
      <c r="Q3900" s="64"/>
      <c r="R3900" s="64"/>
      <c r="S3900" s="65"/>
      <c r="T3900" s="63" t="str">
        <f>IF(COUNT(N3900,P3900)=2,ROUND(N3900*P3900,2),"-
-")</f>
        <v>-
-</v>
      </c>
      <c r="U3900" s="65"/>
      <c r="V3900" s="55" t="s">
        <v>3900</v>
      </c>
      <c r="W3900" s="56"/>
      <c r="X3900" s="57"/>
    </row>
    <row r="3901" spans="1:24" ht="18.75" customHeight="1">
      <c r="A3901" s="2"/>
      <c r="B3901" s="2"/>
      <c r="C3901" s="2"/>
      <c r="D3901" s="2"/>
      <c r="E3901" s="55" t="s">
        <v>3904</v>
      </c>
      <c r="F3901" s="56"/>
      <c r="G3901" s="56"/>
      <c r="H3901" s="56"/>
      <c r="I3901" s="56"/>
      <c r="J3901" s="56"/>
      <c r="K3901" s="57"/>
      <c r="L3901" s="58" t="s">
        <v>65</v>
      </c>
      <c r="M3901" s="59"/>
      <c r="N3901" s="61">
        <v>1</v>
      </c>
      <c r="O3901" s="62"/>
      <c r="P3901" s="63"/>
      <c r="Q3901" s="64"/>
      <c r="R3901" s="64"/>
      <c r="S3901" s="65"/>
      <c r="T3901" s="63" t="str">
        <f>IF(COUNT(N3901,P3901)=2,ROUND(N3901*P3901,2),"-")</f>
        <v>-</v>
      </c>
      <c r="U3901" s="65"/>
      <c r="V3901" s="55" t="s">
        <v>3905</v>
      </c>
      <c r="W3901" s="56"/>
      <c r="X3901" s="57"/>
    </row>
    <row r="3902" spans="1:24" ht="18.75" customHeight="1">
      <c r="A3902" s="2"/>
      <c r="B3902" s="2"/>
      <c r="C3902" s="2"/>
      <c r="D3902" s="2"/>
      <c r="E3902" s="55" t="s">
        <v>3906</v>
      </c>
      <c r="F3902" s="56"/>
      <c r="G3902" s="56"/>
      <c r="H3902" s="56"/>
      <c r="I3902" s="56"/>
      <c r="J3902" s="56"/>
      <c r="K3902" s="57"/>
      <c r="L3902" s="58" t="s">
        <v>65</v>
      </c>
      <c r="M3902" s="59"/>
      <c r="N3902" s="61">
        <v>1</v>
      </c>
      <c r="O3902" s="62"/>
      <c r="P3902" s="63"/>
      <c r="Q3902" s="64"/>
      <c r="R3902" s="64"/>
      <c r="S3902" s="65"/>
      <c r="T3902" s="63" t="str">
        <f>IF(COUNT(N3902,P3902)=2,ROUND(N3902*P3902,2),"-")</f>
        <v>-</v>
      </c>
      <c r="U3902" s="65"/>
      <c r="V3902" s="55" t="s">
        <v>3917</v>
      </c>
      <c r="W3902" s="56"/>
      <c r="X3902" s="57"/>
    </row>
    <row r="3903" spans="1:24" ht="18.75" customHeight="1">
      <c r="A3903" s="2"/>
      <c r="B3903" s="2"/>
      <c r="C3903" s="2"/>
      <c r="D3903" s="2"/>
      <c r="E3903" s="55" t="s">
        <v>3407</v>
      </c>
      <c r="F3903" s="56"/>
      <c r="G3903" s="56"/>
      <c r="H3903" s="56"/>
      <c r="I3903" s="56"/>
      <c r="J3903" s="56"/>
      <c r="K3903" s="57"/>
      <c r="L3903" s="58" t="s">
        <v>65</v>
      </c>
      <c r="M3903" s="59"/>
      <c r="N3903" s="61">
        <v>1</v>
      </c>
      <c r="O3903" s="62"/>
      <c r="P3903" s="63" t="str">
        <f>IF(COUNT(T3899,T3900,T3901,T3902)=4,ROUND(SUM(T3899,T3900,T3901,T3902)*0.02,2),"")</f>
        <v/>
      </c>
      <c r="Q3903" s="64"/>
      <c r="R3903" s="64"/>
      <c r="S3903" s="65"/>
      <c r="T3903" s="63" t="str">
        <f>IF(COUNT(N3903,P3903)=2,ROUND(N3903*P3903,2),"-")</f>
        <v>-</v>
      </c>
      <c r="U3903" s="65"/>
      <c r="V3903" s="55" t="s">
        <v>3408</v>
      </c>
      <c r="W3903" s="56"/>
      <c r="X3903" s="57"/>
    </row>
    <row r="3904" spans="1:24" ht="18.899999999999999" customHeight="1">
      <c r="A3904" s="2"/>
      <c r="B3904" s="2"/>
      <c r="C3904" s="2"/>
      <c r="D3904" s="2"/>
      <c r="E3904" s="55" t="s">
        <v>3409</v>
      </c>
      <c r="F3904" s="56"/>
      <c r="G3904" s="56"/>
      <c r="H3904" s="56"/>
      <c r="I3904" s="56"/>
      <c r="J3904" s="56"/>
      <c r="K3904" s="57"/>
      <c r="L3904" s="58" t="s">
        <v>384</v>
      </c>
      <c r="M3904" s="59"/>
      <c r="N3904" s="61">
        <v>1</v>
      </c>
      <c r="O3904" s="62"/>
      <c r="P3904" s="66"/>
      <c r="Q3904" s="67"/>
      <c r="R3904" s="67"/>
      <c r="S3904" s="68"/>
      <c r="T3904" s="63" t="str">
        <f>IF(COUNT(T3899,T3900,T3901,T3902,T3903)=5,SUM(T3899,T3900,T3901,T3902,T3903),"-")</f>
        <v>-</v>
      </c>
      <c r="U3904" s="65"/>
      <c r="V3904" s="55"/>
      <c r="W3904" s="56"/>
      <c r="X3904" s="57"/>
    </row>
    <row r="3905" spans="1:24" ht="18.75" customHeight="1">
      <c r="A3905" s="2"/>
      <c r="B3905" s="2"/>
      <c r="C3905" s="2"/>
      <c r="D3905" s="2"/>
      <c r="E3905" s="55"/>
      <c r="F3905" s="56"/>
      <c r="G3905" s="56"/>
      <c r="H3905" s="56"/>
      <c r="I3905" s="56"/>
      <c r="J3905" s="56"/>
      <c r="K3905" s="57"/>
      <c r="L3905" s="58"/>
      <c r="M3905" s="59"/>
      <c r="N3905" s="69"/>
      <c r="O3905" s="70"/>
      <c r="P3905" s="69"/>
      <c r="Q3905" s="71"/>
      <c r="R3905" s="71"/>
      <c r="S3905" s="70"/>
      <c r="T3905" s="69"/>
      <c r="U3905" s="70"/>
      <c r="V3905" s="55"/>
      <c r="W3905" s="56"/>
      <c r="X3905" s="57"/>
    </row>
    <row r="3906" spans="1:24" ht="18.75" customHeight="1">
      <c r="A3906" s="2"/>
      <c r="B3906" s="2"/>
      <c r="C3906" s="2"/>
      <c r="D3906" s="2"/>
      <c r="E3906" s="55"/>
      <c r="F3906" s="56"/>
      <c r="G3906" s="56"/>
      <c r="H3906" s="56"/>
      <c r="I3906" s="56"/>
      <c r="J3906" s="56"/>
      <c r="K3906" s="57"/>
      <c r="L3906" s="58"/>
      <c r="M3906" s="59"/>
      <c r="N3906" s="69"/>
      <c r="O3906" s="70"/>
      <c r="P3906" s="69"/>
      <c r="Q3906" s="71"/>
      <c r="R3906" s="71"/>
      <c r="S3906" s="70"/>
      <c r="T3906" s="69"/>
      <c r="U3906" s="70"/>
      <c r="V3906" s="55"/>
      <c r="W3906" s="56"/>
      <c r="X3906" s="57"/>
    </row>
    <row r="3907" spans="1:24" ht="18.75" customHeight="1">
      <c r="A3907" s="2"/>
      <c r="B3907" s="2"/>
      <c r="C3907" s="2"/>
      <c r="D3907" s="2"/>
      <c r="E3907" s="55"/>
      <c r="F3907" s="56"/>
      <c r="G3907" s="56"/>
      <c r="H3907" s="56"/>
      <c r="I3907" s="56"/>
      <c r="J3907" s="56"/>
      <c r="K3907" s="57"/>
      <c r="L3907" s="58"/>
      <c r="M3907" s="59"/>
      <c r="N3907" s="69"/>
      <c r="O3907" s="70"/>
      <c r="P3907" s="69"/>
      <c r="Q3907" s="71"/>
      <c r="R3907" s="71"/>
      <c r="S3907" s="70"/>
      <c r="T3907" s="69"/>
      <c r="U3907" s="70"/>
      <c r="V3907" s="55"/>
      <c r="W3907" s="56"/>
      <c r="X3907" s="57"/>
    </row>
    <row r="3908" spans="1:24" ht="18.75" customHeight="1">
      <c r="A3908" s="2"/>
      <c r="B3908" s="2"/>
      <c r="C3908" s="2"/>
      <c r="D3908" s="2"/>
      <c r="E3908" s="55"/>
      <c r="F3908" s="56"/>
      <c r="G3908" s="56"/>
      <c r="H3908" s="56"/>
      <c r="I3908" s="56"/>
      <c r="J3908" s="56"/>
      <c r="K3908" s="57"/>
      <c r="L3908" s="58"/>
      <c r="M3908" s="59"/>
      <c r="N3908" s="69"/>
      <c r="O3908" s="70"/>
      <c r="P3908" s="69"/>
      <c r="Q3908" s="71"/>
      <c r="R3908" s="71"/>
      <c r="S3908" s="70"/>
      <c r="T3908" s="69"/>
      <c r="U3908" s="70"/>
      <c r="V3908" s="55"/>
      <c r="W3908" s="56"/>
      <c r="X3908" s="57"/>
    </row>
    <row r="3909" spans="1:24" ht="18.75" customHeight="1">
      <c r="A3909" s="2"/>
      <c r="B3909" s="2"/>
      <c r="C3909" s="2"/>
      <c r="D3909" s="2"/>
      <c r="E3909" s="55"/>
      <c r="F3909" s="56"/>
      <c r="G3909" s="56"/>
      <c r="H3909" s="56"/>
      <c r="I3909" s="56"/>
      <c r="J3909" s="56"/>
      <c r="K3909" s="57"/>
      <c r="L3909" s="58"/>
      <c r="M3909" s="59"/>
      <c r="N3909" s="69"/>
      <c r="O3909" s="70"/>
      <c r="P3909" s="69"/>
      <c r="Q3909" s="71"/>
      <c r="R3909" s="71"/>
      <c r="S3909" s="70"/>
      <c r="T3909" s="69"/>
      <c r="U3909" s="70"/>
      <c r="V3909" s="55"/>
      <c r="W3909" s="56"/>
      <c r="X3909" s="57"/>
    </row>
    <row r="3910" spans="1:24" ht="37.65" customHeight="1">
      <c r="A3910" s="2"/>
      <c r="B3910" s="2"/>
      <c r="C3910" s="2"/>
      <c r="D3910" s="2"/>
      <c r="E3910" s="55" t="s">
        <v>3410</v>
      </c>
      <c r="F3910" s="56"/>
      <c r="G3910" s="56"/>
      <c r="H3910" s="56"/>
      <c r="I3910" s="56"/>
      <c r="J3910" s="56"/>
      <c r="K3910" s="56"/>
      <c r="L3910" s="56"/>
      <c r="M3910" s="57"/>
      <c r="N3910" s="58" t="s">
        <v>3799</v>
      </c>
      <c r="O3910" s="60"/>
      <c r="P3910" s="60"/>
      <c r="Q3910" s="60"/>
      <c r="R3910" s="60"/>
      <c r="S3910" s="59"/>
      <c r="T3910" s="72" t="str">
        <f>IF(COUNT(T3904,N3904)=2,IF(N3904=0,"-",ROUND(T3904/N3904,2)),"-")</f>
        <v>-</v>
      </c>
      <c r="U3910" s="73"/>
      <c r="V3910" s="55"/>
      <c r="W3910" s="56"/>
      <c r="X3910" s="57"/>
    </row>
    <row r="3911" spans="1:24" ht="36.75" customHeight="1">
      <c r="A3911" s="49" t="s">
        <v>491</v>
      </c>
      <c r="B3911" s="50"/>
      <c r="C3911" s="50"/>
      <c r="D3911" s="51"/>
      <c r="E3911" s="49" t="s">
        <v>3938</v>
      </c>
      <c r="F3911" s="50"/>
      <c r="G3911" s="50"/>
      <c r="H3911" s="50"/>
      <c r="I3911" s="50"/>
      <c r="J3911" s="50"/>
      <c r="K3911" s="50"/>
      <c r="L3911" s="50"/>
      <c r="M3911" s="51"/>
      <c r="N3911" s="52" t="s">
        <v>3775</v>
      </c>
      <c r="O3911" s="53"/>
      <c r="P3911" s="53"/>
      <c r="Q3911" s="53"/>
      <c r="R3911" s="53"/>
      <c r="S3911" s="54"/>
      <c r="T3911" s="49" t="s">
        <v>3939</v>
      </c>
      <c r="U3911" s="50"/>
      <c r="V3911" s="50"/>
      <c r="W3911" s="50"/>
      <c r="X3911" s="51"/>
    </row>
    <row r="3912" spans="1:24" ht="18.75" customHeight="1">
      <c r="A3912" s="2"/>
      <c r="B3912" s="2"/>
      <c r="C3912" s="2"/>
      <c r="D3912" s="2"/>
      <c r="E3912" s="55" t="s">
        <v>3396</v>
      </c>
      <c r="F3912" s="56"/>
      <c r="G3912" s="56"/>
      <c r="H3912" s="56"/>
      <c r="I3912" s="56"/>
      <c r="J3912" s="56"/>
      <c r="K3912" s="57"/>
      <c r="L3912" s="58" t="s">
        <v>3397</v>
      </c>
      <c r="M3912" s="59"/>
      <c r="N3912" s="58" t="s">
        <v>3398</v>
      </c>
      <c r="O3912" s="59"/>
      <c r="P3912" s="58" t="s">
        <v>3399</v>
      </c>
      <c r="Q3912" s="60"/>
      <c r="R3912" s="60"/>
      <c r="S3912" s="59"/>
      <c r="T3912" s="58" t="s">
        <v>3400</v>
      </c>
      <c r="U3912" s="59"/>
      <c r="V3912" s="58" t="s">
        <v>53</v>
      </c>
      <c r="W3912" s="60"/>
      <c r="X3912" s="59"/>
    </row>
    <row r="3913" spans="1:24" ht="18.75" customHeight="1">
      <c r="A3913" s="2"/>
      <c r="B3913" s="2"/>
      <c r="C3913" s="2"/>
      <c r="D3913" s="2"/>
      <c r="E3913" s="55" t="s">
        <v>3897</v>
      </c>
      <c r="F3913" s="56"/>
      <c r="G3913" s="56"/>
      <c r="H3913" s="56"/>
      <c r="I3913" s="56"/>
      <c r="J3913" s="56"/>
      <c r="K3913" s="57"/>
      <c r="L3913" s="58" t="s">
        <v>384</v>
      </c>
      <c r="M3913" s="59"/>
      <c r="N3913" s="61">
        <v>1</v>
      </c>
      <c r="O3913" s="62"/>
      <c r="P3913" s="63"/>
      <c r="Q3913" s="64"/>
      <c r="R3913" s="64"/>
      <c r="S3913" s="65"/>
      <c r="T3913" s="63" t="str">
        <f>IF(COUNT(N3913,P3913)=2,ROUND(N3913*P3913,2),"-")</f>
        <v>-</v>
      </c>
      <c r="U3913" s="65"/>
      <c r="V3913" s="55" t="s">
        <v>3898</v>
      </c>
      <c r="W3913" s="56"/>
      <c r="X3913" s="57"/>
    </row>
    <row r="3914" spans="1:24" ht="37.65" customHeight="1">
      <c r="A3914" s="2"/>
      <c r="B3914" s="2"/>
      <c r="C3914" s="2"/>
      <c r="D3914" s="2"/>
      <c r="E3914" s="55" t="s">
        <v>3899</v>
      </c>
      <c r="F3914" s="56"/>
      <c r="G3914" s="56"/>
      <c r="H3914" s="56"/>
      <c r="I3914" s="56"/>
      <c r="J3914" s="56"/>
      <c r="K3914" s="57"/>
      <c r="L3914" s="58" t="s">
        <v>521</v>
      </c>
      <c r="M3914" s="59"/>
      <c r="N3914" s="61">
        <v>47</v>
      </c>
      <c r="O3914" s="62"/>
      <c r="P3914" s="63"/>
      <c r="Q3914" s="64"/>
      <c r="R3914" s="64"/>
      <c r="S3914" s="65"/>
      <c r="T3914" s="63" t="str">
        <f>IF(COUNT(N3914,P3914)=2,ROUND(N3914*P3914,2),"-
-")</f>
        <v>-
-</v>
      </c>
      <c r="U3914" s="65"/>
      <c r="V3914" s="55" t="s">
        <v>3900</v>
      </c>
      <c r="W3914" s="56"/>
      <c r="X3914" s="57"/>
    </row>
    <row r="3915" spans="1:24" ht="18.75" customHeight="1">
      <c r="A3915" s="2"/>
      <c r="B3915" s="2"/>
      <c r="C3915" s="2"/>
      <c r="D3915" s="2"/>
      <c r="E3915" s="55" t="s">
        <v>3904</v>
      </c>
      <c r="F3915" s="56"/>
      <c r="G3915" s="56"/>
      <c r="H3915" s="56"/>
      <c r="I3915" s="56"/>
      <c r="J3915" s="56"/>
      <c r="K3915" s="57"/>
      <c r="L3915" s="58" t="s">
        <v>65</v>
      </c>
      <c r="M3915" s="59"/>
      <c r="N3915" s="61">
        <v>1</v>
      </c>
      <c r="O3915" s="62"/>
      <c r="P3915" s="63"/>
      <c r="Q3915" s="64"/>
      <c r="R3915" s="64"/>
      <c r="S3915" s="65"/>
      <c r="T3915" s="63" t="str">
        <f>IF(COUNT(N3915,P3915)=2,ROUND(N3915*P3915,2),"-")</f>
        <v>-</v>
      </c>
      <c r="U3915" s="65"/>
      <c r="V3915" s="55" t="s">
        <v>3905</v>
      </c>
      <c r="W3915" s="56"/>
      <c r="X3915" s="57"/>
    </row>
    <row r="3916" spans="1:24" ht="18.75" customHeight="1">
      <c r="A3916" s="2"/>
      <c r="B3916" s="2"/>
      <c r="C3916" s="2"/>
      <c r="D3916" s="2"/>
      <c r="E3916" s="55" t="s">
        <v>3906</v>
      </c>
      <c r="F3916" s="56"/>
      <c r="G3916" s="56"/>
      <c r="H3916" s="56"/>
      <c r="I3916" s="56"/>
      <c r="J3916" s="56"/>
      <c r="K3916" s="57"/>
      <c r="L3916" s="58" t="s">
        <v>65</v>
      </c>
      <c r="M3916" s="59"/>
      <c r="N3916" s="61">
        <v>1</v>
      </c>
      <c r="O3916" s="62"/>
      <c r="P3916" s="63"/>
      <c r="Q3916" s="64"/>
      <c r="R3916" s="64"/>
      <c r="S3916" s="65"/>
      <c r="T3916" s="63" t="str">
        <f>IF(COUNT(N3916,P3916)=2,ROUND(N3916*P3916,2),"-")</f>
        <v>-</v>
      </c>
      <c r="U3916" s="65"/>
      <c r="V3916" s="55" t="s">
        <v>3917</v>
      </c>
      <c r="W3916" s="56"/>
      <c r="X3916" s="57"/>
    </row>
    <row r="3917" spans="1:24" ht="18.75" customHeight="1">
      <c r="A3917" s="2"/>
      <c r="B3917" s="2"/>
      <c r="C3917" s="2"/>
      <c r="D3917" s="2"/>
      <c r="E3917" s="55" t="s">
        <v>3407</v>
      </c>
      <c r="F3917" s="56"/>
      <c r="G3917" s="56"/>
      <c r="H3917" s="56"/>
      <c r="I3917" s="56"/>
      <c r="J3917" s="56"/>
      <c r="K3917" s="57"/>
      <c r="L3917" s="58" t="s">
        <v>65</v>
      </c>
      <c r="M3917" s="59"/>
      <c r="N3917" s="61">
        <v>1</v>
      </c>
      <c r="O3917" s="62"/>
      <c r="P3917" s="63" t="str">
        <f>IF(COUNT(T3913,T3914,T3915,T3916)=4,ROUND(SUM(T3913,T3914,T3915,T3916)*0.02,2),"")</f>
        <v/>
      </c>
      <c r="Q3917" s="64"/>
      <c r="R3917" s="64"/>
      <c r="S3917" s="65"/>
      <c r="T3917" s="63" t="str">
        <f>IF(COUNT(N3917,P3917)=2,ROUND(N3917*P3917,2),"-")</f>
        <v>-</v>
      </c>
      <c r="U3917" s="65"/>
      <c r="V3917" s="55" t="s">
        <v>3408</v>
      </c>
      <c r="W3917" s="56"/>
      <c r="X3917" s="57"/>
    </row>
    <row r="3918" spans="1:24" ht="18.899999999999999" customHeight="1">
      <c r="A3918" s="2"/>
      <c r="B3918" s="2"/>
      <c r="C3918" s="2"/>
      <c r="D3918" s="2"/>
      <c r="E3918" s="55" t="s">
        <v>3409</v>
      </c>
      <c r="F3918" s="56"/>
      <c r="G3918" s="56"/>
      <c r="H3918" s="56"/>
      <c r="I3918" s="56"/>
      <c r="J3918" s="56"/>
      <c r="K3918" s="57"/>
      <c r="L3918" s="58" t="s">
        <v>384</v>
      </c>
      <c r="M3918" s="59"/>
      <c r="N3918" s="61">
        <v>1</v>
      </c>
      <c r="O3918" s="62"/>
      <c r="P3918" s="66"/>
      <c r="Q3918" s="67"/>
      <c r="R3918" s="67"/>
      <c r="S3918" s="68"/>
      <c r="T3918" s="63" t="str">
        <f>IF(COUNT(T3913,T3914,T3915,T3916,T3917)=5,SUM(T3913,T3914,T3915,T3916,T3917),"-")</f>
        <v>-</v>
      </c>
      <c r="U3918" s="65"/>
      <c r="V3918" s="55"/>
      <c r="W3918" s="56"/>
      <c r="X3918" s="57"/>
    </row>
    <row r="3919" spans="1:24" ht="18.75" customHeight="1">
      <c r="A3919" s="2"/>
      <c r="B3919" s="2"/>
      <c r="C3919" s="2"/>
      <c r="D3919" s="2"/>
      <c r="E3919" s="55"/>
      <c r="F3919" s="56"/>
      <c r="G3919" s="56"/>
      <c r="H3919" s="56"/>
      <c r="I3919" s="56"/>
      <c r="J3919" s="56"/>
      <c r="K3919" s="57"/>
      <c r="L3919" s="58"/>
      <c r="M3919" s="59"/>
      <c r="N3919" s="69"/>
      <c r="O3919" s="70"/>
      <c r="P3919" s="69"/>
      <c r="Q3919" s="71"/>
      <c r="R3919" s="71"/>
      <c r="S3919" s="70"/>
      <c r="T3919" s="69"/>
      <c r="U3919" s="70"/>
      <c r="V3919" s="55"/>
      <c r="W3919" s="56"/>
      <c r="X3919" s="57"/>
    </row>
    <row r="3920" spans="1:24" ht="18.75" customHeight="1">
      <c r="A3920" s="2"/>
      <c r="B3920" s="2"/>
      <c r="C3920" s="2"/>
      <c r="D3920" s="2"/>
      <c r="E3920" s="55"/>
      <c r="F3920" s="56"/>
      <c r="G3920" s="56"/>
      <c r="H3920" s="56"/>
      <c r="I3920" s="56"/>
      <c r="J3920" s="56"/>
      <c r="K3920" s="57"/>
      <c r="L3920" s="58"/>
      <c r="M3920" s="59"/>
      <c r="N3920" s="69"/>
      <c r="O3920" s="70"/>
      <c r="P3920" s="69"/>
      <c r="Q3920" s="71"/>
      <c r="R3920" s="71"/>
      <c r="S3920" s="70"/>
      <c r="T3920" s="69"/>
      <c r="U3920" s="70"/>
      <c r="V3920" s="55"/>
      <c r="W3920" s="56"/>
      <c r="X3920" s="57"/>
    </row>
    <row r="3921" spans="1:24" ht="18.75" customHeight="1">
      <c r="A3921" s="2"/>
      <c r="B3921" s="2"/>
      <c r="C3921" s="2"/>
      <c r="D3921" s="2"/>
      <c r="E3921" s="55"/>
      <c r="F3921" s="56"/>
      <c r="G3921" s="56"/>
      <c r="H3921" s="56"/>
      <c r="I3921" s="56"/>
      <c r="J3921" s="56"/>
      <c r="K3921" s="57"/>
      <c r="L3921" s="58"/>
      <c r="M3921" s="59"/>
      <c r="N3921" s="69"/>
      <c r="O3921" s="70"/>
      <c r="P3921" s="69"/>
      <c r="Q3921" s="71"/>
      <c r="R3921" s="71"/>
      <c r="S3921" s="70"/>
      <c r="T3921" s="69"/>
      <c r="U3921" s="70"/>
      <c r="V3921" s="55"/>
      <c r="W3921" s="56"/>
      <c r="X3921" s="57"/>
    </row>
    <row r="3922" spans="1:24" ht="18.75" customHeight="1">
      <c r="A3922" s="2"/>
      <c r="B3922" s="2"/>
      <c r="C3922" s="2"/>
      <c r="D3922" s="2"/>
      <c r="E3922" s="55"/>
      <c r="F3922" s="56"/>
      <c r="G3922" s="56"/>
      <c r="H3922" s="56"/>
      <c r="I3922" s="56"/>
      <c r="J3922" s="56"/>
      <c r="K3922" s="57"/>
      <c r="L3922" s="58"/>
      <c r="M3922" s="59"/>
      <c r="N3922" s="69"/>
      <c r="O3922" s="70"/>
      <c r="P3922" s="69"/>
      <c r="Q3922" s="71"/>
      <c r="R3922" s="71"/>
      <c r="S3922" s="70"/>
      <c r="T3922" s="69"/>
      <c r="U3922" s="70"/>
      <c r="V3922" s="55"/>
      <c r="W3922" s="56"/>
      <c r="X3922" s="57"/>
    </row>
    <row r="3923" spans="1:24" ht="18.75" customHeight="1">
      <c r="A3923" s="2"/>
      <c r="B3923" s="2"/>
      <c r="C3923" s="2"/>
      <c r="D3923" s="2"/>
      <c r="E3923" s="55"/>
      <c r="F3923" s="56"/>
      <c r="G3923" s="56"/>
      <c r="H3923" s="56"/>
      <c r="I3923" s="56"/>
      <c r="J3923" s="56"/>
      <c r="K3923" s="57"/>
      <c r="L3923" s="58"/>
      <c r="M3923" s="59"/>
      <c r="N3923" s="69"/>
      <c r="O3923" s="70"/>
      <c r="P3923" s="69"/>
      <c r="Q3923" s="71"/>
      <c r="R3923" s="71"/>
      <c r="S3923" s="70"/>
      <c r="T3923" s="69"/>
      <c r="U3923" s="70"/>
      <c r="V3923" s="55"/>
      <c r="W3923" s="56"/>
      <c r="X3923" s="57"/>
    </row>
    <row r="3924" spans="1:24" ht="37.65" customHeight="1">
      <c r="A3924" s="2"/>
      <c r="B3924" s="2"/>
      <c r="C3924" s="2"/>
      <c r="D3924" s="2"/>
      <c r="E3924" s="55" t="s">
        <v>3410</v>
      </c>
      <c r="F3924" s="56"/>
      <c r="G3924" s="56"/>
      <c r="H3924" s="56"/>
      <c r="I3924" s="56"/>
      <c r="J3924" s="56"/>
      <c r="K3924" s="56"/>
      <c r="L3924" s="56"/>
      <c r="M3924" s="57"/>
      <c r="N3924" s="58" t="s">
        <v>3799</v>
      </c>
      <c r="O3924" s="60"/>
      <c r="P3924" s="60"/>
      <c r="Q3924" s="60"/>
      <c r="R3924" s="60"/>
      <c r="S3924" s="59"/>
      <c r="T3924" s="72" t="str">
        <f>IF(COUNT(T3918,N3918)=2,IF(N3918=0,"-",ROUND(T3918/N3918,2)),"-")</f>
        <v>-</v>
      </c>
      <c r="U3924" s="73"/>
      <c r="V3924" s="55"/>
      <c r="W3924" s="56"/>
      <c r="X3924" s="57"/>
    </row>
    <row r="3925" spans="1:24" ht="31.5" customHeight="1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</row>
    <row r="3926" spans="1:24" ht="12" customHeight="1">
      <c r="A3926" s="2"/>
      <c r="B3926" s="2"/>
      <c r="C3926" s="75" t="s">
        <v>42</v>
      </c>
      <c r="D3926" s="75"/>
      <c r="E3926" s="75"/>
      <c r="F3926" s="75"/>
      <c r="G3926" s="75"/>
      <c r="H3926" s="2"/>
      <c r="I3926" s="75" t="s">
        <v>43</v>
      </c>
      <c r="J3926" s="75"/>
      <c r="K3926" s="2"/>
      <c r="L3926" s="2"/>
      <c r="M3926" s="75" t="s">
        <v>44</v>
      </c>
      <c r="N3926" s="75"/>
      <c r="O3926" s="2"/>
      <c r="P3926" s="2"/>
      <c r="Q3926" s="10" t="s">
        <v>43</v>
      </c>
      <c r="R3926" s="2"/>
      <c r="S3926" s="2"/>
      <c r="T3926" s="2"/>
      <c r="U3926" s="2"/>
      <c r="V3926" s="2"/>
      <c r="W3926" s="2"/>
      <c r="X3926" s="2"/>
    </row>
    <row r="3927" spans="1:24" ht="6.45" customHeight="1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</row>
    <row r="3928" spans="1:24" ht="20.85" customHeight="1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</row>
    <row r="3929" spans="1:24" ht="18" customHeight="1">
      <c r="A3929" s="74" t="s">
        <v>0</v>
      </c>
      <c r="B3929" s="74"/>
      <c r="C3929" s="74"/>
      <c r="D3929" s="74"/>
      <c r="E3929" s="74"/>
      <c r="F3929" s="74"/>
      <c r="G3929" s="74"/>
      <c r="H3929" s="74"/>
      <c r="I3929" s="74"/>
      <c r="J3929" s="74"/>
      <c r="K3929" s="74"/>
      <c r="L3929" s="74"/>
      <c r="M3929" s="74"/>
      <c r="N3929" s="74"/>
      <c r="O3929" s="74"/>
      <c r="P3929" s="74"/>
      <c r="Q3929" s="74"/>
      <c r="R3929" s="74"/>
      <c r="S3929" s="74"/>
      <c r="T3929" s="74"/>
      <c r="U3929" s="74"/>
      <c r="V3929" s="74"/>
      <c r="W3929" s="74"/>
      <c r="X3929" s="74"/>
    </row>
    <row r="3930" spans="1:24" ht="6" customHeight="1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</row>
    <row r="3931" spans="1:24" ht="18" customHeight="1">
      <c r="A3931" s="74" t="s">
        <v>3387</v>
      </c>
      <c r="B3931" s="74"/>
      <c r="C3931" s="74"/>
      <c r="D3931" s="74"/>
      <c r="E3931" s="74"/>
      <c r="F3931" s="74"/>
      <c r="G3931" s="74"/>
      <c r="H3931" s="74"/>
      <c r="I3931" s="74"/>
      <c r="J3931" s="74"/>
      <c r="K3931" s="74"/>
      <c r="L3931" s="74"/>
      <c r="M3931" s="74"/>
      <c r="N3931" s="74"/>
      <c r="O3931" s="74"/>
      <c r="P3931" s="74"/>
      <c r="Q3931" s="74"/>
      <c r="R3931" s="74"/>
      <c r="S3931" s="74"/>
      <c r="T3931" s="74"/>
      <c r="U3931" s="74"/>
      <c r="V3931" s="74"/>
      <c r="W3931" s="74"/>
      <c r="X3931" s="74"/>
    </row>
    <row r="3932" spans="1:24" ht="4.05" customHeight="1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</row>
    <row r="3933" spans="1:24" ht="12" customHeight="1">
      <c r="A3933" s="2"/>
      <c r="B3933" s="2"/>
      <c r="C3933" s="2"/>
      <c r="D3933" s="2"/>
      <c r="E3933" s="2"/>
      <c r="F3933" s="75" t="s">
        <v>3388</v>
      </c>
      <c r="G3933" s="75"/>
      <c r="H3933" s="75"/>
      <c r="I3933" s="75"/>
      <c r="J3933" s="75"/>
      <c r="K3933" s="75"/>
      <c r="L3933" s="75"/>
      <c r="M3933" s="75"/>
      <c r="N3933" s="75"/>
      <c r="O3933" s="75"/>
      <c r="P3933" s="75"/>
      <c r="Q3933" s="75"/>
      <c r="R3933" s="75"/>
      <c r="S3933" s="2"/>
      <c r="T3933" s="2"/>
      <c r="U3933" s="2"/>
      <c r="V3933" s="2"/>
      <c r="W3933" s="2"/>
      <c r="X3933" s="2"/>
    </row>
    <row r="3934" spans="1:24" ht="1.05" customHeight="1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</row>
    <row r="3935" spans="1:24" ht="2.7" customHeight="1">
      <c r="A3935" s="2"/>
      <c r="B3935" s="2"/>
      <c r="C3935" s="2"/>
      <c r="D3935" s="2"/>
      <c r="E3935" s="2"/>
      <c r="F3935" s="75" t="s">
        <v>3389</v>
      </c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</row>
    <row r="3936" spans="1:24" ht="9.15" customHeight="1">
      <c r="A3936" s="2"/>
      <c r="B3936" s="2"/>
      <c r="C3936" s="2"/>
      <c r="D3936" s="2"/>
      <c r="E3936" s="2"/>
      <c r="F3936" s="75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76" t="s">
        <v>2</v>
      </c>
      <c r="V3936" s="76"/>
      <c r="W3936" s="76"/>
      <c r="X3936" s="76"/>
    </row>
    <row r="3937" spans="1:24" ht="2.7" customHeight="1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76"/>
      <c r="V3937" s="76"/>
      <c r="W3937" s="76"/>
      <c r="X3937" s="76"/>
    </row>
    <row r="3938" spans="1:24" ht="0.45" customHeight="1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</row>
    <row r="3939" spans="1:24" ht="2.1" customHeight="1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75" t="s">
        <v>3940</v>
      </c>
      <c r="V3939" s="75"/>
      <c r="W3939" s="75"/>
      <c r="X3939" s="2"/>
    </row>
    <row r="3940" spans="1:24" ht="9.75" customHeight="1">
      <c r="A3940" s="2"/>
      <c r="B3940" s="75" t="s">
        <v>3391</v>
      </c>
      <c r="C3940" s="75"/>
      <c r="D3940" s="2"/>
      <c r="E3940" s="2"/>
      <c r="F3940" s="75" t="s">
        <v>3392</v>
      </c>
      <c r="G3940" s="75"/>
      <c r="H3940" s="75"/>
      <c r="I3940" s="75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75"/>
      <c r="V3940" s="75"/>
      <c r="W3940" s="75"/>
      <c r="X3940" s="2"/>
    </row>
    <row r="3941" spans="1:24" ht="2.1" customHeight="1">
      <c r="A3941" s="2"/>
      <c r="B3941" s="75"/>
      <c r="C3941" s="75"/>
      <c r="D3941" s="2"/>
      <c r="E3941" s="2"/>
      <c r="F3941" s="75"/>
      <c r="G3941" s="75"/>
      <c r="H3941" s="75"/>
      <c r="I3941" s="75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</row>
    <row r="3942" spans="1:24" ht="1.8" customHeight="1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</row>
    <row r="3943" spans="1:24" ht="36.75" customHeight="1">
      <c r="A3943" s="49" t="s">
        <v>494</v>
      </c>
      <c r="B3943" s="50"/>
      <c r="C3943" s="50"/>
      <c r="D3943" s="51"/>
      <c r="E3943" s="49" t="s">
        <v>3941</v>
      </c>
      <c r="F3943" s="50"/>
      <c r="G3943" s="50"/>
      <c r="H3943" s="50"/>
      <c r="I3943" s="50"/>
      <c r="J3943" s="50"/>
      <c r="K3943" s="50"/>
      <c r="L3943" s="50"/>
      <c r="M3943" s="51"/>
      <c r="N3943" s="52" t="s">
        <v>3775</v>
      </c>
      <c r="O3943" s="53"/>
      <c r="P3943" s="53"/>
      <c r="Q3943" s="53"/>
      <c r="R3943" s="53"/>
      <c r="S3943" s="54"/>
      <c r="T3943" s="49" t="s">
        <v>3942</v>
      </c>
      <c r="U3943" s="50"/>
      <c r="V3943" s="50"/>
      <c r="W3943" s="50"/>
      <c r="X3943" s="51"/>
    </row>
    <row r="3944" spans="1:24" ht="18.75" customHeight="1">
      <c r="A3944" s="2"/>
      <c r="B3944" s="2"/>
      <c r="C3944" s="2"/>
      <c r="D3944" s="2"/>
      <c r="E3944" s="55" t="s">
        <v>3396</v>
      </c>
      <c r="F3944" s="56"/>
      <c r="G3944" s="56"/>
      <c r="H3944" s="56"/>
      <c r="I3944" s="56"/>
      <c r="J3944" s="56"/>
      <c r="K3944" s="57"/>
      <c r="L3944" s="58" t="s">
        <v>3397</v>
      </c>
      <c r="M3944" s="59"/>
      <c r="N3944" s="58" t="s">
        <v>3398</v>
      </c>
      <c r="O3944" s="59"/>
      <c r="P3944" s="58" t="s">
        <v>3399</v>
      </c>
      <c r="Q3944" s="60"/>
      <c r="R3944" s="60"/>
      <c r="S3944" s="59"/>
      <c r="T3944" s="58" t="s">
        <v>3400</v>
      </c>
      <c r="U3944" s="59"/>
      <c r="V3944" s="58" t="s">
        <v>53</v>
      </c>
      <c r="W3944" s="60"/>
      <c r="X3944" s="59"/>
    </row>
    <row r="3945" spans="1:24" ht="18.75" customHeight="1">
      <c r="A3945" s="2"/>
      <c r="B3945" s="2"/>
      <c r="C3945" s="2"/>
      <c r="D3945" s="2"/>
      <c r="E3945" s="55" t="s">
        <v>3897</v>
      </c>
      <c r="F3945" s="56"/>
      <c r="G3945" s="56"/>
      <c r="H3945" s="56"/>
      <c r="I3945" s="56"/>
      <c r="J3945" s="56"/>
      <c r="K3945" s="57"/>
      <c r="L3945" s="58" t="s">
        <v>384</v>
      </c>
      <c r="M3945" s="59"/>
      <c r="N3945" s="61">
        <v>1</v>
      </c>
      <c r="O3945" s="62"/>
      <c r="P3945" s="63"/>
      <c r="Q3945" s="64"/>
      <c r="R3945" s="64"/>
      <c r="S3945" s="65"/>
      <c r="T3945" s="63" t="str">
        <f>IF(COUNT(N3945,P3945)=2,ROUND(N3945*P3945,2),"-")</f>
        <v>-</v>
      </c>
      <c r="U3945" s="65"/>
      <c r="V3945" s="55" t="s">
        <v>3898</v>
      </c>
      <c r="W3945" s="56"/>
      <c r="X3945" s="57"/>
    </row>
    <row r="3946" spans="1:24" ht="37.65" customHeight="1">
      <c r="A3946" s="2"/>
      <c r="B3946" s="2"/>
      <c r="C3946" s="2"/>
      <c r="D3946" s="2"/>
      <c r="E3946" s="55" t="s">
        <v>3899</v>
      </c>
      <c r="F3946" s="56"/>
      <c r="G3946" s="56"/>
      <c r="H3946" s="56"/>
      <c r="I3946" s="56"/>
      <c r="J3946" s="56"/>
      <c r="K3946" s="57"/>
      <c r="L3946" s="58" t="s">
        <v>521</v>
      </c>
      <c r="M3946" s="59"/>
      <c r="N3946" s="61">
        <v>10</v>
      </c>
      <c r="O3946" s="62"/>
      <c r="P3946" s="63"/>
      <c r="Q3946" s="64"/>
      <c r="R3946" s="64"/>
      <c r="S3946" s="65"/>
      <c r="T3946" s="63" t="str">
        <f>IF(COUNT(N3946,P3946)=2,ROUND(N3946*P3946,2),"-
-")</f>
        <v>-
-</v>
      </c>
      <c r="U3946" s="65"/>
      <c r="V3946" s="55" t="s">
        <v>3900</v>
      </c>
      <c r="W3946" s="56"/>
      <c r="X3946" s="57"/>
    </row>
    <row r="3947" spans="1:24" ht="18.75" customHeight="1">
      <c r="A3947" s="2"/>
      <c r="B3947" s="2"/>
      <c r="C3947" s="2"/>
      <c r="D3947" s="2"/>
      <c r="E3947" s="55" t="s">
        <v>3904</v>
      </c>
      <c r="F3947" s="56"/>
      <c r="G3947" s="56"/>
      <c r="H3947" s="56"/>
      <c r="I3947" s="56"/>
      <c r="J3947" s="56"/>
      <c r="K3947" s="57"/>
      <c r="L3947" s="58" t="s">
        <v>65</v>
      </c>
      <c r="M3947" s="59"/>
      <c r="N3947" s="61">
        <v>1</v>
      </c>
      <c r="O3947" s="62"/>
      <c r="P3947" s="63"/>
      <c r="Q3947" s="64"/>
      <c r="R3947" s="64"/>
      <c r="S3947" s="65"/>
      <c r="T3947" s="63" t="str">
        <f>IF(COUNT(N3947,P3947)=2,ROUND(N3947*P3947,2),"-")</f>
        <v>-</v>
      </c>
      <c r="U3947" s="65"/>
      <c r="V3947" s="55" t="s">
        <v>3905</v>
      </c>
      <c r="W3947" s="56"/>
      <c r="X3947" s="57"/>
    </row>
    <row r="3948" spans="1:24" ht="18.75" customHeight="1">
      <c r="A3948" s="2"/>
      <c r="B3948" s="2"/>
      <c r="C3948" s="2"/>
      <c r="D3948" s="2"/>
      <c r="E3948" s="55" t="s">
        <v>3906</v>
      </c>
      <c r="F3948" s="56"/>
      <c r="G3948" s="56"/>
      <c r="H3948" s="56"/>
      <c r="I3948" s="56"/>
      <c r="J3948" s="56"/>
      <c r="K3948" s="57"/>
      <c r="L3948" s="58" t="s">
        <v>65</v>
      </c>
      <c r="M3948" s="59"/>
      <c r="N3948" s="61">
        <v>1</v>
      </c>
      <c r="O3948" s="62"/>
      <c r="P3948" s="63"/>
      <c r="Q3948" s="64"/>
      <c r="R3948" s="64"/>
      <c r="S3948" s="65"/>
      <c r="T3948" s="63" t="str">
        <f>IF(COUNT(N3948,P3948)=2,ROUND(N3948*P3948,2),"-")</f>
        <v>-</v>
      </c>
      <c r="U3948" s="65"/>
      <c r="V3948" s="55" t="s">
        <v>3917</v>
      </c>
      <c r="W3948" s="56"/>
      <c r="X3948" s="57"/>
    </row>
    <row r="3949" spans="1:24" ht="18.75" customHeight="1">
      <c r="A3949" s="2"/>
      <c r="B3949" s="2"/>
      <c r="C3949" s="2"/>
      <c r="D3949" s="2"/>
      <c r="E3949" s="55" t="s">
        <v>3407</v>
      </c>
      <c r="F3949" s="56"/>
      <c r="G3949" s="56"/>
      <c r="H3949" s="56"/>
      <c r="I3949" s="56"/>
      <c r="J3949" s="56"/>
      <c r="K3949" s="57"/>
      <c r="L3949" s="58" t="s">
        <v>65</v>
      </c>
      <c r="M3949" s="59"/>
      <c r="N3949" s="61">
        <v>1</v>
      </c>
      <c r="O3949" s="62"/>
      <c r="P3949" s="63" t="str">
        <f>IF(COUNT(T3945,T3946,T3947,T3948)=4,ROUND(SUM(T3945,T3946,T3947,T3948)*0.02,2),"")</f>
        <v/>
      </c>
      <c r="Q3949" s="64"/>
      <c r="R3949" s="64"/>
      <c r="S3949" s="65"/>
      <c r="T3949" s="63" t="str">
        <f>IF(COUNT(N3949,P3949)=2,ROUND(N3949*P3949,2),"-")</f>
        <v>-</v>
      </c>
      <c r="U3949" s="65"/>
      <c r="V3949" s="55" t="s">
        <v>3408</v>
      </c>
      <c r="W3949" s="56"/>
      <c r="X3949" s="57"/>
    </row>
    <row r="3950" spans="1:24" ht="18.899999999999999" customHeight="1">
      <c r="A3950" s="2"/>
      <c r="B3950" s="2"/>
      <c r="C3950" s="2"/>
      <c r="D3950" s="2"/>
      <c r="E3950" s="55" t="s">
        <v>3409</v>
      </c>
      <c r="F3950" s="56"/>
      <c r="G3950" s="56"/>
      <c r="H3950" s="56"/>
      <c r="I3950" s="56"/>
      <c r="J3950" s="56"/>
      <c r="K3950" s="57"/>
      <c r="L3950" s="58" t="s">
        <v>384</v>
      </c>
      <c r="M3950" s="59"/>
      <c r="N3950" s="61">
        <v>1</v>
      </c>
      <c r="O3950" s="62"/>
      <c r="P3950" s="66"/>
      <c r="Q3950" s="67"/>
      <c r="R3950" s="67"/>
      <c r="S3950" s="68"/>
      <c r="T3950" s="63" t="str">
        <f>IF(COUNT(T3945,T3946,T3947,T3948,T3949)=5,SUM(T3945,T3946,T3947,T3948,T3949),"-")</f>
        <v>-</v>
      </c>
      <c r="U3950" s="65"/>
      <c r="V3950" s="55"/>
      <c r="W3950" s="56"/>
      <c r="X3950" s="57"/>
    </row>
    <row r="3951" spans="1:24" ht="18.75" customHeight="1">
      <c r="A3951" s="2"/>
      <c r="B3951" s="2"/>
      <c r="C3951" s="2"/>
      <c r="D3951" s="2"/>
      <c r="E3951" s="55"/>
      <c r="F3951" s="56"/>
      <c r="G3951" s="56"/>
      <c r="H3951" s="56"/>
      <c r="I3951" s="56"/>
      <c r="J3951" s="56"/>
      <c r="K3951" s="57"/>
      <c r="L3951" s="58"/>
      <c r="M3951" s="59"/>
      <c r="N3951" s="69"/>
      <c r="O3951" s="70"/>
      <c r="P3951" s="69"/>
      <c r="Q3951" s="71"/>
      <c r="R3951" s="71"/>
      <c r="S3951" s="70"/>
      <c r="T3951" s="69"/>
      <c r="U3951" s="70"/>
      <c r="V3951" s="55"/>
      <c r="W3951" s="56"/>
      <c r="X3951" s="57"/>
    </row>
    <row r="3952" spans="1:24" ht="18.75" customHeight="1">
      <c r="A3952" s="2"/>
      <c r="B3952" s="2"/>
      <c r="C3952" s="2"/>
      <c r="D3952" s="2"/>
      <c r="E3952" s="55"/>
      <c r="F3952" s="56"/>
      <c r="G3952" s="56"/>
      <c r="H3952" s="56"/>
      <c r="I3952" s="56"/>
      <c r="J3952" s="56"/>
      <c r="K3952" s="57"/>
      <c r="L3952" s="58"/>
      <c r="M3952" s="59"/>
      <c r="N3952" s="69"/>
      <c r="O3952" s="70"/>
      <c r="P3952" s="69"/>
      <c r="Q3952" s="71"/>
      <c r="R3952" s="71"/>
      <c r="S3952" s="70"/>
      <c r="T3952" s="69"/>
      <c r="U3952" s="70"/>
      <c r="V3952" s="55"/>
      <c r="W3952" s="56"/>
      <c r="X3952" s="57"/>
    </row>
    <row r="3953" spans="1:24" ht="18.75" customHeight="1">
      <c r="A3953" s="2"/>
      <c r="B3953" s="2"/>
      <c r="C3953" s="2"/>
      <c r="D3953" s="2"/>
      <c r="E3953" s="55"/>
      <c r="F3953" s="56"/>
      <c r="G3953" s="56"/>
      <c r="H3953" s="56"/>
      <c r="I3953" s="56"/>
      <c r="J3953" s="56"/>
      <c r="K3953" s="57"/>
      <c r="L3953" s="58"/>
      <c r="M3953" s="59"/>
      <c r="N3953" s="69"/>
      <c r="O3953" s="70"/>
      <c r="P3953" s="69"/>
      <c r="Q3953" s="71"/>
      <c r="R3953" s="71"/>
      <c r="S3953" s="70"/>
      <c r="T3953" s="69"/>
      <c r="U3953" s="70"/>
      <c r="V3953" s="55"/>
      <c r="W3953" s="56"/>
      <c r="X3953" s="57"/>
    </row>
    <row r="3954" spans="1:24" ht="18.75" customHeight="1">
      <c r="A3954" s="2"/>
      <c r="B3954" s="2"/>
      <c r="C3954" s="2"/>
      <c r="D3954" s="2"/>
      <c r="E3954" s="55"/>
      <c r="F3954" s="56"/>
      <c r="G3954" s="56"/>
      <c r="H3954" s="56"/>
      <c r="I3954" s="56"/>
      <c r="J3954" s="56"/>
      <c r="K3954" s="57"/>
      <c r="L3954" s="58"/>
      <c r="M3954" s="59"/>
      <c r="N3954" s="69"/>
      <c r="O3954" s="70"/>
      <c r="P3954" s="69"/>
      <c r="Q3954" s="71"/>
      <c r="R3954" s="71"/>
      <c r="S3954" s="70"/>
      <c r="T3954" s="69"/>
      <c r="U3954" s="70"/>
      <c r="V3954" s="55"/>
      <c r="W3954" s="56"/>
      <c r="X3954" s="57"/>
    </row>
    <row r="3955" spans="1:24" ht="18.75" customHeight="1">
      <c r="A3955" s="2"/>
      <c r="B3955" s="2"/>
      <c r="C3955" s="2"/>
      <c r="D3955" s="2"/>
      <c r="E3955" s="55"/>
      <c r="F3955" s="56"/>
      <c r="G3955" s="56"/>
      <c r="H3955" s="56"/>
      <c r="I3955" s="56"/>
      <c r="J3955" s="56"/>
      <c r="K3955" s="57"/>
      <c r="L3955" s="58"/>
      <c r="M3955" s="59"/>
      <c r="N3955" s="69"/>
      <c r="O3955" s="70"/>
      <c r="P3955" s="69"/>
      <c r="Q3955" s="71"/>
      <c r="R3955" s="71"/>
      <c r="S3955" s="70"/>
      <c r="T3955" s="69"/>
      <c r="U3955" s="70"/>
      <c r="V3955" s="55"/>
      <c r="W3955" s="56"/>
      <c r="X3955" s="57"/>
    </row>
    <row r="3956" spans="1:24" ht="37.65" customHeight="1">
      <c r="A3956" s="2"/>
      <c r="B3956" s="2"/>
      <c r="C3956" s="2"/>
      <c r="D3956" s="2"/>
      <c r="E3956" s="55" t="s">
        <v>3410</v>
      </c>
      <c r="F3956" s="56"/>
      <c r="G3956" s="56"/>
      <c r="H3956" s="56"/>
      <c r="I3956" s="56"/>
      <c r="J3956" s="56"/>
      <c r="K3956" s="56"/>
      <c r="L3956" s="56"/>
      <c r="M3956" s="57"/>
      <c r="N3956" s="58" t="s">
        <v>3799</v>
      </c>
      <c r="O3956" s="60"/>
      <c r="P3956" s="60"/>
      <c r="Q3956" s="60"/>
      <c r="R3956" s="60"/>
      <c r="S3956" s="59"/>
      <c r="T3956" s="72" t="str">
        <f>IF(COUNT(T3950,N3950)=2,IF(N3950=0,"-",ROUND(T3950/N3950,2)),"-")</f>
        <v>-</v>
      </c>
      <c r="U3956" s="73"/>
      <c r="V3956" s="55"/>
      <c r="W3956" s="56"/>
      <c r="X3956" s="57"/>
    </row>
    <row r="3957" spans="1:24" ht="36.75" customHeight="1">
      <c r="A3957" s="49" t="s">
        <v>497</v>
      </c>
      <c r="B3957" s="50"/>
      <c r="C3957" s="50"/>
      <c r="D3957" s="51"/>
      <c r="E3957" s="49" t="s">
        <v>3943</v>
      </c>
      <c r="F3957" s="50"/>
      <c r="G3957" s="50"/>
      <c r="H3957" s="50"/>
      <c r="I3957" s="50"/>
      <c r="J3957" s="50"/>
      <c r="K3957" s="50"/>
      <c r="L3957" s="50"/>
      <c r="M3957" s="51"/>
      <c r="N3957" s="52" t="s">
        <v>3775</v>
      </c>
      <c r="O3957" s="53"/>
      <c r="P3957" s="53"/>
      <c r="Q3957" s="53"/>
      <c r="R3957" s="53"/>
      <c r="S3957" s="54"/>
      <c r="T3957" s="49" t="s">
        <v>3944</v>
      </c>
      <c r="U3957" s="50"/>
      <c r="V3957" s="50"/>
      <c r="W3957" s="50"/>
      <c r="X3957" s="51"/>
    </row>
    <row r="3958" spans="1:24" ht="18.75" customHeight="1">
      <c r="A3958" s="2"/>
      <c r="B3958" s="2"/>
      <c r="C3958" s="2"/>
      <c r="D3958" s="2"/>
      <c r="E3958" s="55" t="s">
        <v>3396</v>
      </c>
      <c r="F3958" s="56"/>
      <c r="G3958" s="56"/>
      <c r="H3958" s="56"/>
      <c r="I3958" s="56"/>
      <c r="J3958" s="56"/>
      <c r="K3958" s="57"/>
      <c r="L3958" s="58" t="s">
        <v>3397</v>
      </c>
      <c r="M3958" s="59"/>
      <c r="N3958" s="58" t="s">
        <v>3398</v>
      </c>
      <c r="O3958" s="59"/>
      <c r="P3958" s="58" t="s">
        <v>3399</v>
      </c>
      <c r="Q3958" s="60"/>
      <c r="R3958" s="60"/>
      <c r="S3958" s="59"/>
      <c r="T3958" s="58" t="s">
        <v>3400</v>
      </c>
      <c r="U3958" s="59"/>
      <c r="V3958" s="58" t="s">
        <v>53</v>
      </c>
      <c r="W3958" s="60"/>
      <c r="X3958" s="59"/>
    </row>
    <row r="3959" spans="1:24" ht="18.75" customHeight="1">
      <c r="A3959" s="2"/>
      <c r="B3959" s="2"/>
      <c r="C3959" s="2"/>
      <c r="D3959" s="2"/>
      <c r="E3959" s="55" t="s">
        <v>3897</v>
      </c>
      <c r="F3959" s="56"/>
      <c r="G3959" s="56"/>
      <c r="H3959" s="56"/>
      <c r="I3959" s="56"/>
      <c r="J3959" s="56"/>
      <c r="K3959" s="57"/>
      <c r="L3959" s="58" t="s">
        <v>384</v>
      </c>
      <c r="M3959" s="59"/>
      <c r="N3959" s="61">
        <v>1</v>
      </c>
      <c r="O3959" s="62"/>
      <c r="P3959" s="63"/>
      <c r="Q3959" s="64"/>
      <c r="R3959" s="64"/>
      <c r="S3959" s="65"/>
      <c r="T3959" s="63" t="str">
        <f>IF(COUNT(N3959,P3959)=2,ROUND(N3959*P3959,2),"-")</f>
        <v>-</v>
      </c>
      <c r="U3959" s="65"/>
      <c r="V3959" s="55" t="s">
        <v>3898</v>
      </c>
      <c r="W3959" s="56"/>
      <c r="X3959" s="57"/>
    </row>
    <row r="3960" spans="1:24" ht="37.65" customHeight="1">
      <c r="A3960" s="2"/>
      <c r="B3960" s="2"/>
      <c r="C3960" s="2"/>
      <c r="D3960" s="2"/>
      <c r="E3960" s="55" t="s">
        <v>3899</v>
      </c>
      <c r="F3960" s="56"/>
      <c r="G3960" s="56"/>
      <c r="H3960" s="56"/>
      <c r="I3960" s="56"/>
      <c r="J3960" s="56"/>
      <c r="K3960" s="57"/>
      <c r="L3960" s="58" t="s">
        <v>521</v>
      </c>
      <c r="M3960" s="59"/>
      <c r="N3960" s="61">
        <v>17</v>
      </c>
      <c r="O3960" s="62"/>
      <c r="P3960" s="63"/>
      <c r="Q3960" s="64"/>
      <c r="R3960" s="64"/>
      <c r="S3960" s="65"/>
      <c r="T3960" s="63" t="str">
        <f>IF(COUNT(N3960,P3960)=2,ROUND(N3960*P3960,2),"-
-")</f>
        <v>-
-</v>
      </c>
      <c r="U3960" s="65"/>
      <c r="V3960" s="55" t="s">
        <v>3900</v>
      </c>
      <c r="W3960" s="56"/>
      <c r="X3960" s="57"/>
    </row>
    <row r="3961" spans="1:24" ht="18.75" customHeight="1">
      <c r="A3961" s="2"/>
      <c r="B3961" s="2"/>
      <c r="C3961" s="2"/>
      <c r="D3961" s="2"/>
      <c r="E3961" s="55" t="s">
        <v>3904</v>
      </c>
      <c r="F3961" s="56"/>
      <c r="G3961" s="56"/>
      <c r="H3961" s="56"/>
      <c r="I3961" s="56"/>
      <c r="J3961" s="56"/>
      <c r="K3961" s="57"/>
      <c r="L3961" s="58" t="s">
        <v>65</v>
      </c>
      <c r="M3961" s="59"/>
      <c r="N3961" s="61">
        <v>1</v>
      </c>
      <c r="O3961" s="62"/>
      <c r="P3961" s="63"/>
      <c r="Q3961" s="64"/>
      <c r="R3961" s="64"/>
      <c r="S3961" s="65"/>
      <c r="T3961" s="63" t="str">
        <f>IF(COUNT(N3961,P3961)=2,ROUND(N3961*P3961,2),"-")</f>
        <v>-</v>
      </c>
      <c r="U3961" s="65"/>
      <c r="V3961" s="55" t="s">
        <v>3905</v>
      </c>
      <c r="W3961" s="56"/>
      <c r="X3961" s="57"/>
    </row>
    <row r="3962" spans="1:24" ht="18.75" customHeight="1">
      <c r="A3962" s="2"/>
      <c r="B3962" s="2"/>
      <c r="C3962" s="2"/>
      <c r="D3962" s="2"/>
      <c r="E3962" s="55" t="s">
        <v>3906</v>
      </c>
      <c r="F3962" s="56"/>
      <c r="G3962" s="56"/>
      <c r="H3962" s="56"/>
      <c r="I3962" s="56"/>
      <c r="J3962" s="56"/>
      <c r="K3962" s="57"/>
      <c r="L3962" s="58" t="s">
        <v>65</v>
      </c>
      <c r="M3962" s="59"/>
      <c r="N3962" s="61">
        <v>1</v>
      </c>
      <c r="O3962" s="62"/>
      <c r="P3962" s="63"/>
      <c r="Q3962" s="64"/>
      <c r="R3962" s="64"/>
      <c r="S3962" s="65"/>
      <c r="T3962" s="63" t="str">
        <f>IF(COUNT(N3962,P3962)=2,ROUND(N3962*P3962,2),"-")</f>
        <v>-</v>
      </c>
      <c r="U3962" s="65"/>
      <c r="V3962" s="55" t="s">
        <v>3917</v>
      </c>
      <c r="W3962" s="56"/>
      <c r="X3962" s="57"/>
    </row>
    <row r="3963" spans="1:24" ht="18.75" customHeight="1">
      <c r="A3963" s="2"/>
      <c r="B3963" s="2"/>
      <c r="C3963" s="2"/>
      <c r="D3963" s="2"/>
      <c r="E3963" s="55" t="s">
        <v>3407</v>
      </c>
      <c r="F3963" s="56"/>
      <c r="G3963" s="56"/>
      <c r="H3963" s="56"/>
      <c r="I3963" s="56"/>
      <c r="J3963" s="56"/>
      <c r="K3963" s="57"/>
      <c r="L3963" s="58" t="s">
        <v>65</v>
      </c>
      <c r="M3963" s="59"/>
      <c r="N3963" s="61">
        <v>1</v>
      </c>
      <c r="O3963" s="62"/>
      <c r="P3963" s="63" t="str">
        <f>IF(COUNT(T3959,T3960,T3961,T3962)=4,ROUND(SUM(T3959,T3960,T3961,T3962)*0.02,2),"")</f>
        <v/>
      </c>
      <c r="Q3963" s="64"/>
      <c r="R3963" s="64"/>
      <c r="S3963" s="65"/>
      <c r="T3963" s="63" t="str">
        <f>IF(COUNT(N3963,P3963)=2,ROUND(N3963*P3963,2),"-")</f>
        <v>-</v>
      </c>
      <c r="U3963" s="65"/>
      <c r="V3963" s="55" t="s">
        <v>3408</v>
      </c>
      <c r="W3963" s="56"/>
      <c r="X3963" s="57"/>
    </row>
    <row r="3964" spans="1:24" ht="18.899999999999999" customHeight="1">
      <c r="A3964" s="2"/>
      <c r="B3964" s="2"/>
      <c r="C3964" s="2"/>
      <c r="D3964" s="2"/>
      <c r="E3964" s="55" t="s">
        <v>3409</v>
      </c>
      <c r="F3964" s="56"/>
      <c r="G3964" s="56"/>
      <c r="H3964" s="56"/>
      <c r="I3964" s="56"/>
      <c r="J3964" s="56"/>
      <c r="K3964" s="57"/>
      <c r="L3964" s="58" t="s">
        <v>384</v>
      </c>
      <c r="M3964" s="59"/>
      <c r="N3964" s="61">
        <v>1</v>
      </c>
      <c r="O3964" s="62"/>
      <c r="P3964" s="66"/>
      <c r="Q3964" s="67"/>
      <c r="R3964" s="67"/>
      <c r="S3964" s="68"/>
      <c r="T3964" s="63" t="str">
        <f>IF(COUNT(T3959,T3960,T3961,T3962,T3963)=5,SUM(T3959,T3960,T3961,T3962,T3963),"-")</f>
        <v>-</v>
      </c>
      <c r="U3964" s="65"/>
      <c r="V3964" s="55"/>
      <c r="W3964" s="56"/>
      <c r="X3964" s="57"/>
    </row>
    <row r="3965" spans="1:24" ht="18.75" customHeight="1">
      <c r="A3965" s="2"/>
      <c r="B3965" s="2"/>
      <c r="C3965" s="2"/>
      <c r="D3965" s="2"/>
      <c r="E3965" s="55"/>
      <c r="F3965" s="56"/>
      <c r="G3965" s="56"/>
      <c r="H3965" s="56"/>
      <c r="I3965" s="56"/>
      <c r="J3965" s="56"/>
      <c r="K3965" s="57"/>
      <c r="L3965" s="58"/>
      <c r="M3965" s="59"/>
      <c r="N3965" s="69"/>
      <c r="O3965" s="70"/>
      <c r="P3965" s="69"/>
      <c r="Q3965" s="71"/>
      <c r="R3965" s="71"/>
      <c r="S3965" s="70"/>
      <c r="T3965" s="69"/>
      <c r="U3965" s="70"/>
      <c r="V3965" s="55"/>
      <c r="W3965" s="56"/>
      <c r="X3965" s="57"/>
    </row>
    <row r="3966" spans="1:24" ht="18.75" customHeight="1">
      <c r="A3966" s="2"/>
      <c r="B3966" s="2"/>
      <c r="C3966" s="2"/>
      <c r="D3966" s="2"/>
      <c r="E3966" s="55"/>
      <c r="F3966" s="56"/>
      <c r="G3966" s="56"/>
      <c r="H3966" s="56"/>
      <c r="I3966" s="56"/>
      <c r="J3966" s="56"/>
      <c r="K3966" s="57"/>
      <c r="L3966" s="58"/>
      <c r="M3966" s="59"/>
      <c r="N3966" s="69"/>
      <c r="O3966" s="70"/>
      <c r="P3966" s="69"/>
      <c r="Q3966" s="71"/>
      <c r="R3966" s="71"/>
      <c r="S3966" s="70"/>
      <c r="T3966" s="69"/>
      <c r="U3966" s="70"/>
      <c r="V3966" s="55"/>
      <c r="W3966" s="56"/>
      <c r="X3966" s="57"/>
    </row>
    <row r="3967" spans="1:24" ht="18.75" customHeight="1">
      <c r="A3967" s="2"/>
      <c r="B3967" s="2"/>
      <c r="C3967" s="2"/>
      <c r="D3967" s="2"/>
      <c r="E3967" s="55"/>
      <c r="F3967" s="56"/>
      <c r="G3967" s="56"/>
      <c r="H3967" s="56"/>
      <c r="I3967" s="56"/>
      <c r="J3967" s="56"/>
      <c r="K3967" s="57"/>
      <c r="L3967" s="58"/>
      <c r="M3967" s="59"/>
      <c r="N3967" s="69"/>
      <c r="O3967" s="70"/>
      <c r="P3967" s="69"/>
      <c r="Q3967" s="71"/>
      <c r="R3967" s="71"/>
      <c r="S3967" s="70"/>
      <c r="T3967" s="69"/>
      <c r="U3967" s="70"/>
      <c r="V3967" s="55"/>
      <c r="W3967" s="56"/>
      <c r="X3967" s="57"/>
    </row>
    <row r="3968" spans="1:24" ht="18.75" customHeight="1">
      <c r="A3968" s="2"/>
      <c r="B3968" s="2"/>
      <c r="C3968" s="2"/>
      <c r="D3968" s="2"/>
      <c r="E3968" s="55"/>
      <c r="F3968" s="56"/>
      <c r="G3968" s="56"/>
      <c r="H3968" s="56"/>
      <c r="I3968" s="56"/>
      <c r="J3968" s="56"/>
      <c r="K3968" s="57"/>
      <c r="L3968" s="58"/>
      <c r="M3968" s="59"/>
      <c r="N3968" s="69"/>
      <c r="O3968" s="70"/>
      <c r="P3968" s="69"/>
      <c r="Q3968" s="71"/>
      <c r="R3968" s="71"/>
      <c r="S3968" s="70"/>
      <c r="T3968" s="69"/>
      <c r="U3968" s="70"/>
      <c r="V3968" s="55"/>
      <c r="W3968" s="56"/>
      <c r="X3968" s="57"/>
    </row>
    <row r="3969" spans="1:24" ht="18.75" customHeight="1">
      <c r="A3969" s="2"/>
      <c r="B3969" s="2"/>
      <c r="C3969" s="2"/>
      <c r="D3969" s="2"/>
      <c r="E3969" s="55"/>
      <c r="F3969" s="56"/>
      <c r="G3969" s="56"/>
      <c r="H3969" s="56"/>
      <c r="I3969" s="56"/>
      <c r="J3969" s="56"/>
      <c r="K3969" s="57"/>
      <c r="L3969" s="58"/>
      <c r="M3969" s="59"/>
      <c r="N3969" s="69"/>
      <c r="O3969" s="70"/>
      <c r="P3969" s="69"/>
      <c r="Q3969" s="71"/>
      <c r="R3969" s="71"/>
      <c r="S3969" s="70"/>
      <c r="T3969" s="69"/>
      <c r="U3969" s="70"/>
      <c r="V3969" s="55"/>
      <c r="W3969" s="56"/>
      <c r="X3969" s="57"/>
    </row>
    <row r="3970" spans="1:24" ht="37.65" customHeight="1">
      <c r="A3970" s="2"/>
      <c r="B3970" s="2"/>
      <c r="C3970" s="2"/>
      <c r="D3970" s="2"/>
      <c r="E3970" s="55" t="s">
        <v>3410</v>
      </c>
      <c r="F3970" s="56"/>
      <c r="G3970" s="56"/>
      <c r="H3970" s="56"/>
      <c r="I3970" s="56"/>
      <c r="J3970" s="56"/>
      <c r="K3970" s="56"/>
      <c r="L3970" s="56"/>
      <c r="M3970" s="57"/>
      <c r="N3970" s="58" t="s">
        <v>3799</v>
      </c>
      <c r="O3970" s="60"/>
      <c r="P3970" s="60"/>
      <c r="Q3970" s="60"/>
      <c r="R3970" s="60"/>
      <c r="S3970" s="59"/>
      <c r="T3970" s="72" t="str">
        <f>IF(COUNT(T3964,N3964)=2,IF(N3964=0,"-",ROUND(T3964/N3964,2)),"-")</f>
        <v>-</v>
      </c>
      <c r="U3970" s="73"/>
      <c r="V3970" s="55"/>
      <c r="W3970" s="56"/>
      <c r="X3970" s="57"/>
    </row>
    <row r="3971" spans="1:24" ht="31.5" customHeight="1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</row>
    <row r="3972" spans="1:24" ht="12" customHeight="1">
      <c r="A3972" s="2"/>
      <c r="B3972" s="2"/>
      <c r="C3972" s="75" t="s">
        <v>42</v>
      </c>
      <c r="D3972" s="75"/>
      <c r="E3972" s="75"/>
      <c r="F3972" s="75"/>
      <c r="G3972" s="75"/>
      <c r="H3972" s="2"/>
      <c r="I3972" s="75" t="s">
        <v>43</v>
      </c>
      <c r="J3972" s="75"/>
      <c r="K3972" s="2"/>
      <c r="L3972" s="2"/>
      <c r="M3972" s="75" t="s">
        <v>44</v>
      </c>
      <c r="N3972" s="75"/>
      <c r="O3972" s="2"/>
      <c r="P3972" s="2"/>
      <c r="Q3972" s="10" t="s">
        <v>43</v>
      </c>
      <c r="R3972" s="2"/>
      <c r="S3972" s="2"/>
      <c r="T3972" s="2"/>
      <c r="U3972" s="2"/>
      <c r="V3972" s="2"/>
      <c r="W3972" s="2"/>
      <c r="X3972" s="2"/>
    </row>
    <row r="3973" spans="1:24" ht="6.45" customHeight="1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</row>
    <row r="3974" spans="1:24" ht="20.85" customHeight="1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</row>
    <row r="3975" spans="1:24" ht="18" customHeight="1">
      <c r="A3975" s="74" t="s">
        <v>0</v>
      </c>
      <c r="B3975" s="74"/>
      <c r="C3975" s="74"/>
      <c r="D3975" s="74"/>
      <c r="E3975" s="74"/>
      <c r="F3975" s="74"/>
      <c r="G3975" s="74"/>
      <c r="H3975" s="74"/>
      <c r="I3975" s="74"/>
      <c r="J3975" s="74"/>
      <c r="K3975" s="74"/>
      <c r="L3975" s="74"/>
      <c r="M3975" s="74"/>
      <c r="N3975" s="74"/>
      <c r="O3975" s="74"/>
      <c r="P3975" s="74"/>
      <c r="Q3975" s="74"/>
      <c r="R3975" s="74"/>
      <c r="S3975" s="74"/>
      <c r="T3975" s="74"/>
      <c r="U3975" s="74"/>
      <c r="V3975" s="74"/>
      <c r="W3975" s="74"/>
      <c r="X3975" s="74"/>
    </row>
    <row r="3976" spans="1:24" ht="6" customHeight="1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</row>
    <row r="3977" spans="1:24" ht="18" customHeight="1">
      <c r="A3977" s="74" t="s">
        <v>3387</v>
      </c>
      <c r="B3977" s="74"/>
      <c r="C3977" s="74"/>
      <c r="D3977" s="74"/>
      <c r="E3977" s="74"/>
      <c r="F3977" s="74"/>
      <c r="G3977" s="74"/>
      <c r="H3977" s="74"/>
      <c r="I3977" s="74"/>
      <c r="J3977" s="74"/>
      <c r="K3977" s="74"/>
      <c r="L3977" s="74"/>
      <c r="M3977" s="74"/>
      <c r="N3977" s="74"/>
      <c r="O3977" s="74"/>
      <c r="P3977" s="74"/>
      <c r="Q3977" s="74"/>
      <c r="R3977" s="74"/>
      <c r="S3977" s="74"/>
      <c r="T3977" s="74"/>
      <c r="U3977" s="74"/>
      <c r="V3977" s="74"/>
      <c r="W3977" s="74"/>
      <c r="X3977" s="74"/>
    </row>
    <row r="3978" spans="1:24" ht="4.05" customHeight="1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</row>
    <row r="3979" spans="1:24" ht="12" customHeight="1">
      <c r="A3979" s="2"/>
      <c r="B3979" s="2"/>
      <c r="C3979" s="2"/>
      <c r="D3979" s="2"/>
      <c r="E3979" s="2"/>
      <c r="F3979" s="75" t="s">
        <v>3388</v>
      </c>
      <c r="G3979" s="75"/>
      <c r="H3979" s="75"/>
      <c r="I3979" s="75"/>
      <c r="J3979" s="75"/>
      <c r="K3979" s="75"/>
      <c r="L3979" s="75"/>
      <c r="M3979" s="75"/>
      <c r="N3979" s="75"/>
      <c r="O3979" s="75"/>
      <c r="P3979" s="75"/>
      <c r="Q3979" s="75"/>
      <c r="R3979" s="75"/>
      <c r="S3979" s="2"/>
      <c r="T3979" s="2"/>
      <c r="U3979" s="2"/>
      <c r="V3979" s="2"/>
      <c r="W3979" s="2"/>
      <c r="X3979" s="2"/>
    </row>
    <row r="3980" spans="1:24" ht="1.05" customHeight="1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</row>
    <row r="3981" spans="1:24" ht="2.7" customHeight="1">
      <c r="A3981" s="2"/>
      <c r="B3981" s="2"/>
      <c r="C3981" s="2"/>
      <c r="D3981" s="2"/>
      <c r="E3981" s="2"/>
      <c r="F3981" s="75" t="s">
        <v>3389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</row>
    <row r="3982" spans="1:24" ht="9.15" customHeight="1">
      <c r="A3982" s="2"/>
      <c r="B3982" s="2"/>
      <c r="C3982" s="2"/>
      <c r="D3982" s="2"/>
      <c r="E3982" s="2"/>
      <c r="F3982" s="75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76" t="s">
        <v>2</v>
      </c>
      <c r="V3982" s="76"/>
      <c r="W3982" s="76"/>
      <c r="X3982" s="76"/>
    </row>
    <row r="3983" spans="1:24" ht="2.7" customHeight="1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76"/>
      <c r="V3983" s="76"/>
      <c r="W3983" s="76"/>
      <c r="X3983" s="76"/>
    </row>
    <row r="3984" spans="1:24" ht="0.45" customHeight="1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</row>
    <row r="3985" spans="1:24" ht="2.1" customHeight="1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75" t="s">
        <v>3945</v>
      </c>
      <c r="V3985" s="75"/>
      <c r="W3985" s="75"/>
      <c r="X3985" s="2"/>
    </row>
    <row r="3986" spans="1:24" ht="9.75" customHeight="1">
      <c r="A3986" s="2"/>
      <c r="B3986" s="75" t="s">
        <v>3391</v>
      </c>
      <c r="C3986" s="75"/>
      <c r="D3986" s="2"/>
      <c r="E3986" s="2"/>
      <c r="F3986" s="75" t="s">
        <v>3392</v>
      </c>
      <c r="G3986" s="75"/>
      <c r="H3986" s="75"/>
      <c r="I3986" s="75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75"/>
      <c r="V3986" s="75"/>
      <c r="W3986" s="75"/>
      <c r="X3986" s="2"/>
    </row>
    <row r="3987" spans="1:24" ht="2.1" customHeight="1">
      <c r="A3987" s="2"/>
      <c r="B3987" s="75"/>
      <c r="C3987" s="75"/>
      <c r="D3987" s="2"/>
      <c r="E3987" s="2"/>
      <c r="F3987" s="75"/>
      <c r="G3987" s="75"/>
      <c r="H3987" s="75"/>
      <c r="I3987" s="75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</row>
    <row r="3988" spans="1:24" ht="1.8" customHeight="1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</row>
    <row r="3989" spans="1:24" ht="36.75" customHeight="1">
      <c r="A3989" s="49" t="s">
        <v>500</v>
      </c>
      <c r="B3989" s="50"/>
      <c r="C3989" s="50"/>
      <c r="D3989" s="51"/>
      <c r="E3989" s="49" t="s">
        <v>3946</v>
      </c>
      <c r="F3989" s="50"/>
      <c r="G3989" s="50"/>
      <c r="H3989" s="50"/>
      <c r="I3989" s="50"/>
      <c r="J3989" s="50"/>
      <c r="K3989" s="50"/>
      <c r="L3989" s="50"/>
      <c r="M3989" s="51"/>
      <c r="N3989" s="52" t="s">
        <v>3775</v>
      </c>
      <c r="O3989" s="53"/>
      <c r="P3989" s="53"/>
      <c r="Q3989" s="53"/>
      <c r="R3989" s="53"/>
      <c r="S3989" s="54"/>
      <c r="T3989" s="49" t="s">
        <v>3947</v>
      </c>
      <c r="U3989" s="50"/>
      <c r="V3989" s="50"/>
      <c r="W3989" s="50"/>
      <c r="X3989" s="51"/>
    </row>
    <row r="3990" spans="1:24" ht="18.75" customHeight="1">
      <c r="A3990" s="2"/>
      <c r="B3990" s="2"/>
      <c r="C3990" s="2"/>
      <c r="D3990" s="2"/>
      <c r="E3990" s="55" t="s">
        <v>3396</v>
      </c>
      <c r="F3990" s="56"/>
      <c r="G3990" s="56"/>
      <c r="H3990" s="56"/>
      <c r="I3990" s="56"/>
      <c r="J3990" s="56"/>
      <c r="K3990" s="57"/>
      <c r="L3990" s="58" t="s">
        <v>3397</v>
      </c>
      <c r="M3990" s="59"/>
      <c r="N3990" s="58" t="s">
        <v>3398</v>
      </c>
      <c r="O3990" s="59"/>
      <c r="P3990" s="58" t="s">
        <v>3399</v>
      </c>
      <c r="Q3990" s="60"/>
      <c r="R3990" s="60"/>
      <c r="S3990" s="59"/>
      <c r="T3990" s="58" t="s">
        <v>3400</v>
      </c>
      <c r="U3990" s="59"/>
      <c r="V3990" s="58" t="s">
        <v>53</v>
      </c>
      <c r="W3990" s="60"/>
      <c r="X3990" s="59"/>
    </row>
    <row r="3991" spans="1:24" ht="18.75" customHeight="1">
      <c r="A3991" s="2"/>
      <c r="B3991" s="2"/>
      <c r="C3991" s="2"/>
      <c r="D3991" s="2"/>
      <c r="E3991" s="55" t="s">
        <v>3897</v>
      </c>
      <c r="F3991" s="56"/>
      <c r="G3991" s="56"/>
      <c r="H3991" s="56"/>
      <c r="I3991" s="56"/>
      <c r="J3991" s="56"/>
      <c r="K3991" s="57"/>
      <c r="L3991" s="58" t="s">
        <v>384</v>
      </c>
      <c r="M3991" s="59"/>
      <c r="N3991" s="61">
        <v>1</v>
      </c>
      <c r="O3991" s="62"/>
      <c r="P3991" s="63"/>
      <c r="Q3991" s="64"/>
      <c r="R3991" s="64"/>
      <c r="S3991" s="65"/>
      <c r="T3991" s="63" t="str">
        <f>IF(COUNT(N3991,P3991)=2,ROUND(N3991*P3991,2),"-")</f>
        <v>-</v>
      </c>
      <c r="U3991" s="65"/>
      <c r="V3991" s="55" t="s">
        <v>3898</v>
      </c>
      <c r="W3991" s="56"/>
      <c r="X3991" s="57"/>
    </row>
    <row r="3992" spans="1:24" ht="37.65" customHeight="1">
      <c r="A3992" s="2"/>
      <c r="B3992" s="2"/>
      <c r="C3992" s="2"/>
      <c r="D3992" s="2"/>
      <c r="E3992" s="55" t="s">
        <v>3899</v>
      </c>
      <c r="F3992" s="56"/>
      <c r="G3992" s="56"/>
      <c r="H3992" s="56"/>
      <c r="I3992" s="56"/>
      <c r="J3992" s="56"/>
      <c r="K3992" s="57"/>
      <c r="L3992" s="58" t="s">
        <v>521</v>
      </c>
      <c r="M3992" s="59"/>
      <c r="N3992" s="61">
        <v>40</v>
      </c>
      <c r="O3992" s="62"/>
      <c r="P3992" s="63"/>
      <c r="Q3992" s="64"/>
      <c r="R3992" s="64"/>
      <c r="S3992" s="65"/>
      <c r="T3992" s="63" t="str">
        <f>IF(COUNT(N3992,P3992)=2,ROUND(N3992*P3992,2),"-
-")</f>
        <v>-
-</v>
      </c>
      <c r="U3992" s="65"/>
      <c r="V3992" s="55" t="s">
        <v>3900</v>
      </c>
      <c r="W3992" s="56"/>
      <c r="X3992" s="57"/>
    </row>
    <row r="3993" spans="1:24" ht="18.75" customHeight="1">
      <c r="A3993" s="2"/>
      <c r="B3993" s="2"/>
      <c r="C3993" s="2"/>
      <c r="D3993" s="2"/>
      <c r="E3993" s="55" t="s">
        <v>3904</v>
      </c>
      <c r="F3993" s="56"/>
      <c r="G3993" s="56"/>
      <c r="H3993" s="56"/>
      <c r="I3993" s="56"/>
      <c r="J3993" s="56"/>
      <c r="K3993" s="57"/>
      <c r="L3993" s="58" t="s">
        <v>65</v>
      </c>
      <c r="M3993" s="59"/>
      <c r="N3993" s="61">
        <v>1</v>
      </c>
      <c r="O3993" s="62"/>
      <c r="P3993" s="63"/>
      <c r="Q3993" s="64"/>
      <c r="R3993" s="64"/>
      <c r="S3993" s="65"/>
      <c r="T3993" s="63" t="str">
        <f>IF(COUNT(N3993,P3993)=2,ROUND(N3993*P3993,2),"-")</f>
        <v>-</v>
      </c>
      <c r="U3993" s="65"/>
      <c r="V3993" s="55" t="s">
        <v>3905</v>
      </c>
      <c r="W3993" s="56"/>
      <c r="X3993" s="57"/>
    </row>
    <row r="3994" spans="1:24" ht="18.75" customHeight="1">
      <c r="A3994" s="2"/>
      <c r="B3994" s="2"/>
      <c r="C3994" s="2"/>
      <c r="D3994" s="2"/>
      <c r="E3994" s="55" t="s">
        <v>3906</v>
      </c>
      <c r="F3994" s="56"/>
      <c r="G3994" s="56"/>
      <c r="H3994" s="56"/>
      <c r="I3994" s="56"/>
      <c r="J3994" s="56"/>
      <c r="K3994" s="57"/>
      <c r="L3994" s="58" t="s">
        <v>65</v>
      </c>
      <c r="M3994" s="59"/>
      <c r="N3994" s="61">
        <v>1</v>
      </c>
      <c r="O3994" s="62"/>
      <c r="P3994" s="63"/>
      <c r="Q3994" s="64"/>
      <c r="R3994" s="64"/>
      <c r="S3994" s="65"/>
      <c r="T3994" s="63" t="str">
        <f>IF(COUNT(N3994,P3994)=2,ROUND(N3994*P3994,2),"-")</f>
        <v>-</v>
      </c>
      <c r="U3994" s="65"/>
      <c r="V3994" s="55" t="s">
        <v>3917</v>
      </c>
      <c r="W3994" s="56"/>
      <c r="X3994" s="57"/>
    </row>
    <row r="3995" spans="1:24" ht="18.75" customHeight="1">
      <c r="A3995" s="2"/>
      <c r="B3995" s="2"/>
      <c r="C3995" s="2"/>
      <c r="D3995" s="2"/>
      <c r="E3995" s="55" t="s">
        <v>3407</v>
      </c>
      <c r="F3995" s="56"/>
      <c r="G3995" s="56"/>
      <c r="H3995" s="56"/>
      <c r="I3995" s="56"/>
      <c r="J3995" s="56"/>
      <c r="K3995" s="57"/>
      <c r="L3995" s="58" t="s">
        <v>65</v>
      </c>
      <c r="M3995" s="59"/>
      <c r="N3995" s="61">
        <v>1</v>
      </c>
      <c r="O3995" s="62"/>
      <c r="P3995" s="63" t="str">
        <f>IF(COUNT(T3991,T3992,T3993,T3994)=4,ROUND(SUM(T3991,T3992,T3993,T3994)*0.02,2),"")</f>
        <v/>
      </c>
      <c r="Q3995" s="64"/>
      <c r="R3995" s="64"/>
      <c r="S3995" s="65"/>
      <c r="T3995" s="63" t="str">
        <f>IF(COUNT(N3995,P3995)=2,ROUND(N3995*P3995,2),"-")</f>
        <v>-</v>
      </c>
      <c r="U3995" s="65"/>
      <c r="V3995" s="55" t="s">
        <v>3408</v>
      </c>
      <c r="W3995" s="56"/>
      <c r="X3995" s="57"/>
    </row>
    <row r="3996" spans="1:24" ht="18.899999999999999" customHeight="1">
      <c r="A3996" s="2"/>
      <c r="B3996" s="2"/>
      <c r="C3996" s="2"/>
      <c r="D3996" s="2"/>
      <c r="E3996" s="55" t="s">
        <v>3409</v>
      </c>
      <c r="F3996" s="56"/>
      <c r="G3996" s="56"/>
      <c r="H3996" s="56"/>
      <c r="I3996" s="56"/>
      <c r="J3996" s="56"/>
      <c r="K3996" s="57"/>
      <c r="L3996" s="58" t="s">
        <v>384</v>
      </c>
      <c r="M3996" s="59"/>
      <c r="N3996" s="61">
        <v>1</v>
      </c>
      <c r="O3996" s="62"/>
      <c r="P3996" s="66"/>
      <c r="Q3996" s="67"/>
      <c r="R3996" s="67"/>
      <c r="S3996" s="68"/>
      <c r="T3996" s="63" t="str">
        <f>IF(COUNT(T3991,T3992,T3993,T3994,T3995)=5,SUM(T3991,T3992,T3993,T3994,T3995),"-")</f>
        <v>-</v>
      </c>
      <c r="U3996" s="65"/>
      <c r="V3996" s="55"/>
      <c r="W3996" s="56"/>
      <c r="X3996" s="57"/>
    </row>
    <row r="3997" spans="1:24" ht="18.75" customHeight="1">
      <c r="A3997" s="2"/>
      <c r="B3997" s="2"/>
      <c r="C3997" s="2"/>
      <c r="D3997" s="2"/>
      <c r="E3997" s="55"/>
      <c r="F3997" s="56"/>
      <c r="G3997" s="56"/>
      <c r="H3997" s="56"/>
      <c r="I3997" s="56"/>
      <c r="J3997" s="56"/>
      <c r="K3997" s="57"/>
      <c r="L3997" s="58"/>
      <c r="M3997" s="59"/>
      <c r="N3997" s="69"/>
      <c r="O3997" s="70"/>
      <c r="P3997" s="69"/>
      <c r="Q3997" s="71"/>
      <c r="R3997" s="71"/>
      <c r="S3997" s="70"/>
      <c r="T3997" s="69"/>
      <c r="U3997" s="70"/>
      <c r="V3997" s="55"/>
      <c r="W3997" s="56"/>
      <c r="X3997" s="57"/>
    </row>
    <row r="3998" spans="1:24" ht="18.75" customHeight="1">
      <c r="A3998" s="2"/>
      <c r="B3998" s="2"/>
      <c r="C3998" s="2"/>
      <c r="D3998" s="2"/>
      <c r="E3998" s="55"/>
      <c r="F3998" s="56"/>
      <c r="G3998" s="56"/>
      <c r="H3998" s="56"/>
      <c r="I3998" s="56"/>
      <c r="J3998" s="56"/>
      <c r="K3998" s="57"/>
      <c r="L3998" s="58"/>
      <c r="M3998" s="59"/>
      <c r="N3998" s="69"/>
      <c r="O3998" s="70"/>
      <c r="P3998" s="69"/>
      <c r="Q3998" s="71"/>
      <c r="R3998" s="71"/>
      <c r="S3998" s="70"/>
      <c r="T3998" s="69"/>
      <c r="U3998" s="70"/>
      <c r="V3998" s="55"/>
      <c r="W3998" s="56"/>
      <c r="X3998" s="57"/>
    </row>
    <row r="3999" spans="1:24" ht="18.75" customHeight="1">
      <c r="A3999" s="2"/>
      <c r="B3999" s="2"/>
      <c r="C3999" s="2"/>
      <c r="D3999" s="2"/>
      <c r="E3999" s="55"/>
      <c r="F3999" s="56"/>
      <c r="G3999" s="56"/>
      <c r="H3999" s="56"/>
      <c r="I3999" s="56"/>
      <c r="J3999" s="56"/>
      <c r="K3999" s="57"/>
      <c r="L3999" s="58"/>
      <c r="M3999" s="59"/>
      <c r="N3999" s="69"/>
      <c r="O3999" s="70"/>
      <c r="P3999" s="69"/>
      <c r="Q3999" s="71"/>
      <c r="R3999" s="71"/>
      <c r="S3999" s="70"/>
      <c r="T3999" s="69"/>
      <c r="U3999" s="70"/>
      <c r="V3999" s="55"/>
      <c r="W3999" s="56"/>
      <c r="X3999" s="57"/>
    </row>
    <row r="4000" spans="1:24" ht="18.75" customHeight="1">
      <c r="A4000" s="2"/>
      <c r="B4000" s="2"/>
      <c r="C4000" s="2"/>
      <c r="D4000" s="2"/>
      <c r="E4000" s="55"/>
      <c r="F4000" s="56"/>
      <c r="G4000" s="56"/>
      <c r="H4000" s="56"/>
      <c r="I4000" s="56"/>
      <c r="J4000" s="56"/>
      <c r="K4000" s="57"/>
      <c r="L4000" s="58"/>
      <c r="M4000" s="59"/>
      <c r="N4000" s="69"/>
      <c r="O4000" s="70"/>
      <c r="P4000" s="69"/>
      <c r="Q4000" s="71"/>
      <c r="R4000" s="71"/>
      <c r="S4000" s="70"/>
      <c r="T4000" s="69"/>
      <c r="U4000" s="70"/>
      <c r="V4000" s="55"/>
      <c r="W4000" s="56"/>
      <c r="X4000" s="57"/>
    </row>
    <row r="4001" spans="1:24" ht="18.75" customHeight="1">
      <c r="A4001" s="2"/>
      <c r="B4001" s="2"/>
      <c r="C4001" s="2"/>
      <c r="D4001" s="2"/>
      <c r="E4001" s="55"/>
      <c r="F4001" s="56"/>
      <c r="G4001" s="56"/>
      <c r="H4001" s="56"/>
      <c r="I4001" s="56"/>
      <c r="J4001" s="56"/>
      <c r="K4001" s="57"/>
      <c r="L4001" s="58"/>
      <c r="M4001" s="59"/>
      <c r="N4001" s="69"/>
      <c r="O4001" s="70"/>
      <c r="P4001" s="69"/>
      <c r="Q4001" s="71"/>
      <c r="R4001" s="71"/>
      <c r="S4001" s="70"/>
      <c r="T4001" s="69"/>
      <c r="U4001" s="70"/>
      <c r="V4001" s="55"/>
      <c r="W4001" s="56"/>
      <c r="X4001" s="57"/>
    </row>
    <row r="4002" spans="1:24" ht="37.65" customHeight="1">
      <c r="A4002" s="2"/>
      <c r="B4002" s="2"/>
      <c r="C4002" s="2"/>
      <c r="D4002" s="2"/>
      <c r="E4002" s="55" t="s">
        <v>3410</v>
      </c>
      <c r="F4002" s="56"/>
      <c r="G4002" s="56"/>
      <c r="H4002" s="56"/>
      <c r="I4002" s="56"/>
      <c r="J4002" s="56"/>
      <c r="K4002" s="56"/>
      <c r="L4002" s="56"/>
      <c r="M4002" s="57"/>
      <c r="N4002" s="58" t="s">
        <v>3799</v>
      </c>
      <c r="O4002" s="60"/>
      <c r="P4002" s="60"/>
      <c r="Q4002" s="60"/>
      <c r="R4002" s="60"/>
      <c r="S4002" s="59"/>
      <c r="T4002" s="72" t="str">
        <f>IF(COUNT(T3996,N3996)=2,IF(N3996=0,"-",ROUND(T3996/N3996,2)),"-")</f>
        <v>-</v>
      </c>
      <c r="U4002" s="73"/>
      <c r="V4002" s="55"/>
      <c r="W4002" s="56"/>
      <c r="X4002" s="57"/>
    </row>
    <row r="4003" spans="1:24" ht="36.75" customHeight="1">
      <c r="A4003" s="49" t="s">
        <v>503</v>
      </c>
      <c r="B4003" s="50"/>
      <c r="C4003" s="50"/>
      <c r="D4003" s="51"/>
      <c r="E4003" s="49" t="s">
        <v>3948</v>
      </c>
      <c r="F4003" s="50"/>
      <c r="G4003" s="50"/>
      <c r="H4003" s="50"/>
      <c r="I4003" s="50"/>
      <c r="J4003" s="50"/>
      <c r="K4003" s="50"/>
      <c r="L4003" s="50"/>
      <c r="M4003" s="51"/>
      <c r="N4003" s="52" t="s">
        <v>3775</v>
      </c>
      <c r="O4003" s="53"/>
      <c r="P4003" s="53"/>
      <c r="Q4003" s="53"/>
      <c r="R4003" s="53"/>
      <c r="S4003" s="54"/>
      <c r="T4003" s="49" t="s">
        <v>3949</v>
      </c>
      <c r="U4003" s="50"/>
      <c r="V4003" s="50"/>
      <c r="W4003" s="50"/>
      <c r="X4003" s="51"/>
    </row>
    <row r="4004" spans="1:24" ht="18.75" customHeight="1">
      <c r="A4004" s="2"/>
      <c r="B4004" s="2"/>
      <c r="C4004" s="2"/>
      <c r="D4004" s="2"/>
      <c r="E4004" s="55" t="s">
        <v>3396</v>
      </c>
      <c r="F4004" s="56"/>
      <c r="G4004" s="56"/>
      <c r="H4004" s="56"/>
      <c r="I4004" s="56"/>
      <c r="J4004" s="56"/>
      <c r="K4004" s="57"/>
      <c r="L4004" s="58" t="s">
        <v>3397</v>
      </c>
      <c r="M4004" s="59"/>
      <c r="N4004" s="58" t="s">
        <v>3398</v>
      </c>
      <c r="O4004" s="59"/>
      <c r="P4004" s="58" t="s">
        <v>3399</v>
      </c>
      <c r="Q4004" s="60"/>
      <c r="R4004" s="60"/>
      <c r="S4004" s="59"/>
      <c r="T4004" s="58" t="s">
        <v>3400</v>
      </c>
      <c r="U4004" s="59"/>
      <c r="V4004" s="58" t="s">
        <v>53</v>
      </c>
      <c r="W4004" s="60"/>
      <c r="X4004" s="59"/>
    </row>
    <row r="4005" spans="1:24" ht="18.75" customHeight="1">
      <c r="A4005" s="2"/>
      <c r="B4005" s="2"/>
      <c r="C4005" s="2"/>
      <c r="D4005" s="2"/>
      <c r="E4005" s="55" t="s">
        <v>3897</v>
      </c>
      <c r="F4005" s="56"/>
      <c r="G4005" s="56"/>
      <c r="H4005" s="56"/>
      <c r="I4005" s="56"/>
      <c r="J4005" s="56"/>
      <c r="K4005" s="57"/>
      <c r="L4005" s="58" t="s">
        <v>384</v>
      </c>
      <c r="M4005" s="59"/>
      <c r="N4005" s="61">
        <v>1</v>
      </c>
      <c r="O4005" s="62"/>
      <c r="P4005" s="63"/>
      <c r="Q4005" s="64"/>
      <c r="R4005" s="64"/>
      <c r="S4005" s="65"/>
      <c r="T4005" s="63" t="str">
        <f>IF(COUNT(N4005,P4005)=2,ROUND(N4005*P4005,2),"-")</f>
        <v>-</v>
      </c>
      <c r="U4005" s="65"/>
      <c r="V4005" s="55" t="s">
        <v>3898</v>
      </c>
      <c r="W4005" s="56"/>
      <c r="X4005" s="57"/>
    </row>
    <row r="4006" spans="1:24" ht="37.65" customHeight="1">
      <c r="A4006" s="2"/>
      <c r="B4006" s="2"/>
      <c r="C4006" s="2"/>
      <c r="D4006" s="2"/>
      <c r="E4006" s="55" t="s">
        <v>3899</v>
      </c>
      <c r="F4006" s="56"/>
      <c r="G4006" s="56"/>
      <c r="H4006" s="56"/>
      <c r="I4006" s="56"/>
      <c r="J4006" s="56"/>
      <c r="K4006" s="57"/>
      <c r="L4006" s="58" t="s">
        <v>521</v>
      </c>
      <c r="M4006" s="59"/>
      <c r="N4006" s="61">
        <v>14</v>
      </c>
      <c r="O4006" s="62"/>
      <c r="P4006" s="63"/>
      <c r="Q4006" s="64"/>
      <c r="R4006" s="64"/>
      <c r="S4006" s="65"/>
      <c r="T4006" s="63" t="str">
        <f>IF(COUNT(N4006,P4006)=2,ROUND(N4006*P4006,2),"-
-")</f>
        <v>-
-</v>
      </c>
      <c r="U4006" s="65"/>
      <c r="V4006" s="55" t="s">
        <v>3900</v>
      </c>
      <c r="W4006" s="56"/>
      <c r="X4006" s="57"/>
    </row>
    <row r="4007" spans="1:24" ht="18.75" customHeight="1">
      <c r="A4007" s="2"/>
      <c r="B4007" s="2"/>
      <c r="C4007" s="2"/>
      <c r="D4007" s="2"/>
      <c r="E4007" s="55" t="s">
        <v>3904</v>
      </c>
      <c r="F4007" s="56"/>
      <c r="G4007" s="56"/>
      <c r="H4007" s="56"/>
      <c r="I4007" s="56"/>
      <c r="J4007" s="56"/>
      <c r="K4007" s="57"/>
      <c r="L4007" s="58" t="s">
        <v>65</v>
      </c>
      <c r="M4007" s="59"/>
      <c r="N4007" s="61">
        <v>1</v>
      </c>
      <c r="O4007" s="62"/>
      <c r="P4007" s="63"/>
      <c r="Q4007" s="64"/>
      <c r="R4007" s="64"/>
      <c r="S4007" s="65"/>
      <c r="T4007" s="63" t="str">
        <f>IF(COUNT(N4007,P4007)=2,ROUND(N4007*P4007,2),"-")</f>
        <v>-</v>
      </c>
      <c r="U4007" s="65"/>
      <c r="V4007" s="55" t="s">
        <v>3905</v>
      </c>
      <c r="W4007" s="56"/>
      <c r="X4007" s="57"/>
    </row>
    <row r="4008" spans="1:24" ht="18.75" customHeight="1">
      <c r="A4008" s="2"/>
      <c r="B4008" s="2"/>
      <c r="C4008" s="2"/>
      <c r="D4008" s="2"/>
      <c r="E4008" s="55" t="s">
        <v>3906</v>
      </c>
      <c r="F4008" s="56"/>
      <c r="G4008" s="56"/>
      <c r="H4008" s="56"/>
      <c r="I4008" s="56"/>
      <c r="J4008" s="56"/>
      <c r="K4008" s="57"/>
      <c r="L4008" s="58" t="s">
        <v>65</v>
      </c>
      <c r="M4008" s="59"/>
      <c r="N4008" s="61">
        <v>1</v>
      </c>
      <c r="O4008" s="62"/>
      <c r="P4008" s="63"/>
      <c r="Q4008" s="64"/>
      <c r="R4008" s="64"/>
      <c r="S4008" s="65"/>
      <c r="T4008" s="63" t="str">
        <f>IF(COUNT(N4008,P4008)=2,ROUND(N4008*P4008,2),"-")</f>
        <v>-</v>
      </c>
      <c r="U4008" s="65"/>
      <c r="V4008" s="55" t="s">
        <v>3917</v>
      </c>
      <c r="W4008" s="56"/>
      <c r="X4008" s="57"/>
    </row>
    <row r="4009" spans="1:24" ht="18.75" customHeight="1">
      <c r="A4009" s="2"/>
      <c r="B4009" s="2"/>
      <c r="C4009" s="2"/>
      <c r="D4009" s="2"/>
      <c r="E4009" s="55" t="s">
        <v>3407</v>
      </c>
      <c r="F4009" s="56"/>
      <c r="G4009" s="56"/>
      <c r="H4009" s="56"/>
      <c r="I4009" s="56"/>
      <c r="J4009" s="56"/>
      <c r="K4009" s="57"/>
      <c r="L4009" s="58" t="s">
        <v>65</v>
      </c>
      <c r="M4009" s="59"/>
      <c r="N4009" s="61">
        <v>1</v>
      </c>
      <c r="O4009" s="62"/>
      <c r="P4009" s="63" t="str">
        <f>IF(COUNT(T4005,T4006,T4007,T4008)=4,ROUND(SUM(T4005,T4006,T4007,T4008)*0.02,2),"")</f>
        <v/>
      </c>
      <c r="Q4009" s="64"/>
      <c r="R4009" s="64"/>
      <c r="S4009" s="65"/>
      <c r="T4009" s="63" t="str">
        <f>IF(COUNT(N4009,P4009)=2,ROUND(N4009*P4009,2),"-")</f>
        <v>-</v>
      </c>
      <c r="U4009" s="65"/>
      <c r="V4009" s="55" t="s">
        <v>3408</v>
      </c>
      <c r="W4009" s="56"/>
      <c r="X4009" s="57"/>
    </row>
    <row r="4010" spans="1:24" ht="18.899999999999999" customHeight="1">
      <c r="A4010" s="2"/>
      <c r="B4010" s="2"/>
      <c r="C4010" s="2"/>
      <c r="D4010" s="2"/>
      <c r="E4010" s="55" t="s">
        <v>3409</v>
      </c>
      <c r="F4010" s="56"/>
      <c r="G4010" s="56"/>
      <c r="H4010" s="56"/>
      <c r="I4010" s="56"/>
      <c r="J4010" s="56"/>
      <c r="K4010" s="57"/>
      <c r="L4010" s="58" t="s">
        <v>384</v>
      </c>
      <c r="M4010" s="59"/>
      <c r="N4010" s="61">
        <v>1</v>
      </c>
      <c r="O4010" s="62"/>
      <c r="P4010" s="66"/>
      <c r="Q4010" s="67"/>
      <c r="R4010" s="67"/>
      <c r="S4010" s="68"/>
      <c r="T4010" s="63" t="str">
        <f>IF(COUNT(T4005,T4006,T4007,T4008,T4009)=5,SUM(T4005,T4006,T4007,T4008,T4009),"-")</f>
        <v>-</v>
      </c>
      <c r="U4010" s="65"/>
      <c r="V4010" s="55"/>
      <c r="W4010" s="56"/>
      <c r="X4010" s="57"/>
    </row>
    <row r="4011" spans="1:24" ht="18.75" customHeight="1">
      <c r="A4011" s="2"/>
      <c r="B4011" s="2"/>
      <c r="C4011" s="2"/>
      <c r="D4011" s="2"/>
      <c r="E4011" s="55"/>
      <c r="F4011" s="56"/>
      <c r="G4011" s="56"/>
      <c r="H4011" s="56"/>
      <c r="I4011" s="56"/>
      <c r="J4011" s="56"/>
      <c r="K4011" s="57"/>
      <c r="L4011" s="58"/>
      <c r="M4011" s="59"/>
      <c r="N4011" s="69"/>
      <c r="O4011" s="70"/>
      <c r="P4011" s="69"/>
      <c r="Q4011" s="71"/>
      <c r="R4011" s="71"/>
      <c r="S4011" s="70"/>
      <c r="T4011" s="69"/>
      <c r="U4011" s="70"/>
      <c r="V4011" s="55"/>
      <c r="W4011" s="56"/>
      <c r="X4011" s="57"/>
    </row>
    <row r="4012" spans="1:24" ht="18.75" customHeight="1">
      <c r="A4012" s="2"/>
      <c r="B4012" s="2"/>
      <c r="C4012" s="2"/>
      <c r="D4012" s="2"/>
      <c r="E4012" s="55"/>
      <c r="F4012" s="56"/>
      <c r="G4012" s="56"/>
      <c r="H4012" s="56"/>
      <c r="I4012" s="56"/>
      <c r="J4012" s="56"/>
      <c r="K4012" s="57"/>
      <c r="L4012" s="58"/>
      <c r="M4012" s="59"/>
      <c r="N4012" s="69"/>
      <c r="O4012" s="70"/>
      <c r="P4012" s="69"/>
      <c r="Q4012" s="71"/>
      <c r="R4012" s="71"/>
      <c r="S4012" s="70"/>
      <c r="T4012" s="69"/>
      <c r="U4012" s="70"/>
      <c r="V4012" s="55"/>
      <c r="W4012" s="56"/>
      <c r="X4012" s="57"/>
    </row>
    <row r="4013" spans="1:24" ht="18.75" customHeight="1">
      <c r="A4013" s="2"/>
      <c r="B4013" s="2"/>
      <c r="C4013" s="2"/>
      <c r="D4013" s="2"/>
      <c r="E4013" s="55"/>
      <c r="F4013" s="56"/>
      <c r="G4013" s="56"/>
      <c r="H4013" s="56"/>
      <c r="I4013" s="56"/>
      <c r="J4013" s="56"/>
      <c r="K4013" s="57"/>
      <c r="L4013" s="58"/>
      <c r="M4013" s="59"/>
      <c r="N4013" s="69"/>
      <c r="O4013" s="70"/>
      <c r="P4013" s="69"/>
      <c r="Q4013" s="71"/>
      <c r="R4013" s="71"/>
      <c r="S4013" s="70"/>
      <c r="T4013" s="69"/>
      <c r="U4013" s="70"/>
      <c r="V4013" s="55"/>
      <c r="W4013" s="56"/>
      <c r="X4013" s="57"/>
    </row>
    <row r="4014" spans="1:24" ht="18.75" customHeight="1">
      <c r="A4014" s="2"/>
      <c r="B4014" s="2"/>
      <c r="C4014" s="2"/>
      <c r="D4014" s="2"/>
      <c r="E4014" s="55"/>
      <c r="F4014" s="56"/>
      <c r="G4014" s="56"/>
      <c r="H4014" s="56"/>
      <c r="I4014" s="56"/>
      <c r="J4014" s="56"/>
      <c r="K4014" s="57"/>
      <c r="L4014" s="58"/>
      <c r="M4014" s="59"/>
      <c r="N4014" s="69"/>
      <c r="O4014" s="70"/>
      <c r="P4014" s="69"/>
      <c r="Q4014" s="71"/>
      <c r="R4014" s="71"/>
      <c r="S4014" s="70"/>
      <c r="T4014" s="69"/>
      <c r="U4014" s="70"/>
      <c r="V4014" s="55"/>
      <c r="W4014" s="56"/>
      <c r="X4014" s="57"/>
    </row>
    <row r="4015" spans="1:24" ht="18.75" customHeight="1">
      <c r="A4015" s="2"/>
      <c r="B4015" s="2"/>
      <c r="C4015" s="2"/>
      <c r="D4015" s="2"/>
      <c r="E4015" s="55"/>
      <c r="F4015" s="56"/>
      <c r="G4015" s="56"/>
      <c r="H4015" s="56"/>
      <c r="I4015" s="56"/>
      <c r="J4015" s="56"/>
      <c r="K4015" s="57"/>
      <c r="L4015" s="58"/>
      <c r="M4015" s="59"/>
      <c r="N4015" s="69"/>
      <c r="O4015" s="70"/>
      <c r="P4015" s="69"/>
      <c r="Q4015" s="71"/>
      <c r="R4015" s="71"/>
      <c r="S4015" s="70"/>
      <c r="T4015" s="69"/>
      <c r="U4015" s="70"/>
      <c r="V4015" s="55"/>
      <c r="W4015" s="56"/>
      <c r="X4015" s="57"/>
    </row>
    <row r="4016" spans="1:24" ht="37.65" customHeight="1">
      <c r="A4016" s="2"/>
      <c r="B4016" s="2"/>
      <c r="C4016" s="2"/>
      <c r="D4016" s="2"/>
      <c r="E4016" s="55" t="s">
        <v>3410</v>
      </c>
      <c r="F4016" s="56"/>
      <c r="G4016" s="56"/>
      <c r="H4016" s="56"/>
      <c r="I4016" s="56"/>
      <c r="J4016" s="56"/>
      <c r="K4016" s="56"/>
      <c r="L4016" s="56"/>
      <c r="M4016" s="57"/>
      <c r="N4016" s="58" t="s">
        <v>3799</v>
      </c>
      <c r="O4016" s="60"/>
      <c r="P4016" s="60"/>
      <c r="Q4016" s="60"/>
      <c r="R4016" s="60"/>
      <c r="S4016" s="59"/>
      <c r="T4016" s="72" t="str">
        <f>IF(COUNT(T4010,N4010)=2,IF(N4010=0,"-",ROUND(T4010/N4010,2)),"-")</f>
        <v>-</v>
      </c>
      <c r="U4016" s="73"/>
      <c r="V4016" s="55"/>
      <c r="W4016" s="56"/>
      <c r="X4016" s="57"/>
    </row>
    <row r="4017" spans="1:24" ht="31.5" customHeight="1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</row>
    <row r="4018" spans="1:24" ht="12" customHeight="1">
      <c r="A4018" s="2"/>
      <c r="B4018" s="2"/>
      <c r="C4018" s="75" t="s">
        <v>42</v>
      </c>
      <c r="D4018" s="75"/>
      <c r="E4018" s="75"/>
      <c r="F4018" s="75"/>
      <c r="G4018" s="75"/>
      <c r="H4018" s="2"/>
      <c r="I4018" s="75" t="s">
        <v>43</v>
      </c>
      <c r="J4018" s="75"/>
      <c r="K4018" s="2"/>
      <c r="L4018" s="2"/>
      <c r="M4018" s="75" t="s">
        <v>44</v>
      </c>
      <c r="N4018" s="75"/>
      <c r="O4018" s="2"/>
      <c r="P4018" s="2"/>
      <c r="Q4018" s="10" t="s">
        <v>43</v>
      </c>
      <c r="R4018" s="2"/>
      <c r="S4018" s="2"/>
      <c r="T4018" s="2"/>
      <c r="U4018" s="2"/>
      <c r="V4018" s="2"/>
      <c r="W4018" s="2"/>
      <c r="X4018" s="2"/>
    </row>
    <row r="4019" spans="1:24" ht="6.45" customHeight="1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</row>
    <row r="4020" spans="1:24" ht="20.85" customHeight="1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</row>
    <row r="4021" spans="1:24" ht="18" customHeight="1">
      <c r="A4021" s="74" t="s">
        <v>0</v>
      </c>
      <c r="B4021" s="74"/>
      <c r="C4021" s="74"/>
      <c r="D4021" s="74"/>
      <c r="E4021" s="74"/>
      <c r="F4021" s="74"/>
      <c r="G4021" s="74"/>
      <c r="H4021" s="74"/>
      <c r="I4021" s="74"/>
      <c r="J4021" s="74"/>
      <c r="K4021" s="74"/>
      <c r="L4021" s="74"/>
      <c r="M4021" s="74"/>
      <c r="N4021" s="74"/>
      <c r="O4021" s="74"/>
      <c r="P4021" s="74"/>
      <c r="Q4021" s="74"/>
      <c r="R4021" s="74"/>
      <c r="S4021" s="74"/>
      <c r="T4021" s="74"/>
      <c r="U4021" s="74"/>
      <c r="V4021" s="74"/>
      <c r="W4021" s="74"/>
      <c r="X4021" s="74"/>
    </row>
    <row r="4022" spans="1:24" ht="6" customHeight="1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</row>
    <row r="4023" spans="1:24" ht="18" customHeight="1">
      <c r="A4023" s="74" t="s">
        <v>3387</v>
      </c>
      <c r="B4023" s="74"/>
      <c r="C4023" s="74"/>
      <c r="D4023" s="74"/>
      <c r="E4023" s="74"/>
      <c r="F4023" s="74"/>
      <c r="G4023" s="74"/>
      <c r="H4023" s="74"/>
      <c r="I4023" s="74"/>
      <c r="J4023" s="74"/>
      <c r="K4023" s="74"/>
      <c r="L4023" s="74"/>
      <c r="M4023" s="74"/>
      <c r="N4023" s="74"/>
      <c r="O4023" s="74"/>
      <c r="P4023" s="74"/>
      <c r="Q4023" s="74"/>
      <c r="R4023" s="74"/>
      <c r="S4023" s="74"/>
      <c r="T4023" s="74"/>
      <c r="U4023" s="74"/>
      <c r="V4023" s="74"/>
      <c r="W4023" s="74"/>
      <c r="X4023" s="74"/>
    </row>
    <row r="4024" spans="1:24" ht="4.05" customHeight="1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</row>
    <row r="4025" spans="1:24" ht="12" customHeight="1">
      <c r="A4025" s="2"/>
      <c r="B4025" s="2"/>
      <c r="C4025" s="2"/>
      <c r="D4025" s="2"/>
      <c r="E4025" s="2"/>
      <c r="F4025" s="75" t="s">
        <v>3388</v>
      </c>
      <c r="G4025" s="75"/>
      <c r="H4025" s="75"/>
      <c r="I4025" s="75"/>
      <c r="J4025" s="75"/>
      <c r="K4025" s="75"/>
      <c r="L4025" s="75"/>
      <c r="M4025" s="75"/>
      <c r="N4025" s="75"/>
      <c r="O4025" s="75"/>
      <c r="P4025" s="75"/>
      <c r="Q4025" s="75"/>
      <c r="R4025" s="75"/>
      <c r="S4025" s="2"/>
      <c r="T4025" s="2"/>
      <c r="U4025" s="2"/>
      <c r="V4025" s="2"/>
      <c r="W4025" s="2"/>
      <c r="X4025" s="2"/>
    </row>
    <row r="4026" spans="1:24" ht="1.05" customHeight="1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</row>
    <row r="4027" spans="1:24" ht="2.7" customHeight="1">
      <c r="A4027" s="2"/>
      <c r="B4027" s="2"/>
      <c r="C4027" s="2"/>
      <c r="D4027" s="2"/>
      <c r="E4027" s="2"/>
      <c r="F4027" s="75" t="s">
        <v>3389</v>
      </c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</row>
    <row r="4028" spans="1:24" ht="9.15" customHeight="1">
      <c r="A4028" s="2"/>
      <c r="B4028" s="2"/>
      <c r="C4028" s="2"/>
      <c r="D4028" s="2"/>
      <c r="E4028" s="2"/>
      <c r="F4028" s="75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76" t="s">
        <v>2</v>
      </c>
      <c r="V4028" s="76"/>
      <c r="W4028" s="76"/>
      <c r="X4028" s="76"/>
    </row>
    <row r="4029" spans="1:24" ht="2.7" customHeight="1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76"/>
      <c r="V4029" s="76"/>
      <c r="W4029" s="76"/>
      <c r="X4029" s="76"/>
    </row>
    <row r="4030" spans="1:24" ht="0.45" customHeight="1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</row>
    <row r="4031" spans="1:24" ht="2.1" customHeight="1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75" t="s">
        <v>3950</v>
      </c>
      <c r="V4031" s="75"/>
      <c r="W4031" s="75"/>
      <c r="X4031" s="2"/>
    </row>
    <row r="4032" spans="1:24" ht="9.75" customHeight="1">
      <c r="A4032" s="2"/>
      <c r="B4032" s="75" t="s">
        <v>3391</v>
      </c>
      <c r="C4032" s="75"/>
      <c r="D4032" s="2"/>
      <c r="E4032" s="2"/>
      <c r="F4032" s="75" t="s">
        <v>3392</v>
      </c>
      <c r="G4032" s="75"/>
      <c r="H4032" s="75"/>
      <c r="I4032" s="75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75"/>
      <c r="V4032" s="75"/>
      <c r="W4032" s="75"/>
      <c r="X4032" s="2"/>
    </row>
    <row r="4033" spans="1:24" ht="2.1" customHeight="1">
      <c r="A4033" s="2"/>
      <c r="B4033" s="75"/>
      <c r="C4033" s="75"/>
      <c r="D4033" s="2"/>
      <c r="E4033" s="2"/>
      <c r="F4033" s="75"/>
      <c r="G4033" s="75"/>
      <c r="H4033" s="75"/>
      <c r="I4033" s="75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</row>
    <row r="4034" spans="1:24" ht="1.8" customHeight="1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</row>
    <row r="4035" spans="1:24" ht="36.75" customHeight="1">
      <c r="A4035" s="49" t="s">
        <v>506</v>
      </c>
      <c r="B4035" s="50"/>
      <c r="C4035" s="50"/>
      <c r="D4035" s="51"/>
      <c r="E4035" s="49" t="s">
        <v>3951</v>
      </c>
      <c r="F4035" s="50"/>
      <c r="G4035" s="50"/>
      <c r="H4035" s="50"/>
      <c r="I4035" s="50"/>
      <c r="J4035" s="50"/>
      <c r="K4035" s="50"/>
      <c r="L4035" s="50"/>
      <c r="M4035" s="51"/>
      <c r="N4035" s="52" t="s">
        <v>3775</v>
      </c>
      <c r="O4035" s="53"/>
      <c r="P4035" s="53"/>
      <c r="Q4035" s="53"/>
      <c r="R4035" s="53"/>
      <c r="S4035" s="54"/>
      <c r="T4035" s="49" t="s">
        <v>3952</v>
      </c>
      <c r="U4035" s="50"/>
      <c r="V4035" s="50"/>
      <c r="W4035" s="50"/>
      <c r="X4035" s="51"/>
    </row>
    <row r="4036" spans="1:24" ht="18.75" customHeight="1">
      <c r="A4036" s="2"/>
      <c r="B4036" s="2"/>
      <c r="C4036" s="2"/>
      <c r="D4036" s="2"/>
      <c r="E4036" s="55" t="s">
        <v>3396</v>
      </c>
      <c r="F4036" s="56"/>
      <c r="G4036" s="56"/>
      <c r="H4036" s="56"/>
      <c r="I4036" s="56"/>
      <c r="J4036" s="56"/>
      <c r="K4036" s="57"/>
      <c r="L4036" s="58" t="s">
        <v>3397</v>
      </c>
      <c r="M4036" s="59"/>
      <c r="N4036" s="58" t="s">
        <v>3398</v>
      </c>
      <c r="O4036" s="59"/>
      <c r="P4036" s="58" t="s">
        <v>3399</v>
      </c>
      <c r="Q4036" s="60"/>
      <c r="R4036" s="60"/>
      <c r="S4036" s="59"/>
      <c r="T4036" s="58" t="s">
        <v>3400</v>
      </c>
      <c r="U4036" s="59"/>
      <c r="V4036" s="58" t="s">
        <v>53</v>
      </c>
      <c r="W4036" s="60"/>
      <c r="X4036" s="59"/>
    </row>
    <row r="4037" spans="1:24" ht="18.75" customHeight="1">
      <c r="A4037" s="2"/>
      <c r="B4037" s="2"/>
      <c r="C4037" s="2"/>
      <c r="D4037" s="2"/>
      <c r="E4037" s="55" t="s">
        <v>3897</v>
      </c>
      <c r="F4037" s="56"/>
      <c r="G4037" s="56"/>
      <c r="H4037" s="56"/>
      <c r="I4037" s="56"/>
      <c r="J4037" s="56"/>
      <c r="K4037" s="57"/>
      <c r="L4037" s="58" t="s">
        <v>384</v>
      </c>
      <c r="M4037" s="59"/>
      <c r="N4037" s="61">
        <v>1</v>
      </c>
      <c r="O4037" s="62"/>
      <c r="P4037" s="63"/>
      <c r="Q4037" s="64"/>
      <c r="R4037" s="64"/>
      <c r="S4037" s="65"/>
      <c r="T4037" s="63" t="str">
        <f>IF(COUNT(N4037,P4037)=2,ROUND(N4037*P4037,2),"-")</f>
        <v>-</v>
      </c>
      <c r="U4037" s="65"/>
      <c r="V4037" s="55" t="s">
        <v>3898</v>
      </c>
      <c r="W4037" s="56"/>
      <c r="X4037" s="57"/>
    </row>
    <row r="4038" spans="1:24" ht="37.65" customHeight="1">
      <c r="A4038" s="2"/>
      <c r="B4038" s="2"/>
      <c r="C4038" s="2"/>
      <c r="D4038" s="2"/>
      <c r="E4038" s="55" t="s">
        <v>3899</v>
      </c>
      <c r="F4038" s="56"/>
      <c r="G4038" s="56"/>
      <c r="H4038" s="56"/>
      <c r="I4038" s="56"/>
      <c r="J4038" s="56"/>
      <c r="K4038" s="57"/>
      <c r="L4038" s="58" t="s">
        <v>521</v>
      </c>
      <c r="M4038" s="59"/>
      <c r="N4038" s="61">
        <v>43</v>
      </c>
      <c r="O4038" s="62"/>
      <c r="P4038" s="63"/>
      <c r="Q4038" s="64"/>
      <c r="R4038" s="64"/>
      <c r="S4038" s="65"/>
      <c r="T4038" s="63" t="str">
        <f>IF(COUNT(N4038,P4038)=2,ROUND(N4038*P4038,2),"-
-")</f>
        <v>-
-</v>
      </c>
      <c r="U4038" s="65"/>
      <c r="V4038" s="55" t="s">
        <v>3900</v>
      </c>
      <c r="W4038" s="56"/>
      <c r="X4038" s="57"/>
    </row>
    <row r="4039" spans="1:24" ht="18.75" customHeight="1">
      <c r="A4039" s="2"/>
      <c r="B4039" s="2"/>
      <c r="C4039" s="2"/>
      <c r="D4039" s="2"/>
      <c r="E4039" s="55" t="s">
        <v>3904</v>
      </c>
      <c r="F4039" s="56"/>
      <c r="G4039" s="56"/>
      <c r="H4039" s="56"/>
      <c r="I4039" s="56"/>
      <c r="J4039" s="56"/>
      <c r="K4039" s="57"/>
      <c r="L4039" s="58" t="s">
        <v>65</v>
      </c>
      <c r="M4039" s="59"/>
      <c r="N4039" s="61">
        <v>1</v>
      </c>
      <c r="O4039" s="62"/>
      <c r="P4039" s="63"/>
      <c r="Q4039" s="64"/>
      <c r="R4039" s="64"/>
      <c r="S4039" s="65"/>
      <c r="T4039" s="63" t="str">
        <f>IF(COUNT(N4039,P4039)=2,ROUND(N4039*P4039,2),"-")</f>
        <v>-</v>
      </c>
      <c r="U4039" s="65"/>
      <c r="V4039" s="55" t="s">
        <v>3905</v>
      </c>
      <c r="W4039" s="56"/>
      <c r="X4039" s="57"/>
    </row>
    <row r="4040" spans="1:24" ht="18.75" customHeight="1">
      <c r="A4040" s="2"/>
      <c r="B4040" s="2"/>
      <c r="C4040" s="2"/>
      <c r="D4040" s="2"/>
      <c r="E4040" s="55" t="s">
        <v>3906</v>
      </c>
      <c r="F4040" s="56"/>
      <c r="G4040" s="56"/>
      <c r="H4040" s="56"/>
      <c r="I4040" s="56"/>
      <c r="J4040" s="56"/>
      <c r="K4040" s="57"/>
      <c r="L4040" s="58" t="s">
        <v>65</v>
      </c>
      <c r="M4040" s="59"/>
      <c r="N4040" s="61">
        <v>1</v>
      </c>
      <c r="O4040" s="62"/>
      <c r="P4040" s="63"/>
      <c r="Q4040" s="64"/>
      <c r="R4040" s="64"/>
      <c r="S4040" s="65"/>
      <c r="T4040" s="63" t="str">
        <f>IF(COUNT(N4040,P4040)=2,ROUND(N4040*P4040,2),"-")</f>
        <v>-</v>
      </c>
      <c r="U4040" s="65"/>
      <c r="V4040" s="55" t="s">
        <v>3917</v>
      </c>
      <c r="W4040" s="56"/>
      <c r="X4040" s="57"/>
    </row>
    <row r="4041" spans="1:24" ht="18.75" customHeight="1">
      <c r="A4041" s="2"/>
      <c r="B4041" s="2"/>
      <c r="C4041" s="2"/>
      <c r="D4041" s="2"/>
      <c r="E4041" s="55" t="s">
        <v>3407</v>
      </c>
      <c r="F4041" s="56"/>
      <c r="G4041" s="56"/>
      <c r="H4041" s="56"/>
      <c r="I4041" s="56"/>
      <c r="J4041" s="56"/>
      <c r="K4041" s="57"/>
      <c r="L4041" s="58" t="s">
        <v>65</v>
      </c>
      <c r="M4041" s="59"/>
      <c r="N4041" s="61">
        <v>1</v>
      </c>
      <c r="O4041" s="62"/>
      <c r="P4041" s="63" t="str">
        <f>IF(COUNT(T4037,T4038,T4039,T4040)=4,ROUND(SUM(T4037,T4038,T4039,T4040)*0.02,2),"")</f>
        <v/>
      </c>
      <c r="Q4041" s="64"/>
      <c r="R4041" s="64"/>
      <c r="S4041" s="65"/>
      <c r="T4041" s="63" t="str">
        <f>IF(COUNT(N4041,P4041)=2,ROUND(N4041*P4041,2),"-")</f>
        <v>-</v>
      </c>
      <c r="U4041" s="65"/>
      <c r="V4041" s="55" t="s">
        <v>3408</v>
      </c>
      <c r="W4041" s="56"/>
      <c r="X4041" s="57"/>
    </row>
    <row r="4042" spans="1:24" ht="18.899999999999999" customHeight="1">
      <c r="A4042" s="2"/>
      <c r="B4042" s="2"/>
      <c r="C4042" s="2"/>
      <c r="D4042" s="2"/>
      <c r="E4042" s="55" t="s">
        <v>3409</v>
      </c>
      <c r="F4042" s="56"/>
      <c r="G4042" s="56"/>
      <c r="H4042" s="56"/>
      <c r="I4042" s="56"/>
      <c r="J4042" s="56"/>
      <c r="K4042" s="57"/>
      <c r="L4042" s="58" t="s">
        <v>384</v>
      </c>
      <c r="M4042" s="59"/>
      <c r="N4042" s="61">
        <v>1</v>
      </c>
      <c r="O4042" s="62"/>
      <c r="P4042" s="66"/>
      <c r="Q4042" s="67"/>
      <c r="R4042" s="67"/>
      <c r="S4042" s="68"/>
      <c r="T4042" s="63" t="str">
        <f>IF(COUNT(T4037,T4038,T4039,T4040,T4041)=5,SUM(T4037,T4038,T4039,T4040,T4041),"-")</f>
        <v>-</v>
      </c>
      <c r="U4042" s="65"/>
      <c r="V4042" s="55"/>
      <c r="W4042" s="56"/>
      <c r="X4042" s="57"/>
    </row>
    <row r="4043" spans="1:24" ht="18.75" customHeight="1">
      <c r="A4043" s="2"/>
      <c r="B4043" s="2"/>
      <c r="C4043" s="2"/>
      <c r="D4043" s="2"/>
      <c r="E4043" s="55"/>
      <c r="F4043" s="56"/>
      <c r="G4043" s="56"/>
      <c r="H4043" s="56"/>
      <c r="I4043" s="56"/>
      <c r="J4043" s="56"/>
      <c r="K4043" s="57"/>
      <c r="L4043" s="58"/>
      <c r="M4043" s="59"/>
      <c r="N4043" s="69"/>
      <c r="O4043" s="70"/>
      <c r="P4043" s="69"/>
      <c r="Q4043" s="71"/>
      <c r="R4043" s="71"/>
      <c r="S4043" s="70"/>
      <c r="T4043" s="69"/>
      <c r="U4043" s="70"/>
      <c r="V4043" s="55"/>
      <c r="W4043" s="56"/>
      <c r="X4043" s="57"/>
    </row>
    <row r="4044" spans="1:24" ht="18.75" customHeight="1">
      <c r="A4044" s="2"/>
      <c r="B4044" s="2"/>
      <c r="C4044" s="2"/>
      <c r="D4044" s="2"/>
      <c r="E4044" s="55"/>
      <c r="F4044" s="56"/>
      <c r="G4044" s="56"/>
      <c r="H4044" s="56"/>
      <c r="I4044" s="56"/>
      <c r="J4044" s="56"/>
      <c r="K4044" s="57"/>
      <c r="L4044" s="58"/>
      <c r="M4044" s="59"/>
      <c r="N4044" s="69"/>
      <c r="O4044" s="70"/>
      <c r="P4044" s="69"/>
      <c r="Q4044" s="71"/>
      <c r="R4044" s="71"/>
      <c r="S4044" s="70"/>
      <c r="T4044" s="69"/>
      <c r="U4044" s="70"/>
      <c r="V4044" s="55"/>
      <c r="W4044" s="56"/>
      <c r="X4044" s="57"/>
    </row>
    <row r="4045" spans="1:24" ht="18.75" customHeight="1">
      <c r="A4045" s="2"/>
      <c r="B4045" s="2"/>
      <c r="C4045" s="2"/>
      <c r="D4045" s="2"/>
      <c r="E4045" s="55"/>
      <c r="F4045" s="56"/>
      <c r="G4045" s="56"/>
      <c r="H4045" s="56"/>
      <c r="I4045" s="56"/>
      <c r="J4045" s="56"/>
      <c r="K4045" s="57"/>
      <c r="L4045" s="58"/>
      <c r="M4045" s="59"/>
      <c r="N4045" s="69"/>
      <c r="O4045" s="70"/>
      <c r="P4045" s="69"/>
      <c r="Q4045" s="71"/>
      <c r="R4045" s="71"/>
      <c r="S4045" s="70"/>
      <c r="T4045" s="69"/>
      <c r="U4045" s="70"/>
      <c r="V4045" s="55"/>
      <c r="W4045" s="56"/>
      <c r="X4045" s="57"/>
    </row>
    <row r="4046" spans="1:24" ht="18.75" customHeight="1">
      <c r="A4046" s="2"/>
      <c r="B4046" s="2"/>
      <c r="C4046" s="2"/>
      <c r="D4046" s="2"/>
      <c r="E4046" s="55"/>
      <c r="F4046" s="56"/>
      <c r="G4046" s="56"/>
      <c r="H4046" s="56"/>
      <c r="I4046" s="56"/>
      <c r="J4046" s="56"/>
      <c r="K4046" s="57"/>
      <c r="L4046" s="58"/>
      <c r="M4046" s="59"/>
      <c r="N4046" s="69"/>
      <c r="O4046" s="70"/>
      <c r="P4046" s="69"/>
      <c r="Q4046" s="71"/>
      <c r="R4046" s="71"/>
      <c r="S4046" s="70"/>
      <c r="T4046" s="69"/>
      <c r="U4046" s="70"/>
      <c r="V4046" s="55"/>
      <c r="W4046" s="56"/>
      <c r="X4046" s="57"/>
    </row>
    <row r="4047" spans="1:24" ht="18.75" customHeight="1">
      <c r="A4047" s="2"/>
      <c r="B4047" s="2"/>
      <c r="C4047" s="2"/>
      <c r="D4047" s="2"/>
      <c r="E4047" s="55"/>
      <c r="F4047" s="56"/>
      <c r="G4047" s="56"/>
      <c r="H4047" s="56"/>
      <c r="I4047" s="56"/>
      <c r="J4047" s="56"/>
      <c r="K4047" s="57"/>
      <c r="L4047" s="58"/>
      <c r="M4047" s="59"/>
      <c r="N4047" s="69"/>
      <c r="O4047" s="70"/>
      <c r="P4047" s="69"/>
      <c r="Q4047" s="71"/>
      <c r="R4047" s="71"/>
      <c r="S4047" s="70"/>
      <c r="T4047" s="69"/>
      <c r="U4047" s="70"/>
      <c r="V4047" s="55"/>
      <c r="W4047" s="56"/>
      <c r="X4047" s="57"/>
    </row>
    <row r="4048" spans="1:24" ht="37.65" customHeight="1">
      <c r="A4048" s="2"/>
      <c r="B4048" s="2"/>
      <c r="C4048" s="2"/>
      <c r="D4048" s="2"/>
      <c r="E4048" s="55" t="s">
        <v>3410</v>
      </c>
      <c r="F4048" s="56"/>
      <c r="G4048" s="56"/>
      <c r="H4048" s="56"/>
      <c r="I4048" s="56"/>
      <c r="J4048" s="56"/>
      <c r="K4048" s="56"/>
      <c r="L4048" s="56"/>
      <c r="M4048" s="57"/>
      <c r="N4048" s="58" t="s">
        <v>3799</v>
      </c>
      <c r="O4048" s="60"/>
      <c r="P4048" s="60"/>
      <c r="Q4048" s="60"/>
      <c r="R4048" s="60"/>
      <c r="S4048" s="59"/>
      <c r="T4048" s="72" t="str">
        <f>IF(COUNT(T4042,N4042)=2,IF(N4042=0,"-",ROUND(T4042/N4042,2)),"-")</f>
        <v>-</v>
      </c>
      <c r="U4048" s="73"/>
      <c r="V4048" s="55"/>
      <c r="W4048" s="56"/>
      <c r="X4048" s="57"/>
    </row>
    <row r="4049" spans="1:24" ht="36.75" customHeight="1">
      <c r="A4049" s="49" t="s">
        <v>510</v>
      </c>
      <c r="B4049" s="50"/>
      <c r="C4049" s="50"/>
      <c r="D4049" s="51"/>
      <c r="E4049" s="49" t="s">
        <v>3953</v>
      </c>
      <c r="F4049" s="50"/>
      <c r="G4049" s="50"/>
      <c r="H4049" s="50"/>
      <c r="I4049" s="50"/>
      <c r="J4049" s="50"/>
      <c r="K4049" s="50"/>
      <c r="L4049" s="50"/>
      <c r="M4049" s="51"/>
      <c r="N4049" s="52" t="s">
        <v>3775</v>
      </c>
      <c r="O4049" s="53"/>
      <c r="P4049" s="53"/>
      <c r="Q4049" s="53"/>
      <c r="R4049" s="53"/>
      <c r="S4049" s="54"/>
      <c r="T4049" s="49" t="s">
        <v>3954</v>
      </c>
      <c r="U4049" s="50"/>
      <c r="V4049" s="50"/>
      <c r="W4049" s="50"/>
      <c r="X4049" s="51"/>
    </row>
    <row r="4050" spans="1:24" ht="18.75" customHeight="1">
      <c r="A4050" s="2"/>
      <c r="B4050" s="2"/>
      <c r="C4050" s="2"/>
      <c r="D4050" s="2"/>
      <c r="E4050" s="55" t="s">
        <v>3396</v>
      </c>
      <c r="F4050" s="56"/>
      <c r="G4050" s="56"/>
      <c r="H4050" s="56"/>
      <c r="I4050" s="56"/>
      <c r="J4050" s="56"/>
      <c r="K4050" s="57"/>
      <c r="L4050" s="58" t="s">
        <v>3397</v>
      </c>
      <c r="M4050" s="59"/>
      <c r="N4050" s="58" t="s">
        <v>3398</v>
      </c>
      <c r="O4050" s="59"/>
      <c r="P4050" s="58" t="s">
        <v>3399</v>
      </c>
      <c r="Q4050" s="60"/>
      <c r="R4050" s="60"/>
      <c r="S4050" s="59"/>
      <c r="T4050" s="58" t="s">
        <v>3400</v>
      </c>
      <c r="U4050" s="59"/>
      <c r="V4050" s="58" t="s">
        <v>53</v>
      </c>
      <c r="W4050" s="60"/>
      <c r="X4050" s="59"/>
    </row>
    <row r="4051" spans="1:24" ht="18.75" customHeight="1">
      <c r="A4051" s="2"/>
      <c r="B4051" s="2"/>
      <c r="C4051" s="2"/>
      <c r="D4051" s="2"/>
      <c r="E4051" s="55" t="s">
        <v>3897</v>
      </c>
      <c r="F4051" s="56"/>
      <c r="G4051" s="56"/>
      <c r="H4051" s="56"/>
      <c r="I4051" s="56"/>
      <c r="J4051" s="56"/>
      <c r="K4051" s="57"/>
      <c r="L4051" s="58" t="s">
        <v>384</v>
      </c>
      <c r="M4051" s="59"/>
      <c r="N4051" s="61">
        <v>1</v>
      </c>
      <c r="O4051" s="62"/>
      <c r="P4051" s="63"/>
      <c r="Q4051" s="64"/>
      <c r="R4051" s="64"/>
      <c r="S4051" s="65"/>
      <c r="T4051" s="63" t="str">
        <f>IF(COUNT(N4051,P4051)=2,ROUND(N4051*P4051,2),"-")</f>
        <v>-</v>
      </c>
      <c r="U4051" s="65"/>
      <c r="V4051" s="55" t="s">
        <v>3898</v>
      </c>
      <c r="W4051" s="56"/>
      <c r="X4051" s="57"/>
    </row>
    <row r="4052" spans="1:24" ht="37.65" customHeight="1">
      <c r="A4052" s="2"/>
      <c r="B4052" s="2"/>
      <c r="C4052" s="2"/>
      <c r="D4052" s="2"/>
      <c r="E4052" s="55" t="s">
        <v>3899</v>
      </c>
      <c r="F4052" s="56"/>
      <c r="G4052" s="56"/>
      <c r="H4052" s="56"/>
      <c r="I4052" s="56"/>
      <c r="J4052" s="56"/>
      <c r="K4052" s="57"/>
      <c r="L4052" s="58" t="s">
        <v>521</v>
      </c>
      <c r="M4052" s="59"/>
      <c r="N4052" s="61">
        <v>36</v>
      </c>
      <c r="O4052" s="62"/>
      <c r="P4052" s="63"/>
      <c r="Q4052" s="64"/>
      <c r="R4052" s="64"/>
      <c r="S4052" s="65"/>
      <c r="T4052" s="63" t="str">
        <f>IF(COUNT(N4052,P4052)=2,ROUND(N4052*P4052,2),"-
-")</f>
        <v>-
-</v>
      </c>
      <c r="U4052" s="65"/>
      <c r="V4052" s="55" t="s">
        <v>3900</v>
      </c>
      <c r="W4052" s="56"/>
      <c r="X4052" s="57"/>
    </row>
    <row r="4053" spans="1:24" ht="18.75" customHeight="1">
      <c r="A4053" s="2"/>
      <c r="B4053" s="2"/>
      <c r="C4053" s="2"/>
      <c r="D4053" s="2"/>
      <c r="E4053" s="55" t="s">
        <v>3904</v>
      </c>
      <c r="F4053" s="56"/>
      <c r="G4053" s="56"/>
      <c r="H4053" s="56"/>
      <c r="I4053" s="56"/>
      <c r="J4053" s="56"/>
      <c r="K4053" s="57"/>
      <c r="L4053" s="58" t="s">
        <v>65</v>
      </c>
      <c r="M4053" s="59"/>
      <c r="N4053" s="61">
        <v>1</v>
      </c>
      <c r="O4053" s="62"/>
      <c r="P4053" s="63"/>
      <c r="Q4053" s="64"/>
      <c r="R4053" s="64"/>
      <c r="S4053" s="65"/>
      <c r="T4053" s="63" t="str">
        <f>IF(COUNT(N4053,P4053)=2,ROUND(N4053*P4053,2),"-")</f>
        <v>-</v>
      </c>
      <c r="U4053" s="65"/>
      <c r="V4053" s="55" t="s">
        <v>3905</v>
      </c>
      <c r="W4053" s="56"/>
      <c r="X4053" s="57"/>
    </row>
    <row r="4054" spans="1:24" ht="18.75" customHeight="1">
      <c r="A4054" s="2"/>
      <c r="B4054" s="2"/>
      <c r="C4054" s="2"/>
      <c r="D4054" s="2"/>
      <c r="E4054" s="55" t="s">
        <v>3906</v>
      </c>
      <c r="F4054" s="56"/>
      <c r="G4054" s="56"/>
      <c r="H4054" s="56"/>
      <c r="I4054" s="56"/>
      <c r="J4054" s="56"/>
      <c r="K4054" s="57"/>
      <c r="L4054" s="58" t="s">
        <v>65</v>
      </c>
      <c r="M4054" s="59"/>
      <c r="N4054" s="61">
        <v>1</v>
      </c>
      <c r="O4054" s="62"/>
      <c r="P4054" s="63"/>
      <c r="Q4054" s="64"/>
      <c r="R4054" s="64"/>
      <c r="S4054" s="65"/>
      <c r="T4054" s="63" t="str">
        <f>IF(COUNT(N4054,P4054)=2,ROUND(N4054*P4054,2),"-")</f>
        <v>-</v>
      </c>
      <c r="U4054" s="65"/>
      <c r="V4054" s="55" t="s">
        <v>3917</v>
      </c>
      <c r="W4054" s="56"/>
      <c r="X4054" s="57"/>
    </row>
    <row r="4055" spans="1:24" ht="18.75" customHeight="1">
      <c r="A4055" s="2"/>
      <c r="B4055" s="2"/>
      <c r="C4055" s="2"/>
      <c r="D4055" s="2"/>
      <c r="E4055" s="55" t="s">
        <v>3407</v>
      </c>
      <c r="F4055" s="56"/>
      <c r="G4055" s="56"/>
      <c r="H4055" s="56"/>
      <c r="I4055" s="56"/>
      <c r="J4055" s="56"/>
      <c r="K4055" s="57"/>
      <c r="L4055" s="58" t="s">
        <v>65</v>
      </c>
      <c r="M4055" s="59"/>
      <c r="N4055" s="61">
        <v>1</v>
      </c>
      <c r="O4055" s="62"/>
      <c r="P4055" s="63" t="str">
        <f>IF(COUNT(T4051,T4052,T4053,T4054)=4,ROUND(SUM(T4051,T4052,T4053,T4054)*0.02,2),"")</f>
        <v/>
      </c>
      <c r="Q4055" s="64"/>
      <c r="R4055" s="64"/>
      <c r="S4055" s="65"/>
      <c r="T4055" s="63" t="str">
        <f>IF(COUNT(N4055,P4055)=2,ROUND(N4055*P4055,2),"-")</f>
        <v>-</v>
      </c>
      <c r="U4055" s="65"/>
      <c r="V4055" s="55" t="s">
        <v>3408</v>
      </c>
      <c r="W4055" s="56"/>
      <c r="X4055" s="57"/>
    </row>
    <row r="4056" spans="1:24" ht="18.899999999999999" customHeight="1">
      <c r="A4056" s="2"/>
      <c r="B4056" s="2"/>
      <c r="C4056" s="2"/>
      <c r="D4056" s="2"/>
      <c r="E4056" s="55" t="s">
        <v>3409</v>
      </c>
      <c r="F4056" s="56"/>
      <c r="G4056" s="56"/>
      <c r="H4056" s="56"/>
      <c r="I4056" s="56"/>
      <c r="J4056" s="56"/>
      <c r="K4056" s="57"/>
      <c r="L4056" s="58" t="s">
        <v>384</v>
      </c>
      <c r="M4056" s="59"/>
      <c r="N4056" s="61">
        <v>1</v>
      </c>
      <c r="O4056" s="62"/>
      <c r="P4056" s="66"/>
      <c r="Q4056" s="67"/>
      <c r="R4056" s="67"/>
      <c r="S4056" s="68"/>
      <c r="T4056" s="63" t="str">
        <f>IF(COUNT(T4051,T4052,T4053,T4054,T4055)=5,SUM(T4051,T4052,T4053,T4054,T4055),"-")</f>
        <v>-</v>
      </c>
      <c r="U4056" s="65"/>
      <c r="V4056" s="55"/>
      <c r="W4056" s="56"/>
      <c r="X4056" s="57"/>
    </row>
    <row r="4057" spans="1:24" ht="18.75" customHeight="1">
      <c r="A4057" s="2"/>
      <c r="B4057" s="2"/>
      <c r="C4057" s="2"/>
      <c r="D4057" s="2"/>
      <c r="E4057" s="55"/>
      <c r="F4057" s="56"/>
      <c r="G4057" s="56"/>
      <c r="H4057" s="56"/>
      <c r="I4057" s="56"/>
      <c r="J4057" s="56"/>
      <c r="K4057" s="57"/>
      <c r="L4057" s="58"/>
      <c r="M4057" s="59"/>
      <c r="N4057" s="69"/>
      <c r="O4057" s="70"/>
      <c r="P4057" s="69"/>
      <c r="Q4057" s="71"/>
      <c r="R4057" s="71"/>
      <c r="S4057" s="70"/>
      <c r="T4057" s="69"/>
      <c r="U4057" s="70"/>
      <c r="V4057" s="55"/>
      <c r="W4057" s="56"/>
      <c r="X4057" s="57"/>
    </row>
    <row r="4058" spans="1:24" ht="18.75" customHeight="1">
      <c r="A4058" s="2"/>
      <c r="B4058" s="2"/>
      <c r="C4058" s="2"/>
      <c r="D4058" s="2"/>
      <c r="E4058" s="55"/>
      <c r="F4058" s="56"/>
      <c r="G4058" s="56"/>
      <c r="H4058" s="56"/>
      <c r="I4058" s="56"/>
      <c r="J4058" s="56"/>
      <c r="K4058" s="57"/>
      <c r="L4058" s="58"/>
      <c r="M4058" s="59"/>
      <c r="N4058" s="69"/>
      <c r="O4058" s="70"/>
      <c r="P4058" s="69"/>
      <c r="Q4058" s="71"/>
      <c r="R4058" s="71"/>
      <c r="S4058" s="70"/>
      <c r="T4058" s="69"/>
      <c r="U4058" s="70"/>
      <c r="V4058" s="55"/>
      <c r="W4058" s="56"/>
      <c r="X4058" s="57"/>
    </row>
    <row r="4059" spans="1:24" ht="18.75" customHeight="1">
      <c r="A4059" s="2"/>
      <c r="B4059" s="2"/>
      <c r="C4059" s="2"/>
      <c r="D4059" s="2"/>
      <c r="E4059" s="55"/>
      <c r="F4059" s="56"/>
      <c r="G4059" s="56"/>
      <c r="H4059" s="56"/>
      <c r="I4059" s="56"/>
      <c r="J4059" s="56"/>
      <c r="K4059" s="57"/>
      <c r="L4059" s="58"/>
      <c r="M4059" s="59"/>
      <c r="N4059" s="69"/>
      <c r="O4059" s="70"/>
      <c r="P4059" s="69"/>
      <c r="Q4059" s="71"/>
      <c r="R4059" s="71"/>
      <c r="S4059" s="70"/>
      <c r="T4059" s="69"/>
      <c r="U4059" s="70"/>
      <c r="V4059" s="55"/>
      <c r="W4059" s="56"/>
      <c r="X4059" s="57"/>
    </row>
    <row r="4060" spans="1:24" ht="18.75" customHeight="1">
      <c r="A4060" s="2"/>
      <c r="B4060" s="2"/>
      <c r="C4060" s="2"/>
      <c r="D4060" s="2"/>
      <c r="E4060" s="55"/>
      <c r="F4060" s="56"/>
      <c r="G4060" s="56"/>
      <c r="H4060" s="56"/>
      <c r="I4060" s="56"/>
      <c r="J4060" s="56"/>
      <c r="K4060" s="57"/>
      <c r="L4060" s="58"/>
      <c r="M4060" s="59"/>
      <c r="N4060" s="69"/>
      <c r="O4060" s="70"/>
      <c r="P4060" s="69"/>
      <c r="Q4060" s="71"/>
      <c r="R4060" s="71"/>
      <c r="S4060" s="70"/>
      <c r="T4060" s="69"/>
      <c r="U4060" s="70"/>
      <c r="V4060" s="55"/>
      <c r="W4060" s="56"/>
      <c r="X4060" s="57"/>
    </row>
    <row r="4061" spans="1:24" ht="18.75" customHeight="1">
      <c r="A4061" s="2"/>
      <c r="B4061" s="2"/>
      <c r="C4061" s="2"/>
      <c r="D4061" s="2"/>
      <c r="E4061" s="55"/>
      <c r="F4061" s="56"/>
      <c r="G4061" s="56"/>
      <c r="H4061" s="56"/>
      <c r="I4061" s="56"/>
      <c r="J4061" s="56"/>
      <c r="K4061" s="57"/>
      <c r="L4061" s="58"/>
      <c r="M4061" s="59"/>
      <c r="N4061" s="69"/>
      <c r="O4061" s="70"/>
      <c r="P4061" s="69"/>
      <c r="Q4061" s="71"/>
      <c r="R4061" s="71"/>
      <c r="S4061" s="70"/>
      <c r="T4061" s="69"/>
      <c r="U4061" s="70"/>
      <c r="V4061" s="55"/>
      <c r="W4061" s="56"/>
      <c r="X4061" s="57"/>
    </row>
    <row r="4062" spans="1:24" ht="37.65" customHeight="1">
      <c r="A4062" s="2"/>
      <c r="B4062" s="2"/>
      <c r="C4062" s="2"/>
      <c r="D4062" s="2"/>
      <c r="E4062" s="55" t="s">
        <v>3410</v>
      </c>
      <c r="F4062" s="56"/>
      <c r="G4062" s="56"/>
      <c r="H4062" s="56"/>
      <c r="I4062" s="56"/>
      <c r="J4062" s="56"/>
      <c r="K4062" s="56"/>
      <c r="L4062" s="56"/>
      <c r="M4062" s="57"/>
      <c r="N4062" s="58" t="s">
        <v>3799</v>
      </c>
      <c r="O4062" s="60"/>
      <c r="P4062" s="60"/>
      <c r="Q4062" s="60"/>
      <c r="R4062" s="60"/>
      <c r="S4062" s="59"/>
      <c r="T4062" s="72" t="str">
        <f>IF(COUNT(T4056,N4056)=2,IF(N4056=0,"-",ROUND(T4056/N4056,2)),"-")</f>
        <v>-</v>
      </c>
      <c r="U4062" s="73"/>
      <c r="V4062" s="55"/>
      <c r="W4062" s="56"/>
      <c r="X4062" s="57"/>
    </row>
    <row r="4063" spans="1:24" ht="31.5" customHeight="1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</row>
    <row r="4064" spans="1:24" ht="12" customHeight="1">
      <c r="A4064" s="2"/>
      <c r="B4064" s="2"/>
      <c r="C4064" s="75" t="s">
        <v>42</v>
      </c>
      <c r="D4064" s="75"/>
      <c r="E4064" s="75"/>
      <c r="F4064" s="75"/>
      <c r="G4064" s="75"/>
      <c r="H4064" s="2"/>
      <c r="I4064" s="75" t="s">
        <v>43</v>
      </c>
      <c r="J4064" s="75"/>
      <c r="K4064" s="2"/>
      <c r="L4064" s="2"/>
      <c r="M4064" s="75" t="s">
        <v>44</v>
      </c>
      <c r="N4064" s="75"/>
      <c r="O4064" s="2"/>
      <c r="P4064" s="2"/>
      <c r="Q4064" s="10" t="s">
        <v>43</v>
      </c>
      <c r="R4064" s="2"/>
      <c r="S4064" s="2"/>
      <c r="T4064" s="2"/>
      <c r="U4064" s="2"/>
      <c r="V4064" s="2"/>
      <c r="W4064" s="2"/>
      <c r="X4064" s="2"/>
    </row>
    <row r="4065" spans="1:24" ht="6.45" customHeight="1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</row>
    <row r="4066" spans="1:24" ht="20.85" customHeight="1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</row>
    <row r="4067" spans="1:24" ht="18" customHeight="1">
      <c r="A4067" s="74" t="s">
        <v>0</v>
      </c>
      <c r="B4067" s="74"/>
      <c r="C4067" s="74"/>
      <c r="D4067" s="74"/>
      <c r="E4067" s="74"/>
      <c r="F4067" s="74"/>
      <c r="G4067" s="74"/>
      <c r="H4067" s="74"/>
      <c r="I4067" s="74"/>
      <c r="J4067" s="74"/>
      <c r="K4067" s="74"/>
      <c r="L4067" s="74"/>
      <c r="M4067" s="74"/>
      <c r="N4067" s="74"/>
      <c r="O4067" s="74"/>
      <c r="P4067" s="74"/>
      <c r="Q4067" s="74"/>
      <c r="R4067" s="74"/>
      <c r="S4067" s="74"/>
      <c r="T4067" s="74"/>
      <c r="U4067" s="74"/>
      <c r="V4067" s="74"/>
      <c r="W4067" s="74"/>
      <c r="X4067" s="74"/>
    </row>
    <row r="4068" spans="1:24" ht="6" customHeight="1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</row>
    <row r="4069" spans="1:24" ht="18" customHeight="1">
      <c r="A4069" s="74" t="s">
        <v>3387</v>
      </c>
      <c r="B4069" s="74"/>
      <c r="C4069" s="74"/>
      <c r="D4069" s="74"/>
      <c r="E4069" s="74"/>
      <c r="F4069" s="74"/>
      <c r="G4069" s="74"/>
      <c r="H4069" s="74"/>
      <c r="I4069" s="74"/>
      <c r="J4069" s="74"/>
      <c r="K4069" s="74"/>
      <c r="L4069" s="74"/>
      <c r="M4069" s="74"/>
      <c r="N4069" s="74"/>
      <c r="O4069" s="74"/>
      <c r="P4069" s="74"/>
      <c r="Q4069" s="74"/>
      <c r="R4069" s="74"/>
      <c r="S4069" s="74"/>
      <c r="T4069" s="74"/>
      <c r="U4069" s="74"/>
      <c r="V4069" s="74"/>
      <c r="W4069" s="74"/>
      <c r="X4069" s="74"/>
    </row>
    <row r="4070" spans="1:24" ht="4.05" customHeight="1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</row>
    <row r="4071" spans="1:24" ht="12" customHeight="1">
      <c r="A4071" s="2"/>
      <c r="B4071" s="2"/>
      <c r="C4071" s="2"/>
      <c r="D4071" s="2"/>
      <c r="E4071" s="2"/>
      <c r="F4071" s="75" t="s">
        <v>3388</v>
      </c>
      <c r="G4071" s="75"/>
      <c r="H4071" s="75"/>
      <c r="I4071" s="75"/>
      <c r="J4071" s="75"/>
      <c r="K4071" s="75"/>
      <c r="L4071" s="75"/>
      <c r="M4071" s="75"/>
      <c r="N4071" s="75"/>
      <c r="O4071" s="75"/>
      <c r="P4071" s="75"/>
      <c r="Q4071" s="75"/>
      <c r="R4071" s="75"/>
      <c r="S4071" s="2"/>
      <c r="T4071" s="2"/>
      <c r="U4071" s="2"/>
      <c r="V4071" s="2"/>
      <c r="W4071" s="2"/>
      <c r="X4071" s="2"/>
    </row>
    <row r="4072" spans="1:24" ht="1.05" customHeight="1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</row>
    <row r="4073" spans="1:24" ht="2.7" customHeight="1">
      <c r="A4073" s="2"/>
      <c r="B4073" s="2"/>
      <c r="C4073" s="2"/>
      <c r="D4073" s="2"/>
      <c r="E4073" s="2"/>
      <c r="F4073" s="75" t="s">
        <v>3389</v>
      </c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</row>
    <row r="4074" spans="1:24" ht="9.15" customHeight="1">
      <c r="A4074" s="2"/>
      <c r="B4074" s="2"/>
      <c r="C4074" s="2"/>
      <c r="D4074" s="2"/>
      <c r="E4074" s="2"/>
      <c r="F4074" s="75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76" t="s">
        <v>2</v>
      </c>
      <c r="V4074" s="76"/>
      <c r="W4074" s="76"/>
      <c r="X4074" s="76"/>
    </row>
    <row r="4075" spans="1:24" ht="2.7" customHeight="1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76"/>
      <c r="V4075" s="76"/>
      <c r="W4075" s="76"/>
      <c r="X4075" s="76"/>
    </row>
    <row r="4076" spans="1:24" ht="0.45" customHeight="1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</row>
    <row r="4077" spans="1:24" ht="2.1" customHeight="1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75" t="s">
        <v>3955</v>
      </c>
      <c r="V4077" s="75"/>
      <c r="W4077" s="75"/>
      <c r="X4077" s="2"/>
    </row>
    <row r="4078" spans="1:24" ht="9.75" customHeight="1">
      <c r="A4078" s="2"/>
      <c r="B4078" s="75" t="s">
        <v>3391</v>
      </c>
      <c r="C4078" s="75"/>
      <c r="D4078" s="2"/>
      <c r="E4078" s="2"/>
      <c r="F4078" s="75" t="s">
        <v>3392</v>
      </c>
      <c r="G4078" s="75"/>
      <c r="H4078" s="75"/>
      <c r="I4078" s="75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75"/>
      <c r="V4078" s="75"/>
      <c r="W4078" s="75"/>
      <c r="X4078" s="2"/>
    </row>
    <row r="4079" spans="1:24" ht="2.1" customHeight="1">
      <c r="A4079" s="2"/>
      <c r="B4079" s="75"/>
      <c r="C4079" s="75"/>
      <c r="D4079" s="2"/>
      <c r="E4079" s="2"/>
      <c r="F4079" s="75"/>
      <c r="G4079" s="75"/>
      <c r="H4079" s="75"/>
      <c r="I4079" s="75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</row>
    <row r="4080" spans="1:24" ht="1.8" customHeight="1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</row>
    <row r="4081" spans="1:24" ht="36.75" customHeight="1">
      <c r="A4081" s="49" t="s">
        <v>548</v>
      </c>
      <c r="B4081" s="50"/>
      <c r="C4081" s="50"/>
      <c r="D4081" s="51"/>
      <c r="E4081" s="49" t="s">
        <v>3956</v>
      </c>
      <c r="F4081" s="50"/>
      <c r="G4081" s="50"/>
      <c r="H4081" s="50"/>
      <c r="I4081" s="50"/>
      <c r="J4081" s="50"/>
      <c r="K4081" s="50"/>
      <c r="L4081" s="50"/>
      <c r="M4081" s="51"/>
      <c r="N4081" s="52" t="s">
        <v>3394</v>
      </c>
      <c r="O4081" s="53"/>
      <c r="P4081" s="53"/>
      <c r="Q4081" s="53"/>
      <c r="R4081" s="53"/>
      <c r="S4081" s="54"/>
      <c r="T4081" s="49" t="s">
        <v>3957</v>
      </c>
      <c r="U4081" s="50"/>
      <c r="V4081" s="50"/>
      <c r="W4081" s="50"/>
      <c r="X4081" s="51"/>
    </row>
    <row r="4082" spans="1:24" ht="18.75" customHeight="1">
      <c r="A4082" s="2"/>
      <c r="B4082" s="2"/>
      <c r="C4082" s="2"/>
      <c r="D4082" s="2"/>
      <c r="E4082" s="55" t="s">
        <v>3396</v>
      </c>
      <c r="F4082" s="56"/>
      <c r="G4082" s="56"/>
      <c r="H4082" s="56"/>
      <c r="I4082" s="56"/>
      <c r="J4082" s="56"/>
      <c r="K4082" s="57"/>
      <c r="L4082" s="58" t="s">
        <v>3397</v>
      </c>
      <c r="M4082" s="59"/>
      <c r="N4082" s="58" t="s">
        <v>3398</v>
      </c>
      <c r="O4082" s="59"/>
      <c r="P4082" s="58" t="s">
        <v>3399</v>
      </c>
      <c r="Q4082" s="60"/>
      <c r="R4082" s="60"/>
      <c r="S4082" s="59"/>
      <c r="T4082" s="58" t="s">
        <v>3400</v>
      </c>
      <c r="U4082" s="59"/>
      <c r="V4082" s="58" t="s">
        <v>53</v>
      </c>
      <c r="W4082" s="60"/>
      <c r="X4082" s="59"/>
    </row>
    <row r="4083" spans="1:24" ht="18.75" customHeight="1">
      <c r="A4083" s="2"/>
      <c r="B4083" s="2"/>
      <c r="C4083" s="2"/>
      <c r="D4083" s="2"/>
      <c r="E4083" s="55" t="s">
        <v>3958</v>
      </c>
      <c r="F4083" s="56"/>
      <c r="G4083" s="56"/>
      <c r="H4083" s="56"/>
      <c r="I4083" s="56"/>
      <c r="J4083" s="56"/>
      <c r="K4083" s="57"/>
      <c r="L4083" s="58" t="s">
        <v>3566</v>
      </c>
      <c r="M4083" s="59"/>
      <c r="N4083" s="61">
        <v>0.05</v>
      </c>
      <c r="O4083" s="62"/>
      <c r="P4083" s="63"/>
      <c r="Q4083" s="64"/>
      <c r="R4083" s="64"/>
      <c r="S4083" s="65"/>
      <c r="T4083" s="63" t="str">
        <f>IF(COUNT(N4083,P4083)=2,ROUND(N4083*P4083,2),"-")</f>
        <v>-</v>
      </c>
      <c r="U4083" s="65"/>
      <c r="V4083" s="55" t="s">
        <v>3959</v>
      </c>
      <c r="W4083" s="56"/>
      <c r="X4083" s="57"/>
    </row>
    <row r="4084" spans="1:24" ht="37.65" customHeight="1">
      <c r="A4084" s="2"/>
      <c r="B4084" s="2"/>
      <c r="C4084" s="2"/>
      <c r="D4084" s="2"/>
      <c r="E4084" s="55" t="s">
        <v>3960</v>
      </c>
      <c r="F4084" s="56"/>
      <c r="G4084" s="56"/>
      <c r="H4084" s="56"/>
      <c r="I4084" s="56"/>
      <c r="J4084" s="56"/>
      <c r="K4084" s="57"/>
      <c r="L4084" s="58" t="s">
        <v>65</v>
      </c>
      <c r="M4084" s="59"/>
      <c r="N4084" s="61">
        <v>1</v>
      </c>
      <c r="O4084" s="62"/>
      <c r="P4084" s="63"/>
      <c r="Q4084" s="64"/>
      <c r="R4084" s="64"/>
      <c r="S4084" s="65"/>
      <c r="T4084" s="63" t="str">
        <f>IF(COUNT(N4084,P4084)=2,ROUND(N4084*P4084,2),"-
-")</f>
        <v>-
-</v>
      </c>
      <c r="U4084" s="65"/>
      <c r="V4084" s="55" t="s">
        <v>3961</v>
      </c>
      <c r="W4084" s="56"/>
      <c r="X4084" s="57"/>
    </row>
    <row r="4085" spans="1:24" ht="18.75" customHeight="1">
      <c r="A4085" s="2"/>
      <c r="B4085" s="2"/>
      <c r="C4085" s="2"/>
      <c r="D4085" s="2"/>
      <c r="E4085" s="55" t="s">
        <v>3405</v>
      </c>
      <c r="F4085" s="56"/>
      <c r="G4085" s="56"/>
      <c r="H4085" s="56"/>
      <c r="I4085" s="56"/>
      <c r="J4085" s="56"/>
      <c r="K4085" s="57"/>
      <c r="L4085" s="58" t="s">
        <v>65</v>
      </c>
      <c r="M4085" s="59"/>
      <c r="N4085" s="61">
        <v>1</v>
      </c>
      <c r="O4085" s="62"/>
      <c r="P4085" s="63"/>
      <c r="Q4085" s="64"/>
      <c r="R4085" s="64"/>
      <c r="S4085" s="65"/>
      <c r="T4085" s="63" t="str">
        <f>IF(COUNT(N4085,P4085)=2,ROUND(N4085*P4085,2),"-")</f>
        <v>-</v>
      </c>
      <c r="U4085" s="65"/>
      <c r="V4085" s="55" t="s">
        <v>3406</v>
      </c>
      <c r="W4085" s="56"/>
      <c r="X4085" s="57"/>
    </row>
    <row r="4086" spans="1:24" ht="18.75" customHeight="1">
      <c r="A4086" s="2"/>
      <c r="B4086" s="2"/>
      <c r="C4086" s="2"/>
      <c r="D4086" s="2"/>
      <c r="E4086" s="55" t="s">
        <v>3407</v>
      </c>
      <c r="F4086" s="56"/>
      <c r="G4086" s="56"/>
      <c r="H4086" s="56"/>
      <c r="I4086" s="56"/>
      <c r="J4086" s="56"/>
      <c r="K4086" s="57"/>
      <c r="L4086" s="58" t="s">
        <v>65</v>
      </c>
      <c r="M4086" s="59"/>
      <c r="N4086" s="61">
        <v>1</v>
      </c>
      <c r="O4086" s="62"/>
      <c r="P4086" s="63" t="str">
        <f>IF(COUNT(T4083,T4084,T4085)=3,ROUND(SUM(T4083,T4084,T4085)*0.02,2),"")</f>
        <v/>
      </c>
      <c r="Q4086" s="64"/>
      <c r="R4086" s="64"/>
      <c r="S4086" s="65"/>
      <c r="T4086" s="63" t="str">
        <f>IF(COUNT(N4086,P4086)=2,ROUND(N4086*P4086,2),"-")</f>
        <v>-</v>
      </c>
      <c r="U4086" s="65"/>
      <c r="V4086" s="55" t="s">
        <v>3408</v>
      </c>
      <c r="W4086" s="56"/>
      <c r="X4086" s="57"/>
    </row>
    <row r="4087" spans="1:24" ht="18.899999999999999" customHeight="1">
      <c r="A4087" s="2"/>
      <c r="B4087" s="2"/>
      <c r="C4087" s="2"/>
      <c r="D4087" s="2"/>
      <c r="E4087" s="55" t="s">
        <v>3409</v>
      </c>
      <c r="F4087" s="56"/>
      <c r="G4087" s="56"/>
      <c r="H4087" s="56"/>
      <c r="I4087" s="56"/>
      <c r="J4087" s="56"/>
      <c r="K4087" s="57"/>
      <c r="L4087" s="58" t="s">
        <v>58</v>
      </c>
      <c r="M4087" s="59"/>
      <c r="N4087" s="61">
        <v>1</v>
      </c>
      <c r="O4087" s="62"/>
      <c r="P4087" s="66"/>
      <c r="Q4087" s="67"/>
      <c r="R4087" s="67"/>
      <c r="S4087" s="68"/>
      <c r="T4087" s="63" t="str">
        <f>IF(COUNT(T4083,T4084,T4085,T4086)=4,SUM(T4083,T4084,T4085,T4086),"-")</f>
        <v>-</v>
      </c>
      <c r="U4087" s="65"/>
      <c r="V4087" s="55"/>
      <c r="W4087" s="56"/>
      <c r="X4087" s="57"/>
    </row>
    <row r="4088" spans="1:24" ht="18.75" customHeight="1">
      <c r="A4088" s="2"/>
      <c r="B4088" s="2"/>
      <c r="C4088" s="2"/>
      <c r="D4088" s="2"/>
      <c r="E4088" s="55"/>
      <c r="F4088" s="56"/>
      <c r="G4088" s="56"/>
      <c r="H4088" s="56"/>
      <c r="I4088" s="56"/>
      <c r="J4088" s="56"/>
      <c r="K4088" s="57"/>
      <c r="L4088" s="58"/>
      <c r="M4088" s="59"/>
      <c r="N4088" s="69"/>
      <c r="O4088" s="70"/>
      <c r="P4088" s="69"/>
      <c r="Q4088" s="71"/>
      <c r="R4088" s="71"/>
      <c r="S4088" s="70"/>
      <c r="T4088" s="69"/>
      <c r="U4088" s="70"/>
      <c r="V4088" s="55"/>
      <c r="W4088" s="56"/>
      <c r="X4088" s="57"/>
    </row>
    <row r="4089" spans="1:24" ht="18.75" customHeight="1">
      <c r="A4089" s="2"/>
      <c r="B4089" s="2"/>
      <c r="C4089" s="2"/>
      <c r="D4089" s="2"/>
      <c r="E4089" s="55"/>
      <c r="F4089" s="56"/>
      <c r="G4089" s="56"/>
      <c r="H4089" s="56"/>
      <c r="I4089" s="56"/>
      <c r="J4089" s="56"/>
      <c r="K4089" s="57"/>
      <c r="L4089" s="58"/>
      <c r="M4089" s="59"/>
      <c r="N4089" s="69"/>
      <c r="O4089" s="70"/>
      <c r="P4089" s="69"/>
      <c r="Q4089" s="71"/>
      <c r="R4089" s="71"/>
      <c r="S4089" s="70"/>
      <c r="T4089" s="69"/>
      <c r="U4089" s="70"/>
      <c r="V4089" s="55"/>
      <c r="W4089" s="56"/>
      <c r="X4089" s="57"/>
    </row>
    <row r="4090" spans="1:24" ht="18.75" customHeight="1">
      <c r="A4090" s="2"/>
      <c r="B4090" s="2"/>
      <c r="C4090" s="2"/>
      <c r="D4090" s="2"/>
      <c r="E4090" s="55"/>
      <c r="F4090" s="56"/>
      <c r="G4090" s="56"/>
      <c r="H4090" s="56"/>
      <c r="I4090" s="56"/>
      <c r="J4090" s="56"/>
      <c r="K4090" s="57"/>
      <c r="L4090" s="58"/>
      <c r="M4090" s="59"/>
      <c r="N4090" s="69"/>
      <c r="O4090" s="70"/>
      <c r="P4090" s="69"/>
      <c r="Q4090" s="71"/>
      <c r="R4090" s="71"/>
      <c r="S4090" s="70"/>
      <c r="T4090" s="69"/>
      <c r="U4090" s="70"/>
      <c r="V4090" s="55"/>
      <c r="W4090" s="56"/>
      <c r="X4090" s="57"/>
    </row>
    <row r="4091" spans="1:24" ht="18.75" customHeight="1">
      <c r="A4091" s="2"/>
      <c r="B4091" s="2"/>
      <c r="C4091" s="2"/>
      <c r="D4091" s="2"/>
      <c r="E4091" s="55"/>
      <c r="F4091" s="56"/>
      <c r="G4091" s="56"/>
      <c r="H4091" s="56"/>
      <c r="I4091" s="56"/>
      <c r="J4091" s="56"/>
      <c r="K4091" s="57"/>
      <c r="L4091" s="58"/>
      <c r="M4091" s="59"/>
      <c r="N4091" s="69"/>
      <c r="O4091" s="70"/>
      <c r="P4091" s="69"/>
      <c r="Q4091" s="71"/>
      <c r="R4091" s="71"/>
      <c r="S4091" s="70"/>
      <c r="T4091" s="69"/>
      <c r="U4091" s="70"/>
      <c r="V4091" s="55"/>
      <c r="W4091" s="56"/>
      <c r="X4091" s="57"/>
    </row>
    <row r="4092" spans="1:24" ht="18.75" customHeight="1">
      <c r="A4092" s="2"/>
      <c r="B4092" s="2"/>
      <c r="C4092" s="2"/>
      <c r="D4092" s="2"/>
      <c r="E4092" s="55"/>
      <c r="F4092" s="56"/>
      <c r="G4092" s="56"/>
      <c r="H4092" s="56"/>
      <c r="I4092" s="56"/>
      <c r="J4092" s="56"/>
      <c r="K4092" s="57"/>
      <c r="L4092" s="58"/>
      <c r="M4092" s="59"/>
      <c r="N4092" s="69"/>
      <c r="O4092" s="70"/>
      <c r="P4092" s="69"/>
      <c r="Q4092" s="71"/>
      <c r="R4092" s="71"/>
      <c r="S4092" s="70"/>
      <c r="T4092" s="69"/>
      <c r="U4092" s="70"/>
      <c r="V4092" s="55"/>
      <c r="W4092" s="56"/>
      <c r="X4092" s="57"/>
    </row>
    <row r="4093" spans="1:24" ht="18.75" customHeight="1">
      <c r="A4093" s="2"/>
      <c r="B4093" s="2"/>
      <c r="C4093" s="2"/>
      <c r="D4093" s="2"/>
      <c r="E4093" s="55"/>
      <c r="F4093" s="56"/>
      <c r="G4093" s="56"/>
      <c r="H4093" s="56"/>
      <c r="I4093" s="56"/>
      <c r="J4093" s="56"/>
      <c r="K4093" s="57"/>
      <c r="L4093" s="58"/>
      <c r="M4093" s="59"/>
      <c r="N4093" s="69"/>
      <c r="O4093" s="70"/>
      <c r="P4093" s="69"/>
      <c r="Q4093" s="71"/>
      <c r="R4093" s="71"/>
      <c r="S4093" s="70"/>
      <c r="T4093" s="69"/>
      <c r="U4093" s="70"/>
      <c r="V4093" s="55"/>
      <c r="W4093" s="56"/>
      <c r="X4093" s="57"/>
    </row>
    <row r="4094" spans="1:24" ht="37.65" customHeight="1">
      <c r="A4094" s="2"/>
      <c r="B4094" s="2"/>
      <c r="C4094" s="2"/>
      <c r="D4094" s="2"/>
      <c r="E4094" s="55" t="s">
        <v>3410</v>
      </c>
      <c r="F4094" s="56"/>
      <c r="G4094" s="56"/>
      <c r="H4094" s="56"/>
      <c r="I4094" s="56"/>
      <c r="J4094" s="56"/>
      <c r="K4094" s="56"/>
      <c r="L4094" s="56"/>
      <c r="M4094" s="57"/>
      <c r="N4094" s="58" t="s">
        <v>3411</v>
      </c>
      <c r="O4094" s="60"/>
      <c r="P4094" s="60"/>
      <c r="Q4094" s="60"/>
      <c r="R4094" s="60"/>
      <c r="S4094" s="59"/>
      <c r="T4094" s="72" t="str">
        <f>IF(COUNT(T4087,N4087)=2,IF(N4087=0,"-",ROUND(T4087/N4087,2)),"-")</f>
        <v>-</v>
      </c>
      <c r="U4094" s="73"/>
      <c r="V4094" s="55"/>
      <c r="W4094" s="56"/>
      <c r="X4094" s="57"/>
    </row>
    <row r="4095" spans="1:24" ht="36.75" customHeight="1">
      <c r="A4095" s="49" t="s">
        <v>551</v>
      </c>
      <c r="B4095" s="50"/>
      <c r="C4095" s="50"/>
      <c r="D4095" s="51"/>
      <c r="E4095" s="49" t="s">
        <v>3962</v>
      </c>
      <c r="F4095" s="50"/>
      <c r="G4095" s="50"/>
      <c r="H4095" s="50"/>
      <c r="I4095" s="50"/>
      <c r="J4095" s="50"/>
      <c r="K4095" s="50"/>
      <c r="L4095" s="50"/>
      <c r="M4095" s="51"/>
      <c r="N4095" s="52" t="s">
        <v>3394</v>
      </c>
      <c r="O4095" s="53"/>
      <c r="P4095" s="53"/>
      <c r="Q4095" s="53"/>
      <c r="R4095" s="53"/>
      <c r="S4095" s="54"/>
      <c r="T4095" s="49" t="s">
        <v>3963</v>
      </c>
      <c r="U4095" s="50"/>
      <c r="V4095" s="50"/>
      <c r="W4095" s="50"/>
      <c r="X4095" s="51"/>
    </row>
    <row r="4096" spans="1:24" ht="18.75" customHeight="1">
      <c r="A4096" s="2"/>
      <c r="B4096" s="2"/>
      <c r="C4096" s="2"/>
      <c r="D4096" s="2"/>
      <c r="E4096" s="55" t="s">
        <v>3396</v>
      </c>
      <c r="F4096" s="56"/>
      <c r="G4096" s="56"/>
      <c r="H4096" s="56"/>
      <c r="I4096" s="56"/>
      <c r="J4096" s="56"/>
      <c r="K4096" s="57"/>
      <c r="L4096" s="58" t="s">
        <v>3397</v>
      </c>
      <c r="M4096" s="59"/>
      <c r="N4096" s="58" t="s">
        <v>3398</v>
      </c>
      <c r="O4096" s="59"/>
      <c r="P4096" s="58" t="s">
        <v>3399</v>
      </c>
      <c r="Q4096" s="60"/>
      <c r="R4096" s="60"/>
      <c r="S4096" s="59"/>
      <c r="T4096" s="58" t="s">
        <v>3400</v>
      </c>
      <c r="U4096" s="59"/>
      <c r="V4096" s="58" t="s">
        <v>53</v>
      </c>
      <c r="W4096" s="60"/>
      <c r="X4096" s="59"/>
    </row>
    <row r="4097" spans="1:24" ht="18.75" customHeight="1">
      <c r="A4097" s="2"/>
      <c r="B4097" s="2"/>
      <c r="C4097" s="2"/>
      <c r="D4097" s="2"/>
      <c r="E4097" s="55" t="s">
        <v>3958</v>
      </c>
      <c r="F4097" s="56"/>
      <c r="G4097" s="56"/>
      <c r="H4097" s="56"/>
      <c r="I4097" s="56"/>
      <c r="J4097" s="56"/>
      <c r="K4097" s="57"/>
      <c r="L4097" s="58" t="s">
        <v>3566</v>
      </c>
      <c r="M4097" s="59"/>
      <c r="N4097" s="61">
        <v>0.03</v>
      </c>
      <c r="O4097" s="62"/>
      <c r="P4097" s="63"/>
      <c r="Q4097" s="64"/>
      <c r="R4097" s="64"/>
      <c r="S4097" s="65"/>
      <c r="T4097" s="63" t="str">
        <f>IF(COUNT(N4097,P4097)=2,ROUND(N4097*P4097,2),"-")</f>
        <v>-</v>
      </c>
      <c r="U4097" s="65"/>
      <c r="V4097" s="55" t="s">
        <v>3959</v>
      </c>
      <c r="W4097" s="56"/>
      <c r="X4097" s="57"/>
    </row>
    <row r="4098" spans="1:24" ht="37.65" customHeight="1">
      <c r="A4098" s="2"/>
      <c r="B4098" s="2"/>
      <c r="C4098" s="2"/>
      <c r="D4098" s="2"/>
      <c r="E4098" s="55" t="s">
        <v>3960</v>
      </c>
      <c r="F4098" s="56"/>
      <c r="G4098" s="56"/>
      <c r="H4098" s="56"/>
      <c r="I4098" s="56"/>
      <c r="J4098" s="56"/>
      <c r="K4098" s="57"/>
      <c r="L4098" s="58" t="s">
        <v>65</v>
      </c>
      <c r="M4098" s="59"/>
      <c r="N4098" s="61">
        <v>1</v>
      </c>
      <c r="O4098" s="62"/>
      <c r="P4098" s="63"/>
      <c r="Q4098" s="64"/>
      <c r="R4098" s="64"/>
      <c r="S4098" s="65"/>
      <c r="T4098" s="63" t="str">
        <f>IF(COUNT(N4098,P4098)=2,ROUND(N4098*P4098,2),"-
-")</f>
        <v>-
-</v>
      </c>
      <c r="U4098" s="65"/>
      <c r="V4098" s="55" t="s">
        <v>3961</v>
      </c>
      <c r="W4098" s="56"/>
      <c r="X4098" s="57"/>
    </row>
    <row r="4099" spans="1:24" ht="18.75" customHeight="1">
      <c r="A4099" s="2"/>
      <c r="B4099" s="2"/>
      <c r="C4099" s="2"/>
      <c r="D4099" s="2"/>
      <c r="E4099" s="55" t="s">
        <v>3405</v>
      </c>
      <c r="F4099" s="56"/>
      <c r="G4099" s="56"/>
      <c r="H4099" s="56"/>
      <c r="I4099" s="56"/>
      <c r="J4099" s="56"/>
      <c r="K4099" s="57"/>
      <c r="L4099" s="58" t="s">
        <v>65</v>
      </c>
      <c r="M4099" s="59"/>
      <c r="N4099" s="61">
        <v>1</v>
      </c>
      <c r="O4099" s="62"/>
      <c r="P4099" s="63"/>
      <c r="Q4099" s="64"/>
      <c r="R4099" s="64"/>
      <c r="S4099" s="65"/>
      <c r="T4099" s="63" t="str">
        <f>IF(COUNT(N4099,P4099)=2,ROUND(N4099*P4099,2),"-")</f>
        <v>-</v>
      </c>
      <c r="U4099" s="65"/>
      <c r="V4099" s="55" t="s">
        <v>3406</v>
      </c>
      <c r="W4099" s="56"/>
      <c r="X4099" s="57"/>
    </row>
    <row r="4100" spans="1:24" ht="18.75" customHeight="1">
      <c r="A4100" s="2"/>
      <c r="B4100" s="2"/>
      <c r="C4100" s="2"/>
      <c r="D4100" s="2"/>
      <c r="E4100" s="55" t="s">
        <v>3407</v>
      </c>
      <c r="F4100" s="56"/>
      <c r="G4100" s="56"/>
      <c r="H4100" s="56"/>
      <c r="I4100" s="56"/>
      <c r="J4100" s="56"/>
      <c r="K4100" s="57"/>
      <c r="L4100" s="58" t="s">
        <v>65</v>
      </c>
      <c r="M4100" s="59"/>
      <c r="N4100" s="61">
        <v>1</v>
      </c>
      <c r="O4100" s="62"/>
      <c r="P4100" s="63" t="str">
        <f>IF(COUNT(T4097,T4098,T4099)=3,ROUND(SUM(T4097,T4098,T4099)*0.02,2),"")</f>
        <v/>
      </c>
      <c r="Q4100" s="64"/>
      <c r="R4100" s="64"/>
      <c r="S4100" s="65"/>
      <c r="T4100" s="63" t="str">
        <f>IF(COUNT(N4100,P4100)=2,ROUND(N4100*P4100,2),"-")</f>
        <v>-</v>
      </c>
      <c r="U4100" s="65"/>
      <c r="V4100" s="55" t="s">
        <v>3408</v>
      </c>
      <c r="W4100" s="56"/>
      <c r="X4100" s="57"/>
    </row>
    <row r="4101" spans="1:24" ht="18.899999999999999" customHeight="1">
      <c r="A4101" s="2"/>
      <c r="B4101" s="2"/>
      <c r="C4101" s="2"/>
      <c r="D4101" s="2"/>
      <c r="E4101" s="55" t="s">
        <v>3409</v>
      </c>
      <c r="F4101" s="56"/>
      <c r="G4101" s="56"/>
      <c r="H4101" s="56"/>
      <c r="I4101" s="56"/>
      <c r="J4101" s="56"/>
      <c r="K4101" s="57"/>
      <c r="L4101" s="58" t="s">
        <v>58</v>
      </c>
      <c r="M4101" s="59"/>
      <c r="N4101" s="61">
        <v>1</v>
      </c>
      <c r="O4101" s="62"/>
      <c r="P4101" s="66"/>
      <c r="Q4101" s="67"/>
      <c r="R4101" s="67"/>
      <c r="S4101" s="68"/>
      <c r="T4101" s="63" t="str">
        <f>IF(COUNT(T4097,T4098,T4099,T4100)=4,SUM(T4097,T4098,T4099,T4100),"-")</f>
        <v>-</v>
      </c>
      <c r="U4101" s="65"/>
      <c r="V4101" s="55"/>
      <c r="W4101" s="56"/>
      <c r="X4101" s="57"/>
    </row>
    <row r="4102" spans="1:24" ht="18.75" customHeight="1">
      <c r="A4102" s="2"/>
      <c r="B4102" s="2"/>
      <c r="C4102" s="2"/>
      <c r="D4102" s="2"/>
      <c r="E4102" s="55"/>
      <c r="F4102" s="56"/>
      <c r="G4102" s="56"/>
      <c r="H4102" s="56"/>
      <c r="I4102" s="56"/>
      <c r="J4102" s="56"/>
      <c r="K4102" s="57"/>
      <c r="L4102" s="58"/>
      <c r="M4102" s="59"/>
      <c r="N4102" s="69"/>
      <c r="O4102" s="70"/>
      <c r="P4102" s="69"/>
      <c r="Q4102" s="71"/>
      <c r="R4102" s="71"/>
      <c r="S4102" s="70"/>
      <c r="T4102" s="69"/>
      <c r="U4102" s="70"/>
      <c r="V4102" s="55"/>
      <c r="W4102" s="56"/>
      <c r="X4102" s="57"/>
    </row>
    <row r="4103" spans="1:24" ht="18.75" customHeight="1">
      <c r="A4103" s="2"/>
      <c r="B4103" s="2"/>
      <c r="C4103" s="2"/>
      <c r="D4103" s="2"/>
      <c r="E4103" s="55"/>
      <c r="F4103" s="56"/>
      <c r="G4103" s="56"/>
      <c r="H4103" s="56"/>
      <c r="I4103" s="56"/>
      <c r="J4103" s="56"/>
      <c r="K4103" s="57"/>
      <c r="L4103" s="58"/>
      <c r="M4103" s="59"/>
      <c r="N4103" s="69"/>
      <c r="O4103" s="70"/>
      <c r="P4103" s="69"/>
      <c r="Q4103" s="71"/>
      <c r="R4103" s="71"/>
      <c r="S4103" s="70"/>
      <c r="T4103" s="69"/>
      <c r="U4103" s="70"/>
      <c r="V4103" s="55"/>
      <c r="W4103" s="56"/>
      <c r="X4103" s="57"/>
    </row>
    <row r="4104" spans="1:24" ht="18.75" customHeight="1">
      <c r="A4104" s="2"/>
      <c r="B4104" s="2"/>
      <c r="C4104" s="2"/>
      <c r="D4104" s="2"/>
      <c r="E4104" s="55"/>
      <c r="F4104" s="56"/>
      <c r="G4104" s="56"/>
      <c r="H4104" s="56"/>
      <c r="I4104" s="56"/>
      <c r="J4104" s="56"/>
      <c r="K4104" s="57"/>
      <c r="L4104" s="58"/>
      <c r="M4104" s="59"/>
      <c r="N4104" s="69"/>
      <c r="O4104" s="70"/>
      <c r="P4104" s="69"/>
      <c r="Q4104" s="71"/>
      <c r="R4104" s="71"/>
      <c r="S4104" s="70"/>
      <c r="T4104" s="69"/>
      <c r="U4104" s="70"/>
      <c r="V4104" s="55"/>
      <c r="W4104" s="56"/>
      <c r="X4104" s="57"/>
    </row>
    <row r="4105" spans="1:24" ht="18.75" customHeight="1">
      <c r="A4105" s="2"/>
      <c r="B4105" s="2"/>
      <c r="C4105" s="2"/>
      <c r="D4105" s="2"/>
      <c r="E4105" s="55"/>
      <c r="F4105" s="56"/>
      <c r="G4105" s="56"/>
      <c r="H4105" s="56"/>
      <c r="I4105" s="56"/>
      <c r="J4105" s="56"/>
      <c r="K4105" s="57"/>
      <c r="L4105" s="58"/>
      <c r="M4105" s="59"/>
      <c r="N4105" s="69"/>
      <c r="O4105" s="70"/>
      <c r="P4105" s="69"/>
      <c r="Q4105" s="71"/>
      <c r="R4105" s="71"/>
      <c r="S4105" s="70"/>
      <c r="T4105" s="69"/>
      <c r="U4105" s="70"/>
      <c r="V4105" s="55"/>
      <c r="W4105" s="56"/>
      <c r="X4105" s="57"/>
    </row>
    <row r="4106" spans="1:24" ht="18.75" customHeight="1">
      <c r="A4106" s="2"/>
      <c r="B4106" s="2"/>
      <c r="C4106" s="2"/>
      <c r="D4106" s="2"/>
      <c r="E4106" s="55"/>
      <c r="F4106" s="56"/>
      <c r="G4106" s="56"/>
      <c r="H4106" s="56"/>
      <c r="I4106" s="56"/>
      <c r="J4106" s="56"/>
      <c r="K4106" s="57"/>
      <c r="L4106" s="58"/>
      <c r="M4106" s="59"/>
      <c r="N4106" s="69"/>
      <c r="O4106" s="70"/>
      <c r="P4106" s="69"/>
      <c r="Q4106" s="71"/>
      <c r="R4106" s="71"/>
      <c r="S4106" s="70"/>
      <c r="T4106" s="69"/>
      <c r="U4106" s="70"/>
      <c r="V4106" s="55"/>
      <c r="W4106" s="56"/>
      <c r="X4106" s="57"/>
    </row>
    <row r="4107" spans="1:24" ht="18.75" customHeight="1">
      <c r="A4107" s="2"/>
      <c r="B4107" s="2"/>
      <c r="C4107" s="2"/>
      <c r="D4107" s="2"/>
      <c r="E4107" s="55"/>
      <c r="F4107" s="56"/>
      <c r="G4107" s="56"/>
      <c r="H4107" s="56"/>
      <c r="I4107" s="56"/>
      <c r="J4107" s="56"/>
      <c r="K4107" s="57"/>
      <c r="L4107" s="58"/>
      <c r="M4107" s="59"/>
      <c r="N4107" s="69"/>
      <c r="O4107" s="70"/>
      <c r="P4107" s="69"/>
      <c r="Q4107" s="71"/>
      <c r="R4107" s="71"/>
      <c r="S4107" s="70"/>
      <c r="T4107" s="69"/>
      <c r="U4107" s="70"/>
      <c r="V4107" s="55"/>
      <c r="W4107" s="56"/>
      <c r="X4107" s="57"/>
    </row>
    <row r="4108" spans="1:24" ht="37.65" customHeight="1">
      <c r="A4108" s="2"/>
      <c r="B4108" s="2"/>
      <c r="C4108" s="2"/>
      <c r="D4108" s="2"/>
      <c r="E4108" s="55" t="s">
        <v>3410</v>
      </c>
      <c r="F4108" s="56"/>
      <c r="G4108" s="56"/>
      <c r="H4108" s="56"/>
      <c r="I4108" s="56"/>
      <c r="J4108" s="56"/>
      <c r="K4108" s="56"/>
      <c r="L4108" s="56"/>
      <c r="M4108" s="57"/>
      <c r="N4108" s="58" t="s">
        <v>3411</v>
      </c>
      <c r="O4108" s="60"/>
      <c r="P4108" s="60"/>
      <c r="Q4108" s="60"/>
      <c r="R4108" s="60"/>
      <c r="S4108" s="59"/>
      <c r="T4108" s="72" t="str">
        <f>IF(COUNT(T4101,N4101)=2,IF(N4101=0,"-",ROUND(T4101/N4101,2)),"-")</f>
        <v>-</v>
      </c>
      <c r="U4108" s="73"/>
      <c r="V4108" s="55"/>
      <c r="W4108" s="56"/>
      <c r="X4108" s="57"/>
    </row>
    <row r="4109" spans="1:24" ht="31.5" customHeight="1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</row>
    <row r="4110" spans="1:24" ht="12" customHeight="1">
      <c r="A4110" s="2"/>
      <c r="B4110" s="2"/>
      <c r="C4110" s="75" t="s">
        <v>42</v>
      </c>
      <c r="D4110" s="75"/>
      <c r="E4110" s="75"/>
      <c r="F4110" s="75"/>
      <c r="G4110" s="75"/>
      <c r="H4110" s="2"/>
      <c r="I4110" s="75" t="s">
        <v>43</v>
      </c>
      <c r="J4110" s="75"/>
      <c r="K4110" s="2"/>
      <c r="L4110" s="2"/>
      <c r="M4110" s="75" t="s">
        <v>44</v>
      </c>
      <c r="N4110" s="75"/>
      <c r="O4110" s="2"/>
      <c r="P4110" s="2"/>
      <c r="Q4110" s="10" t="s">
        <v>43</v>
      </c>
      <c r="R4110" s="2"/>
      <c r="S4110" s="2"/>
      <c r="T4110" s="2"/>
      <c r="U4110" s="2"/>
      <c r="V4110" s="2"/>
      <c r="W4110" s="2"/>
      <c r="X4110" s="2"/>
    </row>
    <row r="4111" spans="1:24" ht="6.45" customHeight="1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</row>
    <row r="4112" spans="1:24" ht="20.85" customHeight="1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</row>
    <row r="4113" spans="1:24" ht="18" customHeight="1">
      <c r="A4113" s="74" t="s">
        <v>0</v>
      </c>
      <c r="B4113" s="74"/>
      <c r="C4113" s="74"/>
      <c r="D4113" s="74"/>
      <c r="E4113" s="74"/>
      <c r="F4113" s="74"/>
      <c r="G4113" s="74"/>
      <c r="H4113" s="74"/>
      <c r="I4113" s="74"/>
      <c r="J4113" s="74"/>
      <c r="K4113" s="74"/>
      <c r="L4113" s="74"/>
      <c r="M4113" s="74"/>
      <c r="N4113" s="74"/>
      <c r="O4113" s="74"/>
      <c r="P4113" s="74"/>
      <c r="Q4113" s="74"/>
      <c r="R4113" s="74"/>
      <c r="S4113" s="74"/>
      <c r="T4113" s="74"/>
      <c r="U4113" s="74"/>
      <c r="V4113" s="74"/>
      <c r="W4113" s="74"/>
      <c r="X4113" s="74"/>
    </row>
    <row r="4114" spans="1:24" ht="6" customHeight="1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</row>
    <row r="4115" spans="1:24" ht="18" customHeight="1">
      <c r="A4115" s="74" t="s">
        <v>3387</v>
      </c>
      <c r="B4115" s="74"/>
      <c r="C4115" s="74"/>
      <c r="D4115" s="74"/>
      <c r="E4115" s="74"/>
      <c r="F4115" s="74"/>
      <c r="G4115" s="74"/>
      <c r="H4115" s="74"/>
      <c r="I4115" s="74"/>
      <c r="J4115" s="74"/>
      <c r="K4115" s="74"/>
      <c r="L4115" s="74"/>
      <c r="M4115" s="74"/>
      <c r="N4115" s="74"/>
      <c r="O4115" s="74"/>
      <c r="P4115" s="74"/>
      <c r="Q4115" s="74"/>
      <c r="R4115" s="74"/>
      <c r="S4115" s="74"/>
      <c r="T4115" s="74"/>
      <c r="U4115" s="74"/>
      <c r="V4115" s="74"/>
      <c r="W4115" s="74"/>
      <c r="X4115" s="74"/>
    </row>
    <row r="4116" spans="1:24" ht="4.05" customHeight="1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</row>
    <row r="4117" spans="1:24" ht="12" customHeight="1">
      <c r="A4117" s="2"/>
      <c r="B4117" s="2"/>
      <c r="C4117" s="2"/>
      <c r="D4117" s="2"/>
      <c r="E4117" s="2"/>
      <c r="F4117" s="75" t="s">
        <v>3388</v>
      </c>
      <c r="G4117" s="75"/>
      <c r="H4117" s="75"/>
      <c r="I4117" s="75"/>
      <c r="J4117" s="75"/>
      <c r="K4117" s="75"/>
      <c r="L4117" s="75"/>
      <c r="M4117" s="75"/>
      <c r="N4117" s="75"/>
      <c r="O4117" s="75"/>
      <c r="P4117" s="75"/>
      <c r="Q4117" s="75"/>
      <c r="R4117" s="75"/>
      <c r="S4117" s="2"/>
      <c r="T4117" s="2"/>
      <c r="U4117" s="2"/>
      <c r="V4117" s="2"/>
      <c r="W4117" s="2"/>
      <c r="X4117" s="2"/>
    </row>
    <row r="4118" spans="1:24" ht="1.05" customHeight="1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</row>
    <row r="4119" spans="1:24" ht="2.7" customHeight="1">
      <c r="A4119" s="2"/>
      <c r="B4119" s="2"/>
      <c r="C4119" s="2"/>
      <c r="D4119" s="2"/>
      <c r="E4119" s="2"/>
      <c r="F4119" s="75" t="s">
        <v>3389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</row>
    <row r="4120" spans="1:24" ht="9.15" customHeight="1">
      <c r="A4120" s="2"/>
      <c r="B4120" s="2"/>
      <c r="C4120" s="2"/>
      <c r="D4120" s="2"/>
      <c r="E4120" s="2"/>
      <c r="F4120" s="75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76" t="s">
        <v>2</v>
      </c>
      <c r="V4120" s="76"/>
      <c r="W4120" s="76"/>
      <c r="X4120" s="76"/>
    </row>
    <row r="4121" spans="1:24" ht="2.7" customHeight="1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76"/>
      <c r="V4121" s="76"/>
      <c r="W4121" s="76"/>
      <c r="X4121" s="76"/>
    </row>
    <row r="4122" spans="1:24" ht="0.45" customHeight="1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</row>
    <row r="4123" spans="1:24" ht="2.1" customHeight="1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75" t="s">
        <v>3964</v>
      </c>
      <c r="V4123" s="75"/>
      <c r="W4123" s="75"/>
      <c r="X4123" s="2"/>
    </row>
    <row r="4124" spans="1:24" ht="9.75" customHeight="1">
      <c r="A4124" s="2"/>
      <c r="B4124" s="75" t="s">
        <v>3391</v>
      </c>
      <c r="C4124" s="75"/>
      <c r="D4124" s="2"/>
      <c r="E4124" s="2"/>
      <c r="F4124" s="75" t="s">
        <v>3392</v>
      </c>
      <c r="G4124" s="75"/>
      <c r="H4124" s="75"/>
      <c r="I4124" s="75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75"/>
      <c r="V4124" s="75"/>
      <c r="W4124" s="75"/>
      <c r="X4124" s="2"/>
    </row>
    <row r="4125" spans="1:24" ht="2.1" customHeight="1">
      <c r="A4125" s="2"/>
      <c r="B4125" s="75"/>
      <c r="C4125" s="75"/>
      <c r="D4125" s="2"/>
      <c r="E4125" s="2"/>
      <c r="F4125" s="75"/>
      <c r="G4125" s="75"/>
      <c r="H4125" s="75"/>
      <c r="I4125" s="75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</row>
    <row r="4126" spans="1:24" ht="1.8" customHeight="1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</row>
    <row r="4127" spans="1:24" ht="36.75" customHeight="1">
      <c r="A4127" s="49" t="s">
        <v>557</v>
      </c>
      <c r="B4127" s="50"/>
      <c r="C4127" s="50"/>
      <c r="D4127" s="51"/>
      <c r="E4127" s="49" t="s">
        <v>3965</v>
      </c>
      <c r="F4127" s="50"/>
      <c r="G4127" s="50"/>
      <c r="H4127" s="50"/>
      <c r="I4127" s="50"/>
      <c r="J4127" s="50"/>
      <c r="K4127" s="50"/>
      <c r="L4127" s="50"/>
      <c r="M4127" s="51"/>
      <c r="N4127" s="52" t="s">
        <v>3966</v>
      </c>
      <c r="O4127" s="53"/>
      <c r="P4127" s="53"/>
      <c r="Q4127" s="53"/>
      <c r="R4127" s="53"/>
      <c r="S4127" s="54"/>
      <c r="T4127" s="49" t="s">
        <v>3967</v>
      </c>
      <c r="U4127" s="50"/>
      <c r="V4127" s="50"/>
      <c r="W4127" s="50"/>
      <c r="X4127" s="51"/>
    </row>
    <row r="4128" spans="1:24" ht="18.75" customHeight="1">
      <c r="A4128" s="2"/>
      <c r="B4128" s="2"/>
      <c r="C4128" s="2"/>
      <c r="D4128" s="2"/>
      <c r="E4128" s="55" t="s">
        <v>3396</v>
      </c>
      <c r="F4128" s="56"/>
      <c r="G4128" s="56"/>
      <c r="H4128" s="56"/>
      <c r="I4128" s="56"/>
      <c r="J4128" s="56"/>
      <c r="K4128" s="57"/>
      <c r="L4128" s="58" t="s">
        <v>3397</v>
      </c>
      <c r="M4128" s="59"/>
      <c r="N4128" s="58" t="s">
        <v>3398</v>
      </c>
      <c r="O4128" s="59"/>
      <c r="P4128" s="58" t="s">
        <v>3399</v>
      </c>
      <c r="Q4128" s="60"/>
      <c r="R4128" s="60"/>
      <c r="S4128" s="59"/>
      <c r="T4128" s="58" t="s">
        <v>3400</v>
      </c>
      <c r="U4128" s="59"/>
      <c r="V4128" s="58" t="s">
        <v>53</v>
      </c>
      <c r="W4128" s="60"/>
      <c r="X4128" s="59"/>
    </row>
    <row r="4129" spans="1:24" ht="18.75" customHeight="1">
      <c r="A4129" s="2"/>
      <c r="B4129" s="2"/>
      <c r="C4129" s="2"/>
      <c r="D4129" s="2"/>
      <c r="E4129" s="55" t="s">
        <v>3968</v>
      </c>
      <c r="F4129" s="56"/>
      <c r="G4129" s="56"/>
      <c r="H4129" s="56"/>
      <c r="I4129" s="56"/>
      <c r="J4129" s="56"/>
      <c r="K4129" s="57"/>
      <c r="L4129" s="58" t="s">
        <v>65</v>
      </c>
      <c r="M4129" s="59"/>
      <c r="N4129" s="61">
        <v>1</v>
      </c>
      <c r="O4129" s="62"/>
      <c r="P4129" s="63"/>
      <c r="Q4129" s="64"/>
      <c r="R4129" s="64"/>
      <c r="S4129" s="65"/>
      <c r="T4129" s="63" t="str">
        <f>IF(COUNT(N4129,P4129)=2,ROUND(N4129*P4129,2),"-")</f>
        <v>-</v>
      </c>
      <c r="U4129" s="65"/>
      <c r="V4129" s="55" t="s">
        <v>3969</v>
      </c>
      <c r="W4129" s="56"/>
      <c r="X4129" s="57"/>
    </row>
    <row r="4130" spans="1:24" ht="37.65" customHeight="1">
      <c r="A4130" s="2"/>
      <c r="B4130" s="2"/>
      <c r="C4130" s="2"/>
      <c r="D4130" s="2"/>
      <c r="E4130" s="55" t="s">
        <v>3970</v>
      </c>
      <c r="F4130" s="56"/>
      <c r="G4130" s="56"/>
      <c r="H4130" s="56"/>
      <c r="I4130" s="56"/>
      <c r="J4130" s="56"/>
      <c r="K4130" s="57"/>
      <c r="L4130" s="58" t="s">
        <v>65</v>
      </c>
      <c r="M4130" s="59"/>
      <c r="N4130" s="61">
        <v>1</v>
      </c>
      <c r="O4130" s="62"/>
      <c r="P4130" s="63"/>
      <c r="Q4130" s="64"/>
      <c r="R4130" s="64"/>
      <c r="S4130" s="65"/>
      <c r="T4130" s="63" t="str">
        <f>IF(COUNT(N4130,P4130)=2,ROUND(N4130*P4130,2),"-
-")</f>
        <v>-
-</v>
      </c>
      <c r="U4130" s="65"/>
      <c r="V4130" s="55" t="s">
        <v>3971</v>
      </c>
      <c r="W4130" s="56"/>
      <c r="X4130" s="57"/>
    </row>
    <row r="4131" spans="1:24" ht="18.75" customHeight="1">
      <c r="A4131" s="2"/>
      <c r="B4131" s="2"/>
      <c r="C4131" s="2"/>
      <c r="D4131" s="2"/>
      <c r="E4131" s="55" t="s">
        <v>3405</v>
      </c>
      <c r="F4131" s="56"/>
      <c r="G4131" s="56"/>
      <c r="H4131" s="56"/>
      <c r="I4131" s="56"/>
      <c r="J4131" s="56"/>
      <c r="K4131" s="57"/>
      <c r="L4131" s="58" t="s">
        <v>65</v>
      </c>
      <c r="M4131" s="59"/>
      <c r="N4131" s="61">
        <v>1</v>
      </c>
      <c r="O4131" s="62"/>
      <c r="P4131" s="63"/>
      <c r="Q4131" s="64"/>
      <c r="R4131" s="64"/>
      <c r="S4131" s="65"/>
      <c r="T4131" s="63" t="str">
        <f>IF(COUNT(N4131,P4131)=2,ROUND(N4131*P4131,2),"-")</f>
        <v>-</v>
      </c>
      <c r="U4131" s="65"/>
      <c r="V4131" s="55" t="s">
        <v>3406</v>
      </c>
      <c r="W4131" s="56"/>
      <c r="X4131" s="57"/>
    </row>
    <row r="4132" spans="1:24" ht="18.75" customHeight="1">
      <c r="A4132" s="2"/>
      <c r="B4132" s="2"/>
      <c r="C4132" s="2"/>
      <c r="D4132" s="2"/>
      <c r="E4132" s="55" t="s">
        <v>3407</v>
      </c>
      <c r="F4132" s="56"/>
      <c r="G4132" s="56"/>
      <c r="H4132" s="56"/>
      <c r="I4132" s="56"/>
      <c r="J4132" s="56"/>
      <c r="K4132" s="57"/>
      <c r="L4132" s="58" t="s">
        <v>65</v>
      </c>
      <c r="M4132" s="59"/>
      <c r="N4132" s="61">
        <v>1</v>
      </c>
      <c r="O4132" s="62"/>
      <c r="P4132" s="63" t="str">
        <f>IF(COUNT(T4129,T4130,T4131)=3,ROUND(SUM(T4129,T4130,T4131)*0.02,2),"")</f>
        <v/>
      </c>
      <c r="Q4132" s="64"/>
      <c r="R4132" s="64"/>
      <c r="S4132" s="65"/>
      <c r="T4132" s="63" t="str">
        <f>IF(COUNT(N4132,P4132)=2,ROUND(N4132*P4132,2),"-")</f>
        <v>-</v>
      </c>
      <c r="U4132" s="65"/>
      <c r="V4132" s="55" t="s">
        <v>3408</v>
      </c>
      <c r="W4132" s="56"/>
      <c r="X4132" s="57"/>
    </row>
    <row r="4133" spans="1:24" ht="18.899999999999999" customHeight="1">
      <c r="A4133" s="2"/>
      <c r="B4133" s="2"/>
      <c r="C4133" s="2"/>
      <c r="D4133" s="2"/>
      <c r="E4133" s="55" t="s">
        <v>3409</v>
      </c>
      <c r="F4133" s="56"/>
      <c r="G4133" s="56"/>
      <c r="H4133" s="56"/>
      <c r="I4133" s="56"/>
      <c r="J4133" s="56"/>
      <c r="K4133" s="57"/>
      <c r="L4133" s="58" t="s">
        <v>122</v>
      </c>
      <c r="M4133" s="59"/>
      <c r="N4133" s="61">
        <v>1</v>
      </c>
      <c r="O4133" s="62"/>
      <c r="P4133" s="66"/>
      <c r="Q4133" s="67"/>
      <c r="R4133" s="67"/>
      <c r="S4133" s="68"/>
      <c r="T4133" s="63" t="str">
        <f>IF(COUNT(T4129,T4130,T4131,T4132)=4,SUM(T4129,T4130,T4131,T4132),"-")</f>
        <v>-</v>
      </c>
      <c r="U4133" s="65"/>
      <c r="V4133" s="55"/>
      <c r="W4133" s="56"/>
      <c r="X4133" s="57"/>
    </row>
    <row r="4134" spans="1:24" ht="18.75" customHeight="1">
      <c r="A4134" s="2"/>
      <c r="B4134" s="2"/>
      <c r="C4134" s="2"/>
      <c r="D4134" s="2"/>
      <c r="E4134" s="55"/>
      <c r="F4134" s="56"/>
      <c r="G4134" s="56"/>
      <c r="H4134" s="56"/>
      <c r="I4134" s="56"/>
      <c r="J4134" s="56"/>
      <c r="K4134" s="57"/>
      <c r="L4134" s="58"/>
      <c r="M4134" s="59"/>
      <c r="N4134" s="69"/>
      <c r="O4134" s="70"/>
      <c r="P4134" s="69"/>
      <c r="Q4134" s="71"/>
      <c r="R4134" s="71"/>
      <c r="S4134" s="70"/>
      <c r="T4134" s="69"/>
      <c r="U4134" s="70"/>
      <c r="V4134" s="55"/>
      <c r="W4134" s="56"/>
      <c r="X4134" s="57"/>
    </row>
    <row r="4135" spans="1:24" ht="18.75" customHeight="1">
      <c r="A4135" s="2"/>
      <c r="B4135" s="2"/>
      <c r="C4135" s="2"/>
      <c r="D4135" s="2"/>
      <c r="E4135" s="55"/>
      <c r="F4135" s="56"/>
      <c r="G4135" s="56"/>
      <c r="H4135" s="56"/>
      <c r="I4135" s="56"/>
      <c r="J4135" s="56"/>
      <c r="K4135" s="57"/>
      <c r="L4135" s="58"/>
      <c r="M4135" s="59"/>
      <c r="N4135" s="69"/>
      <c r="O4135" s="70"/>
      <c r="P4135" s="69"/>
      <c r="Q4135" s="71"/>
      <c r="R4135" s="71"/>
      <c r="S4135" s="70"/>
      <c r="T4135" s="69"/>
      <c r="U4135" s="70"/>
      <c r="V4135" s="55"/>
      <c r="W4135" s="56"/>
      <c r="X4135" s="57"/>
    </row>
    <row r="4136" spans="1:24" ht="18.75" customHeight="1">
      <c r="A4136" s="2"/>
      <c r="B4136" s="2"/>
      <c r="C4136" s="2"/>
      <c r="D4136" s="2"/>
      <c r="E4136" s="55"/>
      <c r="F4136" s="56"/>
      <c r="G4136" s="56"/>
      <c r="H4136" s="56"/>
      <c r="I4136" s="56"/>
      <c r="J4136" s="56"/>
      <c r="K4136" s="57"/>
      <c r="L4136" s="58"/>
      <c r="M4136" s="59"/>
      <c r="N4136" s="69"/>
      <c r="O4136" s="70"/>
      <c r="P4136" s="69"/>
      <c r="Q4136" s="71"/>
      <c r="R4136" s="71"/>
      <c r="S4136" s="70"/>
      <c r="T4136" s="69"/>
      <c r="U4136" s="70"/>
      <c r="V4136" s="55"/>
      <c r="W4136" s="56"/>
      <c r="X4136" s="57"/>
    </row>
    <row r="4137" spans="1:24" ht="18.75" customHeight="1">
      <c r="A4137" s="2"/>
      <c r="B4137" s="2"/>
      <c r="C4137" s="2"/>
      <c r="D4137" s="2"/>
      <c r="E4137" s="55"/>
      <c r="F4137" s="56"/>
      <c r="G4137" s="56"/>
      <c r="H4137" s="56"/>
      <c r="I4137" s="56"/>
      <c r="J4137" s="56"/>
      <c r="K4137" s="57"/>
      <c r="L4137" s="58"/>
      <c r="M4137" s="59"/>
      <c r="N4137" s="69"/>
      <c r="O4137" s="70"/>
      <c r="P4137" s="69"/>
      <c r="Q4137" s="71"/>
      <c r="R4137" s="71"/>
      <c r="S4137" s="70"/>
      <c r="T4137" s="69"/>
      <c r="U4137" s="70"/>
      <c r="V4137" s="55"/>
      <c r="W4137" s="56"/>
      <c r="X4137" s="57"/>
    </row>
    <row r="4138" spans="1:24" ht="18.75" customHeight="1">
      <c r="A4138" s="2"/>
      <c r="B4138" s="2"/>
      <c r="C4138" s="2"/>
      <c r="D4138" s="2"/>
      <c r="E4138" s="55"/>
      <c r="F4138" s="56"/>
      <c r="G4138" s="56"/>
      <c r="H4138" s="56"/>
      <c r="I4138" s="56"/>
      <c r="J4138" s="56"/>
      <c r="K4138" s="57"/>
      <c r="L4138" s="58"/>
      <c r="M4138" s="59"/>
      <c r="N4138" s="69"/>
      <c r="O4138" s="70"/>
      <c r="P4138" s="69"/>
      <c r="Q4138" s="71"/>
      <c r="R4138" s="71"/>
      <c r="S4138" s="70"/>
      <c r="T4138" s="69"/>
      <c r="U4138" s="70"/>
      <c r="V4138" s="55"/>
      <c r="W4138" s="56"/>
      <c r="X4138" s="57"/>
    </row>
    <row r="4139" spans="1:24" ht="18.75" customHeight="1">
      <c r="A4139" s="2"/>
      <c r="B4139" s="2"/>
      <c r="C4139" s="2"/>
      <c r="D4139" s="2"/>
      <c r="E4139" s="55"/>
      <c r="F4139" s="56"/>
      <c r="G4139" s="56"/>
      <c r="H4139" s="56"/>
      <c r="I4139" s="56"/>
      <c r="J4139" s="56"/>
      <c r="K4139" s="57"/>
      <c r="L4139" s="58"/>
      <c r="M4139" s="59"/>
      <c r="N4139" s="69"/>
      <c r="O4139" s="70"/>
      <c r="P4139" s="69"/>
      <c r="Q4139" s="71"/>
      <c r="R4139" s="71"/>
      <c r="S4139" s="70"/>
      <c r="T4139" s="69"/>
      <c r="U4139" s="70"/>
      <c r="V4139" s="55"/>
      <c r="W4139" s="56"/>
      <c r="X4139" s="57"/>
    </row>
    <row r="4140" spans="1:24" ht="37.65" customHeight="1">
      <c r="A4140" s="2"/>
      <c r="B4140" s="2"/>
      <c r="C4140" s="2"/>
      <c r="D4140" s="2"/>
      <c r="E4140" s="55" t="s">
        <v>3410</v>
      </c>
      <c r="F4140" s="56"/>
      <c r="G4140" s="56"/>
      <c r="H4140" s="56"/>
      <c r="I4140" s="56"/>
      <c r="J4140" s="56"/>
      <c r="K4140" s="56"/>
      <c r="L4140" s="56"/>
      <c r="M4140" s="57"/>
      <c r="N4140" s="58" t="s">
        <v>3972</v>
      </c>
      <c r="O4140" s="60"/>
      <c r="P4140" s="60"/>
      <c r="Q4140" s="60"/>
      <c r="R4140" s="60"/>
      <c r="S4140" s="59"/>
      <c r="T4140" s="72" t="str">
        <f>IF(COUNT(T4133,N4133)=2,IF(N4133=0,"-",ROUND(T4133/N4133,2)),"-")</f>
        <v>-</v>
      </c>
      <c r="U4140" s="73"/>
      <c r="V4140" s="55"/>
      <c r="W4140" s="56"/>
      <c r="X4140" s="57"/>
    </row>
    <row r="4141" spans="1:24" ht="36.75" customHeight="1">
      <c r="A4141" s="49" t="s">
        <v>560</v>
      </c>
      <c r="B4141" s="50"/>
      <c r="C4141" s="50"/>
      <c r="D4141" s="51"/>
      <c r="E4141" s="49" t="s">
        <v>3973</v>
      </c>
      <c r="F4141" s="50"/>
      <c r="G4141" s="50"/>
      <c r="H4141" s="50"/>
      <c r="I4141" s="50"/>
      <c r="J4141" s="50"/>
      <c r="K4141" s="50"/>
      <c r="L4141" s="50"/>
      <c r="M4141" s="51"/>
      <c r="N4141" s="52" t="s">
        <v>3966</v>
      </c>
      <c r="O4141" s="53"/>
      <c r="P4141" s="53"/>
      <c r="Q4141" s="53"/>
      <c r="R4141" s="53"/>
      <c r="S4141" s="54"/>
      <c r="T4141" s="49" t="s">
        <v>3974</v>
      </c>
      <c r="U4141" s="50"/>
      <c r="V4141" s="50"/>
      <c r="W4141" s="50"/>
      <c r="X4141" s="51"/>
    </row>
    <row r="4142" spans="1:24" ht="18.75" customHeight="1">
      <c r="A4142" s="2"/>
      <c r="B4142" s="2"/>
      <c r="C4142" s="2"/>
      <c r="D4142" s="2"/>
      <c r="E4142" s="55" t="s">
        <v>3396</v>
      </c>
      <c r="F4142" s="56"/>
      <c r="G4142" s="56"/>
      <c r="H4142" s="56"/>
      <c r="I4142" s="56"/>
      <c r="J4142" s="56"/>
      <c r="K4142" s="57"/>
      <c r="L4142" s="58" t="s">
        <v>3397</v>
      </c>
      <c r="M4142" s="59"/>
      <c r="N4142" s="58" t="s">
        <v>3398</v>
      </c>
      <c r="O4142" s="59"/>
      <c r="P4142" s="58" t="s">
        <v>3399</v>
      </c>
      <c r="Q4142" s="60"/>
      <c r="R4142" s="60"/>
      <c r="S4142" s="59"/>
      <c r="T4142" s="58" t="s">
        <v>3400</v>
      </c>
      <c r="U4142" s="59"/>
      <c r="V4142" s="58" t="s">
        <v>53</v>
      </c>
      <c r="W4142" s="60"/>
      <c r="X4142" s="59"/>
    </row>
    <row r="4143" spans="1:24" ht="37.65" customHeight="1">
      <c r="A4143" s="2"/>
      <c r="B4143" s="2"/>
      <c r="C4143" s="2"/>
      <c r="D4143" s="2"/>
      <c r="E4143" s="55" t="s">
        <v>3975</v>
      </c>
      <c r="F4143" s="56"/>
      <c r="G4143" s="56"/>
      <c r="H4143" s="56"/>
      <c r="I4143" s="56"/>
      <c r="J4143" s="56"/>
      <c r="K4143" s="57"/>
      <c r="L4143" s="58" t="s">
        <v>65</v>
      </c>
      <c r="M4143" s="59"/>
      <c r="N4143" s="61">
        <v>1</v>
      </c>
      <c r="O4143" s="62"/>
      <c r="P4143" s="63"/>
      <c r="Q4143" s="64"/>
      <c r="R4143" s="64"/>
      <c r="S4143" s="65"/>
      <c r="T4143" s="63" t="str">
        <f>IF(COUNT(N4143,P4143)=2,ROUND(N4143*P4143,2),"-
-")</f>
        <v>-
-</v>
      </c>
      <c r="U4143" s="65"/>
      <c r="V4143" s="55" t="s">
        <v>3976</v>
      </c>
      <c r="W4143" s="56"/>
      <c r="X4143" s="57"/>
    </row>
    <row r="4144" spans="1:24" ht="18.75" customHeight="1">
      <c r="A4144" s="2"/>
      <c r="B4144" s="2"/>
      <c r="C4144" s="2"/>
      <c r="D4144" s="2"/>
      <c r="E4144" s="55" t="s">
        <v>3977</v>
      </c>
      <c r="F4144" s="56"/>
      <c r="G4144" s="56"/>
      <c r="H4144" s="56"/>
      <c r="I4144" s="56"/>
      <c r="J4144" s="56"/>
      <c r="K4144" s="57"/>
      <c r="L4144" s="58" t="s">
        <v>65</v>
      </c>
      <c r="M4144" s="59"/>
      <c r="N4144" s="61">
        <v>1</v>
      </c>
      <c r="O4144" s="62"/>
      <c r="P4144" s="63"/>
      <c r="Q4144" s="64"/>
      <c r="R4144" s="64"/>
      <c r="S4144" s="65"/>
      <c r="T4144" s="63" t="str">
        <f>IF(COUNT(N4144,P4144)=2,ROUND(N4144*P4144,2),"-")</f>
        <v>-</v>
      </c>
      <c r="U4144" s="65"/>
      <c r="V4144" s="55" t="s">
        <v>3978</v>
      </c>
      <c r="W4144" s="56"/>
      <c r="X4144" s="57"/>
    </row>
    <row r="4145" spans="1:24" ht="18.75" customHeight="1">
      <c r="A4145" s="2"/>
      <c r="B4145" s="2"/>
      <c r="C4145" s="2"/>
      <c r="D4145" s="2"/>
      <c r="E4145" s="55" t="s">
        <v>3405</v>
      </c>
      <c r="F4145" s="56"/>
      <c r="G4145" s="56"/>
      <c r="H4145" s="56"/>
      <c r="I4145" s="56"/>
      <c r="J4145" s="56"/>
      <c r="K4145" s="57"/>
      <c r="L4145" s="58" t="s">
        <v>65</v>
      </c>
      <c r="M4145" s="59"/>
      <c r="N4145" s="61">
        <v>1</v>
      </c>
      <c r="O4145" s="62"/>
      <c r="P4145" s="63"/>
      <c r="Q4145" s="64"/>
      <c r="R4145" s="64"/>
      <c r="S4145" s="65"/>
      <c r="T4145" s="63" t="str">
        <f>IF(COUNT(N4145,P4145)=2,ROUND(N4145*P4145,2),"-")</f>
        <v>-</v>
      </c>
      <c r="U4145" s="65"/>
      <c r="V4145" s="55" t="s">
        <v>3406</v>
      </c>
      <c r="W4145" s="56"/>
      <c r="X4145" s="57"/>
    </row>
    <row r="4146" spans="1:24" ht="18.75" customHeight="1">
      <c r="A4146" s="2"/>
      <c r="B4146" s="2"/>
      <c r="C4146" s="2"/>
      <c r="D4146" s="2"/>
      <c r="E4146" s="55" t="s">
        <v>3407</v>
      </c>
      <c r="F4146" s="56"/>
      <c r="G4146" s="56"/>
      <c r="H4146" s="56"/>
      <c r="I4146" s="56"/>
      <c r="J4146" s="56"/>
      <c r="K4146" s="57"/>
      <c r="L4146" s="58" t="s">
        <v>65</v>
      </c>
      <c r="M4146" s="59"/>
      <c r="N4146" s="61">
        <v>1</v>
      </c>
      <c r="O4146" s="62"/>
      <c r="P4146" s="63" t="str">
        <f>IF(COUNT(T4143,T4144,T4145)=3,ROUND(SUM(T4143,T4144,T4145)*0.02,2),"")</f>
        <v/>
      </c>
      <c r="Q4146" s="64"/>
      <c r="R4146" s="64"/>
      <c r="S4146" s="65"/>
      <c r="T4146" s="63" t="str">
        <f>IF(COUNT(N4146,P4146)=2,ROUND(N4146*P4146,2),"-")</f>
        <v>-</v>
      </c>
      <c r="U4146" s="65"/>
      <c r="V4146" s="55" t="s">
        <v>3408</v>
      </c>
      <c r="W4146" s="56"/>
      <c r="X4146" s="57"/>
    </row>
    <row r="4147" spans="1:24" ht="18.899999999999999" customHeight="1">
      <c r="A4147" s="2"/>
      <c r="B4147" s="2"/>
      <c r="C4147" s="2"/>
      <c r="D4147" s="2"/>
      <c r="E4147" s="55" t="s">
        <v>3409</v>
      </c>
      <c r="F4147" s="56"/>
      <c r="G4147" s="56"/>
      <c r="H4147" s="56"/>
      <c r="I4147" s="56"/>
      <c r="J4147" s="56"/>
      <c r="K4147" s="57"/>
      <c r="L4147" s="58" t="s">
        <v>122</v>
      </c>
      <c r="M4147" s="59"/>
      <c r="N4147" s="61">
        <v>1</v>
      </c>
      <c r="O4147" s="62"/>
      <c r="P4147" s="66"/>
      <c r="Q4147" s="67"/>
      <c r="R4147" s="67"/>
      <c r="S4147" s="68"/>
      <c r="T4147" s="63" t="str">
        <f>IF(COUNT(T4143,T4144,T4145,T4146)=4,SUM(T4143,T4144,T4145,T4146),"-")</f>
        <v>-</v>
      </c>
      <c r="U4147" s="65"/>
      <c r="V4147" s="55"/>
      <c r="W4147" s="56"/>
      <c r="X4147" s="57"/>
    </row>
    <row r="4148" spans="1:24" ht="18.75" customHeight="1">
      <c r="A4148" s="2"/>
      <c r="B4148" s="2"/>
      <c r="C4148" s="2"/>
      <c r="D4148" s="2"/>
      <c r="E4148" s="55"/>
      <c r="F4148" s="56"/>
      <c r="G4148" s="56"/>
      <c r="H4148" s="56"/>
      <c r="I4148" s="56"/>
      <c r="J4148" s="56"/>
      <c r="K4148" s="57"/>
      <c r="L4148" s="58"/>
      <c r="M4148" s="59"/>
      <c r="N4148" s="69"/>
      <c r="O4148" s="70"/>
      <c r="P4148" s="69"/>
      <c r="Q4148" s="71"/>
      <c r="R4148" s="71"/>
      <c r="S4148" s="70"/>
      <c r="T4148" s="69"/>
      <c r="U4148" s="70"/>
      <c r="V4148" s="55"/>
      <c r="W4148" s="56"/>
      <c r="X4148" s="57"/>
    </row>
    <row r="4149" spans="1:24" ht="18.75" customHeight="1">
      <c r="A4149" s="2"/>
      <c r="B4149" s="2"/>
      <c r="C4149" s="2"/>
      <c r="D4149" s="2"/>
      <c r="E4149" s="55"/>
      <c r="F4149" s="56"/>
      <c r="G4149" s="56"/>
      <c r="H4149" s="56"/>
      <c r="I4149" s="56"/>
      <c r="J4149" s="56"/>
      <c r="K4149" s="57"/>
      <c r="L4149" s="58"/>
      <c r="M4149" s="59"/>
      <c r="N4149" s="69"/>
      <c r="O4149" s="70"/>
      <c r="P4149" s="69"/>
      <c r="Q4149" s="71"/>
      <c r="R4149" s="71"/>
      <c r="S4149" s="70"/>
      <c r="T4149" s="69"/>
      <c r="U4149" s="70"/>
      <c r="V4149" s="55"/>
      <c r="W4149" s="56"/>
      <c r="X4149" s="57"/>
    </row>
    <row r="4150" spans="1:24" ht="18.75" customHeight="1">
      <c r="A4150" s="2"/>
      <c r="B4150" s="2"/>
      <c r="C4150" s="2"/>
      <c r="D4150" s="2"/>
      <c r="E4150" s="55"/>
      <c r="F4150" s="56"/>
      <c r="G4150" s="56"/>
      <c r="H4150" s="56"/>
      <c r="I4150" s="56"/>
      <c r="J4150" s="56"/>
      <c r="K4150" s="57"/>
      <c r="L4150" s="58"/>
      <c r="M4150" s="59"/>
      <c r="N4150" s="69"/>
      <c r="O4150" s="70"/>
      <c r="P4150" s="69"/>
      <c r="Q4150" s="71"/>
      <c r="R4150" s="71"/>
      <c r="S4150" s="70"/>
      <c r="T4150" s="69"/>
      <c r="U4150" s="70"/>
      <c r="V4150" s="55"/>
      <c r="W4150" s="56"/>
      <c r="X4150" s="57"/>
    </row>
    <row r="4151" spans="1:24" ht="18.75" customHeight="1">
      <c r="A4151" s="2"/>
      <c r="B4151" s="2"/>
      <c r="C4151" s="2"/>
      <c r="D4151" s="2"/>
      <c r="E4151" s="55"/>
      <c r="F4151" s="56"/>
      <c r="G4151" s="56"/>
      <c r="H4151" s="56"/>
      <c r="I4151" s="56"/>
      <c r="J4151" s="56"/>
      <c r="K4151" s="57"/>
      <c r="L4151" s="58"/>
      <c r="M4151" s="59"/>
      <c r="N4151" s="69"/>
      <c r="O4151" s="70"/>
      <c r="P4151" s="69"/>
      <c r="Q4151" s="71"/>
      <c r="R4151" s="71"/>
      <c r="S4151" s="70"/>
      <c r="T4151" s="69"/>
      <c r="U4151" s="70"/>
      <c r="V4151" s="55"/>
      <c r="W4151" s="56"/>
      <c r="X4151" s="57"/>
    </row>
    <row r="4152" spans="1:24" ht="18.75" customHeight="1">
      <c r="A4152" s="2"/>
      <c r="B4152" s="2"/>
      <c r="C4152" s="2"/>
      <c r="D4152" s="2"/>
      <c r="E4152" s="55"/>
      <c r="F4152" s="56"/>
      <c r="G4152" s="56"/>
      <c r="H4152" s="56"/>
      <c r="I4152" s="56"/>
      <c r="J4152" s="56"/>
      <c r="K4152" s="57"/>
      <c r="L4152" s="58"/>
      <c r="M4152" s="59"/>
      <c r="N4152" s="69"/>
      <c r="O4152" s="70"/>
      <c r="P4152" s="69"/>
      <c r="Q4152" s="71"/>
      <c r="R4152" s="71"/>
      <c r="S4152" s="70"/>
      <c r="T4152" s="69"/>
      <c r="U4152" s="70"/>
      <c r="V4152" s="55"/>
      <c r="W4152" s="56"/>
      <c r="X4152" s="57"/>
    </row>
    <row r="4153" spans="1:24" ht="18.75" customHeight="1">
      <c r="A4153" s="2"/>
      <c r="B4153" s="2"/>
      <c r="C4153" s="2"/>
      <c r="D4153" s="2"/>
      <c r="E4153" s="55"/>
      <c r="F4153" s="56"/>
      <c r="G4153" s="56"/>
      <c r="H4153" s="56"/>
      <c r="I4153" s="56"/>
      <c r="J4153" s="56"/>
      <c r="K4153" s="57"/>
      <c r="L4153" s="58"/>
      <c r="M4153" s="59"/>
      <c r="N4153" s="69"/>
      <c r="O4153" s="70"/>
      <c r="P4153" s="69"/>
      <c r="Q4153" s="71"/>
      <c r="R4153" s="71"/>
      <c r="S4153" s="70"/>
      <c r="T4153" s="69"/>
      <c r="U4153" s="70"/>
      <c r="V4153" s="55"/>
      <c r="W4153" s="56"/>
      <c r="X4153" s="57"/>
    </row>
    <row r="4154" spans="1:24" ht="37.65" customHeight="1">
      <c r="A4154" s="2"/>
      <c r="B4154" s="2"/>
      <c r="C4154" s="2"/>
      <c r="D4154" s="2"/>
      <c r="E4154" s="55" t="s">
        <v>3410</v>
      </c>
      <c r="F4154" s="56"/>
      <c r="G4154" s="56"/>
      <c r="H4154" s="56"/>
      <c r="I4154" s="56"/>
      <c r="J4154" s="56"/>
      <c r="K4154" s="56"/>
      <c r="L4154" s="56"/>
      <c r="M4154" s="57"/>
      <c r="N4154" s="58" t="s">
        <v>3972</v>
      </c>
      <c r="O4154" s="60"/>
      <c r="P4154" s="60"/>
      <c r="Q4154" s="60"/>
      <c r="R4154" s="60"/>
      <c r="S4154" s="59"/>
      <c r="T4154" s="72" t="str">
        <f>IF(COUNT(T4147,N4147)=2,IF(N4147=0,"-",ROUND(T4147/N4147,2)),"-")</f>
        <v>-</v>
      </c>
      <c r="U4154" s="73"/>
      <c r="V4154" s="55"/>
      <c r="W4154" s="56"/>
      <c r="X4154" s="57"/>
    </row>
    <row r="4155" spans="1:24" ht="31.5" customHeight="1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</row>
    <row r="4156" spans="1:24" ht="12" customHeight="1">
      <c r="A4156" s="2"/>
      <c r="B4156" s="2"/>
      <c r="C4156" s="75" t="s">
        <v>42</v>
      </c>
      <c r="D4156" s="75"/>
      <c r="E4156" s="75"/>
      <c r="F4156" s="75"/>
      <c r="G4156" s="75"/>
      <c r="H4156" s="2"/>
      <c r="I4156" s="75" t="s">
        <v>43</v>
      </c>
      <c r="J4156" s="75"/>
      <c r="K4156" s="2"/>
      <c r="L4156" s="2"/>
      <c r="M4156" s="75" t="s">
        <v>44</v>
      </c>
      <c r="N4156" s="75"/>
      <c r="O4156" s="2"/>
      <c r="P4156" s="2"/>
      <c r="Q4156" s="10" t="s">
        <v>43</v>
      </c>
      <c r="R4156" s="2"/>
      <c r="S4156" s="2"/>
      <c r="T4156" s="2"/>
      <c r="U4156" s="2"/>
      <c r="V4156" s="2"/>
      <c r="W4156" s="2"/>
      <c r="X4156" s="2"/>
    </row>
    <row r="4157" spans="1:24" ht="6.45" customHeight="1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</row>
    <row r="4158" spans="1:24" ht="20.85" customHeight="1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</row>
    <row r="4159" spans="1:24" ht="18" customHeight="1">
      <c r="A4159" s="74" t="s">
        <v>0</v>
      </c>
      <c r="B4159" s="74"/>
      <c r="C4159" s="74"/>
      <c r="D4159" s="74"/>
      <c r="E4159" s="74"/>
      <c r="F4159" s="74"/>
      <c r="G4159" s="74"/>
      <c r="H4159" s="74"/>
      <c r="I4159" s="74"/>
      <c r="J4159" s="74"/>
      <c r="K4159" s="74"/>
      <c r="L4159" s="74"/>
      <c r="M4159" s="74"/>
      <c r="N4159" s="74"/>
      <c r="O4159" s="74"/>
      <c r="P4159" s="74"/>
      <c r="Q4159" s="74"/>
      <c r="R4159" s="74"/>
      <c r="S4159" s="74"/>
      <c r="T4159" s="74"/>
      <c r="U4159" s="74"/>
      <c r="V4159" s="74"/>
      <c r="W4159" s="74"/>
      <c r="X4159" s="74"/>
    </row>
    <row r="4160" spans="1:24" ht="6" customHeight="1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</row>
    <row r="4161" spans="1:24" ht="18" customHeight="1">
      <c r="A4161" s="74" t="s">
        <v>3387</v>
      </c>
      <c r="B4161" s="74"/>
      <c r="C4161" s="74"/>
      <c r="D4161" s="74"/>
      <c r="E4161" s="74"/>
      <c r="F4161" s="74"/>
      <c r="G4161" s="74"/>
      <c r="H4161" s="74"/>
      <c r="I4161" s="74"/>
      <c r="J4161" s="74"/>
      <c r="K4161" s="74"/>
      <c r="L4161" s="74"/>
      <c r="M4161" s="74"/>
      <c r="N4161" s="74"/>
      <c r="O4161" s="74"/>
      <c r="P4161" s="74"/>
      <c r="Q4161" s="74"/>
      <c r="R4161" s="74"/>
      <c r="S4161" s="74"/>
      <c r="T4161" s="74"/>
      <c r="U4161" s="74"/>
      <c r="V4161" s="74"/>
      <c r="W4161" s="74"/>
      <c r="X4161" s="74"/>
    </row>
    <row r="4162" spans="1:24" ht="4.05" customHeight="1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</row>
    <row r="4163" spans="1:24" ht="12" customHeight="1">
      <c r="A4163" s="2"/>
      <c r="B4163" s="2"/>
      <c r="C4163" s="2"/>
      <c r="D4163" s="2"/>
      <c r="E4163" s="2"/>
      <c r="F4163" s="75" t="s">
        <v>3388</v>
      </c>
      <c r="G4163" s="75"/>
      <c r="H4163" s="75"/>
      <c r="I4163" s="75"/>
      <c r="J4163" s="75"/>
      <c r="K4163" s="75"/>
      <c r="L4163" s="75"/>
      <c r="M4163" s="75"/>
      <c r="N4163" s="75"/>
      <c r="O4163" s="75"/>
      <c r="P4163" s="75"/>
      <c r="Q4163" s="75"/>
      <c r="R4163" s="75"/>
      <c r="S4163" s="2"/>
      <c r="T4163" s="2"/>
      <c r="U4163" s="2"/>
      <c r="V4163" s="2"/>
      <c r="W4163" s="2"/>
      <c r="X4163" s="2"/>
    </row>
    <row r="4164" spans="1:24" ht="1.05" customHeight="1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</row>
    <row r="4165" spans="1:24" ht="2.7" customHeight="1">
      <c r="A4165" s="2"/>
      <c r="B4165" s="2"/>
      <c r="C4165" s="2"/>
      <c r="D4165" s="2"/>
      <c r="E4165" s="2"/>
      <c r="F4165" s="75" t="s">
        <v>3389</v>
      </c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</row>
    <row r="4166" spans="1:24" ht="9.15" customHeight="1">
      <c r="A4166" s="2"/>
      <c r="B4166" s="2"/>
      <c r="C4166" s="2"/>
      <c r="D4166" s="2"/>
      <c r="E4166" s="2"/>
      <c r="F4166" s="75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76" t="s">
        <v>2</v>
      </c>
      <c r="V4166" s="76"/>
      <c r="W4166" s="76"/>
      <c r="X4166" s="76"/>
    </row>
    <row r="4167" spans="1:24" ht="2.7" customHeight="1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76"/>
      <c r="V4167" s="76"/>
      <c r="W4167" s="76"/>
      <c r="X4167" s="76"/>
    </row>
    <row r="4168" spans="1:24" ht="0.45" customHeight="1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</row>
    <row r="4169" spans="1:24" ht="2.1" customHeight="1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75" t="s">
        <v>3979</v>
      </c>
      <c r="V4169" s="75"/>
      <c r="W4169" s="75"/>
      <c r="X4169" s="2"/>
    </row>
    <row r="4170" spans="1:24" ht="9.75" customHeight="1">
      <c r="A4170" s="2"/>
      <c r="B4170" s="75" t="s">
        <v>3391</v>
      </c>
      <c r="C4170" s="75"/>
      <c r="D4170" s="2"/>
      <c r="E4170" s="2"/>
      <c r="F4170" s="75" t="s">
        <v>3392</v>
      </c>
      <c r="G4170" s="75"/>
      <c r="H4170" s="75"/>
      <c r="I4170" s="75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75"/>
      <c r="V4170" s="75"/>
      <c r="W4170" s="75"/>
      <c r="X4170" s="2"/>
    </row>
    <row r="4171" spans="1:24" ht="2.1" customHeight="1">
      <c r="A4171" s="2"/>
      <c r="B4171" s="75"/>
      <c r="C4171" s="75"/>
      <c r="D4171" s="2"/>
      <c r="E4171" s="2"/>
      <c r="F4171" s="75"/>
      <c r="G4171" s="75"/>
      <c r="H4171" s="75"/>
      <c r="I4171" s="75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</row>
    <row r="4172" spans="1:24" ht="1.8" customHeight="1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</row>
    <row r="4173" spans="1:24" ht="36.75" customHeight="1">
      <c r="A4173" s="49" t="s">
        <v>563</v>
      </c>
      <c r="B4173" s="50"/>
      <c r="C4173" s="50"/>
      <c r="D4173" s="51"/>
      <c r="E4173" s="49" t="s">
        <v>3980</v>
      </c>
      <c r="F4173" s="50"/>
      <c r="G4173" s="50"/>
      <c r="H4173" s="50"/>
      <c r="I4173" s="50"/>
      <c r="J4173" s="50"/>
      <c r="K4173" s="50"/>
      <c r="L4173" s="50"/>
      <c r="M4173" s="51"/>
      <c r="N4173" s="52" t="s">
        <v>3981</v>
      </c>
      <c r="O4173" s="53"/>
      <c r="P4173" s="53"/>
      <c r="Q4173" s="53"/>
      <c r="R4173" s="53"/>
      <c r="S4173" s="54"/>
      <c r="T4173" s="49" t="s">
        <v>3982</v>
      </c>
      <c r="U4173" s="50"/>
      <c r="V4173" s="50"/>
      <c r="W4173" s="50"/>
      <c r="X4173" s="51"/>
    </row>
    <row r="4174" spans="1:24" ht="18.75" customHeight="1">
      <c r="A4174" s="2"/>
      <c r="B4174" s="2"/>
      <c r="C4174" s="2"/>
      <c r="D4174" s="2"/>
      <c r="E4174" s="55" t="s">
        <v>3396</v>
      </c>
      <c r="F4174" s="56"/>
      <c r="G4174" s="56"/>
      <c r="H4174" s="56"/>
      <c r="I4174" s="56"/>
      <c r="J4174" s="56"/>
      <c r="K4174" s="57"/>
      <c r="L4174" s="58" t="s">
        <v>3397</v>
      </c>
      <c r="M4174" s="59"/>
      <c r="N4174" s="58" t="s">
        <v>3398</v>
      </c>
      <c r="O4174" s="59"/>
      <c r="P4174" s="58" t="s">
        <v>3399</v>
      </c>
      <c r="Q4174" s="60"/>
      <c r="R4174" s="60"/>
      <c r="S4174" s="59"/>
      <c r="T4174" s="58" t="s">
        <v>3400</v>
      </c>
      <c r="U4174" s="59"/>
      <c r="V4174" s="58" t="s">
        <v>53</v>
      </c>
      <c r="W4174" s="60"/>
      <c r="X4174" s="59"/>
    </row>
    <row r="4175" spans="1:24" ht="37.65" customHeight="1">
      <c r="A4175" s="2"/>
      <c r="B4175" s="2"/>
      <c r="C4175" s="2"/>
      <c r="D4175" s="2"/>
      <c r="E4175" s="55" t="s">
        <v>3983</v>
      </c>
      <c r="F4175" s="56"/>
      <c r="G4175" s="56"/>
      <c r="H4175" s="56"/>
      <c r="I4175" s="56"/>
      <c r="J4175" s="56"/>
      <c r="K4175" s="57"/>
      <c r="L4175" s="58" t="s">
        <v>565</v>
      </c>
      <c r="M4175" s="59"/>
      <c r="N4175" s="61">
        <v>1</v>
      </c>
      <c r="O4175" s="62"/>
      <c r="P4175" s="63"/>
      <c r="Q4175" s="64"/>
      <c r="R4175" s="64"/>
      <c r="S4175" s="65"/>
      <c r="T4175" s="63" t="str">
        <f>IF(COUNT(N4175,P4175)=2,ROUND(N4175*P4175,2),"-
-")</f>
        <v>-
-</v>
      </c>
      <c r="U4175" s="65"/>
      <c r="V4175" s="55" t="s">
        <v>3984</v>
      </c>
      <c r="W4175" s="56"/>
      <c r="X4175" s="57"/>
    </row>
    <row r="4176" spans="1:24" ht="37.65" customHeight="1">
      <c r="A4176" s="2"/>
      <c r="B4176" s="2"/>
      <c r="C4176" s="2"/>
      <c r="D4176" s="2"/>
      <c r="E4176" s="55" t="s">
        <v>3985</v>
      </c>
      <c r="F4176" s="56"/>
      <c r="G4176" s="56"/>
      <c r="H4176" s="56"/>
      <c r="I4176" s="56"/>
      <c r="J4176" s="56"/>
      <c r="K4176" s="57"/>
      <c r="L4176" s="58" t="s">
        <v>65</v>
      </c>
      <c r="M4176" s="59"/>
      <c r="N4176" s="61">
        <v>1</v>
      </c>
      <c r="O4176" s="62"/>
      <c r="P4176" s="63"/>
      <c r="Q4176" s="64"/>
      <c r="R4176" s="64"/>
      <c r="S4176" s="65"/>
      <c r="T4176" s="63" t="str">
        <f>IF(COUNT(N4176,P4176)=2,ROUND(N4176*P4176,2),"-
-")</f>
        <v>-
-</v>
      </c>
      <c r="U4176" s="65"/>
      <c r="V4176" s="55" t="s">
        <v>3986</v>
      </c>
      <c r="W4176" s="56"/>
      <c r="X4176" s="57"/>
    </row>
    <row r="4177" spans="1:24" ht="18.75" customHeight="1">
      <c r="A4177" s="2"/>
      <c r="B4177" s="2"/>
      <c r="C4177" s="2"/>
      <c r="D4177" s="2"/>
      <c r="E4177" s="55" t="s">
        <v>3405</v>
      </c>
      <c r="F4177" s="56"/>
      <c r="G4177" s="56"/>
      <c r="H4177" s="56"/>
      <c r="I4177" s="56"/>
      <c r="J4177" s="56"/>
      <c r="K4177" s="57"/>
      <c r="L4177" s="58" t="s">
        <v>65</v>
      </c>
      <c r="M4177" s="59"/>
      <c r="N4177" s="61">
        <v>1</v>
      </c>
      <c r="O4177" s="62"/>
      <c r="P4177" s="63"/>
      <c r="Q4177" s="64"/>
      <c r="R4177" s="64"/>
      <c r="S4177" s="65"/>
      <c r="T4177" s="63" t="str">
        <f>IF(COUNT(N4177,P4177)=2,ROUND(N4177*P4177,2),"-")</f>
        <v>-</v>
      </c>
      <c r="U4177" s="65"/>
      <c r="V4177" s="55" t="s">
        <v>3406</v>
      </c>
      <c r="W4177" s="56"/>
      <c r="X4177" s="57"/>
    </row>
    <row r="4178" spans="1:24" ht="18.75" customHeight="1">
      <c r="A4178" s="2"/>
      <c r="B4178" s="2"/>
      <c r="C4178" s="2"/>
      <c r="D4178" s="2"/>
      <c r="E4178" s="55" t="s">
        <v>3407</v>
      </c>
      <c r="F4178" s="56"/>
      <c r="G4178" s="56"/>
      <c r="H4178" s="56"/>
      <c r="I4178" s="56"/>
      <c r="J4178" s="56"/>
      <c r="K4178" s="57"/>
      <c r="L4178" s="58" t="s">
        <v>65</v>
      </c>
      <c r="M4178" s="59"/>
      <c r="N4178" s="61">
        <v>1</v>
      </c>
      <c r="O4178" s="62"/>
      <c r="P4178" s="63" t="str">
        <f>IF(COUNT(T4175,T4176,T4177)=3,ROUND(SUM(T4175,T4176,T4177)*0.02,2),"")</f>
        <v/>
      </c>
      <c r="Q4178" s="64"/>
      <c r="R4178" s="64"/>
      <c r="S4178" s="65"/>
      <c r="T4178" s="63" t="str">
        <f>IF(COUNT(N4178,P4178)=2,ROUND(N4178*P4178,2),"-")</f>
        <v>-</v>
      </c>
      <c r="U4178" s="65"/>
      <c r="V4178" s="55" t="s">
        <v>3408</v>
      </c>
      <c r="W4178" s="56"/>
      <c r="X4178" s="57"/>
    </row>
    <row r="4179" spans="1:24" ht="18.899999999999999" customHeight="1">
      <c r="A4179" s="2"/>
      <c r="B4179" s="2"/>
      <c r="C4179" s="2"/>
      <c r="D4179" s="2"/>
      <c r="E4179" s="55" t="s">
        <v>3409</v>
      </c>
      <c r="F4179" s="56"/>
      <c r="G4179" s="56"/>
      <c r="H4179" s="56"/>
      <c r="I4179" s="56"/>
      <c r="J4179" s="56"/>
      <c r="K4179" s="57"/>
      <c r="L4179" s="58" t="s">
        <v>565</v>
      </c>
      <c r="M4179" s="59"/>
      <c r="N4179" s="61">
        <v>1</v>
      </c>
      <c r="O4179" s="62"/>
      <c r="P4179" s="66"/>
      <c r="Q4179" s="67"/>
      <c r="R4179" s="67"/>
      <c r="S4179" s="68"/>
      <c r="T4179" s="63" t="str">
        <f>IF(COUNT(T4175,T4176,T4177,T4178)=4,SUM(T4175,T4176,T4177,T4178),"-")</f>
        <v>-</v>
      </c>
      <c r="U4179" s="65"/>
      <c r="V4179" s="55"/>
      <c r="W4179" s="56"/>
      <c r="X4179" s="57"/>
    </row>
    <row r="4180" spans="1:24" ht="18.75" customHeight="1">
      <c r="A4180" s="2"/>
      <c r="B4180" s="2"/>
      <c r="C4180" s="2"/>
      <c r="D4180" s="2"/>
      <c r="E4180" s="55"/>
      <c r="F4180" s="56"/>
      <c r="G4180" s="56"/>
      <c r="H4180" s="56"/>
      <c r="I4180" s="56"/>
      <c r="J4180" s="56"/>
      <c r="K4180" s="57"/>
      <c r="L4180" s="58"/>
      <c r="M4180" s="59"/>
      <c r="N4180" s="69"/>
      <c r="O4180" s="70"/>
      <c r="P4180" s="69"/>
      <c r="Q4180" s="71"/>
      <c r="R4180" s="71"/>
      <c r="S4180" s="70"/>
      <c r="T4180" s="69"/>
      <c r="U4180" s="70"/>
      <c r="V4180" s="55"/>
      <c r="W4180" s="56"/>
      <c r="X4180" s="57"/>
    </row>
    <row r="4181" spans="1:24" ht="18.75" customHeight="1">
      <c r="A4181" s="2"/>
      <c r="B4181" s="2"/>
      <c r="C4181" s="2"/>
      <c r="D4181" s="2"/>
      <c r="E4181" s="55"/>
      <c r="F4181" s="56"/>
      <c r="G4181" s="56"/>
      <c r="H4181" s="56"/>
      <c r="I4181" s="56"/>
      <c r="J4181" s="56"/>
      <c r="K4181" s="57"/>
      <c r="L4181" s="58"/>
      <c r="M4181" s="59"/>
      <c r="N4181" s="69"/>
      <c r="O4181" s="70"/>
      <c r="P4181" s="69"/>
      <c r="Q4181" s="71"/>
      <c r="R4181" s="71"/>
      <c r="S4181" s="70"/>
      <c r="T4181" s="69"/>
      <c r="U4181" s="70"/>
      <c r="V4181" s="55"/>
      <c r="W4181" s="56"/>
      <c r="X4181" s="57"/>
    </row>
    <row r="4182" spans="1:24" ht="18.75" customHeight="1">
      <c r="A4182" s="2"/>
      <c r="B4182" s="2"/>
      <c r="C4182" s="2"/>
      <c r="D4182" s="2"/>
      <c r="E4182" s="55"/>
      <c r="F4182" s="56"/>
      <c r="G4182" s="56"/>
      <c r="H4182" s="56"/>
      <c r="I4182" s="56"/>
      <c r="J4182" s="56"/>
      <c r="K4182" s="57"/>
      <c r="L4182" s="58"/>
      <c r="M4182" s="59"/>
      <c r="N4182" s="69"/>
      <c r="O4182" s="70"/>
      <c r="P4182" s="69"/>
      <c r="Q4182" s="71"/>
      <c r="R4182" s="71"/>
      <c r="S4182" s="70"/>
      <c r="T4182" s="69"/>
      <c r="U4182" s="70"/>
      <c r="V4182" s="55"/>
      <c r="W4182" s="56"/>
      <c r="X4182" s="57"/>
    </row>
    <row r="4183" spans="1:24" ht="18.75" customHeight="1">
      <c r="A4183" s="2"/>
      <c r="B4183" s="2"/>
      <c r="C4183" s="2"/>
      <c r="D4183" s="2"/>
      <c r="E4183" s="55"/>
      <c r="F4183" s="56"/>
      <c r="G4183" s="56"/>
      <c r="H4183" s="56"/>
      <c r="I4183" s="56"/>
      <c r="J4183" s="56"/>
      <c r="K4183" s="57"/>
      <c r="L4183" s="58"/>
      <c r="M4183" s="59"/>
      <c r="N4183" s="69"/>
      <c r="O4183" s="70"/>
      <c r="P4183" s="69"/>
      <c r="Q4183" s="71"/>
      <c r="R4183" s="71"/>
      <c r="S4183" s="70"/>
      <c r="T4183" s="69"/>
      <c r="U4183" s="70"/>
      <c r="V4183" s="55"/>
      <c r="W4183" s="56"/>
      <c r="X4183" s="57"/>
    </row>
    <row r="4184" spans="1:24" ht="18.75" customHeight="1">
      <c r="A4184" s="2"/>
      <c r="B4184" s="2"/>
      <c r="C4184" s="2"/>
      <c r="D4184" s="2"/>
      <c r="E4184" s="55"/>
      <c r="F4184" s="56"/>
      <c r="G4184" s="56"/>
      <c r="H4184" s="56"/>
      <c r="I4184" s="56"/>
      <c r="J4184" s="56"/>
      <c r="K4184" s="57"/>
      <c r="L4184" s="58"/>
      <c r="M4184" s="59"/>
      <c r="N4184" s="69"/>
      <c r="O4184" s="70"/>
      <c r="P4184" s="69"/>
      <c r="Q4184" s="71"/>
      <c r="R4184" s="71"/>
      <c r="S4184" s="70"/>
      <c r="T4184" s="69"/>
      <c r="U4184" s="70"/>
      <c r="V4184" s="55"/>
      <c r="W4184" s="56"/>
      <c r="X4184" s="57"/>
    </row>
    <row r="4185" spans="1:24" ht="37.65" customHeight="1">
      <c r="A4185" s="2"/>
      <c r="B4185" s="2"/>
      <c r="C4185" s="2"/>
      <c r="D4185" s="2"/>
      <c r="E4185" s="55" t="s">
        <v>3410</v>
      </c>
      <c r="F4185" s="56"/>
      <c r="G4185" s="56"/>
      <c r="H4185" s="56"/>
      <c r="I4185" s="56"/>
      <c r="J4185" s="56"/>
      <c r="K4185" s="56"/>
      <c r="L4185" s="56"/>
      <c r="M4185" s="57"/>
      <c r="N4185" s="58" t="s">
        <v>3987</v>
      </c>
      <c r="O4185" s="60"/>
      <c r="P4185" s="60"/>
      <c r="Q4185" s="60"/>
      <c r="R4185" s="60"/>
      <c r="S4185" s="59"/>
      <c r="T4185" s="72" t="str">
        <f>IF(COUNT(T4179,N4179)=2,IF(N4179=0,"-",ROUND(T4179/N4179,2)),"-")</f>
        <v>-</v>
      </c>
      <c r="U4185" s="73"/>
      <c r="V4185" s="55"/>
      <c r="W4185" s="56"/>
      <c r="X4185" s="57"/>
    </row>
    <row r="4186" spans="1:24" ht="36.75" customHeight="1">
      <c r="A4186" s="49" t="s">
        <v>567</v>
      </c>
      <c r="B4186" s="50"/>
      <c r="C4186" s="50"/>
      <c r="D4186" s="51"/>
      <c r="E4186" s="49" t="s">
        <v>3988</v>
      </c>
      <c r="F4186" s="50"/>
      <c r="G4186" s="50"/>
      <c r="H4186" s="50"/>
      <c r="I4186" s="50"/>
      <c r="J4186" s="50"/>
      <c r="K4186" s="50"/>
      <c r="L4186" s="50"/>
      <c r="M4186" s="51"/>
      <c r="N4186" s="52" t="s">
        <v>3966</v>
      </c>
      <c r="O4186" s="53"/>
      <c r="P4186" s="53"/>
      <c r="Q4186" s="53"/>
      <c r="R4186" s="53"/>
      <c r="S4186" s="54"/>
      <c r="T4186" s="49" t="s">
        <v>3989</v>
      </c>
      <c r="U4186" s="50"/>
      <c r="V4186" s="50"/>
      <c r="W4186" s="50"/>
      <c r="X4186" s="51"/>
    </row>
    <row r="4187" spans="1:24" ht="18.75" customHeight="1">
      <c r="A4187" s="2"/>
      <c r="B4187" s="2"/>
      <c r="C4187" s="2"/>
      <c r="D4187" s="2"/>
      <c r="E4187" s="55" t="s">
        <v>3396</v>
      </c>
      <c r="F4187" s="56"/>
      <c r="G4187" s="56"/>
      <c r="H4187" s="56"/>
      <c r="I4187" s="56"/>
      <c r="J4187" s="56"/>
      <c r="K4187" s="57"/>
      <c r="L4187" s="58" t="s">
        <v>3397</v>
      </c>
      <c r="M4187" s="59"/>
      <c r="N4187" s="58" t="s">
        <v>3398</v>
      </c>
      <c r="O4187" s="59"/>
      <c r="P4187" s="58" t="s">
        <v>3399</v>
      </c>
      <c r="Q4187" s="60"/>
      <c r="R4187" s="60"/>
      <c r="S4187" s="59"/>
      <c r="T4187" s="58" t="s">
        <v>3400</v>
      </c>
      <c r="U4187" s="59"/>
      <c r="V4187" s="58" t="s">
        <v>53</v>
      </c>
      <c r="W4187" s="60"/>
      <c r="X4187" s="59"/>
    </row>
    <row r="4188" spans="1:24" ht="37.65" customHeight="1">
      <c r="A4188" s="2"/>
      <c r="B4188" s="2"/>
      <c r="C4188" s="2"/>
      <c r="D4188" s="2"/>
      <c r="E4188" s="55" t="s">
        <v>3990</v>
      </c>
      <c r="F4188" s="56"/>
      <c r="G4188" s="56"/>
      <c r="H4188" s="56"/>
      <c r="I4188" s="56"/>
      <c r="J4188" s="56"/>
      <c r="K4188" s="57"/>
      <c r="L4188" s="58" t="s">
        <v>122</v>
      </c>
      <c r="M4188" s="59"/>
      <c r="N4188" s="61">
        <v>1</v>
      </c>
      <c r="O4188" s="62"/>
      <c r="P4188" s="63"/>
      <c r="Q4188" s="64"/>
      <c r="R4188" s="64"/>
      <c r="S4188" s="65"/>
      <c r="T4188" s="63" t="str">
        <f>IF(COUNT(N4188,P4188)=2,ROUND(N4188*P4188,2),"-
-")</f>
        <v>-
-</v>
      </c>
      <c r="U4188" s="65"/>
      <c r="V4188" s="55" t="s">
        <v>3991</v>
      </c>
      <c r="W4188" s="56"/>
      <c r="X4188" s="57"/>
    </row>
    <row r="4189" spans="1:24" ht="18.75" customHeight="1">
      <c r="A4189" s="2"/>
      <c r="B4189" s="2"/>
      <c r="C4189" s="2"/>
      <c r="D4189" s="2"/>
      <c r="E4189" s="55" t="s">
        <v>3405</v>
      </c>
      <c r="F4189" s="56"/>
      <c r="G4189" s="56"/>
      <c r="H4189" s="56"/>
      <c r="I4189" s="56"/>
      <c r="J4189" s="56"/>
      <c r="K4189" s="57"/>
      <c r="L4189" s="58" t="s">
        <v>65</v>
      </c>
      <c r="M4189" s="59"/>
      <c r="N4189" s="61">
        <v>1</v>
      </c>
      <c r="O4189" s="62"/>
      <c r="P4189" s="63"/>
      <c r="Q4189" s="64"/>
      <c r="R4189" s="64"/>
      <c r="S4189" s="65"/>
      <c r="T4189" s="63" t="str">
        <f>IF(COUNT(N4189,P4189)=2,ROUND(N4189*P4189,2),"-")</f>
        <v>-</v>
      </c>
      <c r="U4189" s="65"/>
      <c r="V4189" s="55" t="s">
        <v>3406</v>
      </c>
      <c r="W4189" s="56"/>
      <c r="X4189" s="57"/>
    </row>
    <row r="4190" spans="1:24" ht="18.75" customHeight="1">
      <c r="A4190" s="2"/>
      <c r="B4190" s="2"/>
      <c r="C4190" s="2"/>
      <c r="D4190" s="2"/>
      <c r="E4190" s="55" t="s">
        <v>3407</v>
      </c>
      <c r="F4190" s="56"/>
      <c r="G4190" s="56"/>
      <c r="H4190" s="56"/>
      <c r="I4190" s="56"/>
      <c r="J4190" s="56"/>
      <c r="K4190" s="57"/>
      <c r="L4190" s="58" t="s">
        <v>65</v>
      </c>
      <c r="M4190" s="59"/>
      <c r="N4190" s="61">
        <v>1</v>
      </c>
      <c r="O4190" s="62"/>
      <c r="P4190" s="63" t="str">
        <f>IF(COUNT(T4188,T4189)=2,ROUND(SUM(T4188,T4189)*0.02,2),"")</f>
        <v/>
      </c>
      <c r="Q4190" s="64"/>
      <c r="R4190" s="64"/>
      <c r="S4190" s="65"/>
      <c r="T4190" s="63" t="str">
        <f>IF(COUNT(N4190,P4190)=2,ROUND(N4190*P4190,2),"-")</f>
        <v>-</v>
      </c>
      <c r="U4190" s="65"/>
      <c r="V4190" s="55" t="s">
        <v>3408</v>
      </c>
      <c r="W4190" s="56"/>
      <c r="X4190" s="57"/>
    </row>
    <row r="4191" spans="1:24" ht="18.899999999999999" customHeight="1">
      <c r="A4191" s="2"/>
      <c r="B4191" s="2"/>
      <c r="C4191" s="2"/>
      <c r="D4191" s="2"/>
      <c r="E4191" s="55" t="s">
        <v>3409</v>
      </c>
      <c r="F4191" s="56"/>
      <c r="G4191" s="56"/>
      <c r="H4191" s="56"/>
      <c r="I4191" s="56"/>
      <c r="J4191" s="56"/>
      <c r="K4191" s="57"/>
      <c r="L4191" s="58" t="s">
        <v>122</v>
      </c>
      <c r="M4191" s="59"/>
      <c r="N4191" s="61">
        <v>1</v>
      </c>
      <c r="O4191" s="62"/>
      <c r="P4191" s="66"/>
      <c r="Q4191" s="67"/>
      <c r="R4191" s="67"/>
      <c r="S4191" s="68"/>
      <c r="T4191" s="63" t="str">
        <f>IF(COUNT(T4188,T4189,T4190)=3,SUM(T4188,T4189,T4190),"-")</f>
        <v>-</v>
      </c>
      <c r="U4191" s="65"/>
      <c r="V4191" s="55"/>
      <c r="W4191" s="56"/>
      <c r="X4191" s="57"/>
    </row>
    <row r="4192" spans="1:24" ht="18.75" customHeight="1">
      <c r="A4192" s="2"/>
      <c r="B4192" s="2"/>
      <c r="C4192" s="2"/>
      <c r="D4192" s="2"/>
      <c r="E4192" s="55"/>
      <c r="F4192" s="56"/>
      <c r="G4192" s="56"/>
      <c r="H4192" s="56"/>
      <c r="I4192" s="56"/>
      <c r="J4192" s="56"/>
      <c r="K4192" s="57"/>
      <c r="L4192" s="58"/>
      <c r="M4192" s="59"/>
      <c r="N4192" s="69"/>
      <c r="O4192" s="70"/>
      <c r="P4192" s="69"/>
      <c r="Q4192" s="71"/>
      <c r="R4192" s="71"/>
      <c r="S4192" s="70"/>
      <c r="T4192" s="69"/>
      <c r="U4192" s="70"/>
      <c r="V4192" s="55"/>
      <c r="W4192" s="56"/>
      <c r="X4192" s="57"/>
    </row>
    <row r="4193" spans="1:24" ht="18.75" customHeight="1">
      <c r="A4193" s="2"/>
      <c r="B4193" s="2"/>
      <c r="C4193" s="2"/>
      <c r="D4193" s="2"/>
      <c r="E4193" s="55"/>
      <c r="F4193" s="56"/>
      <c r="G4193" s="56"/>
      <c r="H4193" s="56"/>
      <c r="I4193" s="56"/>
      <c r="J4193" s="56"/>
      <c r="K4193" s="57"/>
      <c r="L4193" s="58"/>
      <c r="M4193" s="59"/>
      <c r="N4193" s="69"/>
      <c r="O4193" s="70"/>
      <c r="P4193" s="69"/>
      <c r="Q4193" s="71"/>
      <c r="R4193" s="71"/>
      <c r="S4193" s="70"/>
      <c r="T4193" s="69"/>
      <c r="U4193" s="70"/>
      <c r="V4193" s="55"/>
      <c r="W4193" s="56"/>
      <c r="X4193" s="57"/>
    </row>
    <row r="4194" spans="1:24" ht="18.75" customHeight="1">
      <c r="A4194" s="2"/>
      <c r="B4194" s="2"/>
      <c r="C4194" s="2"/>
      <c r="D4194" s="2"/>
      <c r="E4194" s="55"/>
      <c r="F4194" s="56"/>
      <c r="G4194" s="56"/>
      <c r="H4194" s="56"/>
      <c r="I4194" s="56"/>
      <c r="J4194" s="56"/>
      <c r="K4194" s="57"/>
      <c r="L4194" s="58"/>
      <c r="M4194" s="59"/>
      <c r="N4194" s="69"/>
      <c r="O4194" s="70"/>
      <c r="P4194" s="69"/>
      <c r="Q4194" s="71"/>
      <c r="R4194" s="71"/>
      <c r="S4194" s="70"/>
      <c r="T4194" s="69"/>
      <c r="U4194" s="70"/>
      <c r="V4194" s="55"/>
      <c r="W4194" s="56"/>
      <c r="X4194" s="57"/>
    </row>
    <row r="4195" spans="1:24" ht="18.75" customHeight="1">
      <c r="A4195" s="2"/>
      <c r="B4195" s="2"/>
      <c r="C4195" s="2"/>
      <c r="D4195" s="2"/>
      <c r="E4195" s="55"/>
      <c r="F4195" s="56"/>
      <c r="G4195" s="56"/>
      <c r="H4195" s="56"/>
      <c r="I4195" s="56"/>
      <c r="J4195" s="56"/>
      <c r="K4195" s="57"/>
      <c r="L4195" s="58"/>
      <c r="M4195" s="59"/>
      <c r="N4195" s="69"/>
      <c r="O4195" s="70"/>
      <c r="P4195" s="69"/>
      <c r="Q4195" s="71"/>
      <c r="R4195" s="71"/>
      <c r="S4195" s="70"/>
      <c r="T4195" s="69"/>
      <c r="U4195" s="70"/>
      <c r="V4195" s="55"/>
      <c r="W4195" s="56"/>
      <c r="X4195" s="57"/>
    </row>
    <row r="4196" spans="1:24" ht="18.75" customHeight="1">
      <c r="A4196" s="2"/>
      <c r="B4196" s="2"/>
      <c r="C4196" s="2"/>
      <c r="D4196" s="2"/>
      <c r="E4196" s="55"/>
      <c r="F4196" s="56"/>
      <c r="G4196" s="56"/>
      <c r="H4196" s="56"/>
      <c r="I4196" s="56"/>
      <c r="J4196" s="56"/>
      <c r="K4196" s="57"/>
      <c r="L4196" s="58"/>
      <c r="M4196" s="59"/>
      <c r="N4196" s="69"/>
      <c r="O4196" s="70"/>
      <c r="P4196" s="69"/>
      <c r="Q4196" s="71"/>
      <c r="R4196" s="71"/>
      <c r="S4196" s="70"/>
      <c r="T4196" s="69"/>
      <c r="U4196" s="70"/>
      <c r="V4196" s="55"/>
      <c r="W4196" s="56"/>
      <c r="X4196" s="57"/>
    </row>
    <row r="4197" spans="1:24" ht="18.75" customHeight="1">
      <c r="A4197" s="2"/>
      <c r="B4197" s="2"/>
      <c r="C4197" s="2"/>
      <c r="D4197" s="2"/>
      <c r="E4197" s="55"/>
      <c r="F4197" s="56"/>
      <c r="G4197" s="56"/>
      <c r="H4197" s="56"/>
      <c r="I4197" s="56"/>
      <c r="J4197" s="56"/>
      <c r="K4197" s="57"/>
      <c r="L4197" s="58"/>
      <c r="M4197" s="59"/>
      <c r="N4197" s="69"/>
      <c r="O4197" s="70"/>
      <c r="P4197" s="69"/>
      <c r="Q4197" s="71"/>
      <c r="R4197" s="71"/>
      <c r="S4197" s="70"/>
      <c r="T4197" s="69"/>
      <c r="U4197" s="70"/>
      <c r="V4197" s="55"/>
      <c r="W4197" s="56"/>
      <c r="X4197" s="57"/>
    </row>
    <row r="4198" spans="1:24" ht="18.75" customHeight="1">
      <c r="A4198" s="2"/>
      <c r="B4198" s="2"/>
      <c r="C4198" s="2"/>
      <c r="D4198" s="2"/>
      <c r="E4198" s="55"/>
      <c r="F4198" s="56"/>
      <c r="G4198" s="56"/>
      <c r="H4198" s="56"/>
      <c r="I4198" s="56"/>
      <c r="J4198" s="56"/>
      <c r="K4198" s="57"/>
      <c r="L4198" s="58"/>
      <c r="M4198" s="59"/>
      <c r="N4198" s="69"/>
      <c r="O4198" s="70"/>
      <c r="P4198" s="69"/>
      <c r="Q4198" s="71"/>
      <c r="R4198" s="71"/>
      <c r="S4198" s="70"/>
      <c r="T4198" s="69"/>
      <c r="U4198" s="70"/>
      <c r="V4198" s="55"/>
      <c r="W4198" s="56"/>
      <c r="X4198" s="57"/>
    </row>
    <row r="4199" spans="1:24" ht="37.65" customHeight="1">
      <c r="A4199" s="2"/>
      <c r="B4199" s="2"/>
      <c r="C4199" s="2"/>
      <c r="D4199" s="2"/>
      <c r="E4199" s="55" t="s">
        <v>3410</v>
      </c>
      <c r="F4199" s="56"/>
      <c r="G4199" s="56"/>
      <c r="H4199" s="56"/>
      <c r="I4199" s="56"/>
      <c r="J4199" s="56"/>
      <c r="K4199" s="56"/>
      <c r="L4199" s="56"/>
      <c r="M4199" s="57"/>
      <c r="N4199" s="58" t="s">
        <v>3972</v>
      </c>
      <c r="O4199" s="60"/>
      <c r="P4199" s="60"/>
      <c r="Q4199" s="60"/>
      <c r="R4199" s="60"/>
      <c r="S4199" s="59"/>
      <c r="T4199" s="72" t="str">
        <f>IF(COUNT(T4191,N4191)=2,IF(N4191=0,"-",ROUND(T4191/N4191,2)),"-")</f>
        <v>-</v>
      </c>
      <c r="U4199" s="73"/>
      <c r="V4199" s="55"/>
      <c r="W4199" s="56"/>
      <c r="X4199" s="57"/>
    </row>
    <row r="4200" spans="1:24" ht="31.5" customHeight="1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</row>
    <row r="4201" spans="1:24" ht="12" customHeight="1">
      <c r="A4201" s="2"/>
      <c r="B4201" s="2"/>
      <c r="C4201" s="75" t="s">
        <v>42</v>
      </c>
      <c r="D4201" s="75"/>
      <c r="E4201" s="75"/>
      <c r="F4201" s="75"/>
      <c r="G4201" s="75"/>
      <c r="H4201" s="2"/>
      <c r="I4201" s="75" t="s">
        <v>43</v>
      </c>
      <c r="J4201" s="75"/>
      <c r="K4201" s="2"/>
      <c r="L4201" s="2"/>
      <c r="M4201" s="75" t="s">
        <v>44</v>
      </c>
      <c r="N4201" s="75"/>
      <c r="O4201" s="2"/>
      <c r="P4201" s="2"/>
      <c r="Q4201" s="10" t="s">
        <v>43</v>
      </c>
      <c r="R4201" s="2"/>
      <c r="S4201" s="2"/>
      <c r="T4201" s="2"/>
      <c r="U4201" s="2"/>
      <c r="V4201" s="2"/>
      <c r="W4201" s="2"/>
      <c r="X4201" s="2"/>
    </row>
    <row r="4202" spans="1:24" ht="6.45" customHeight="1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</row>
    <row r="4203" spans="1:24" ht="20.85" customHeight="1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</row>
    <row r="4204" spans="1:24" ht="18" customHeight="1">
      <c r="A4204" s="74" t="s">
        <v>0</v>
      </c>
      <c r="B4204" s="74"/>
      <c r="C4204" s="74"/>
      <c r="D4204" s="74"/>
      <c r="E4204" s="74"/>
      <c r="F4204" s="74"/>
      <c r="G4204" s="74"/>
      <c r="H4204" s="74"/>
      <c r="I4204" s="74"/>
      <c r="J4204" s="74"/>
      <c r="K4204" s="74"/>
      <c r="L4204" s="74"/>
      <c r="M4204" s="74"/>
      <c r="N4204" s="74"/>
      <c r="O4204" s="74"/>
      <c r="P4204" s="74"/>
      <c r="Q4204" s="74"/>
      <c r="R4204" s="74"/>
      <c r="S4204" s="74"/>
      <c r="T4204" s="74"/>
      <c r="U4204" s="74"/>
      <c r="V4204" s="74"/>
      <c r="W4204" s="74"/>
      <c r="X4204" s="74"/>
    </row>
    <row r="4205" spans="1:24" ht="6" customHeight="1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</row>
    <row r="4206" spans="1:24" ht="18" customHeight="1">
      <c r="A4206" s="74" t="s">
        <v>3387</v>
      </c>
      <c r="B4206" s="74"/>
      <c r="C4206" s="74"/>
      <c r="D4206" s="74"/>
      <c r="E4206" s="74"/>
      <c r="F4206" s="74"/>
      <c r="G4206" s="74"/>
      <c r="H4206" s="74"/>
      <c r="I4206" s="74"/>
      <c r="J4206" s="74"/>
      <c r="K4206" s="74"/>
      <c r="L4206" s="74"/>
      <c r="M4206" s="74"/>
      <c r="N4206" s="74"/>
      <c r="O4206" s="74"/>
      <c r="P4206" s="74"/>
      <c r="Q4206" s="74"/>
      <c r="R4206" s="74"/>
      <c r="S4206" s="74"/>
      <c r="T4206" s="74"/>
      <c r="U4206" s="74"/>
      <c r="V4206" s="74"/>
      <c r="W4206" s="74"/>
      <c r="X4206" s="74"/>
    </row>
    <row r="4207" spans="1:24" ht="4.05" customHeight="1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</row>
    <row r="4208" spans="1:24" ht="12" customHeight="1">
      <c r="A4208" s="2"/>
      <c r="B4208" s="2"/>
      <c r="C4208" s="2"/>
      <c r="D4208" s="2"/>
      <c r="E4208" s="2"/>
      <c r="F4208" s="75" t="s">
        <v>3388</v>
      </c>
      <c r="G4208" s="75"/>
      <c r="H4208" s="75"/>
      <c r="I4208" s="75"/>
      <c r="J4208" s="75"/>
      <c r="K4208" s="75"/>
      <c r="L4208" s="75"/>
      <c r="M4208" s="75"/>
      <c r="N4208" s="75"/>
      <c r="O4208" s="75"/>
      <c r="P4208" s="75"/>
      <c r="Q4208" s="75"/>
      <c r="R4208" s="75"/>
      <c r="S4208" s="2"/>
      <c r="T4208" s="2"/>
      <c r="U4208" s="2"/>
      <c r="V4208" s="2"/>
      <c r="W4208" s="2"/>
      <c r="X4208" s="2"/>
    </row>
    <row r="4209" spans="1:24" ht="1.05" customHeight="1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</row>
    <row r="4210" spans="1:24" ht="2.7" customHeight="1">
      <c r="A4210" s="2"/>
      <c r="B4210" s="2"/>
      <c r="C4210" s="2"/>
      <c r="D4210" s="2"/>
      <c r="E4210" s="2"/>
      <c r="F4210" s="75" t="s">
        <v>3389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</row>
    <row r="4211" spans="1:24" ht="9.15" customHeight="1">
      <c r="A4211" s="2"/>
      <c r="B4211" s="2"/>
      <c r="C4211" s="2"/>
      <c r="D4211" s="2"/>
      <c r="E4211" s="2"/>
      <c r="F4211" s="75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76" t="s">
        <v>2</v>
      </c>
      <c r="V4211" s="76"/>
      <c r="W4211" s="76"/>
      <c r="X4211" s="76"/>
    </row>
    <row r="4212" spans="1:24" ht="2.7" customHeight="1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76"/>
      <c r="V4212" s="76"/>
      <c r="W4212" s="76"/>
      <c r="X4212" s="76"/>
    </row>
    <row r="4213" spans="1:24" ht="0.45" customHeight="1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</row>
    <row r="4214" spans="1:24" ht="2.1" customHeight="1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75" t="s">
        <v>3992</v>
      </c>
      <c r="V4214" s="75"/>
      <c r="W4214" s="75"/>
      <c r="X4214" s="2"/>
    </row>
    <row r="4215" spans="1:24" ht="9.75" customHeight="1">
      <c r="A4215" s="2"/>
      <c r="B4215" s="75" t="s">
        <v>3391</v>
      </c>
      <c r="C4215" s="75"/>
      <c r="D4215" s="2"/>
      <c r="E4215" s="2"/>
      <c r="F4215" s="75" t="s">
        <v>3392</v>
      </c>
      <c r="G4215" s="75"/>
      <c r="H4215" s="75"/>
      <c r="I4215" s="75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75"/>
      <c r="V4215" s="75"/>
      <c r="W4215" s="75"/>
      <c r="X4215" s="2"/>
    </row>
    <row r="4216" spans="1:24" ht="2.1" customHeight="1">
      <c r="A4216" s="2"/>
      <c r="B4216" s="75"/>
      <c r="C4216" s="75"/>
      <c r="D4216" s="2"/>
      <c r="E4216" s="2"/>
      <c r="F4216" s="75"/>
      <c r="G4216" s="75"/>
      <c r="H4216" s="75"/>
      <c r="I4216" s="75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</row>
    <row r="4217" spans="1:24" ht="1.8" customHeight="1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</row>
    <row r="4218" spans="1:24" ht="36.75" customHeight="1">
      <c r="A4218" s="49" t="s">
        <v>570</v>
      </c>
      <c r="B4218" s="50"/>
      <c r="C4218" s="50"/>
      <c r="D4218" s="51"/>
      <c r="E4218" s="49" t="s">
        <v>3993</v>
      </c>
      <c r="F4218" s="50"/>
      <c r="G4218" s="50"/>
      <c r="H4218" s="50"/>
      <c r="I4218" s="50"/>
      <c r="J4218" s="50"/>
      <c r="K4218" s="50"/>
      <c r="L4218" s="50"/>
      <c r="M4218" s="51"/>
      <c r="N4218" s="52" t="s">
        <v>3420</v>
      </c>
      <c r="O4218" s="53"/>
      <c r="P4218" s="53"/>
      <c r="Q4218" s="53"/>
      <c r="R4218" s="53"/>
      <c r="S4218" s="54"/>
      <c r="T4218" s="49" t="s">
        <v>3994</v>
      </c>
      <c r="U4218" s="50"/>
      <c r="V4218" s="50"/>
      <c r="W4218" s="50"/>
      <c r="X4218" s="51"/>
    </row>
    <row r="4219" spans="1:24" ht="18.75" customHeight="1">
      <c r="A4219" s="2"/>
      <c r="B4219" s="2"/>
      <c r="C4219" s="2"/>
      <c r="D4219" s="2"/>
      <c r="E4219" s="55" t="s">
        <v>3396</v>
      </c>
      <c r="F4219" s="56"/>
      <c r="G4219" s="56"/>
      <c r="H4219" s="56"/>
      <c r="I4219" s="56"/>
      <c r="J4219" s="56"/>
      <c r="K4219" s="57"/>
      <c r="L4219" s="58" t="s">
        <v>3397</v>
      </c>
      <c r="M4219" s="59"/>
      <c r="N4219" s="58" t="s">
        <v>3398</v>
      </c>
      <c r="O4219" s="59"/>
      <c r="P4219" s="58" t="s">
        <v>3399</v>
      </c>
      <c r="Q4219" s="60"/>
      <c r="R4219" s="60"/>
      <c r="S4219" s="59"/>
      <c r="T4219" s="58" t="s">
        <v>3400</v>
      </c>
      <c r="U4219" s="59"/>
      <c r="V4219" s="58" t="s">
        <v>53</v>
      </c>
      <c r="W4219" s="60"/>
      <c r="X4219" s="59"/>
    </row>
    <row r="4220" spans="1:24" ht="18.75" customHeight="1">
      <c r="A4220" s="2"/>
      <c r="B4220" s="2"/>
      <c r="C4220" s="2"/>
      <c r="D4220" s="2"/>
      <c r="E4220" s="55" t="s">
        <v>3995</v>
      </c>
      <c r="F4220" s="56"/>
      <c r="G4220" s="56"/>
      <c r="H4220" s="56"/>
      <c r="I4220" s="56"/>
      <c r="J4220" s="56"/>
      <c r="K4220" s="57"/>
      <c r="L4220" s="58" t="s">
        <v>65</v>
      </c>
      <c r="M4220" s="59"/>
      <c r="N4220" s="61">
        <v>1</v>
      </c>
      <c r="O4220" s="62"/>
      <c r="P4220" s="63"/>
      <c r="Q4220" s="64"/>
      <c r="R4220" s="64"/>
      <c r="S4220" s="65"/>
      <c r="T4220" s="63" t="str">
        <f>IF(COUNT(N4220,P4220)=2,ROUND(N4220*P4220,2),"-")</f>
        <v>-</v>
      </c>
      <c r="U4220" s="65"/>
      <c r="V4220" s="55" t="s">
        <v>3996</v>
      </c>
      <c r="W4220" s="56"/>
      <c r="X4220" s="57"/>
    </row>
    <row r="4221" spans="1:24" ht="18.75" customHeight="1">
      <c r="A4221" s="2"/>
      <c r="B4221" s="2"/>
      <c r="C4221" s="2"/>
      <c r="D4221" s="2"/>
      <c r="E4221" s="55" t="s">
        <v>3405</v>
      </c>
      <c r="F4221" s="56"/>
      <c r="G4221" s="56"/>
      <c r="H4221" s="56"/>
      <c r="I4221" s="56"/>
      <c r="J4221" s="56"/>
      <c r="K4221" s="57"/>
      <c r="L4221" s="58" t="s">
        <v>65</v>
      </c>
      <c r="M4221" s="59"/>
      <c r="N4221" s="61">
        <v>1</v>
      </c>
      <c r="O4221" s="62"/>
      <c r="P4221" s="63"/>
      <c r="Q4221" s="64"/>
      <c r="R4221" s="64"/>
      <c r="S4221" s="65"/>
      <c r="T4221" s="63" t="str">
        <f>IF(COUNT(N4221,P4221)=2,ROUND(N4221*P4221,2),"-")</f>
        <v>-</v>
      </c>
      <c r="U4221" s="65"/>
      <c r="V4221" s="55" t="s">
        <v>3406</v>
      </c>
      <c r="W4221" s="56"/>
      <c r="X4221" s="57"/>
    </row>
    <row r="4222" spans="1:24" ht="37.65" customHeight="1">
      <c r="A4222" s="2"/>
      <c r="B4222" s="2"/>
      <c r="C4222" s="2"/>
      <c r="D4222" s="2"/>
      <c r="E4222" s="55" t="s">
        <v>1986</v>
      </c>
      <c r="F4222" s="56"/>
      <c r="G4222" s="56"/>
      <c r="H4222" s="56"/>
      <c r="I4222" s="56"/>
      <c r="J4222" s="56"/>
      <c r="K4222" s="57"/>
      <c r="L4222" s="58" t="s">
        <v>65</v>
      </c>
      <c r="M4222" s="59"/>
      <c r="N4222" s="61">
        <v>1</v>
      </c>
      <c r="O4222" s="62"/>
      <c r="P4222" s="63"/>
      <c r="Q4222" s="64"/>
      <c r="R4222" s="64"/>
      <c r="S4222" s="65"/>
      <c r="T4222" s="63" t="str">
        <f>IF(COUNT(N4222,P4222)=2,ROUND(N4222*P4222,2),"-
-")</f>
        <v>-
-</v>
      </c>
      <c r="U4222" s="65"/>
      <c r="V4222" s="55" t="s">
        <v>3450</v>
      </c>
      <c r="W4222" s="56"/>
      <c r="X4222" s="57"/>
    </row>
    <row r="4223" spans="1:24" ht="18.75" customHeight="1">
      <c r="A4223" s="2"/>
      <c r="B4223" s="2"/>
      <c r="C4223" s="2"/>
      <c r="D4223" s="2"/>
      <c r="E4223" s="55" t="s">
        <v>3407</v>
      </c>
      <c r="F4223" s="56"/>
      <c r="G4223" s="56"/>
      <c r="H4223" s="56"/>
      <c r="I4223" s="56"/>
      <c r="J4223" s="56"/>
      <c r="K4223" s="57"/>
      <c r="L4223" s="58" t="s">
        <v>65</v>
      </c>
      <c r="M4223" s="59"/>
      <c r="N4223" s="61">
        <v>1</v>
      </c>
      <c r="O4223" s="62"/>
      <c r="P4223" s="63" t="str">
        <f>IF(COUNT(T4220,T4221,T4222)=3,ROUND(SUM(T4220,T4221,T4222)*0.02,2),"")</f>
        <v/>
      </c>
      <c r="Q4223" s="64"/>
      <c r="R4223" s="64"/>
      <c r="S4223" s="65"/>
      <c r="T4223" s="63" t="str">
        <f>IF(COUNT(N4223,P4223)=2,ROUND(N4223*P4223,2),"-")</f>
        <v>-</v>
      </c>
      <c r="U4223" s="65"/>
      <c r="V4223" s="55" t="s">
        <v>3408</v>
      </c>
      <c r="W4223" s="56"/>
      <c r="X4223" s="57"/>
    </row>
    <row r="4224" spans="1:24" ht="18.899999999999999" customHeight="1">
      <c r="A4224" s="2"/>
      <c r="B4224" s="2"/>
      <c r="C4224" s="2"/>
      <c r="D4224" s="2"/>
      <c r="E4224" s="55" t="s">
        <v>3409</v>
      </c>
      <c r="F4224" s="56"/>
      <c r="G4224" s="56"/>
      <c r="H4224" s="56"/>
      <c r="I4224" s="56"/>
      <c r="J4224" s="56"/>
      <c r="K4224" s="57"/>
      <c r="L4224" s="58" t="s">
        <v>65</v>
      </c>
      <c r="M4224" s="59"/>
      <c r="N4224" s="61">
        <v>1</v>
      </c>
      <c r="O4224" s="62"/>
      <c r="P4224" s="66"/>
      <c r="Q4224" s="67"/>
      <c r="R4224" s="67"/>
      <c r="S4224" s="68"/>
      <c r="T4224" s="63" t="str">
        <f>IF(COUNT(T4220,T4221,T4222,T4223)=4,SUM(T4220,T4221,T4222,T4223),"-")</f>
        <v>-</v>
      </c>
      <c r="U4224" s="65"/>
      <c r="V4224" s="55"/>
      <c r="W4224" s="56"/>
      <c r="X4224" s="57"/>
    </row>
    <row r="4225" spans="1:24" ht="18.75" customHeight="1">
      <c r="A4225" s="2"/>
      <c r="B4225" s="2"/>
      <c r="C4225" s="2"/>
      <c r="D4225" s="2"/>
      <c r="E4225" s="55"/>
      <c r="F4225" s="56"/>
      <c r="G4225" s="56"/>
      <c r="H4225" s="56"/>
      <c r="I4225" s="56"/>
      <c r="J4225" s="56"/>
      <c r="K4225" s="57"/>
      <c r="L4225" s="58"/>
      <c r="M4225" s="59"/>
      <c r="N4225" s="69"/>
      <c r="O4225" s="70"/>
      <c r="P4225" s="69"/>
      <c r="Q4225" s="71"/>
      <c r="R4225" s="71"/>
      <c r="S4225" s="70"/>
      <c r="T4225" s="69"/>
      <c r="U4225" s="70"/>
      <c r="V4225" s="55"/>
      <c r="W4225" s="56"/>
      <c r="X4225" s="57"/>
    </row>
    <row r="4226" spans="1:24" ht="18.75" customHeight="1">
      <c r="A4226" s="2"/>
      <c r="B4226" s="2"/>
      <c r="C4226" s="2"/>
      <c r="D4226" s="2"/>
      <c r="E4226" s="55"/>
      <c r="F4226" s="56"/>
      <c r="G4226" s="56"/>
      <c r="H4226" s="56"/>
      <c r="I4226" s="56"/>
      <c r="J4226" s="56"/>
      <c r="K4226" s="57"/>
      <c r="L4226" s="58"/>
      <c r="M4226" s="59"/>
      <c r="N4226" s="69"/>
      <c r="O4226" s="70"/>
      <c r="P4226" s="69"/>
      <c r="Q4226" s="71"/>
      <c r="R4226" s="71"/>
      <c r="S4226" s="70"/>
      <c r="T4226" s="69"/>
      <c r="U4226" s="70"/>
      <c r="V4226" s="55"/>
      <c r="W4226" s="56"/>
      <c r="X4226" s="57"/>
    </row>
    <row r="4227" spans="1:24" ht="18.75" customHeight="1">
      <c r="A4227" s="2"/>
      <c r="B4227" s="2"/>
      <c r="C4227" s="2"/>
      <c r="D4227" s="2"/>
      <c r="E4227" s="55"/>
      <c r="F4227" s="56"/>
      <c r="G4227" s="56"/>
      <c r="H4227" s="56"/>
      <c r="I4227" s="56"/>
      <c r="J4227" s="56"/>
      <c r="K4227" s="57"/>
      <c r="L4227" s="58"/>
      <c r="M4227" s="59"/>
      <c r="N4227" s="69"/>
      <c r="O4227" s="70"/>
      <c r="P4227" s="69"/>
      <c r="Q4227" s="71"/>
      <c r="R4227" s="71"/>
      <c r="S4227" s="70"/>
      <c r="T4227" s="69"/>
      <c r="U4227" s="70"/>
      <c r="V4227" s="55"/>
      <c r="W4227" s="56"/>
      <c r="X4227" s="57"/>
    </row>
    <row r="4228" spans="1:24" ht="18.75" customHeight="1">
      <c r="A4228" s="2"/>
      <c r="B4228" s="2"/>
      <c r="C4228" s="2"/>
      <c r="D4228" s="2"/>
      <c r="E4228" s="55"/>
      <c r="F4228" s="56"/>
      <c r="G4228" s="56"/>
      <c r="H4228" s="56"/>
      <c r="I4228" s="56"/>
      <c r="J4228" s="56"/>
      <c r="K4228" s="57"/>
      <c r="L4228" s="58"/>
      <c r="M4228" s="59"/>
      <c r="N4228" s="69"/>
      <c r="O4228" s="70"/>
      <c r="P4228" s="69"/>
      <c r="Q4228" s="71"/>
      <c r="R4228" s="71"/>
      <c r="S4228" s="70"/>
      <c r="T4228" s="69"/>
      <c r="U4228" s="70"/>
      <c r="V4228" s="55"/>
      <c r="W4228" s="56"/>
      <c r="X4228" s="57"/>
    </row>
    <row r="4229" spans="1:24" ht="18.75" customHeight="1">
      <c r="A4229" s="2"/>
      <c r="B4229" s="2"/>
      <c r="C4229" s="2"/>
      <c r="D4229" s="2"/>
      <c r="E4229" s="55"/>
      <c r="F4229" s="56"/>
      <c r="G4229" s="56"/>
      <c r="H4229" s="56"/>
      <c r="I4229" s="56"/>
      <c r="J4229" s="56"/>
      <c r="K4229" s="57"/>
      <c r="L4229" s="58"/>
      <c r="M4229" s="59"/>
      <c r="N4229" s="69"/>
      <c r="O4229" s="70"/>
      <c r="P4229" s="69"/>
      <c r="Q4229" s="71"/>
      <c r="R4229" s="71"/>
      <c r="S4229" s="70"/>
      <c r="T4229" s="69"/>
      <c r="U4229" s="70"/>
      <c r="V4229" s="55"/>
      <c r="W4229" s="56"/>
      <c r="X4229" s="57"/>
    </row>
    <row r="4230" spans="1:24" ht="18.75" customHeight="1">
      <c r="A4230" s="2"/>
      <c r="B4230" s="2"/>
      <c r="C4230" s="2"/>
      <c r="D4230" s="2"/>
      <c r="E4230" s="55"/>
      <c r="F4230" s="56"/>
      <c r="G4230" s="56"/>
      <c r="H4230" s="56"/>
      <c r="I4230" s="56"/>
      <c r="J4230" s="56"/>
      <c r="K4230" s="57"/>
      <c r="L4230" s="58"/>
      <c r="M4230" s="59"/>
      <c r="N4230" s="69"/>
      <c r="O4230" s="70"/>
      <c r="P4230" s="69"/>
      <c r="Q4230" s="71"/>
      <c r="R4230" s="71"/>
      <c r="S4230" s="70"/>
      <c r="T4230" s="69"/>
      <c r="U4230" s="70"/>
      <c r="V4230" s="55"/>
      <c r="W4230" s="56"/>
      <c r="X4230" s="57"/>
    </row>
    <row r="4231" spans="1:24" ht="37.65" customHeight="1">
      <c r="A4231" s="2"/>
      <c r="B4231" s="2"/>
      <c r="C4231" s="2"/>
      <c r="D4231" s="2"/>
      <c r="E4231" s="55" t="s">
        <v>3410</v>
      </c>
      <c r="F4231" s="56"/>
      <c r="G4231" s="56"/>
      <c r="H4231" s="56"/>
      <c r="I4231" s="56"/>
      <c r="J4231" s="56"/>
      <c r="K4231" s="56"/>
      <c r="L4231" s="56"/>
      <c r="M4231" s="57"/>
      <c r="N4231" s="58" t="s">
        <v>3427</v>
      </c>
      <c r="O4231" s="60"/>
      <c r="P4231" s="60"/>
      <c r="Q4231" s="60"/>
      <c r="R4231" s="60"/>
      <c r="S4231" s="59"/>
      <c r="T4231" s="72" t="str">
        <f>IF(COUNT(T4224,N4224)=2,IF(N4224=0,"-",ROUND(T4224/N4224,2)),"-")</f>
        <v>-</v>
      </c>
      <c r="U4231" s="73"/>
      <c r="V4231" s="55"/>
      <c r="W4231" s="56"/>
      <c r="X4231" s="57"/>
    </row>
    <row r="4232" spans="1:24" ht="36.75" customHeight="1">
      <c r="A4232" s="49" t="s">
        <v>573</v>
      </c>
      <c r="B4232" s="50"/>
      <c r="C4232" s="50"/>
      <c r="D4232" s="51"/>
      <c r="E4232" s="49" t="s">
        <v>3997</v>
      </c>
      <c r="F4232" s="50"/>
      <c r="G4232" s="50"/>
      <c r="H4232" s="50"/>
      <c r="I4232" s="50"/>
      <c r="J4232" s="50"/>
      <c r="K4232" s="50"/>
      <c r="L4232" s="50"/>
      <c r="M4232" s="51"/>
      <c r="N4232" s="52" t="s">
        <v>3478</v>
      </c>
      <c r="O4232" s="53"/>
      <c r="P4232" s="53"/>
      <c r="Q4232" s="53"/>
      <c r="R4232" s="53"/>
      <c r="S4232" s="54"/>
      <c r="T4232" s="49" t="s">
        <v>3998</v>
      </c>
      <c r="U4232" s="50"/>
      <c r="V4232" s="50"/>
      <c r="W4232" s="50"/>
      <c r="X4232" s="51"/>
    </row>
    <row r="4233" spans="1:24" ht="18.75" customHeight="1">
      <c r="A4233" s="2"/>
      <c r="B4233" s="2"/>
      <c r="C4233" s="2"/>
      <c r="D4233" s="2"/>
      <c r="E4233" s="55" t="s">
        <v>3396</v>
      </c>
      <c r="F4233" s="56"/>
      <c r="G4233" s="56"/>
      <c r="H4233" s="56"/>
      <c r="I4233" s="56"/>
      <c r="J4233" s="56"/>
      <c r="K4233" s="57"/>
      <c r="L4233" s="58" t="s">
        <v>3397</v>
      </c>
      <c r="M4233" s="59"/>
      <c r="N4233" s="58" t="s">
        <v>3398</v>
      </c>
      <c r="O4233" s="59"/>
      <c r="P4233" s="58" t="s">
        <v>3399</v>
      </c>
      <c r="Q4233" s="60"/>
      <c r="R4233" s="60"/>
      <c r="S4233" s="59"/>
      <c r="T4233" s="58" t="s">
        <v>3400</v>
      </c>
      <c r="U4233" s="59"/>
      <c r="V4233" s="58" t="s">
        <v>53</v>
      </c>
      <c r="W4233" s="60"/>
      <c r="X4233" s="59"/>
    </row>
    <row r="4234" spans="1:24" ht="37.65" customHeight="1">
      <c r="A4234" s="2"/>
      <c r="B4234" s="2"/>
      <c r="C4234" s="2"/>
      <c r="D4234" s="2"/>
      <c r="E4234" s="55" t="s">
        <v>3999</v>
      </c>
      <c r="F4234" s="56"/>
      <c r="G4234" s="56"/>
      <c r="H4234" s="56"/>
      <c r="I4234" s="56"/>
      <c r="J4234" s="56"/>
      <c r="K4234" s="57"/>
      <c r="L4234" s="58" t="s">
        <v>65</v>
      </c>
      <c r="M4234" s="59"/>
      <c r="N4234" s="61">
        <v>1</v>
      </c>
      <c r="O4234" s="62"/>
      <c r="P4234" s="63"/>
      <c r="Q4234" s="64"/>
      <c r="R4234" s="64"/>
      <c r="S4234" s="65"/>
      <c r="T4234" s="63" t="str">
        <f>IF(COUNT(N4234,P4234)=2,ROUND(N4234*P4234,2),"-
-")</f>
        <v>-
-</v>
      </c>
      <c r="U4234" s="65"/>
      <c r="V4234" s="55" t="s">
        <v>4000</v>
      </c>
      <c r="W4234" s="56"/>
      <c r="X4234" s="57"/>
    </row>
    <row r="4235" spans="1:24" ht="18.75" customHeight="1">
      <c r="A4235" s="2"/>
      <c r="B4235" s="2"/>
      <c r="C4235" s="2"/>
      <c r="D4235" s="2"/>
      <c r="E4235" s="55" t="s">
        <v>4001</v>
      </c>
      <c r="F4235" s="56"/>
      <c r="G4235" s="56"/>
      <c r="H4235" s="56"/>
      <c r="I4235" s="56"/>
      <c r="J4235" s="56"/>
      <c r="K4235" s="57"/>
      <c r="L4235" s="58" t="s">
        <v>65</v>
      </c>
      <c r="M4235" s="59"/>
      <c r="N4235" s="61">
        <v>1</v>
      </c>
      <c r="O4235" s="62"/>
      <c r="P4235" s="63"/>
      <c r="Q4235" s="64"/>
      <c r="R4235" s="64"/>
      <c r="S4235" s="65"/>
      <c r="T4235" s="63" t="str">
        <f>IF(COUNT(N4235,P4235)=2,ROUND(N4235*P4235,2),"-")</f>
        <v>-</v>
      </c>
      <c r="U4235" s="65"/>
      <c r="V4235" s="55" t="s">
        <v>4002</v>
      </c>
      <c r="W4235" s="56"/>
      <c r="X4235" s="57"/>
    </row>
    <row r="4236" spans="1:24" ht="18.75" customHeight="1">
      <c r="A4236" s="2"/>
      <c r="B4236" s="2"/>
      <c r="C4236" s="2"/>
      <c r="D4236" s="2"/>
      <c r="E4236" s="55" t="s">
        <v>3405</v>
      </c>
      <c r="F4236" s="56"/>
      <c r="G4236" s="56"/>
      <c r="H4236" s="56"/>
      <c r="I4236" s="56"/>
      <c r="J4236" s="56"/>
      <c r="K4236" s="57"/>
      <c r="L4236" s="58" t="s">
        <v>65</v>
      </c>
      <c r="M4236" s="59"/>
      <c r="N4236" s="61">
        <v>1</v>
      </c>
      <c r="O4236" s="62"/>
      <c r="P4236" s="63"/>
      <c r="Q4236" s="64"/>
      <c r="R4236" s="64"/>
      <c r="S4236" s="65"/>
      <c r="T4236" s="63" t="str">
        <f>IF(COUNT(N4236,P4236)=2,ROUND(N4236*P4236,2),"-")</f>
        <v>-</v>
      </c>
      <c r="U4236" s="65"/>
      <c r="V4236" s="55" t="s">
        <v>3406</v>
      </c>
      <c r="W4236" s="56"/>
      <c r="X4236" s="57"/>
    </row>
    <row r="4237" spans="1:24" ht="18.75" customHeight="1">
      <c r="A4237" s="2"/>
      <c r="B4237" s="2"/>
      <c r="C4237" s="2"/>
      <c r="D4237" s="2"/>
      <c r="E4237" s="55" t="s">
        <v>3407</v>
      </c>
      <c r="F4237" s="56"/>
      <c r="G4237" s="56"/>
      <c r="H4237" s="56"/>
      <c r="I4237" s="56"/>
      <c r="J4237" s="56"/>
      <c r="K4237" s="57"/>
      <c r="L4237" s="58" t="s">
        <v>65</v>
      </c>
      <c r="M4237" s="59"/>
      <c r="N4237" s="61">
        <v>1</v>
      </c>
      <c r="O4237" s="62"/>
      <c r="P4237" s="63" t="str">
        <f>IF(COUNT(T4234,T4235,T4236)=3,ROUND(SUM(T4234,T4235,T4236)*0.02,2),"")</f>
        <v/>
      </c>
      <c r="Q4237" s="64"/>
      <c r="R4237" s="64"/>
      <c r="S4237" s="65"/>
      <c r="T4237" s="63" t="str">
        <f>IF(COUNT(N4237,P4237)=2,ROUND(N4237*P4237,2),"-")</f>
        <v>-</v>
      </c>
      <c r="U4237" s="65"/>
      <c r="V4237" s="55" t="s">
        <v>3408</v>
      </c>
      <c r="W4237" s="56"/>
      <c r="X4237" s="57"/>
    </row>
    <row r="4238" spans="1:24" ht="18.899999999999999" customHeight="1">
      <c r="A4238" s="2"/>
      <c r="B4238" s="2"/>
      <c r="C4238" s="2"/>
      <c r="D4238" s="2"/>
      <c r="E4238" s="55" t="s">
        <v>3409</v>
      </c>
      <c r="F4238" s="56"/>
      <c r="G4238" s="56"/>
      <c r="H4238" s="56"/>
      <c r="I4238" s="56"/>
      <c r="J4238" s="56"/>
      <c r="K4238" s="57"/>
      <c r="L4238" s="58" t="s">
        <v>138</v>
      </c>
      <c r="M4238" s="59"/>
      <c r="N4238" s="61">
        <v>1</v>
      </c>
      <c r="O4238" s="62"/>
      <c r="P4238" s="66"/>
      <c r="Q4238" s="67"/>
      <c r="R4238" s="67"/>
      <c r="S4238" s="68"/>
      <c r="T4238" s="63" t="str">
        <f>IF(COUNT(T4234,T4235,T4236,T4237)=4,SUM(T4234,T4235,T4236,T4237),"-")</f>
        <v>-</v>
      </c>
      <c r="U4238" s="65"/>
      <c r="V4238" s="55"/>
      <c r="W4238" s="56"/>
      <c r="X4238" s="57"/>
    </row>
    <row r="4239" spans="1:24" ht="18.75" customHeight="1">
      <c r="A4239" s="2"/>
      <c r="B4239" s="2"/>
      <c r="C4239" s="2"/>
      <c r="D4239" s="2"/>
      <c r="E4239" s="55"/>
      <c r="F4239" s="56"/>
      <c r="G4239" s="56"/>
      <c r="H4239" s="56"/>
      <c r="I4239" s="56"/>
      <c r="J4239" s="56"/>
      <c r="K4239" s="57"/>
      <c r="L4239" s="58"/>
      <c r="M4239" s="59"/>
      <c r="N4239" s="69"/>
      <c r="O4239" s="70"/>
      <c r="P4239" s="69"/>
      <c r="Q4239" s="71"/>
      <c r="R4239" s="71"/>
      <c r="S4239" s="70"/>
      <c r="T4239" s="69"/>
      <c r="U4239" s="70"/>
      <c r="V4239" s="55"/>
      <c r="W4239" s="56"/>
      <c r="X4239" s="57"/>
    </row>
    <row r="4240" spans="1:24" ht="18.75" customHeight="1">
      <c r="A4240" s="2"/>
      <c r="B4240" s="2"/>
      <c r="C4240" s="2"/>
      <c r="D4240" s="2"/>
      <c r="E4240" s="55"/>
      <c r="F4240" s="56"/>
      <c r="G4240" s="56"/>
      <c r="H4240" s="56"/>
      <c r="I4240" s="56"/>
      <c r="J4240" s="56"/>
      <c r="K4240" s="57"/>
      <c r="L4240" s="58"/>
      <c r="M4240" s="59"/>
      <c r="N4240" s="69"/>
      <c r="O4240" s="70"/>
      <c r="P4240" s="69"/>
      <c r="Q4240" s="71"/>
      <c r="R4240" s="71"/>
      <c r="S4240" s="70"/>
      <c r="T4240" s="69"/>
      <c r="U4240" s="70"/>
      <c r="V4240" s="55"/>
      <c r="W4240" s="56"/>
      <c r="X4240" s="57"/>
    </row>
    <row r="4241" spans="1:24" ht="18.75" customHeight="1">
      <c r="A4241" s="2"/>
      <c r="B4241" s="2"/>
      <c r="C4241" s="2"/>
      <c r="D4241" s="2"/>
      <c r="E4241" s="55"/>
      <c r="F4241" s="56"/>
      <c r="G4241" s="56"/>
      <c r="H4241" s="56"/>
      <c r="I4241" s="56"/>
      <c r="J4241" s="56"/>
      <c r="K4241" s="57"/>
      <c r="L4241" s="58"/>
      <c r="M4241" s="59"/>
      <c r="N4241" s="69"/>
      <c r="O4241" s="70"/>
      <c r="P4241" s="69"/>
      <c r="Q4241" s="71"/>
      <c r="R4241" s="71"/>
      <c r="S4241" s="70"/>
      <c r="T4241" s="69"/>
      <c r="U4241" s="70"/>
      <c r="V4241" s="55"/>
      <c r="W4241" s="56"/>
      <c r="X4241" s="57"/>
    </row>
    <row r="4242" spans="1:24" ht="18.75" customHeight="1">
      <c r="A4242" s="2"/>
      <c r="B4242" s="2"/>
      <c r="C4242" s="2"/>
      <c r="D4242" s="2"/>
      <c r="E4242" s="55"/>
      <c r="F4242" s="56"/>
      <c r="G4242" s="56"/>
      <c r="H4242" s="56"/>
      <c r="I4242" s="56"/>
      <c r="J4242" s="56"/>
      <c r="K4242" s="57"/>
      <c r="L4242" s="58"/>
      <c r="M4242" s="59"/>
      <c r="N4242" s="69"/>
      <c r="O4242" s="70"/>
      <c r="P4242" s="69"/>
      <c r="Q4242" s="71"/>
      <c r="R4242" s="71"/>
      <c r="S4242" s="70"/>
      <c r="T4242" s="69"/>
      <c r="U4242" s="70"/>
      <c r="V4242" s="55"/>
      <c r="W4242" s="56"/>
      <c r="X4242" s="57"/>
    </row>
    <row r="4243" spans="1:24" ht="18.75" customHeight="1">
      <c r="A4243" s="2"/>
      <c r="B4243" s="2"/>
      <c r="C4243" s="2"/>
      <c r="D4243" s="2"/>
      <c r="E4243" s="55"/>
      <c r="F4243" s="56"/>
      <c r="G4243" s="56"/>
      <c r="H4243" s="56"/>
      <c r="I4243" s="56"/>
      <c r="J4243" s="56"/>
      <c r="K4243" s="57"/>
      <c r="L4243" s="58"/>
      <c r="M4243" s="59"/>
      <c r="N4243" s="69"/>
      <c r="O4243" s="70"/>
      <c r="P4243" s="69"/>
      <c r="Q4243" s="71"/>
      <c r="R4243" s="71"/>
      <c r="S4243" s="70"/>
      <c r="T4243" s="69"/>
      <c r="U4243" s="70"/>
      <c r="V4243" s="55"/>
      <c r="W4243" s="56"/>
      <c r="X4243" s="57"/>
    </row>
    <row r="4244" spans="1:24" ht="18.75" customHeight="1">
      <c r="A4244" s="2"/>
      <c r="B4244" s="2"/>
      <c r="C4244" s="2"/>
      <c r="D4244" s="2"/>
      <c r="E4244" s="55"/>
      <c r="F4244" s="56"/>
      <c r="G4244" s="56"/>
      <c r="H4244" s="56"/>
      <c r="I4244" s="56"/>
      <c r="J4244" s="56"/>
      <c r="K4244" s="57"/>
      <c r="L4244" s="58"/>
      <c r="M4244" s="59"/>
      <c r="N4244" s="69"/>
      <c r="O4244" s="70"/>
      <c r="P4244" s="69"/>
      <c r="Q4244" s="71"/>
      <c r="R4244" s="71"/>
      <c r="S4244" s="70"/>
      <c r="T4244" s="69"/>
      <c r="U4244" s="70"/>
      <c r="V4244" s="55"/>
      <c r="W4244" s="56"/>
      <c r="X4244" s="57"/>
    </row>
    <row r="4245" spans="1:24" ht="37.65" customHeight="1">
      <c r="A4245" s="2"/>
      <c r="B4245" s="2"/>
      <c r="C4245" s="2"/>
      <c r="D4245" s="2"/>
      <c r="E4245" s="55" t="s">
        <v>3410</v>
      </c>
      <c r="F4245" s="56"/>
      <c r="G4245" s="56"/>
      <c r="H4245" s="56"/>
      <c r="I4245" s="56"/>
      <c r="J4245" s="56"/>
      <c r="K4245" s="56"/>
      <c r="L4245" s="56"/>
      <c r="M4245" s="57"/>
      <c r="N4245" s="58" t="s">
        <v>3484</v>
      </c>
      <c r="O4245" s="60"/>
      <c r="P4245" s="60"/>
      <c r="Q4245" s="60"/>
      <c r="R4245" s="60"/>
      <c r="S4245" s="59"/>
      <c r="T4245" s="72" t="str">
        <f>IF(COUNT(T4238,N4238)=2,IF(N4238=0,"-",ROUND(T4238/N4238,2)),"-")</f>
        <v>-</v>
      </c>
      <c r="U4245" s="73"/>
      <c r="V4245" s="55"/>
      <c r="W4245" s="56"/>
      <c r="X4245" s="57"/>
    </row>
    <row r="4246" spans="1:24" ht="31.5" customHeight="1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</row>
    <row r="4247" spans="1:24" ht="12" customHeight="1">
      <c r="A4247" s="2"/>
      <c r="B4247" s="2"/>
      <c r="C4247" s="75" t="s">
        <v>42</v>
      </c>
      <c r="D4247" s="75"/>
      <c r="E4247" s="75"/>
      <c r="F4247" s="75"/>
      <c r="G4247" s="75"/>
      <c r="H4247" s="2"/>
      <c r="I4247" s="75" t="s">
        <v>43</v>
      </c>
      <c r="J4247" s="75"/>
      <c r="K4247" s="2"/>
      <c r="L4247" s="2"/>
      <c r="M4247" s="75" t="s">
        <v>44</v>
      </c>
      <c r="N4247" s="75"/>
      <c r="O4247" s="2"/>
      <c r="P4247" s="2"/>
      <c r="Q4247" s="10" t="s">
        <v>43</v>
      </c>
      <c r="R4247" s="2"/>
      <c r="S4247" s="2"/>
      <c r="T4247" s="2"/>
      <c r="U4247" s="2"/>
      <c r="V4247" s="2"/>
      <c r="W4247" s="2"/>
      <c r="X4247" s="2"/>
    </row>
    <row r="4248" spans="1:24" ht="6.45" customHeight="1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</row>
    <row r="4249" spans="1:24" ht="20.85" customHeight="1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</row>
    <row r="4250" spans="1:24" ht="18" customHeight="1">
      <c r="A4250" s="74" t="s">
        <v>0</v>
      </c>
      <c r="B4250" s="74"/>
      <c r="C4250" s="74"/>
      <c r="D4250" s="74"/>
      <c r="E4250" s="74"/>
      <c r="F4250" s="74"/>
      <c r="G4250" s="74"/>
      <c r="H4250" s="74"/>
      <c r="I4250" s="74"/>
      <c r="J4250" s="74"/>
      <c r="K4250" s="74"/>
      <c r="L4250" s="74"/>
      <c r="M4250" s="74"/>
      <c r="N4250" s="74"/>
      <c r="O4250" s="74"/>
      <c r="P4250" s="74"/>
      <c r="Q4250" s="74"/>
      <c r="R4250" s="74"/>
      <c r="S4250" s="74"/>
      <c r="T4250" s="74"/>
      <c r="U4250" s="74"/>
      <c r="V4250" s="74"/>
      <c r="W4250" s="74"/>
      <c r="X4250" s="74"/>
    </row>
    <row r="4251" spans="1:24" ht="6" customHeight="1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</row>
    <row r="4252" spans="1:24" ht="18" customHeight="1">
      <c r="A4252" s="74" t="s">
        <v>3387</v>
      </c>
      <c r="B4252" s="74"/>
      <c r="C4252" s="74"/>
      <c r="D4252" s="74"/>
      <c r="E4252" s="74"/>
      <c r="F4252" s="74"/>
      <c r="G4252" s="74"/>
      <c r="H4252" s="74"/>
      <c r="I4252" s="74"/>
      <c r="J4252" s="74"/>
      <c r="K4252" s="74"/>
      <c r="L4252" s="74"/>
      <c r="M4252" s="74"/>
      <c r="N4252" s="74"/>
      <c r="O4252" s="74"/>
      <c r="P4252" s="74"/>
      <c r="Q4252" s="74"/>
      <c r="R4252" s="74"/>
      <c r="S4252" s="74"/>
      <c r="T4252" s="74"/>
      <c r="U4252" s="74"/>
      <c r="V4252" s="74"/>
      <c r="W4252" s="74"/>
      <c r="X4252" s="74"/>
    </row>
    <row r="4253" spans="1:24" ht="4.05" customHeight="1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</row>
    <row r="4254" spans="1:24" ht="12" customHeight="1">
      <c r="A4254" s="2"/>
      <c r="B4254" s="2"/>
      <c r="C4254" s="2"/>
      <c r="D4254" s="2"/>
      <c r="E4254" s="2"/>
      <c r="F4254" s="75" t="s">
        <v>3388</v>
      </c>
      <c r="G4254" s="75"/>
      <c r="H4254" s="75"/>
      <c r="I4254" s="75"/>
      <c r="J4254" s="75"/>
      <c r="K4254" s="75"/>
      <c r="L4254" s="75"/>
      <c r="M4254" s="75"/>
      <c r="N4254" s="75"/>
      <c r="O4254" s="75"/>
      <c r="P4254" s="75"/>
      <c r="Q4254" s="75"/>
      <c r="R4254" s="75"/>
      <c r="S4254" s="2"/>
      <c r="T4254" s="2"/>
      <c r="U4254" s="2"/>
      <c r="V4254" s="2"/>
      <c r="W4254" s="2"/>
      <c r="X4254" s="2"/>
    </row>
    <row r="4255" spans="1:24" ht="1.05" customHeight="1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</row>
    <row r="4256" spans="1:24" ht="2.7" customHeight="1">
      <c r="A4256" s="2"/>
      <c r="B4256" s="2"/>
      <c r="C4256" s="2"/>
      <c r="D4256" s="2"/>
      <c r="E4256" s="2"/>
      <c r="F4256" s="75" t="s">
        <v>3389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</row>
    <row r="4257" spans="1:24" ht="9.15" customHeight="1">
      <c r="A4257" s="2"/>
      <c r="B4257" s="2"/>
      <c r="C4257" s="2"/>
      <c r="D4257" s="2"/>
      <c r="E4257" s="2"/>
      <c r="F4257" s="75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76" t="s">
        <v>2</v>
      </c>
      <c r="V4257" s="76"/>
      <c r="W4257" s="76"/>
      <c r="X4257" s="76"/>
    </row>
    <row r="4258" spans="1:24" ht="2.7" customHeight="1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76"/>
      <c r="V4258" s="76"/>
      <c r="W4258" s="76"/>
      <c r="X4258" s="76"/>
    </row>
    <row r="4259" spans="1:24" ht="0.45" customHeight="1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</row>
    <row r="4260" spans="1:24" ht="2.1" customHeight="1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75" t="s">
        <v>4003</v>
      </c>
      <c r="U4260" s="75"/>
      <c r="V4260" s="75"/>
      <c r="W4260" s="75"/>
      <c r="X4260" s="2"/>
    </row>
    <row r="4261" spans="1:24" ht="9.75" customHeight="1">
      <c r="A4261" s="2"/>
      <c r="B4261" s="75" t="s">
        <v>3391</v>
      </c>
      <c r="C4261" s="75"/>
      <c r="D4261" s="2"/>
      <c r="E4261" s="2"/>
      <c r="F4261" s="75" t="s">
        <v>3392</v>
      </c>
      <c r="G4261" s="75"/>
      <c r="H4261" s="75"/>
      <c r="I4261" s="75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75"/>
      <c r="U4261" s="75"/>
      <c r="V4261" s="75"/>
      <c r="W4261" s="75"/>
      <c r="X4261" s="2"/>
    </row>
    <row r="4262" spans="1:24" ht="2.1" customHeight="1">
      <c r="A4262" s="2"/>
      <c r="B4262" s="75"/>
      <c r="C4262" s="75"/>
      <c r="D4262" s="2"/>
      <c r="E4262" s="2"/>
      <c r="F4262" s="75"/>
      <c r="G4262" s="75"/>
      <c r="H4262" s="75"/>
      <c r="I4262" s="75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</row>
    <row r="4263" spans="1:24" ht="1.8" customHeight="1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</row>
    <row r="4264" spans="1:24" ht="36.75" customHeight="1">
      <c r="A4264" s="49" t="s">
        <v>576</v>
      </c>
      <c r="B4264" s="50"/>
      <c r="C4264" s="50"/>
      <c r="D4264" s="51"/>
      <c r="E4264" s="49" t="s">
        <v>4004</v>
      </c>
      <c r="F4264" s="50"/>
      <c r="G4264" s="50"/>
      <c r="H4264" s="50"/>
      <c r="I4264" s="50"/>
      <c r="J4264" s="50"/>
      <c r="K4264" s="50"/>
      <c r="L4264" s="50"/>
      <c r="M4264" s="51"/>
      <c r="N4264" s="52" t="s">
        <v>3966</v>
      </c>
      <c r="O4264" s="53"/>
      <c r="P4264" s="53"/>
      <c r="Q4264" s="53"/>
      <c r="R4264" s="53"/>
      <c r="S4264" s="54"/>
      <c r="T4264" s="49" t="s">
        <v>4005</v>
      </c>
      <c r="U4264" s="50"/>
      <c r="V4264" s="50"/>
      <c r="W4264" s="50"/>
      <c r="X4264" s="51"/>
    </row>
    <row r="4265" spans="1:24" ht="18.75" customHeight="1">
      <c r="A4265" s="2"/>
      <c r="B4265" s="2"/>
      <c r="C4265" s="2"/>
      <c r="D4265" s="2"/>
      <c r="E4265" s="55" t="s">
        <v>3396</v>
      </c>
      <c r="F4265" s="56"/>
      <c r="G4265" s="56"/>
      <c r="H4265" s="56"/>
      <c r="I4265" s="56"/>
      <c r="J4265" s="56"/>
      <c r="K4265" s="57"/>
      <c r="L4265" s="58" t="s">
        <v>3397</v>
      </c>
      <c r="M4265" s="59"/>
      <c r="N4265" s="58" t="s">
        <v>3398</v>
      </c>
      <c r="O4265" s="59"/>
      <c r="P4265" s="58" t="s">
        <v>3399</v>
      </c>
      <c r="Q4265" s="60"/>
      <c r="R4265" s="60"/>
      <c r="S4265" s="59"/>
      <c r="T4265" s="58" t="s">
        <v>3400</v>
      </c>
      <c r="U4265" s="59"/>
      <c r="V4265" s="58" t="s">
        <v>53</v>
      </c>
      <c r="W4265" s="60"/>
      <c r="X4265" s="59"/>
    </row>
    <row r="4266" spans="1:24" ht="37.65" customHeight="1">
      <c r="A4266" s="2"/>
      <c r="B4266" s="2"/>
      <c r="C4266" s="2"/>
      <c r="D4266" s="2"/>
      <c r="E4266" s="55" t="s">
        <v>4006</v>
      </c>
      <c r="F4266" s="56"/>
      <c r="G4266" s="56"/>
      <c r="H4266" s="56"/>
      <c r="I4266" s="56"/>
      <c r="J4266" s="56"/>
      <c r="K4266" s="57"/>
      <c r="L4266" s="58" t="s">
        <v>122</v>
      </c>
      <c r="M4266" s="59"/>
      <c r="N4266" s="61">
        <v>1</v>
      </c>
      <c r="O4266" s="62"/>
      <c r="P4266" s="63"/>
      <c r="Q4266" s="64"/>
      <c r="R4266" s="64"/>
      <c r="S4266" s="65"/>
      <c r="T4266" s="63" t="str">
        <f>IF(COUNT(N4266,P4266)=2,ROUND(N4266*P4266,2),"-
-")</f>
        <v>-
-</v>
      </c>
      <c r="U4266" s="65"/>
      <c r="V4266" s="55" t="s">
        <v>4007</v>
      </c>
      <c r="W4266" s="56"/>
      <c r="X4266" s="57"/>
    </row>
    <row r="4267" spans="1:24" ht="18.75" customHeight="1">
      <c r="A4267" s="2"/>
      <c r="B4267" s="2"/>
      <c r="C4267" s="2"/>
      <c r="D4267" s="2"/>
      <c r="E4267" s="55" t="s">
        <v>3405</v>
      </c>
      <c r="F4267" s="56"/>
      <c r="G4267" s="56"/>
      <c r="H4267" s="56"/>
      <c r="I4267" s="56"/>
      <c r="J4267" s="56"/>
      <c r="K4267" s="57"/>
      <c r="L4267" s="58" t="s">
        <v>65</v>
      </c>
      <c r="M4267" s="59"/>
      <c r="N4267" s="61">
        <v>1</v>
      </c>
      <c r="O4267" s="62"/>
      <c r="P4267" s="63"/>
      <c r="Q4267" s="64"/>
      <c r="R4267" s="64"/>
      <c r="S4267" s="65"/>
      <c r="T4267" s="63" t="str">
        <f>IF(COUNT(N4267,P4267)=2,ROUND(N4267*P4267,2),"-")</f>
        <v>-</v>
      </c>
      <c r="U4267" s="65"/>
      <c r="V4267" s="55" t="s">
        <v>3406</v>
      </c>
      <c r="W4267" s="56"/>
      <c r="X4267" s="57"/>
    </row>
    <row r="4268" spans="1:24" ht="18.75" customHeight="1">
      <c r="A4268" s="2"/>
      <c r="B4268" s="2"/>
      <c r="C4268" s="2"/>
      <c r="D4268" s="2"/>
      <c r="E4268" s="55" t="s">
        <v>3407</v>
      </c>
      <c r="F4268" s="56"/>
      <c r="G4268" s="56"/>
      <c r="H4268" s="56"/>
      <c r="I4268" s="56"/>
      <c r="J4268" s="56"/>
      <c r="K4268" s="57"/>
      <c r="L4268" s="58" t="s">
        <v>65</v>
      </c>
      <c r="M4268" s="59"/>
      <c r="N4268" s="61">
        <v>1</v>
      </c>
      <c r="O4268" s="62"/>
      <c r="P4268" s="63" t="str">
        <f>IF(COUNT(T4266,T4267)=2,ROUND(SUM(T4266,T4267)*0.02,2),"")</f>
        <v/>
      </c>
      <c r="Q4268" s="64"/>
      <c r="R4268" s="64"/>
      <c r="S4268" s="65"/>
      <c r="T4268" s="63" t="str">
        <f>IF(COUNT(N4268,P4268)=2,ROUND(N4268*P4268,2),"-")</f>
        <v>-</v>
      </c>
      <c r="U4268" s="65"/>
      <c r="V4268" s="55" t="s">
        <v>3408</v>
      </c>
      <c r="W4268" s="56"/>
      <c r="X4268" s="57"/>
    </row>
    <row r="4269" spans="1:24" ht="18.899999999999999" customHeight="1">
      <c r="A4269" s="2"/>
      <c r="B4269" s="2"/>
      <c r="C4269" s="2"/>
      <c r="D4269" s="2"/>
      <c r="E4269" s="55" t="s">
        <v>3409</v>
      </c>
      <c r="F4269" s="56"/>
      <c r="G4269" s="56"/>
      <c r="H4269" s="56"/>
      <c r="I4269" s="56"/>
      <c r="J4269" s="56"/>
      <c r="K4269" s="57"/>
      <c r="L4269" s="58" t="s">
        <v>122</v>
      </c>
      <c r="M4269" s="59"/>
      <c r="N4269" s="61">
        <v>1</v>
      </c>
      <c r="O4269" s="62"/>
      <c r="P4269" s="66"/>
      <c r="Q4269" s="67"/>
      <c r="R4269" s="67"/>
      <c r="S4269" s="68"/>
      <c r="T4269" s="63" t="str">
        <f>IF(COUNT(T4266,T4267,T4268)=3,SUM(T4266,T4267,T4268),"-")</f>
        <v>-</v>
      </c>
      <c r="U4269" s="65"/>
      <c r="V4269" s="55"/>
      <c r="W4269" s="56"/>
      <c r="X4269" s="57"/>
    </row>
    <row r="4270" spans="1:24" ht="18.75" customHeight="1">
      <c r="A4270" s="2"/>
      <c r="B4270" s="2"/>
      <c r="C4270" s="2"/>
      <c r="D4270" s="2"/>
      <c r="E4270" s="55"/>
      <c r="F4270" s="56"/>
      <c r="G4270" s="56"/>
      <c r="H4270" s="56"/>
      <c r="I4270" s="56"/>
      <c r="J4270" s="56"/>
      <c r="K4270" s="57"/>
      <c r="L4270" s="58"/>
      <c r="M4270" s="59"/>
      <c r="N4270" s="69"/>
      <c r="O4270" s="70"/>
      <c r="P4270" s="69"/>
      <c r="Q4270" s="71"/>
      <c r="R4270" s="71"/>
      <c r="S4270" s="70"/>
      <c r="T4270" s="69"/>
      <c r="U4270" s="70"/>
      <c r="V4270" s="55"/>
      <c r="W4270" s="56"/>
      <c r="X4270" s="57"/>
    </row>
    <row r="4271" spans="1:24" ht="18.75" customHeight="1">
      <c r="A4271" s="2"/>
      <c r="B4271" s="2"/>
      <c r="C4271" s="2"/>
      <c r="D4271" s="2"/>
      <c r="E4271" s="55"/>
      <c r="F4271" s="56"/>
      <c r="G4271" s="56"/>
      <c r="H4271" s="56"/>
      <c r="I4271" s="56"/>
      <c r="J4271" s="56"/>
      <c r="K4271" s="57"/>
      <c r="L4271" s="58"/>
      <c r="M4271" s="59"/>
      <c r="N4271" s="69"/>
      <c r="O4271" s="70"/>
      <c r="P4271" s="69"/>
      <c r="Q4271" s="71"/>
      <c r="R4271" s="71"/>
      <c r="S4271" s="70"/>
      <c r="T4271" s="69"/>
      <c r="U4271" s="70"/>
      <c r="V4271" s="55"/>
      <c r="W4271" s="56"/>
      <c r="X4271" s="57"/>
    </row>
    <row r="4272" spans="1:24" ht="18.75" customHeight="1">
      <c r="A4272" s="2"/>
      <c r="B4272" s="2"/>
      <c r="C4272" s="2"/>
      <c r="D4272" s="2"/>
      <c r="E4272" s="55"/>
      <c r="F4272" s="56"/>
      <c r="G4272" s="56"/>
      <c r="H4272" s="56"/>
      <c r="I4272" s="56"/>
      <c r="J4272" s="56"/>
      <c r="K4272" s="57"/>
      <c r="L4272" s="58"/>
      <c r="M4272" s="59"/>
      <c r="N4272" s="69"/>
      <c r="O4272" s="70"/>
      <c r="P4272" s="69"/>
      <c r="Q4272" s="71"/>
      <c r="R4272" s="71"/>
      <c r="S4272" s="70"/>
      <c r="T4272" s="69"/>
      <c r="U4272" s="70"/>
      <c r="V4272" s="55"/>
      <c r="W4272" s="56"/>
      <c r="X4272" s="57"/>
    </row>
    <row r="4273" spans="1:24" ht="18.75" customHeight="1">
      <c r="A4273" s="2"/>
      <c r="B4273" s="2"/>
      <c r="C4273" s="2"/>
      <c r="D4273" s="2"/>
      <c r="E4273" s="55"/>
      <c r="F4273" s="56"/>
      <c r="G4273" s="56"/>
      <c r="H4273" s="56"/>
      <c r="I4273" s="56"/>
      <c r="J4273" s="56"/>
      <c r="K4273" s="57"/>
      <c r="L4273" s="58"/>
      <c r="M4273" s="59"/>
      <c r="N4273" s="69"/>
      <c r="O4273" s="70"/>
      <c r="P4273" s="69"/>
      <c r="Q4273" s="71"/>
      <c r="R4273" s="71"/>
      <c r="S4273" s="70"/>
      <c r="T4273" s="69"/>
      <c r="U4273" s="70"/>
      <c r="V4273" s="55"/>
      <c r="W4273" s="56"/>
      <c r="X4273" s="57"/>
    </row>
    <row r="4274" spans="1:24" ht="18.75" customHeight="1">
      <c r="A4274" s="2"/>
      <c r="B4274" s="2"/>
      <c r="C4274" s="2"/>
      <c r="D4274" s="2"/>
      <c r="E4274" s="55"/>
      <c r="F4274" s="56"/>
      <c r="G4274" s="56"/>
      <c r="H4274" s="56"/>
      <c r="I4274" s="56"/>
      <c r="J4274" s="56"/>
      <c r="K4274" s="57"/>
      <c r="L4274" s="58"/>
      <c r="M4274" s="59"/>
      <c r="N4274" s="69"/>
      <c r="O4274" s="70"/>
      <c r="P4274" s="69"/>
      <c r="Q4274" s="71"/>
      <c r="R4274" s="71"/>
      <c r="S4274" s="70"/>
      <c r="T4274" s="69"/>
      <c r="U4274" s="70"/>
      <c r="V4274" s="55"/>
      <c r="W4274" s="56"/>
      <c r="X4274" s="57"/>
    </row>
    <row r="4275" spans="1:24" ht="18.75" customHeight="1">
      <c r="A4275" s="2"/>
      <c r="B4275" s="2"/>
      <c r="C4275" s="2"/>
      <c r="D4275" s="2"/>
      <c r="E4275" s="55"/>
      <c r="F4275" s="56"/>
      <c r="G4275" s="56"/>
      <c r="H4275" s="56"/>
      <c r="I4275" s="56"/>
      <c r="J4275" s="56"/>
      <c r="K4275" s="57"/>
      <c r="L4275" s="58"/>
      <c r="M4275" s="59"/>
      <c r="N4275" s="69"/>
      <c r="O4275" s="70"/>
      <c r="P4275" s="69"/>
      <c r="Q4275" s="71"/>
      <c r="R4275" s="71"/>
      <c r="S4275" s="70"/>
      <c r="T4275" s="69"/>
      <c r="U4275" s="70"/>
      <c r="V4275" s="55"/>
      <c r="W4275" s="56"/>
      <c r="X4275" s="57"/>
    </row>
    <row r="4276" spans="1:24" ht="18.75" customHeight="1">
      <c r="A4276" s="2"/>
      <c r="B4276" s="2"/>
      <c r="C4276" s="2"/>
      <c r="D4276" s="2"/>
      <c r="E4276" s="55"/>
      <c r="F4276" s="56"/>
      <c r="G4276" s="56"/>
      <c r="H4276" s="56"/>
      <c r="I4276" s="56"/>
      <c r="J4276" s="56"/>
      <c r="K4276" s="57"/>
      <c r="L4276" s="58"/>
      <c r="M4276" s="59"/>
      <c r="N4276" s="69"/>
      <c r="O4276" s="70"/>
      <c r="P4276" s="69"/>
      <c r="Q4276" s="71"/>
      <c r="R4276" s="71"/>
      <c r="S4276" s="70"/>
      <c r="T4276" s="69"/>
      <c r="U4276" s="70"/>
      <c r="V4276" s="55"/>
      <c r="W4276" s="56"/>
      <c r="X4276" s="57"/>
    </row>
    <row r="4277" spans="1:24" ht="37.65" customHeight="1">
      <c r="A4277" s="2"/>
      <c r="B4277" s="2"/>
      <c r="C4277" s="2"/>
      <c r="D4277" s="2"/>
      <c r="E4277" s="55" t="s">
        <v>3410</v>
      </c>
      <c r="F4277" s="56"/>
      <c r="G4277" s="56"/>
      <c r="H4277" s="56"/>
      <c r="I4277" s="56"/>
      <c r="J4277" s="56"/>
      <c r="K4277" s="56"/>
      <c r="L4277" s="56"/>
      <c r="M4277" s="57"/>
      <c r="N4277" s="58" t="s">
        <v>3972</v>
      </c>
      <c r="O4277" s="60"/>
      <c r="P4277" s="60"/>
      <c r="Q4277" s="60"/>
      <c r="R4277" s="60"/>
      <c r="S4277" s="59"/>
      <c r="T4277" s="72" t="str">
        <f>IF(COUNT(T4269,N4269)=2,IF(N4269=0,"-",ROUND(T4269/N4269,2)),"-")</f>
        <v>-</v>
      </c>
      <c r="U4277" s="73"/>
      <c r="V4277" s="55"/>
      <c r="W4277" s="56"/>
      <c r="X4277" s="57"/>
    </row>
    <row r="4278" spans="1:24" ht="36.75" customHeight="1">
      <c r="A4278" s="49" t="s">
        <v>579</v>
      </c>
      <c r="B4278" s="50"/>
      <c r="C4278" s="50"/>
      <c r="D4278" s="51"/>
      <c r="E4278" s="49" t="s">
        <v>4008</v>
      </c>
      <c r="F4278" s="50"/>
      <c r="G4278" s="50"/>
      <c r="H4278" s="50"/>
      <c r="I4278" s="50"/>
      <c r="J4278" s="50"/>
      <c r="K4278" s="50"/>
      <c r="L4278" s="50"/>
      <c r="M4278" s="51"/>
      <c r="N4278" s="52" t="s">
        <v>3966</v>
      </c>
      <c r="O4278" s="53"/>
      <c r="P4278" s="53"/>
      <c r="Q4278" s="53"/>
      <c r="R4278" s="53"/>
      <c r="S4278" s="54"/>
      <c r="T4278" s="49" t="s">
        <v>4009</v>
      </c>
      <c r="U4278" s="50"/>
      <c r="V4278" s="50"/>
      <c r="W4278" s="50"/>
      <c r="X4278" s="51"/>
    </row>
    <row r="4279" spans="1:24" ht="18.75" customHeight="1">
      <c r="A4279" s="2"/>
      <c r="B4279" s="2"/>
      <c r="C4279" s="2"/>
      <c r="D4279" s="2"/>
      <c r="E4279" s="55" t="s">
        <v>3396</v>
      </c>
      <c r="F4279" s="56"/>
      <c r="G4279" s="56"/>
      <c r="H4279" s="56"/>
      <c r="I4279" s="56"/>
      <c r="J4279" s="56"/>
      <c r="K4279" s="57"/>
      <c r="L4279" s="58" t="s">
        <v>3397</v>
      </c>
      <c r="M4279" s="59"/>
      <c r="N4279" s="58" t="s">
        <v>3398</v>
      </c>
      <c r="O4279" s="59"/>
      <c r="P4279" s="58" t="s">
        <v>3399</v>
      </c>
      <c r="Q4279" s="60"/>
      <c r="R4279" s="60"/>
      <c r="S4279" s="59"/>
      <c r="T4279" s="58" t="s">
        <v>3400</v>
      </c>
      <c r="U4279" s="59"/>
      <c r="V4279" s="58" t="s">
        <v>53</v>
      </c>
      <c r="W4279" s="60"/>
      <c r="X4279" s="59"/>
    </row>
    <row r="4280" spans="1:24" ht="37.65" customHeight="1">
      <c r="A4280" s="2"/>
      <c r="B4280" s="2"/>
      <c r="C4280" s="2"/>
      <c r="D4280" s="2"/>
      <c r="E4280" s="55" t="s">
        <v>4010</v>
      </c>
      <c r="F4280" s="56"/>
      <c r="G4280" s="56"/>
      <c r="H4280" s="56"/>
      <c r="I4280" s="56"/>
      <c r="J4280" s="56"/>
      <c r="K4280" s="57"/>
      <c r="L4280" s="58" t="s">
        <v>122</v>
      </c>
      <c r="M4280" s="59"/>
      <c r="N4280" s="61">
        <v>1</v>
      </c>
      <c r="O4280" s="62"/>
      <c r="P4280" s="63"/>
      <c r="Q4280" s="64"/>
      <c r="R4280" s="64"/>
      <c r="S4280" s="65"/>
      <c r="T4280" s="63" t="str">
        <f>IF(COUNT(N4280,P4280)=2,ROUND(N4280*P4280,2),"-
-")</f>
        <v>-
-</v>
      </c>
      <c r="U4280" s="65"/>
      <c r="V4280" s="55" t="s">
        <v>4011</v>
      </c>
      <c r="W4280" s="56"/>
      <c r="X4280" s="57"/>
    </row>
    <row r="4281" spans="1:24" ht="18.75" customHeight="1">
      <c r="A4281" s="2"/>
      <c r="B4281" s="2"/>
      <c r="C4281" s="2"/>
      <c r="D4281" s="2"/>
      <c r="E4281" s="55" t="s">
        <v>3405</v>
      </c>
      <c r="F4281" s="56"/>
      <c r="G4281" s="56"/>
      <c r="H4281" s="56"/>
      <c r="I4281" s="56"/>
      <c r="J4281" s="56"/>
      <c r="K4281" s="57"/>
      <c r="L4281" s="58" t="s">
        <v>65</v>
      </c>
      <c r="M4281" s="59"/>
      <c r="N4281" s="61">
        <v>1</v>
      </c>
      <c r="O4281" s="62"/>
      <c r="P4281" s="63"/>
      <c r="Q4281" s="64"/>
      <c r="R4281" s="64"/>
      <c r="S4281" s="65"/>
      <c r="T4281" s="63" t="str">
        <f>IF(COUNT(N4281,P4281)=2,ROUND(N4281*P4281,2),"-")</f>
        <v>-</v>
      </c>
      <c r="U4281" s="65"/>
      <c r="V4281" s="55" t="s">
        <v>3406</v>
      </c>
      <c r="W4281" s="56"/>
      <c r="X4281" s="57"/>
    </row>
    <row r="4282" spans="1:24" ht="18.75" customHeight="1">
      <c r="A4282" s="2"/>
      <c r="B4282" s="2"/>
      <c r="C4282" s="2"/>
      <c r="D4282" s="2"/>
      <c r="E4282" s="55" t="s">
        <v>3407</v>
      </c>
      <c r="F4282" s="56"/>
      <c r="G4282" s="56"/>
      <c r="H4282" s="56"/>
      <c r="I4282" s="56"/>
      <c r="J4282" s="56"/>
      <c r="K4282" s="57"/>
      <c r="L4282" s="58" t="s">
        <v>65</v>
      </c>
      <c r="M4282" s="59"/>
      <c r="N4282" s="61">
        <v>1</v>
      </c>
      <c r="O4282" s="62"/>
      <c r="P4282" s="63" t="str">
        <f>IF(COUNT(T4280,T4281)=2,ROUND(SUM(T4280,T4281)*0.02,2),"")</f>
        <v/>
      </c>
      <c r="Q4282" s="64"/>
      <c r="R4282" s="64"/>
      <c r="S4282" s="65"/>
      <c r="T4282" s="63" t="str">
        <f>IF(COUNT(N4282,P4282)=2,ROUND(N4282*P4282,2),"-")</f>
        <v>-</v>
      </c>
      <c r="U4282" s="65"/>
      <c r="V4282" s="55" t="s">
        <v>3408</v>
      </c>
      <c r="W4282" s="56"/>
      <c r="X4282" s="57"/>
    </row>
    <row r="4283" spans="1:24" ht="18.899999999999999" customHeight="1">
      <c r="A4283" s="2"/>
      <c r="B4283" s="2"/>
      <c r="C4283" s="2"/>
      <c r="D4283" s="2"/>
      <c r="E4283" s="55" t="s">
        <v>3409</v>
      </c>
      <c r="F4283" s="56"/>
      <c r="G4283" s="56"/>
      <c r="H4283" s="56"/>
      <c r="I4283" s="56"/>
      <c r="J4283" s="56"/>
      <c r="K4283" s="57"/>
      <c r="L4283" s="58" t="s">
        <v>122</v>
      </c>
      <c r="M4283" s="59"/>
      <c r="N4283" s="61">
        <v>1</v>
      </c>
      <c r="O4283" s="62"/>
      <c r="P4283" s="66"/>
      <c r="Q4283" s="67"/>
      <c r="R4283" s="67"/>
      <c r="S4283" s="68"/>
      <c r="T4283" s="63" t="str">
        <f>IF(COUNT(T4280,T4281,T4282)=3,SUM(T4280,T4281,T4282),"-")</f>
        <v>-</v>
      </c>
      <c r="U4283" s="65"/>
      <c r="V4283" s="55"/>
      <c r="W4283" s="56"/>
      <c r="X4283" s="57"/>
    </row>
    <row r="4284" spans="1:24" ht="18.75" customHeight="1">
      <c r="A4284" s="2"/>
      <c r="B4284" s="2"/>
      <c r="C4284" s="2"/>
      <c r="D4284" s="2"/>
      <c r="E4284" s="55"/>
      <c r="F4284" s="56"/>
      <c r="G4284" s="56"/>
      <c r="H4284" s="56"/>
      <c r="I4284" s="56"/>
      <c r="J4284" s="56"/>
      <c r="K4284" s="57"/>
      <c r="L4284" s="58"/>
      <c r="M4284" s="59"/>
      <c r="N4284" s="69"/>
      <c r="O4284" s="70"/>
      <c r="P4284" s="69"/>
      <c r="Q4284" s="71"/>
      <c r="R4284" s="71"/>
      <c r="S4284" s="70"/>
      <c r="T4284" s="69"/>
      <c r="U4284" s="70"/>
      <c r="V4284" s="55"/>
      <c r="W4284" s="56"/>
      <c r="X4284" s="57"/>
    </row>
    <row r="4285" spans="1:24" ht="18.75" customHeight="1">
      <c r="A4285" s="2"/>
      <c r="B4285" s="2"/>
      <c r="C4285" s="2"/>
      <c r="D4285" s="2"/>
      <c r="E4285" s="55"/>
      <c r="F4285" s="56"/>
      <c r="G4285" s="56"/>
      <c r="H4285" s="56"/>
      <c r="I4285" s="56"/>
      <c r="J4285" s="56"/>
      <c r="K4285" s="57"/>
      <c r="L4285" s="58"/>
      <c r="M4285" s="59"/>
      <c r="N4285" s="69"/>
      <c r="O4285" s="70"/>
      <c r="P4285" s="69"/>
      <c r="Q4285" s="71"/>
      <c r="R4285" s="71"/>
      <c r="S4285" s="70"/>
      <c r="T4285" s="69"/>
      <c r="U4285" s="70"/>
      <c r="V4285" s="55"/>
      <c r="W4285" s="56"/>
      <c r="X4285" s="57"/>
    </row>
    <row r="4286" spans="1:24" ht="18.75" customHeight="1">
      <c r="A4286" s="2"/>
      <c r="B4286" s="2"/>
      <c r="C4286" s="2"/>
      <c r="D4286" s="2"/>
      <c r="E4286" s="55"/>
      <c r="F4286" s="56"/>
      <c r="G4286" s="56"/>
      <c r="H4286" s="56"/>
      <c r="I4286" s="56"/>
      <c r="J4286" s="56"/>
      <c r="K4286" s="57"/>
      <c r="L4286" s="58"/>
      <c r="M4286" s="59"/>
      <c r="N4286" s="69"/>
      <c r="O4286" s="70"/>
      <c r="P4286" s="69"/>
      <c r="Q4286" s="71"/>
      <c r="R4286" s="71"/>
      <c r="S4286" s="70"/>
      <c r="T4286" s="69"/>
      <c r="U4286" s="70"/>
      <c r="V4286" s="55"/>
      <c r="W4286" s="56"/>
      <c r="X4286" s="57"/>
    </row>
    <row r="4287" spans="1:24" ht="18.75" customHeight="1">
      <c r="A4287" s="2"/>
      <c r="B4287" s="2"/>
      <c r="C4287" s="2"/>
      <c r="D4287" s="2"/>
      <c r="E4287" s="55"/>
      <c r="F4287" s="56"/>
      <c r="G4287" s="56"/>
      <c r="H4287" s="56"/>
      <c r="I4287" s="56"/>
      <c r="J4287" s="56"/>
      <c r="K4287" s="57"/>
      <c r="L4287" s="58"/>
      <c r="M4287" s="59"/>
      <c r="N4287" s="69"/>
      <c r="O4287" s="70"/>
      <c r="P4287" s="69"/>
      <c r="Q4287" s="71"/>
      <c r="R4287" s="71"/>
      <c r="S4287" s="70"/>
      <c r="T4287" s="69"/>
      <c r="U4287" s="70"/>
      <c r="V4287" s="55"/>
      <c r="W4287" s="56"/>
      <c r="X4287" s="57"/>
    </row>
    <row r="4288" spans="1:24" ht="18.75" customHeight="1">
      <c r="A4288" s="2"/>
      <c r="B4288" s="2"/>
      <c r="C4288" s="2"/>
      <c r="D4288" s="2"/>
      <c r="E4288" s="55"/>
      <c r="F4288" s="56"/>
      <c r="G4288" s="56"/>
      <c r="H4288" s="56"/>
      <c r="I4288" s="56"/>
      <c r="J4288" s="56"/>
      <c r="K4288" s="57"/>
      <c r="L4288" s="58"/>
      <c r="M4288" s="59"/>
      <c r="N4288" s="69"/>
      <c r="O4288" s="70"/>
      <c r="P4288" s="69"/>
      <c r="Q4288" s="71"/>
      <c r="R4288" s="71"/>
      <c r="S4288" s="70"/>
      <c r="T4288" s="69"/>
      <c r="U4288" s="70"/>
      <c r="V4288" s="55"/>
      <c r="W4288" s="56"/>
      <c r="X4288" s="57"/>
    </row>
    <row r="4289" spans="1:24" ht="18.75" customHeight="1">
      <c r="A4289" s="2"/>
      <c r="B4289" s="2"/>
      <c r="C4289" s="2"/>
      <c r="D4289" s="2"/>
      <c r="E4289" s="55"/>
      <c r="F4289" s="56"/>
      <c r="G4289" s="56"/>
      <c r="H4289" s="56"/>
      <c r="I4289" s="56"/>
      <c r="J4289" s="56"/>
      <c r="K4289" s="57"/>
      <c r="L4289" s="58"/>
      <c r="M4289" s="59"/>
      <c r="N4289" s="69"/>
      <c r="O4289" s="70"/>
      <c r="P4289" s="69"/>
      <c r="Q4289" s="71"/>
      <c r="R4289" s="71"/>
      <c r="S4289" s="70"/>
      <c r="T4289" s="69"/>
      <c r="U4289" s="70"/>
      <c r="V4289" s="55"/>
      <c r="W4289" s="56"/>
      <c r="X4289" s="57"/>
    </row>
    <row r="4290" spans="1:24" ht="18.75" customHeight="1">
      <c r="A4290" s="2"/>
      <c r="B4290" s="2"/>
      <c r="C4290" s="2"/>
      <c r="D4290" s="2"/>
      <c r="E4290" s="55"/>
      <c r="F4290" s="56"/>
      <c r="G4290" s="56"/>
      <c r="H4290" s="56"/>
      <c r="I4290" s="56"/>
      <c r="J4290" s="56"/>
      <c r="K4290" s="57"/>
      <c r="L4290" s="58"/>
      <c r="M4290" s="59"/>
      <c r="N4290" s="69"/>
      <c r="O4290" s="70"/>
      <c r="P4290" s="69"/>
      <c r="Q4290" s="71"/>
      <c r="R4290" s="71"/>
      <c r="S4290" s="70"/>
      <c r="T4290" s="69"/>
      <c r="U4290" s="70"/>
      <c r="V4290" s="55"/>
      <c r="W4290" s="56"/>
      <c r="X4290" s="57"/>
    </row>
    <row r="4291" spans="1:24" ht="37.65" customHeight="1">
      <c r="A4291" s="2"/>
      <c r="B4291" s="2"/>
      <c r="C4291" s="2"/>
      <c r="D4291" s="2"/>
      <c r="E4291" s="55" t="s">
        <v>3410</v>
      </c>
      <c r="F4291" s="56"/>
      <c r="G4291" s="56"/>
      <c r="H4291" s="56"/>
      <c r="I4291" s="56"/>
      <c r="J4291" s="56"/>
      <c r="K4291" s="56"/>
      <c r="L4291" s="56"/>
      <c r="M4291" s="57"/>
      <c r="N4291" s="58" t="s">
        <v>3972</v>
      </c>
      <c r="O4291" s="60"/>
      <c r="P4291" s="60"/>
      <c r="Q4291" s="60"/>
      <c r="R4291" s="60"/>
      <c r="S4291" s="59"/>
      <c r="T4291" s="72" t="str">
        <f>IF(COUNT(T4283,N4283)=2,IF(N4283=0,"-",ROUND(T4283/N4283,2)),"-")</f>
        <v>-</v>
      </c>
      <c r="U4291" s="73"/>
      <c r="V4291" s="55"/>
      <c r="W4291" s="56"/>
      <c r="X4291" s="57"/>
    </row>
    <row r="4292" spans="1:24" ht="31.5" customHeight="1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</row>
    <row r="4293" spans="1:24" ht="12" customHeight="1">
      <c r="A4293" s="2"/>
      <c r="B4293" s="2"/>
      <c r="C4293" s="75" t="s">
        <v>42</v>
      </c>
      <c r="D4293" s="75"/>
      <c r="E4293" s="75"/>
      <c r="F4293" s="75"/>
      <c r="G4293" s="75"/>
      <c r="H4293" s="2"/>
      <c r="I4293" s="75" t="s">
        <v>43</v>
      </c>
      <c r="J4293" s="75"/>
      <c r="K4293" s="2"/>
      <c r="L4293" s="2"/>
      <c r="M4293" s="75" t="s">
        <v>44</v>
      </c>
      <c r="N4293" s="75"/>
      <c r="O4293" s="2"/>
      <c r="P4293" s="2"/>
      <c r="Q4293" s="10" t="s">
        <v>43</v>
      </c>
      <c r="R4293" s="2"/>
      <c r="S4293" s="2"/>
      <c r="T4293" s="2"/>
      <c r="U4293" s="2"/>
      <c r="V4293" s="2"/>
      <c r="W4293" s="2"/>
      <c r="X4293" s="2"/>
    </row>
    <row r="4294" spans="1:24" ht="6.45" customHeight="1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</row>
    <row r="4295" spans="1:24" ht="20.85" customHeight="1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</row>
    <row r="4296" spans="1:24" ht="18" customHeight="1">
      <c r="A4296" s="74" t="s">
        <v>0</v>
      </c>
      <c r="B4296" s="74"/>
      <c r="C4296" s="74"/>
      <c r="D4296" s="74"/>
      <c r="E4296" s="74"/>
      <c r="F4296" s="74"/>
      <c r="G4296" s="74"/>
      <c r="H4296" s="74"/>
      <c r="I4296" s="74"/>
      <c r="J4296" s="74"/>
      <c r="K4296" s="74"/>
      <c r="L4296" s="74"/>
      <c r="M4296" s="74"/>
      <c r="N4296" s="74"/>
      <c r="O4296" s="74"/>
      <c r="P4296" s="74"/>
      <c r="Q4296" s="74"/>
      <c r="R4296" s="74"/>
      <c r="S4296" s="74"/>
      <c r="T4296" s="74"/>
      <c r="U4296" s="74"/>
      <c r="V4296" s="74"/>
      <c r="W4296" s="74"/>
      <c r="X4296" s="74"/>
    </row>
    <row r="4297" spans="1:24" ht="6" customHeight="1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</row>
    <row r="4298" spans="1:24" ht="18" customHeight="1">
      <c r="A4298" s="74" t="s">
        <v>3387</v>
      </c>
      <c r="B4298" s="74"/>
      <c r="C4298" s="74"/>
      <c r="D4298" s="74"/>
      <c r="E4298" s="74"/>
      <c r="F4298" s="74"/>
      <c r="G4298" s="74"/>
      <c r="H4298" s="74"/>
      <c r="I4298" s="74"/>
      <c r="J4298" s="74"/>
      <c r="K4298" s="74"/>
      <c r="L4298" s="74"/>
      <c r="M4298" s="74"/>
      <c r="N4298" s="74"/>
      <c r="O4298" s="74"/>
      <c r="P4298" s="74"/>
      <c r="Q4298" s="74"/>
      <c r="R4298" s="74"/>
      <c r="S4298" s="74"/>
      <c r="T4298" s="74"/>
      <c r="U4298" s="74"/>
      <c r="V4298" s="74"/>
      <c r="W4298" s="74"/>
      <c r="X4298" s="74"/>
    </row>
    <row r="4299" spans="1:24" ht="4.05" customHeight="1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</row>
    <row r="4300" spans="1:24" ht="12" customHeight="1">
      <c r="A4300" s="2"/>
      <c r="B4300" s="2"/>
      <c r="C4300" s="2"/>
      <c r="D4300" s="2"/>
      <c r="E4300" s="2"/>
      <c r="F4300" s="75" t="s">
        <v>3388</v>
      </c>
      <c r="G4300" s="75"/>
      <c r="H4300" s="75"/>
      <c r="I4300" s="75"/>
      <c r="J4300" s="75"/>
      <c r="K4300" s="75"/>
      <c r="L4300" s="75"/>
      <c r="M4300" s="75"/>
      <c r="N4300" s="75"/>
      <c r="O4300" s="75"/>
      <c r="P4300" s="75"/>
      <c r="Q4300" s="75"/>
      <c r="R4300" s="75"/>
      <c r="S4300" s="2"/>
      <c r="T4300" s="2"/>
      <c r="U4300" s="2"/>
      <c r="V4300" s="2"/>
      <c r="W4300" s="2"/>
      <c r="X4300" s="2"/>
    </row>
    <row r="4301" spans="1:24" ht="1.05" customHeight="1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</row>
    <row r="4302" spans="1:24" ht="2.7" customHeight="1">
      <c r="A4302" s="2"/>
      <c r="B4302" s="2"/>
      <c r="C4302" s="2"/>
      <c r="D4302" s="2"/>
      <c r="E4302" s="2"/>
      <c r="F4302" s="75" t="s">
        <v>3389</v>
      </c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</row>
    <row r="4303" spans="1:24" ht="9.15" customHeight="1">
      <c r="A4303" s="2"/>
      <c r="B4303" s="2"/>
      <c r="C4303" s="2"/>
      <c r="D4303" s="2"/>
      <c r="E4303" s="2"/>
      <c r="F4303" s="75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76" t="s">
        <v>2</v>
      </c>
      <c r="V4303" s="76"/>
      <c r="W4303" s="76"/>
      <c r="X4303" s="76"/>
    </row>
    <row r="4304" spans="1:24" ht="2.7" customHeight="1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76"/>
      <c r="V4304" s="76"/>
      <c r="W4304" s="76"/>
      <c r="X4304" s="76"/>
    </row>
    <row r="4305" spans="1:24" ht="0.45" customHeight="1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</row>
    <row r="4306" spans="1:24" ht="2.1" customHeight="1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75" t="s">
        <v>4012</v>
      </c>
      <c r="U4306" s="75"/>
      <c r="V4306" s="75"/>
      <c r="W4306" s="75"/>
      <c r="X4306" s="2"/>
    </row>
    <row r="4307" spans="1:24" ht="9.75" customHeight="1">
      <c r="A4307" s="2"/>
      <c r="B4307" s="75" t="s">
        <v>3391</v>
      </c>
      <c r="C4307" s="75"/>
      <c r="D4307" s="2"/>
      <c r="E4307" s="2"/>
      <c r="F4307" s="75" t="s">
        <v>3392</v>
      </c>
      <c r="G4307" s="75"/>
      <c r="H4307" s="75"/>
      <c r="I4307" s="75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75"/>
      <c r="U4307" s="75"/>
      <c r="V4307" s="75"/>
      <c r="W4307" s="75"/>
      <c r="X4307" s="2"/>
    </row>
    <row r="4308" spans="1:24" ht="2.1" customHeight="1">
      <c r="A4308" s="2"/>
      <c r="B4308" s="75"/>
      <c r="C4308" s="75"/>
      <c r="D4308" s="2"/>
      <c r="E4308" s="2"/>
      <c r="F4308" s="75"/>
      <c r="G4308" s="75"/>
      <c r="H4308" s="75"/>
      <c r="I4308" s="75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</row>
    <row r="4309" spans="1:24" ht="1.8" customHeight="1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</row>
    <row r="4310" spans="1:24" ht="36.75" customHeight="1">
      <c r="A4310" s="49" t="s">
        <v>582</v>
      </c>
      <c r="B4310" s="50"/>
      <c r="C4310" s="50"/>
      <c r="D4310" s="51"/>
      <c r="E4310" s="49" t="s">
        <v>4013</v>
      </c>
      <c r="F4310" s="50"/>
      <c r="G4310" s="50"/>
      <c r="H4310" s="50"/>
      <c r="I4310" s="50"/>
      <c r="J4310" s="50"/>
      <c r="K4310" s="50"/>
      <c r="L4310" s="50"/>
      <c r="M4310" s="51"/>
      <c r="N4310" s="52" t="s">
        <v>3966</v>
      </c>
      <c r="O4310" s="53"/>
      <c r="P4310" s="53"/>
      <c r="Q4310" s="53"/>
      <c r="R4310" s="53"/>
      <c r="S4310" s="54"/>
      <c r="T4310" s="49" t="s">
        <v>4014</v>
      </c>
      <c r="U4310" s="50"/>
      <c r="V4310" s="50"/>
      <c r="W4310" s="50"/>
      <c r="X4310" s="51"/>
    </row>
    <row r="4311" spans="1:24" ht="18.75" customHeight="1">
      <c r="A4311" s="2"/>
      <c r="B4311" s="2"/>
      <c r="C4311" s="2"/>
      <c r="D4311" s="2"/>
      <c r="E4311" s="55" t="s">
        <v>3396</v>
      </c>
      <c r="F4311" s="56"/>
      <c r="G4311" s="56"/>
      <c r="H4311" s="56"/>
      <c r="I4311" s="56"/>
      <c r="J4311" s="56"/>
      <c r="K4311" s="57"/>
      <c r="L4311" s="58" t="s">
        <v>3397</v>
      </c>
      <c r="M4311" s="59"/>
      <c r="N4311" s="58" t="s">
        <v>3398</v>
      </c>
      <c r="O4311" s="59"/>
      <c r="P4311" s="58" t="s">
        <v>3399</v>
      </c>
      <c r="Q4311" s="60"/>
      <c r="R4311" s="60"/>
      <c r="S4311" s="59"/>
      <c r="T4311" s="58" t="s">
        <v>3400</v>
      </c>
      <c r="U4311" s="59"/>
      <c r="V4311" s="58" t="s">
        <v>53</v>
      </c>
      <c r="W4311" s="60"/>
      <c r="X4311" s="59"/>
    </row>
    <row r="4312" spans="1:24" ht="37.65" customHeight="1">
      <c r="A4312" s="2"/>
      <c r="B4312" s="2"/>
      <c r="C4312" s="2"/>
      <c r="D4312" s="2"/>
      <c r="E4312" s="55" t="s">
        <v>4015</v>
      </c>
      <c r="F4312" s="56"/>
      <c r="G4312" s="56"/>
      <c r="H4312" s="56"/>
      <c r="I4312" s="56"/>
      <c r="J4312" s="56"/>
      <c r="K4312" s="57"/>
      <c r="L4312" s="58" t="s">
        <v>122</v>
      </c>
      <c r="M4312" s="59"/>
      <c r="N4312" s="61">
        <v>1</v>
      </c>
      <c r="O4312" s="62"/>
      <c r="P4312" s="63"/>
      <c r="Q4312" s="64"/>
      <c r="R4312" s="64"/>
      <c r="S4312" s="65"/>
      <c r="T4312" s="63" t="str">
        <f>IF(COUNT(N4312,P4312)=2,ROUND(N4312*P4312,2),"-
-")</f>
        <v>-
-</v>
      </c>
      <c r="U4312" s="65"/>
      <c r="V4312" s="55" t="s">
        <v>4016</v>
      </c>
      <c r="W4312" s="56"/>
      <c r="X4312" s="57"/>
    </row>
    <row r="4313" spans="1:24" ht="18.75" customHeight="1">
      <c r="A4313" s="2"/>
      <c r="B4313" s="2"/>
      <c r="C4313" s="2"/>
      <c r="D4313" s="2"/>
      <c r="E4313" s="55" t="s">
        <v>3405</v>
      </c>
      <c r="F4313" s="56"/>
      <c r="G4313" s="56"/>
      <c r="H4313" s="56"/>
      <c r="I4313" s="56"/>
      <c r="J4313" s="56"/>
      <c r="K4313" s="57"/>
      <c r="L4313" s="58" t="s">
        <v>65</v>
      </c>
      <c r="M4313" s="59"/>
      <c r="N4313" s="61">
        <v>1</v>
      </c>
      <c r="O4313" s="62"/>
      <c r="P4313" s="63"/>
      <c r="Q4313" s="64"/>
      <c r="R4313" s="64"/>
      <c r="S4313" s="65"/>
      <c r="T4313" s="63" t="str">
        <f>IF(COUNT(N4313,P4313)=2,ROUND(N4313*P4313,2),"-")</f>
        <v>-</v>
      </c>
      <c r="U4313" s="65"/>
      <c r="V4313" s="55" t="s">
        <v>3406</v>
      </c>
      <c r="W4313" s="56"/>
      <c r="X4313" s="57"/>
    </row>
    <row r="4314" spans="1:24" ht="18.75" customHeight="1">
      <c r="A4314" s="2"/>
      <c r="B4314" s="2"/>
      <c r="C4314" s="2"/>
      <c r="D4314" s="2"/>
      <c r="E4314" s="55" t="s">
        <v>3407</v>
      </c>
      <c r="F4314" s="56"/>
      <c r="G4314" s="56"/>
      <c r="H4314" s="56"/>
      <c r="I4314" s="56"/>
      <c r="J4314" s="56"/>
      <c r="K4314" s="57"/>
      <c r="L4314" s="58" t="s">
        <v>65</v>
      </c>
      <c r="M4314" s="59"/>
      <c r="N4314" s="61">
        <v>1</v>
      </c>
      <c r="O4314" s="62"/>
      <c r="P4314" s="63" t="str">
        <f>IF(COUNT(T4312,T4313)=2,ROUND(SUM(T4312,T4313)*0.02,2),"")</f>
        <v/>
      </c>
      <c r="Q4314" s="64"/>
      <c r="R4314" s="64"/>
      <c r="S4314" s="65"/>
      <c r="T4314" s="63" t="str">
        <f>IF(COUNT(N4314,P4314)=2,ROUND(N4314*P4314,2),"-")</f>
        <v>-</v>
      </c>
      <c r="U4314" s="65"/>
      <c r="V4314" s="55" t="s">
        <v>3408</v>
      </c>
      <c r="W4314" s="56"/>
      <c r="X4314" s="57"/>
    </row>
    <row r="4315" spans="1:24" ht="18.899999999999999" customHeight="1">
      <c r="A4315" s="2"/>
      <c r="B4315" s="2"/>
      <c r="C4315" s="2"/>
      <c r="D4315" s="2"/>
      <c r="E4315" s="55" t="s">
        <v>3409</v>
      </c>
      <c r="F4315" s="56"/>
      <c r="G4315" s="56"/>
      <c r="H4315" s="56"/>
      <c r="I4315" s="56"/>
      <c r="J4315" s="56"/>
      <c r="K4315" s="57"/>
      <c r="L4315" s="58" t="s">
        <v>122</v>
      </c>
      <c r="M4315" s="59"/>
      <c r="N4315" s="61">
        <v>1</v>
      </c>
      <c r="O4315" s="62"/>
      <c r="P4315" s="66"/>
      <c r="Q4315" s="67"/>
      <c r="R4315" s="67"/>
      <c r="S4315" s="68"/>
      <c r="T4315" s="63" t="str">
        <f>IF(COUNT(T4312,T4313,T4314)=3,SUM(T4312,T4313,T4314),"-")</f>
        <v>-</v>
      </c>
      <c r="U4315" s="65"/>
      <c r="V4315" s="55"/>
      <c r="W4315" s="56"/>
      <c r="X4315" s="57"/>
    </row>
    <row r="4316" spans="1:24" ht="18.75" customHeight="1">
      <c r="A4316" s="2"/>
      <c r="B4316" s="2"/>
      <c r="C4316" s="2"/>
      <c r="D4316" s="2"/>
      <c r="E4316" s="55"/>
      <c r="F4316" s="56"/>
      <c r="G4316" s="56"/>
      <c r="H4316" s="56"/>
      <c r="I4316" s="56"/>
      <c r="J4316" s="56"/>
      <c r="K4316" s="57"/>
      <c r="L4316" s="58"/>
      <c r="M4316" s="59"/>
      <c r="N4316" s="69"/>
      <c r="O4316" s="70"/>
      <c r="P4316" s="69"/>
      <c r="Q4316" s="71"/>
      <c r="R4316" s="71"/>
      <c r="S4316" s="70"/>
      <c r="T4316" s="69"/>
      <c r="U4316" s="70"/>
      <c r="V4316" s="55"/>
      <c r="W4316" s="56"/>
      <c r="X4316" s="57"/>
    </row>
    <row r="4317" spans="1:24" ht="18.75" customHeight="1">
      <c r="A4317" s="2"/>
      <c r="B4317" s="2"/>
      <c r="C4317" s="2"/>
      <c r="D4317" s="2"/>
      <c r="E4317" s="55"/>
      <c r="F4317" s="56"/>
      <c r="G4317" s="56"/>
      <c r="H4317" s="56"/>
      <c r="I4317" s="56"/>
      <c r="J4317" s="56"/>
      <c r="K4317" s="57"/>
      <c r="L4317" s="58"/>
      <c r="M4317" s="59"/>
      <c r="N4317" s="69"/>
      <c r="O4317" s="70"/>
      <c r="P4317" s="69"/>
      <c r="Q4317" s="71"/>
      <c r="R4317" s="71"/>
      <c r="S4317" s="70"/>
      <c r="T4317" s="69"/>
      <c r="U4317" s="70"/>
      <c r="V4317" s="55"/>
      <c r="W4317" s="56"/>
      <c r="X4317" s="57"/>
    </row>
    <row r="4318" spans="1:24" ht="18.75" customHeight="1">
      <c r="A4318" s="2"/>
      <c r="B4318" s="2"/>
      <c r="C4318" s="2"/>
      <c r="D4318" s="2"/>
      <c r="E4318" s="55"/>
      <c r="F4318" s="56"/>
      <c r="G4318" s="56"/>
      <c r="H4318" s="56"/>
      <c r="I4318" s="56"/>
      <c r="J4318" s="56"/>
      <c r="K4318" s="57"/>
      <c r="L4318" s="58"/>
      <c r="M4318" s="59"/>
      <c r="N4318" s="69"/>
      <c r="O4318" s="70"/>
      <c r="P4318" s="69"/>
      <c r="Q4318" s="71"/>
      <c r="R4318" s="71"/>
      <c r="S4318" s="70"/>
      <c r="T4318" s="69"/>
      <c r="U4318" s="70"/>
      <c r="V4318" s="55"/>
      <c r="W4318" s="56"/>
      <c r="X4318" s="57"/>
    </row>
    <row r="4319" spans="1:24" ht="18.75" customHeight="1">
      <c r="A4319" s="2"/>
      <c r="B4319" s="2"/>
      <c r="C4319" s="2"/>
      <c r="D4319" s="2"/>
      <c r="E4319" s="55"/>
      <c r="F4319" s="56"/>
      <c r="G4319" s="56"/>
      <c r="H4319" s="56"/>
      <c r="I4319" s="56"/>
      <c r="J4319" s="56"/>
      <c r="K4319" s="57"/>
      <c r="L4319" s="58"/>
      <c r="M4319" s="59"/>
      <c r="N4319" s="69"/>
      <c r="O4319" s="70"/>
      <c r="P4319" s="69"/>
      <c r="Q4319" s="71"/>
      <c r="R4319" s="71"/>
      <c r="S4319" s="70"/>
      <c r="T4319" s="69"/>
      <c r="U4319" s="70"/>
      <c r="V4319" s="55"/>
      <c r="W4319" s="56"/>
      <c r="X4319" s="57"/>
    </row>
    <row r="4320" spans="1:24" ht="18.75" customHeight="1">
      <c r="A4320" s="2"/>
      <c r="B4320" s="2"/>
      <c r="C4320" s="2"/>
      <c r="D4320" s="2"/>
      <c r="E4320" s="55"/>
      <c r="F4320" s="56"/>
      <c r="G4320" s="56"/>
      <c r="H4320" s="56"/>
      <c r="I4320" s="56"/>
      <c r="J4320" s="56"/>
      <c r="K4320" s="57"/>
      <c r="L4320" s="58"/>
      <c r="M4320" s="59"/>
      <c r="N4320" s="69"/>
      <c r="O4320" s="70"/>
      <c r="P4320" s="69"/>
      <c r="Q4320" s="71"/>
      <c r="R4320" s="71"/>
      <c r="S4320" s="70"/>
      <c r="T4320" s="69"/>
      <c r="U4320" s="70"/>
      <c r="V4320" s="55"/>
      <c r="W4320" s="56"/>
      <c r="X4320" s="57"/>
    </row>
    <row r="4321" spans="1:24" ht="18.75" customHeight="1">
      <c r="A4321" s="2"/>
      <c r="B4321" s="2"/>
      <c r="C4321" s="2"/>
      <c r="D4321" s="2"/>
      <c r="E4321" s="55"/>
      <c r="F4321" s="56"/>
      <c r="G4321" s="56"/>
      <c r="H4321" s="56"/>
      <c r="I4321" s="56"/>
      <c r="J4321" s="56"/>
      <c r="K4321" s="57"/>
      <c r="L4321" s="58"/>
      <c r="M4321" s="59"/>
      <c r="N4321" s="69"/>
      <c r="O4321" s="70"/>
      <c r="P4321" s="69"/>
      <c r="Q4321" s="71"/>
      <c r="R4321" s="71"/>
      <c r="S4321" s="70"/>
      <c r="T4321" s="69"/>
      <c r="U4321" s="70"/>
      <c r="V4321" s="55"/>
      <c r="W4321" s="56"/>
      <c r="X4321" s="57"/>
    </row>
    <row r="4322" spans="1:24" ht="18.75" customHeight="1">
      <c r="A4322" s="2"/>
      <c r="B4322" s="2"/>
      <c r="C4322" s="2"/>
      <c r="D4322" s="2"/>
      <c r="E4322" s="55"/>
      <c r="F4322" s="56"/>
      <c r="G4322" s="56"/>
      <c r="H4322" s="56"/>
      <c r="I4322" s="56"/>
      <c r="J4322" s="56"/>
      <c r="K4322" s="57"/>
      <c r="L4322" s="58"/>
      <c r="M4322" s="59"/>
      <c r="N4322" s="69"/>
      <c r="O4322" s="70"/>
      <c r="P4322" s="69"/>
      <c r="Q4322" s="71"/>
      <c r="R4322" s="71"/>
      <c r="S4322" s="70"/>
      <c r="T4322" s="69"/>
      <c r="U4322" s="70"/>
      <c r="V4322" s="55"/>
      <c r="W4322" s="56"/>
      <c r="X4322" s="57"/>
    </row>
    <row r="4323" spans="1:24" ht="37.65" customHeight="1">
      <c r="A4323" s="2"/>
      <c r="B4323" s="2"/>
      <c r="C4323" s="2"/>
      <c r="D4323" s="2"/>
      <c r="E4323" s="55" t="s">
        <v>3410</v>
      </c>
      <c r="F4323" s="56"/>
      <c r="G4323" s="56"/>
      <c r="H4323" s="56"/>
      <c r="I4323" s="56"/>
      <c r="J4323" s="56"/>
      <c r="K4323" s="56"/>
      <c r="L4323" s="56"/>
      <c r="M4323" s="57"/>
      <c r="N4323" s="58" t="s">
        <v>3972</v>
      </c>
      <c r="O4323" s="60"/>
      <c r="P4323" s="60"/>
      <c r="Q4323" s="60"/>
      <c r="R4323" s="60"/>
      <c r="S4323" s="59"/>
      <c r="T4323" s="72" t="str">
        <f>IF(COUNT(T4315,N4315)=2,IF(N4315=0,"-",ROUND(T4315/N4315,2)),"-")</f>
        <v>-</v>
      </c>
      <c r="U4323" s="73"/>
      <c r="V4323" s="55"/>
      <c r="W4323" s="56"/>
      <c r="X4323" s="57"/>
    </row>
    <row r="4324" spans="1:24" ht="36.75" customHeight="1">
      <c r="A4324" s="49" t="s">
        <v>585</v>
      </c>
      <c r="B4324" s="50"/>
      <c r="C4324" s="50"/>
      <c r="D4324" s="51"/>
      <c r="E4324" s="49" t="s">
        <v>4017</v>
      </c>
      <c r="F4324" s="50"/>
      <c r="G4324" s="50"/>
      <c r="H4324" s="50"/>
      <c r="I4324" s="50"/>
      <c r="J4324" s="50"/>
      <c r="K4324" s="50"/>
      <c r="L4324" s="50"/>
      <c r="M4324" s="51"/>
      <c r="N4324" s="52" t="s">
        <v>3966</v>
      </c>
      <c r="O4324" s="53"/>
      <c r="P4324" s="53"/>
      <c r="Q4324" s="53"/>
      <c r="R4324" s="53"/>
      <c r="S4324" s="54"/>
      <c r="T4324" s="49" t="s">
        <v>4018</v>
      </c>
      <c r="U4324" s="50"/>
      <c r="V4324" s="50"/>
      <c r="W4324" s="50"/>
      <c r="X4324" s="51"/>
    </row>
    <row r="4325" spans="1:24" ht="18.75" customHeight="1">
      <c r="A4325" s="2"/>
      <c r="B4325" s="2"/>
      <c r="C4325" s="2"/>
      <c r="D4325" s="2"/>
      <c r="E4325" s="55" t="s">
        <v>3396</v>
      </c>
      <c r="F4325" s="56"/>
      <c r="G4325" s="56"/>
      <c r="H4325" s="56"/>
      <c r="I4325" s="56"/>
      <c r="J4325" s="56"/>
      <c r="K4325" s="57"/>
      <c r="L4325" s="58" t="s">
        <v>3397</v>
      </c>
      <c r="M4325" s="59"/>
      <c r="N4325" s="58" t="s">
        <v>3398</v>
      </c>
      <c r="O4325" s="59"/>
      <c r="P4325" s="58" t="s">
        <v>3399</v>
      </c>
      <c r="Q4325" s="60"/>
      <c r="R4325" s="60"/>
      <c r="S4325" s="59"/>
      <c r="T4325" s="58" t="s">
        <v>3400</v>
      </c>
      <c r="U4325" s="59"/>
      <c r="V4325" s="58" t="s">
        <v>53</v>
      </c>
      <c r="W4325" s="60"/>
      <c r="X4325" s="59"/>
    </row>
    <row r="4326" spans="1:24" ht="37.65" customHeight="1">
      <c r="A4326" s="2"/>
      <c r="B4326" s="2"/>
      <c r="C4326" s="2"/>
      <c r="D4326" s="2"/>
      <c r="E4326" s="55" t="s">
        <v>3618</v>
      </c>
      <c r="F4326" s="56"/>
      <c r="G4326" s="56"/>
      <c r="H4326" s="56"/>
      <c r="I4326" s="56"/>
      <c r="J4326" s="56"/>
      <c r="K4326" s="57"/>
      <c r="L4326" s="58" t="s">
        <v>65</v>
      </c>
      <c r="M4326" s="59"/>
      <c r="N4326" s="61">
        <v>1</v>
      </c>
      <c r="O4326" s="62"/>
      <c r="P4326" s="63"/>
      <c r="Q4326" s="64"/>
      <c r="R4326" s="64"/>
      <c r="S4326" s="65"/>
      <c r="T4326" s="63" t="str">
        <f>IF(COUNT(N4326,P4326)=2,ROUND(N4326*P4326,2),"-
-")</f>
        <v>-
-</v>
      </c>
      <c r="U4326" s="65"/>
      <c r="V4326" s="55" t="s">
        <v>3619</v>
      </c>
      <c r="W4326" s="56"/>
      <c r="X4326" s="57"/>
    </row>
    <row r="4327" spans="1:24" ht="37.65" customHeight="1">
      <c r="A4327" s="2"/>
      <c r="B4327" s="2"/>
      <c r="C4327" s="2"/>
      <c r="D4327" s="2"/>
      <c r="E4327" s="55" t="s">
        <v>3795</v>
      </c>
      <c r="F4327" s="56"/>
      <c r="G4327" s="56"/>
      <c r="H4327" s="56"/>
      <c r="I4327" s="56"/>
      <c r="J4327" s="56"/>
      <c r="K4327" s="57"/>
      <c r="L4327" s="58" t="s">
        <v>65</v>
      </c>
      <c r="M4327" s="59"/>
      <c r="N4327" s="61">
        <v>1</v>
      </c>
      <c r="O4327" s="62"/>
      <c r="P4327" s="63"/>
      <c r="Q4327" s="64"/>
      <c r="R4327" s="64"/>
      <c r="S4327" s="65"/>
      <c r="T4327" s="63" t="str">
        <f>IF(COUNT(N4327,P4327)=2,ROUND(N4327*P4327,2),"-
-")</f>
        <v>-
-</v>
      </c>
      <c r="U4327" s="65"/>
      <c r="V4327" s="55" t="s">
        <v>3796</v>
      </c>
      <c r="W4327" s="56"/>
      <c r="X4327" s="57"/>
    </row>
    <row r="4328" spans="1:24" ht="18.75" customHeight="1">
      <c r="A4328" s="2"/>
      <c r="B4328" s="2"/>
      <c r="C4328" s="2"/>
      <c r="D4328" s="2"/>
      <c r="E4328" s="55" t="s">
        <v>3405</v>
      </c>
      <c r="F4328" s="56"/>
      <c r="G4328" s="56"/>
      <c r="H4328" s="56"/>
      <c r="I4328" s="56"/>
      <c r="J4328" s="56"/>
      <c r="K4328" s="57"/>
      <c r="L4328" s="58" t="s">
        <v>65</v>
      </c>
      <c r="M4328" s="59"/>
      <c r="N4328" s="61">
        <v>1</v>
      </c>
      <c r="O4328" s="62"/>
      <c r="P4328" s="63"/>
      <c r="Q4328" s="64"/>
      <c r="R4328" s="64"/>
      <c r="S4328" s="65"/>
      <c r="T4328" s="63" t="str">
        <f>IF(COUNT(N4328,P4328)=2,ROUND(N4328*P4328,2),"-")</f>
        <v>-</v>
      </c>
      <c r="U4328" s="65"/>
      <c r="V4328" s="55" t="s">
        <v>3406</v>
      </c>
      <c r="W4328" s="56"/>
      <c r="X4328" s="57"/>
    </row>
    <row r="4329" spans="1:24" ht="18.75" customHeight="1">
      <c r="A4329" s="2"/>
      <c r="B4329" s="2"/>
      <c r="C4329" s="2"/>
      <c r="D4329" s="2"/>
      <c r="E4329" s="55" t="s">
        <v>3407</v>
      </c>
      <c r="F4329" s="56"/>
      <c r="G4329" s="56"/>
      <c r="H4329" s="56"/>
      <c r="I4329" s="56"/>
      <c r="J4329" s="56"/>
      <c r="K4329" s="57"/>
      <c r="L4329" s="58" t="s">
        <v>65</v>
      </c>
      <c r="M4329" s="59"/>
      <c r="N4329" s="61">
        <v>1</v>
      </c>
      <c r="O4329" s="62"/>
      <c r="P4329" s="63" t="str">
        <f>IF(COUNT(T4326,T4327,T4328)=3,ROUND(SUM(T4326,T4327,T4328)*0.02,2),"")</f>
        <v/>
      </c>
      <c r="Q4329" s="64"/>
      <c r="R4329" s="64"/>
      <c r="S4329" s="65"/>
      <c r="T4329" s="63" t="str">
        <f>IF(COUNT(N4329,P4329)=2,ROUND(N4329*P4329,2),"-")</f>
        <v>-</v>
      </c>
      <c r="U4329" s="65"/>
      <c r="V4329" s="55" t="s">
        <v>3408</v>
      </c>
      <c r="W4329" s="56"/>
      <c r="X4329" s="57"/>
    </row>
    <row r="4330" spans="1:24" ht="18.899999999999999" customHeight="1">
      <c r="A4330" s="2"/>
      <c r="B4330" s="2"/>
      <c r="C4330" s="2"/>
      <c r="D4330" s="2"/>
      <c r="E4330" s="55" t="s">
        <v>3409</v>
      </c>
      <c r="F4330" s="56"/>
      <c r="G4330" s="56"/>
      <c r="H4330" s="56"/>
      <c r="I4330" s="56"/>
      <c r="J4330" s="56"/>
      <c r="K4330" s="57"/>
      <c r="L4330" s="58" t="s">
        <v>122</v>
      </c>
      <c r="M4330" s="59"/>
      <c r="N4330" s="61">
        <v>1</v>
      </c>
      <c r="O4330" s="62"/>
      <c r="P4330" s="66"/>
      <c r="Q4330" s="67"/>
      <c r="R4330" s="67"/>
      <c r="S4330" s="68"/>
      <c r="T4330" s="63" t="str">
        <f>IF(COUNT(T4326,T4327,T4328,T4329)=4,SUM(T4326,T4327,T4328,T4329),"-")</f>
        <v>-</v>
      </c>
      <c r="U4330" s="65"/>
      <c r="V4330" s="55"/>
      <c r="W4330" s="56"/>
      <c r="X4330" s="57"/>
    </row>
    <row r="4331" spans="1:24" ht="18.75" customHeight="1">
      <c r="A4331" s="2"/>
      <c r="B4331" s="2"/>
      <c r="C4331" s="2"/>
      <c r="D4331" s="2"/>
      <c r="E4331" s="55"/>
      <c r="F4331" s="56"/>
      <c r="G4331" s="56"/>
      <c r="H4331" s="56"/>
      <c r="I4331" s="56"/>
      <c r="J4331" s="56"/>
      <c r="K4331" s="57"/>
      <c r="L4331" s="58"/>
      <c r="M4331" s="59"/>
      <c r="N4331" s="69"/>
      <c r="O4331" s="70"/>
      <c r="P4331" s="69"/>
      <c r="Q4331" s="71"/>
      <c r="R4331" s="71"/>
      <c r="S4331" s="70"/>
      <c r="T4331" s="69"/>
      <c r="U4331" s="70"/>
      <c r="V4331" s="55"/>
      <c r="W4331" s="56"/>
      <c r="X4331" s="57"/>
    </row>
    <row r="4332" spans="1:24" ht="18.75" customHeight="1">
      <c r="A4332" s="2"/>
      <c r="B4332" s="2"/>
      <c r="C4332" s="2"/>
      <c r="D4332" s="2"/>
      <c r="E4332" s="55"/>
      <c r="F4332" s="56"/>
      <c r="G4332" s="56"/>
      <c r="H4332" s="56"/>
      <c r="I4332" s="56"/>
      <c r="J4332" s="56"/>
      <c r="K4332" s="57"/>
      <c r="L4332" s="58"/>
      <c r="M4332" s="59"/>
      <c r="N4332" s="69"/>
      <c r="O4332" s="70"/>
      <c r="P4332" s="69"/>
      <c r="Q4332" s="71"/>
      <c r="R4332" s="71"/>
      <c r="S4332" s="70"/>
      <c r="T4332" s="69"/>
      <c r="U4332" s="70"/>
      <c r="V4332" s="55"/>
      <c r="W4332" s="56"/>
      <c r="X4332" s="57"/>
    </row>
    <row r="4333" spans="1:24" ht="18.75" customHeight="1">
      <c r="A4333" s="2"/>
      <c r="B4333" s="2"/>
      <c r="C4333" s="2"/>
      <c r="D4333" s="2"/>
      <c r="E4333" s="55"/>
      <c r="F4333" s="56"/>
      <c r="G4333" s="56"/>
      <c r="H4333" s="56"/>
      <c r="I4333" s="56"/>
      <c r="J4333" s="56"/>
      <c r="K4333" s="57"/>
      <c r="L4333" s="58"/>
      <c r="M4333" s="59"/>
      <c r="N4333" s="69"/>
      <c r="O4333" s="70"/>
      <c r="P4333" s="69"/>
      <c r="Q4333" s="71"/>
      <c r="R4333" s="71"/>
      <c r="S4333" s="70"/>
      <c r="T4333" s="69"/>
      <c r="U4333" s="70"/>
      <c r="V4333" s="55"/>
      <c r="W4333" s="56"/>
      <c r="X4333" s="57"/>
    </row>
    <row r="4334" spans="1:24" ht="18.75" customHeight="1">
      <c r="A4334" s="2"/>
      <c r="B4334" s="2"/>
      <c r="C4334" s="2"/>
      <c r="D4334" s="2"/>
      <c r="E4334" s="55"/>
      <c r="F4334" s="56"/>
      <c r="G4334" s="56"/>
      <c r="H4334" s="56"/>
      <c r="I4334" s="56"/>
      <c r="J4334" s="56"/>
      <c r="K4334" s="57"/>
      <c r="L4334" s="58"/>
      <c r="M4334" s="59"/>
      <c r="N4334" s="69"/>
      <c r="O4334" s="70"/>
      <c r="P4334" s="69"/>
      <c r="Q4334" s="71"/>
      <c r="R4334" s="71"/>
      <c r="S4334" s="70"/>
      <c r="T4334" s="69"/>
      <c r="U4334" s="70"/>
      <c r="V4334" s="55"/>
      <c r="W4334" s="56"/>
      <c r="X4334" s="57"/>
    </row>
    <row r="4335" spans="1:24" ht="18.75" customHeight="1">
      <c r="A4335" s="2"/>
      <c r="B4335" s="2"/>
      <c r="C4335" s="2"/>
      <c r="D4335" s="2"/>
      <c r="E4335" s="55"/>
      <c r="F4335" s="56"/>
      <c r="G4335" s="56"/>
      <c r="H4335" s="56"/>
      <c r="I4335" s="56"/>
      <c r="J4335" s="56"/>
      <c r="K4335" s="57"/>
      <c r="L4335" s="58"/>
      <c r="M4335" s="59"/>
      <c r="N4335" s="69"/>
      <c r="O4335" s="70"/>
      <c r="P4335" s="69"/>
      <c r="Q4335" s="71"/>
      <c r="R4335" s="71"/>
      <c r="S4335" s="70"/>
      <c r="T4335" s="69"/>
      <c r="U4335" s="70"/>
      <c r="V4335" s="55"/>
      <c r="W4335" s="56"/>
      <c r="X4335" s="57"/>
    </row>
    <row r="4336" spans="1:24" ht="37.65" customHeight="1">
      <c r="A4336" s="2"/>
      <c r="B4336" s="2"/>
      <c r="C4336" s="2"/>
      <c r="D4336" s="2"/>
      <c r="E4336" s="55" t="s">
        <v>3410</v>
      </c>
      <c r="F4336" s="56"/>
      <c r="G4336" s="56"/>
      <c r="H4336" s="56"/>
      <c r="I4336" s="56"/>
      <c r="J4336" s="56"/>
      <c r="K4336" s="56"/>
      <c r="L4336" s="56"/>
      <c r="M4336" s="57"/>
      <c r="N4336" s="58" t="s">
        <v>3972</v>
      </c>
      <c r="O4336" s="60"/>
      <c r="P4336" s="60"/>
      <c r="Q4336" s="60"/>
      <c r="R4336" s="60"/>
      <c r="S4336" s="59"/>
      <c r="T4336" s="72" t="str">
        <f>IF(COUNT(T4330,N4330)=2,IF(N4330=0,"-",ROUND(T4330/N4330,2)),"-")</f>
        <v>-</v>
      </c>
      <c r="U4336" s="73"/>
      <c r="V4336" s="55"/>
      <c r="W4336" s="56"/>
      <c r="X4336" s="57"/>
    </row>
    <row r="4337" spans="1:24" ht="31.5" customHeight="1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</row>
    <row r="4338" spans="1:24" ht="12" customHeight="1">
      <c r="A4338" s="2"/>
      <c r="B4338" s="2"/>
      <c r="C4338" s="75" t="s">
        <v>42</v>
      </c>
      <c r="D4338" s="75"/>
      <c r="E4338" s="75"/>
      <c r="F4338" s="75"/>
      <c r="G4338" s="75"/>
      <c r="H4338" s="2"/>
      <c r="I4338" s="75" t="s">
        <v>43</v>
      </c>
      <c r="J4338" s="75"/>
      <c r="K4338" s="2"/>
      <c r="L4338" s="2"/>
      <c r="M4338" s="75" t="s">
        <v>44</v>
      </c>
      <c r="N4338" s="75"/>
      <c r="O4338" s="2"/>
      <c r="P4338" s="2"/>
      <c r="Q4338" s="10" t="s">
        <v>43</v>
      </c>
      <c r="R4338" s="2"/>
      <c r="S4338" s="2"/>
      <c r="T4338" s="2"/>
      <c r="U4338" s="2"/>
      <c r="V4338" s="2"/>
      <c r="W4338" s="2"/>
      <c r="X4338" s="2"/>
    </row>
    <row r="4339" spans="1:24" ht="6.45" customHeight="1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</row>
    <row r="4340" spans="1:24" ht="20.85" customHeight="1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</row>
    <row r="4341" spans="1:24" ht="18" customHeight="1">
      <c r="A4341" s="74" t="s">
        <v>0</v>
      </c>
      <c r="B4341" s="74"/>
      <c r="C4341" s="74"/>
      <c r="D4341" s="74"/>
      <c r="E4341" s="74"/>
      <c r="F4341" s="74"/>
      <c r="G4341" s="74"/>
      <c r="H4341" s="74"/>
      <c r="I4341" s="74"/>
      <c r="J4341" s="74"/>
      <c r="K4341" s="74"/>
      <c r="L4341" s="74"/>
      <c r="M4341" s="74"/>
      <c r="N4341" s="74"/>
      <c r="O4341" s="74"/>
      <c r="P4341" s="74"/>
      <c r="Q4341" s="74"/>
      <c r="R4341" s="74"/>
      <c r="S4341" s="74"/>
      <c r="T4341" s="74"/>
      <c r="U4341" s="74"/>
      <c r="V4341" s="74"/>
      <c r="W4341" s="74"/>
      <c r="X4341" s="74"/>
    </row>
    <row r="4342" spans="1:24" ht="6" customHeight="1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</row>
    <row r="4343" spans="1:24" ht="18" customHeight="1">
      <c r="A4343" s="74" t="s">
        <v>3387</v>
      </c>
      <c r="B4343" s="74"/>
      <c r="C4343" s="74"/>
      <c r="D4343" s="74"/>
      <c r="E4343" s="74"/>
      <c r="F4343" s="74"/>
      <c r="G4343" s="74"/>
      <c r="H4343" s="74"/>
      <c r="I4343" s="74"/>
      <c r="J4343" s="74"/>
      <c r="K4343" s="74"/>
      <c r="L4343" s="74"/>
      <c r="M4343" s="74"/>
      <c r="N4343" s="74"/>
      <c r="O4343" s="74"/>
      <c r="P4343" s="74"/>
      <c r="Q4343" s="74"/>
      <c r="R4343" s="74"/>
      <c r="S4343" s="74"/>
      <c r="T4343" s="74"/>
      <c r="U4343" s="74"/>
      <c r="V4343" s="74"/>
      <c r="W4343" s="74"/>
      <c r="X4343" s="74"/>
    </row>
    <row r="4344" spans="1:24" ht="4.05" customHeight="1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</row>
    <row r="4345" spans="1:24" ht="12" customHeight="1">
      <c r="A4345" s="2"/>
      <c r="B4345" s="2"/>
      <c r="C4345" s="2"/>
      <c r="D4345" s="2"/>
      <c r="E4345" s="2"/>
      <c r="F4345" s="75" t="s">
        <v>3388</v>
      </c>
      <c r="G4345" s="75"/>
      <c r="H4345" s="75"/>
      <c r="I4345" s="75"/>
      <c r="J4345" s="75"/>
      <c r="K4345" s="75"/>
      <c r="L4345" s="75"/>
      <c r="M4345" s="75"/>
      <c r="N4345" s="75"/>
      <c r="O4345" s="75"/>
      <c r="P4345" s="75"/>
      <c r="Q4345" s="75"/>
      <c r="R4345" s="75"/>
      <c r="S4345" s="2"/>
      <c r="T4345" s="2"/>
      <c r="U4345" s="2"/>
      <c r="V4345" s="2"/>
      <c r="W4345" s="2"/>
      <c r="X4345" s="2"/>
    </row>
    <row r="4346" spans="1:24" ht="1.05" customHeight="1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</row>
    <row r="4347" spans="1:24" ht="2.7" customHeight="1">
      <c r="A4347" s="2"/>
      <c r="B4347" s="2"/>
      <c r="C4347" s="2"/>
      <c r="D4347" s="2"/>
      <c r="E4347" s="2"/>
      <c r="F4347" s="75" t="s">
        <v>3389</v>
      </c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</row>
    <row r="4348" spans="1:24" ht="9.15" customHeight="1">
      <c r="A4348" s="2"/>
      <c r="B4348" s="2"/>
      <c r="C4348" s="2"/>
      <c r="D4348" s="2"/>
      <c r="E4348" s="2"/>
      <c r="F4348" s="75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76" t="s">
        <v>2</v>
      </c>
      <c r="V4348" s="76"/>
      <c r="W4348" s="76"/>
      <c r="X4348" s="76"/>
    </row>
    <row r="4349" spans="1:24" ht="2.7" customHeight="1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76"/>
      <c r="V4349" s="76"/>
      <c r="W4349" s="76"/>
      <c r="X4349" s="76"/>
    </row>
    <row r="4350" spans="1:24" ht="0.45" customHeight="1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</row>
    <row r="4351" spans="1:24" ht="2.1" customHeight="1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75" t="s">
        <v>4019</v>
      </c>
      <c r="U4351" s="75"/>
      <c r="V4351" s="75"/>
      <c r="W4351" s="75"/>
      <c r="X4351" s="2"/>
    </row>
    <row r="4352" spans="1:24" ht="9.75" customHeight="1">
      <c r="A4352" s="2"/>
      <c r="B4352" s="75" t="s">
        <v>3391</v>
      </c>
      <c r="C4352" s="75"/>
      <c r="D4352" s="2"/>
      <c r="E4352" s="2"/>
      <c r="F4352" s="75" t="s">
        <v>3392</v>
      </c>
      <c r="G4352" s="75"/>
      <c r="H4352" s="75"/>
      <c r="I4352" s="75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75"/>
      <c r="U4352" s="75"/>
      <c r="V4352" s="75"/>
      <c r="W4352" s="75"/>
      <c r="X4352" s="2"/>
    </row>
    <row r="4353" spans="1:24" ht="2.1" customHeight="1">
      <c r="A4353" s="2"/>
      <c r="B4353" s="75"/>
      <c r="C4353" s="75"/>
      <c r="D4353" s="2"/>
      <c r="E4353" s="2"/>
      <c r="F4353" s="75"/>
      <c r="G4353" s="75"/>
      <c r="H4353" s="75"/>
      <c r="I4353" s="75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</row>
    <row r="4354" spans="1:24" ht="1.8" customHeight="1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</row>
    <row r="4355" spans="1:24" ht="36.75" customHeight="1">
      <c r="A4355" s="49" t="s">
        <v>588</v>
      </c>
      <c r="B4355" s="50"/>
      <c r="C4355" s="50"/>
      <c r="D4355" s="51"/>
      <c r="E4355" s="49" t="s">
        <v>4020</v>
      </c>
      <c r="F4355" s="50"/>
      <c r="G4355" s="50"/>
      <c r="H4355" s="50"/>
      <c r="I4355" s="50"/>
      <c r="J4355" s="50"/>
      <c r="K4355" s="50"/>
      <c r="L4355" s="50"/>
      <c r="M4355" s="51"/>
      <c r="N4355" s="52" t="s">
        <v>3966</v>
      </c>
      <c r="O4355" s="53"/>
      <c r="P4355" s="53"/>
      <c r="Q4355" s="53"/>
      <c r="R4355" s="53"/>
      <c r="S4355" s="54"/>
      <c r="T4355" s="49" t="s">
        <v>4021</v>
      </c>
      <c r="U4355" s="50"/>
      <c r="V4355" s="50"/>
      <c r="W4355" s="50"/>
      <c r="X4355" s="51"/>
    </row>
    <row r="4356" spans="1:24" ht="18.75" customHeight="1">
      <c r="A4356" s="2"/>
      <c r="B4356" s="2"/>
      <c r="C4356" s="2"/>
      <c r="D4356" s="2"/>
      <c r="E4356" s="55" t="s">
        <v>3396</v>
      </c>
      <c r="F4356" s="56"/>
      <c r="G4356" s="56"/>
      <c r="H4356" s="56"/>
      <c r="I4356" s="56"/>
      <c r="J4356" s="56"/>
      <c r="K4356" s="57"/>
      <c r="L4356" s="58" t="s">
        <v>3397</v>
      </c>
      <c r="M4356" s="59"/>
      <c r="N4356" s="58" t="s">
        <v>3398</v>
      </c>
      <c r="O4356" s="59"/>
      <c r="P4356" s="58" t="s">
        <v>3399</v>
      </c>
      <c r="Q4356" s="60"/>
      <c r="R4356" s="60"/>
      <c r="S4356" s="59"/>
      <c r="T4356" s="58" t="s">
        <v>3400</v>
      </c>
      <c r="U4356" s="59"/>
      <c r="V4356" s="58" t="s">
        <v>53</v>
      </c>
      <c r="W4356" s="60"/>
      <c r="X4356" s="59"/>
    </row>
    <row r="4357" spans="1:24" ht="37.65" customHeight="1">
      <c r="A4357" s="2"/>
      <c r="B4357" s="2"/>
      <c r="C4357" s="2"/>
      <c r="D4357" s="2"/>
      <c r="E4357" s="55" t="s">
        <v>4022</v>
      </c>
      <c r="F4357" s="56"/>
      <c r="G4357" s="56"/>
      <c r="H4357" s="56"/>
      <c r="I4357" s="56"/>
      <c r="J4357" s="56"/>
      <c r="K4357" s="57"/>
      <c r="L4357" s="58" t="s">
        <v>122</v>
      </c>
      <c r="M4357" s="59"/>
      <c r="N4357" s="61">
        <v>1</v>
      </c>
      <c r="O4357" s="62"/>
      <c r="P4357" s="63"/>
      <c r="Q4357" s="64"/>
      <c r="R4357" s="64"/>
      <c r="S4357" s="65"/>
      <c r="T4357" s="63" t="str">
        <f>IF(COUNT(N4357,P4357)=2,ROUND(N4357*P4357,2),"-
-")</f>
        <v>-
-</v>
      </c>
      <c r="U4357" s="65"/>
      <c r="V4357" s="55" t="s">
        <v>4023</v>
      </c>
      <c r="W4357" s="56"/>
      <c r="X4357" s="57"/>
    </row>
    <row r="4358" spans="1:24" ht="18.75" customHeight="1">
      <c r="A4358" s="2"/>
      <c r="B4358" s="2"/>
      <c r="C4358" s="2"/>
      <c r="D4358" s="2"/>
      <c r="E4358" s="55" t="s">
        <v>3405</v>
      </c>
      <c r="F4358" s="56"/>
      <c r="G4358" s="56"/>
      <c r="H4358" s="56"/>
      <c r="I4358" s="56"/>
      <c r="J4358" s="56"/>
      <c r="K4358" s="57"/>
      <c r="L4358" s="58" t="s">
        <v>65</v>
      </c>
      <c r="M4358" s="59"/>
      <c r="N4358" s="61">
        <v>1</v>
      </c>
      <c r="O4358" s="62"/>
      <c r="P4358" s="63"/>
      <c r="Q4358" s="64"/>
      <c r="R4358" s="64"/>
      <c r="S4358" s="65"/>
      <c r="T4358" s="63" t="str">
        <f>IF(COUNT(N4358,P4358)=2,ROUND(N4358*P4358,2),"-")</f>
        <v>-</v>
      </c>
      <c r="U4358" s="65"/>
      <c r="V4358" s="55" t="s">
        <v>3406</v>
      </c>
      <c r="W4358" s="56"/>
      <c r="X4358" s="57"/>
    </row>
    <row r="4359" spans="1:24" ht="18.75" customHeight="1">
      <c r="A4359" s="2"/>
      <c r="B4359" s="2"/>
      <c r="C4359" s="2"/>
      <c r="D4359" s="2"/>
      <c r="E4359" s="55" t="s">
        <v>3407</v>
      </c>
      <c r="F4359" s="56"/>
      <c r="G4359" s="56"/>
      <c r="H4359" s="56"/>
      <c r="I4359" s="56"/>
      <c r="J4359" s="56"/>
      <c r="K4359" s="57"/>
      <c r="L4359" s="58" t="s">
        <v>65</v>
      </c>
      <c r="M4359" s="59"/>
      <c r="N4359" s="61">
        <v>1</v>
      </c>
      <c r="O4359" s="62"/>
      <c r="P4359" s="63" t="str">
        <f>IF(COUNT(T4357,T4358)=2,ROUND(SUM(T4357,T4358)*0.02,2),"")</f>
        <v/>
      </c>
      <c r="Q4359" s="64"/>
      <c r="R4359" s="64"/>
      <c r="S4359" s="65"/>
      <c r="T4359" s="63" t="str">
        <f>IF(COUNT(N4359,P4359)=2,ROUND(N4359*P4359,2),"-")</f>
        <v>-</v>
      </c>
      <c r="U4359" s="65"/>
      <c r="V4359" s="55" t="s">
        <v>3408</v>
      </c>
      <c r="W4359" s="56"/>
      <c r="X4359" s="57"/>
    </row>
    <row r="4360" spans="1:24" ht="18.899999999999999" customHeight="1">
      <c r="A4360" s="2"/>
      <c r="B4360" s="2"/>
      <c r="C4360" s="2"/>
      <c r="D4360" s="2"/>
      <c r="E4360" s="55" t="s">
        <v>3409</v>
      </c>
      <c r="F4360" s="56"/>
      <c r="G4360" s="56"/>
      <c r="H4360" s="56"/>
      <c r="I4360" s="56"/>
      <c r="J4360" s="56"/>
      <c r="K4360" s="57"/>
      <c r="L4360" s="58" t="s">
        <v>122</v>
      </c>
      <c r="M4360" s="59"/>
      <c r="N4360" s="61">
        <v>1</v>
      </c>
      <c r="O4360" s="62"/>
      <c r="P4360" s="66"/>
      <c r="Q4360" s="67"/>
      <c r="R4360" s="67"/>
      <c r="S4360" s="68"/>
      <c r="T4360" s="63" t="str">
        <f>IF(COUNT(T4357,T4358,T4359)=3,SUM(T4357,T4358,T4359),"-")</f>
        <v>-</v>
      </c>
      <c r="U4360" s="65"/>
      <c r="V4360" s="55"/>
      <c r="W4360" s="56"/>
      <c r="X4360" s="57"/>
    </row>
    <row r="4361" spans="1:24" ht="18.75" customHeight="1">
      <c r="A4361" s="2"/>
      <c r="B4361" s="2"/>
      <c r="C4361" s="2"/>
      <c r="D4361" s="2"/>
      <c r="E4361" s="55"/>
      <c r="F4361" s="56"/>
      <c r="G4361" s="56"/>
      <c r="H4361" s="56"/>
      <c r="I4361" s="56"/>
      <c r="J4361" s="56"/>
      <c r="K4361" s="57"/>
      <c r="L4361" s="58"/>
      <c r="M4361" s="59"/>
      <c r="N4361" s="69"/>
      <c r="O4361" s="70"/>
      <c r="P4361" s="69"/>
      <c r="Q4361" s="71"/>
      <c r="R4361" s="71"/>
      <c r="S4361" s="70"/>
      <c r="T4361" s="69"/>
      <c r="U4361" s="70"/>
      <c r="V4361" s="55"/>
      <c r="W4361" s="56"/>
      <c r="X4361" s="57"/>
    </row>
    <row r="4362" spans="1:24" ht="18.75" customHeight="1">
      <c r="A4362" s="2"/>
      <c r="B4362" s="2"/>
      <c r="C4362" s="2"/>
      <c r="D4362" s="2"/>
      <c r="E4362" s="55"/>
      <c r="F4362" s="56"/>
      <c r="G4362" s="56"/>
      <c r="H4362" s="56"/>
      <c r="I4362" s="56"/>
      <c r="J4362" s="56"/>
      <c r="K4362" s="57"/>
      <c r="L4362" s="58"/>
      <c r="M4362" s="59"/>
      <c r="N4362" s="69"/>
      <c r="O4362" s="70"/>
      <c r="P4362" s="69"/>
      <c r="Q4362" s="71"/>
      <c r="R4362" s="71"/>
      <c r="S4362" s="70"/>
      <c r="T4362" s="69"/>
      <c r="U4362" s="70"/>
      <c r="V4362" s="55"/>
      <c r="W4362" s="56"/>
      <c r="X4362" s="57"/>
    </row>
    <row r="4363" spans="1:24" ht="18.75" customHeight="1">
      <c r="A4363" s="2"/>
      <c r="B4363" s="2"/>
      <c r="C4363" s="2"/>
      <c r="D4363" s="2"/>
      <c r="E4363" s="55"/>
      <c r="F4363" s="56"/>
      <c r="G4363" s="56"/>
      <c r="H4363" s="56"/>
      <c r="I4363" s="56"/>
      <c r="J4363" s="56"/>
      <c r="K4363" s="57"/>
      <c r="L4363" s="58"/>
      <c r="M4363" s="59"/>
      <c r="N4363" s="69"/>
      <c r="O4363" s="70"/>
      <c r="P4363" s="69"/>
      <c r="Q4363" s="71"/>
      <c r="R4363" s="71"/>
      <c r="S4363" s="70"/>
      <c r="T4363" s="69"/>
      <c r="U4363" s="70"/>
      <c r="V4363" s="55"/>
      <c r="W4363" s="56"/>
      <c r="X4363" s="57"/>
    </row>
    <row r="4364" spans="1:24" ht="18.75" customHeight="1">
      <c r="A4364" s="2"/>
      <c r="B4364" s="2"/>
      <c r="C4364" s="2"/>
      <c r="D4364" s="2"/>
      <c r="E4364" s="55"/>
      <c r="F4364" s="56"/>
      <c r="G4364" s="56"/>
      <c r="H4364" s="56"/>
      <c r="I4364" s="56"/>
      <c r="J4364" s="56"/>
      <c r="K4364" s="57"/>
      <c r="L4364" s="58"/>
      <c r="M4364" s="59"/>
      <c r="N4364" s="69"/>
      <c r="O4364" s="70"/>
      <c r="P4364" s="69"/>
      <c r="Q4364" s="71"/>
      <c r="R4364" s="71"/>
      <c r="S4364" s="70"/>
      <c r="T4364" s="69"/>
      <c r="U4364" s="70"/>
      <c r="V4364" s="55"/>
      <c r="W4364" s="56"/>
      <c r="X4364" s="57"/>
    </row>
    <row r="4365" spans="1:24" ht="18.75" customHeight="1">
      <c r="A4365" s="2"/>
      <c r="B4365" s="2"/>
      <c r="C4365" s="2"/>
      <c r="D4365" s="2"/>
      <c r="E4365" s="55"/>
      <c r="F4365" s="56"/>
      <c r="G4365" s="56"/>
      <c r="H4365" s="56"/>
      <c r="I4365" s="56"/>
      <c r="J4365" s="56"/>
      <c r="K4365" s="57"/>
      <c r="L4365" s="58"/>
      <c r="M4365" s="59"/>
      <c r="N4365" s="69"/>
      <c r="O4365" s="70"/>
      <c r="P4365" s="69"/>
      <c r="Q4365" s="71"/>
      <c r="R4365" s="71"/>
      <c r="S4365" s="70"/>
      <c r="T4365" s="69"/>
      <c r="U4365" s="70"/>
      <c r="V4365" s="55"/>
      <c r="W4365" s="56"/>
      <c r="X4365" s="57"/>
    </row>
    <row r="4366" spans="1:24" ht="18.75" customHeight="1">
      <c r="A4366" s="2"/>
      <c r="B4366" s="2"/>
      <c r="C4366" s="2"/>
      <c r="D4366" s="2"/>
      <c r="E4366" s="55"/>
      <c r="F4366" s="56"/>
      <c r="G4366" s="56"/>
      <c r="H4366" s="56"/>
      <c r="I4366" s="56"/>
      <c r="J4366" s="56"/>
      <c r="K4366" s="57"/>
      <c r="L4366" s="58"/>
      <c r="M4366" s="59"/>
      <c r="N4366" s="69"/>
      <c r="O4366" s="70"/>
      <c r="P4366" s="69"/>
      <c r="Q4366" s="71"/>
      <c r="R4366" s="71"/>
      <c r="S4366" s="70"/>
      <c r="T4366" s="69"/>
      <c r="U4366" s="70"/>
      <c r="V4366" s="55"/>
      <c r="W4366" s="56"/>
      <c r="X4366" s="57"/>
    </row>
    <row r="4367" spans="1:24" ht="18.75" customHeight="1">
      <c r="A4367" s="2"/>
      <c r="B4367" s="2"/>
      <c r="C4367" s="2"/>
      <c r="D4367" s="2"/>
      <c r="E4367" s="55"/>
      <c r="F4367" s="56"/>
      <c r="G4367" s="56"/>
      <c r="H4367" s="56"/>
      <c r="I4367" s="56"/>
      <c r="J4367" s="56"/>
      <c r="K4367" s="57"/>
      <c r="L4367" s="58"/>
      <c r="M4367" s="59"/>
      <c r="N4367" s="69"/>
      <c r="O4367" s="70"/>
      <c r="P4367" s="69"/>
      <c r="Q4367" s="71"/>
      <c r="R4367" s="71"/>
      <c r="S4367" s="70"/>
      <c r="T4367" s="69"/>
      <c r="U4367" s="70"/>
      <c r="V4367" s="55"/>
      <c r="W4367" s="56"/>
      <c r="X4367" s="57"/>
    </row>
    <row r="4368" spans="1:24" ht="37.65" customHeight="1">
      <c r="A4368" s="2"/>
      <c r="B4368" s="2"/>
      <c r="C4368" s="2"/>
      <c r="D4368" s="2"/>
      <c r="E4368" s="55" t="s">
        <v>3410</v>
      </c>
      <c r="F4368" s="56"/>
      <c r="G4368" s="56"/>
      <c r="H4368" s="56"/>
      <c r="I4368" s="56"/>
      <c r="J4368" s="56"/>
      <c r="K4368" s="56"/>
      <c r="L4368" s="56"/>
      <c r="M4368" s="57"/>
      <c r="N4368" s="58" t="s">
        <v>3972</v>
      </c>
      <c r="O4368" s="60"/>
      <c r="P4368" s="60"/>
      <c r="Q4368" s="60"/>
      <c r="R4368" s="60"/>
      <c r="S4368" s="59"/>
      <c r="T4368" s="72" t="str">
        <f>IF(COUNT(T4360,N4360)=2,IF(N4360=0,"-",ROUND(T4360/N4360,2)),"-")</f>
        <v>-</v>
      </c>
      <c r="U4368" s="73"/>
      <c r="V4368" s="55"/>
      <c r="W4368" s="56"/>
      <c r="X4368" s="57"/>
    </row>
    <row r="4369" spans="1:24" ht="36.75" customHeight="1">
      <c r="A4369" s="49" t="s">
        <v>591</v>
      </c>
      <c r="B4369" s="50"/>
      <c r="C4369" s="50"/>
      <c r="D4369" s="51"/>
      <c r="E4369" s="49" t="s">
        <v>4024</v>
      </c>
      <c r="F4369" s="50"/>
      <c r="G4369" s="50"/>
      <c r="H4369" s="50"/>
      <c r="I4369" s="50"/>
      <c r="J4369" s="50"/>
      <c r="K4369" s="50"/>
      <c r="L4369" s="50"/>
      <c r="M4369" s="51"/>
      <c r="N4369" s="52" t="s">
        <v>3966</v>
      </c>
      <c r="O4369" s="53"/>
      <c r="P4369" s="53"/>
      <c r="Q4369" s="53"/>
      <c r="R4369" s="53"/>
      <c r="S4369" s="54"/>
      <c r="T4369" s="49" t="s">
        <v>4025</v>
      </c>
      <c r="U4369" s="50"/>
      <c r="V4369" s="50"/>
      <c r="W4369" s="50"/>
      <c r="X4369" s="51"/>
    </row>
    <row r="4370" spans="1:24" ht="18.75" customHeight="1">
      <c r="A4370" s="2"/>
      <c r="B4370" s="2"/>
      <c r="C4370" s="2"/>
      <c r="D4370" s="2"/>
      <c r="E4370" s="55" t="s">
        <v>3396</v>
      </c>
      <c r="F4370" s="56"/>
      <c r="G4370" s="56"/>
      <c r="H4370" s="56"/>
      <c r="I4370" s="56"/>
      <c r="J4370" s="56"/>
      <c r="K4370" s="57"/>
      <c r="L4370" s="58" t="s">
        <v>3397</v>
      </c>
      <c r="M4370" s="59"/>
      <c r="N4370" s="58" t="s">
        <v>3398</v>
      </c>
      <c r="O4370" s="59"/>
      <c r="P4370" s="58" t="s">
        <v>3399</v>
      </c>
      <c r="Q4370" s="60"/>
      <c r="R4370" s="60"/>
      <c r="S4370" s="59"/>
      <c r="T4370" s="58" t="s">
        <v>3400</v>
      </c>
      <c r="U4370" s="59"/>
      <c r="V4370" s="58" t="s">
        <v>53</v>
      </c>
      <c r="W4370" s="60"/>
      <c r="X4370" s="59"/>
    </row>
    <row r="4371" spans="1:24" ht="37.65" customHeight="1">
      <c r="A4371" s="2"/>
      <c r="B4371" s="2"/>
      <c r="C4371" s="2"/>
      <c r="D4371" s="2"/>
      <c r="E4371" s="55" t="s">
        <v>4026</v>
      </c>
      <c r="F4371" s="56"/>
      <c r="G4371" s="56"/>
      <c r="H4371" s="56"/>
      <c r="I4371" s="56"/>
      <c r="J4371" s="56"/>
      <c r="K4371" s="57"/>
      <c r="L4371" s="58" t="s">
        <v>122</v>
      </c>
      <c r="M4371" s="59"/>
      <c r="N4371" s="61">
        <v>1</v>
      </c>
      <c r="O4371" s="62"/>
      <c r="P4371" s="63"/>
      <c r="Q4371" s="64"/>
      <c r="R4371" s="64"/>
      <c r="S4371" s="65"/>
      <c r="T4371" s="63" t="str">
        <f>IF(COUNT(N4371,P4371)=2,ROUND(N4371*P4371,2),"-
-")</f>
        <v>-
-</v>
      </c>
      <c r="U4371" s="65"/>
      <c r="V4371" s="55" t="s">
        <v>4027</v>
      </c>
      <c r="W4371" s="56"/>
      <c r="X4371" s="57"/>
    </row>
    <row r="4372" spans="1:24" ht="18.75" customHeight="1">
      <c r="A4372" s="2"/>
      <c r="B4372" s="2"/>
      <c r="C4372" s="2"/>
      <c r="D4372" s="2"/>
      <c r="E4372" s="55" t="s">
        <v>3405</v>
      </c>
      <c r="F4372" s="56"/>
      <c r="G4372" s="56"/>
      <c r="H4372" s="56"/>
      <c r="I4372" s="56"/>
      <c r="J4372" s="56"/>
      <c r="K4372" s="57"/>
      <c r="L4372" s="58" t="s">
        <v>65</v>
      </c>
      <c r="M4372" s="59"/>
      <c r="N4372" s="61">
        <v>1</v>
      </c>
      <c r="O4372" s="62"/>
      <c r="P4372" s="63"/>
      <c r="Q4372" s="64"/>
      <c r="R4372" s="64"/>
      <c r="S4372" s="65"/>
      <c r="T4372" s="63" t="str">
        <f>IF(COUNT(N4372,P4372)=2,ROUND(N4372*P4372,2),"-")</f>
        <v>-</v>
      </c>
      <c r="U4372" s="65"/>
      <c r="V4372" s="55" t="s">
        <v>3406</v>
      </c>
      <c r="W4372" s="56"/>
      <c r="X4372" s="57"/>
    </row>
    <row r="4373" spans="1:24" ht="18.75" customHeight="1">
      <c r="A4373" s="2"/>
      <c r="B4373" s="2"/>
      <c r="C4373" s="2"/>
      <c r="D4373" s="2"/>
      <c r="E4373" s="55" t="s">
        <v>3407</v>
      </c>
      <c r="F4373" s="56"/>
      <c r="G4373" s="56"/>
      <c r="H4373" s="56"/>
      <c r="I4373" s="56"/>
      <c r="J4373" s="56"/>
      <c r="K4373" s="57"/>
      <c r="L4373" s="58" t="s">
        <v>65</v>
      </c>
      <c r="M4373" s="59"/>
      <c r="N4373" s="61">
        <v>1</v>
      </c>
      <c r="O4373" s="62"/>
      <c r="P4373" s="63" t="str">
        <f>IF(COUNT(T4371,T4372)=2,ROUND(SUM(T4371,T4372)*0.02,2),"")</f>
        <v/>
      </c>
      <c r="Q4373" s="64"/>
      <c r="R4373" s="64"/>
      <c r="S4373" s="65"/>
      <c r="T4373" s="63" t="str">
        <f>IF(COUNT(N4373,P4373)=2,ROUND(N4373*P4373,2),"-")</f>
        <v>-</v>
      </c>
      <c r="U4373" s="65"/>
      <c r="V4373" s="55" t="s">
        <v>3408</v>
      </c>
      <c r="W4373" s="56"/>
      <c r="X4373" s="57"/>
    </row>
    <row r="4374" spans="1:24" ht="18.899999999999999" customHeight="1">
      <c r="A4374" s="2"/>
      <c r="B4374" s="2"/>
      <c r="C4374" s="2"/>
      <c r="D4374" s="2"/>
      <c r="E4374" s="55" t="s">
        <v>3409</v>
      </c>
      <c r="F4374" s="56"/>
      <c r="G4374" s="56"/>
      <c r="H4374" s="56"/>
      <c r="I4374" s="56"/>
      <c r="J4374" s="56"/>
      <c r="K4374" s="57"/>
      <c r="L4374" s="58" t="s">
        <v>122</v>
      </c>
      <c r="M4374" s="59"/>
      <c r="N4374" s="61">
        <v>1</v>
      </c>
      <c r="O4374" s="62"/>
      <c r="P4374" s="66"/>
      <c r="Q4374" s="67"/>
      <c r="R4374" s="67"/>
      <c r="S4374" s="68"/>
      <c r="T4374" s="63" t="str">
        <f>IF(COUNT(T4371,T4372,T4373)=3,SUM(T4371,T4372,T4373),"-")</f>
        <v>-</v>
      </c>
      <c r="U4374" s="65"/>
      <c r="V4374" s="55"/>
      <c r="W4374" s="56"/>
      <c r="X4374" s="57"/>
    </row>
    <row r="4375" spans="1:24" ht="18.75" customHeight="1">
      <c r="A4375" s="2"/>
      <c r="B4375" s="2"/>
      <c r="C4375" s="2"/>
      <c r="D4375" s="2"/>
      <c r="E4375" s="55"/>
      <c r="F4375" s="56"/>
      <c r="G4375" s="56"/>
      <c r="H4375" s="56"/>
      <c r="I4375" s="56"/>
      <c r="J4375" s="56"/>
      <c r="K4375" s="57"/>
      <c r="L4375" s="58"/>
      <c r="M4375" s="59"/>
      <c r="N4375" s="69"/>
      <c r="O4375" s="70"/>
      <c r="P4375" s="69"/>
      <c r="Q4375" s="71"/>
      <c r="R4375" s="71"/>
      <c r="S4375" s="70"/>
      <c r="T4375" s="69"/>
      <c r="U4375" s="70"/>
      <c r="V4375" s="55"/>
      <c r="W4375" s="56"/>
      <c r="X4375" s="57"/>
    </row>
    <row r="4376" spans="1:24" ht="18.75" customHeight="1">
      <c r="A4376" s="2"/>
      <c r="B4376" s="2"/>
      <c r="C4376" s="2"/>
      <c r="D4376" s="2"/>
      <c r="E4376" s="55"/>
      <c r="F4376" s="56"/>
      <c r="G4376" s="56"/>
      <c r="H4376" s="56"/>
      <c r="I4376" s="56"/>
      <c r="J4376" s="56"/>
      <c r="K4376" s="57"/>
      <c r="L4376" s="58"/>
      <c r="M4376" s="59"/>
      <c r="N4376" s="69"/>
      <c r="O4376" s="70"/>
      <c r="P4376" s="69"/>
      <c r="Q4376" s="71"/>
      <c r="R4376" s="71"/>
      <c r="S4376" s="70"/>
      <c r="T4376" s="69"/>
      <c r="U4376" s="70"/>
      <c r="V4376" s="55"/>
      <c r="W4376" s="56"/>
      <c r="X4376" s="57"/>
    </row>
    <row r="4377" spans="1:24" ht="18.75" customHeight="1">
      <c r="A4377" s="2"/>
      <c r="B4377" s="2"/>
      <c r="C4377" s="2"/>
      <c r="D4377" s="2"/>
      <c r="E4377" s="55"/>
      <c r="F4377" s="56"/>
      <c r="G4377" s="56"/>
      <c r="H4377" s="56"/>
      <c r="I4377" s="56"/>
      <c r="J4377" s="56"/>
      <c r="K4377" s="57"/>
      <c r="L4377" s="58"/>
      <c r="M4377" s="59"/>
      <c r="N4377" s="69"/>
      <c r="O4377" s="70"/>
      <c r="P4377" s="69"/>
      <c r="Q4377" s="71"/>
      <c r="R4377" s="71"/>
      <c r="S4377" s="70"/>
      <c r="T4377" s="69"/>
      <c r="U4377" s="70"/>
      <c r="V4377" s="55"/>
      <c r="W4377" s="56"/>
      <c r="X4377" s="57"/>
    </row>
    <row r="4378" spans="1:24" ht="18.75" customHeight="1">
      <c r="A4378" s="2"/>
      <c r="B4378" s="2"/>
      <c r="C4378" s="2"/>
      <c r="D4378" s="2"/>
      <c r="E4378" s="55"/>
      <c r="F4378" s="56"/>
      <c r="G4378" s="56"/>
      <c r="H4378" s="56"/>
      <c r="I4378" s="56"/>
      <c r="J4378" s="56"/>
      <c r="K4378" s="57"/>
      <c r="L4378" s="58"/>
      <c r="M4378" s="59"/>
      <c r="N4378" s="69"/>
      <c r="O4378" s="70"/>
      <c r="P4378" s="69"/>
      <c r="Q4378" s="71"/>
      <c r="R4378" s="71"/>
      <c r="S4378" s="70"/>
      <c r="T4378" s="69"/>
      <c r="U4378" s="70"/>
      <c r="V4378" s="55"/>
      <c r="W4378" s="56"/>
      <c r="X4378" s="57"/>
    </row>
    <row r="4379" spans="1:24" ht="18.75" customHeight="1">
      <c r="A4379" s="2"/>
      <c r="B4379" s="2"/>
      <c r="C4379" s="2"/>
      <c r="D4379" s="2"/>
      <c r="E4379" s="55"/>
      <c r="F4379" s="56"/>
      <c r="G4379" s="56"/>
      <c r="H4379" s="56"/>
      <c r="I4379" s="56"/>
      <c r="J4379" s="56"/>
      <c r="K4379" s="57"/>
      <c r="L4379" s="58"/>
      <c r="M4379" s="59"/>
      <c r="N4379" s="69"/>
      <c r="O4379" s="70"/>
      <c r="P4379" s="69"/>
      <c r="Q4379" s="71"/>
      <c r="R4379" s="71"/>
      <c r="S4379" s="70"/>
      <c r="T4379" s="69"/>
      <c r="U4379" s="70"/>
      <c r="V4379" s="55"/>
      <c r="W4379" s="56"/>
      <c r="X4379" s="57"/>
    </row>
    <row r="4380" spans="1:24" ht="18.75" customHeight="1">
      <c r="A4380" s="2"/>
      <c r="B4380" s="2"/>
      <c r="C4380" s="2"/>
      <c r="D4380" s="2"/>
      <c r="E4380" s="55"/>
      <c r="F4380" s="56"/>
      <c r="G4380" s="56"/>
      <c r="H4380" s="56"/>
      <c r="I4380" s="56"/>
      <c r="J4380" s="56"/>
      <c r="K4380" s="57"/>
      <c r="L4380" s="58"/>
      <c r="M4380" s="59"/>
      <c r="N4380" s="69"/>
      <c r="O4380" s="70"/>
      <c r="P4380" s="69"/>
      <c r="Q4380" s="71"/>
      <c r="R4380" s="71"/>
      <c r="S4380" s="70"/>
      <c r="T4380" s="69"/>
      <c r="U4380" s="70"/>
      <c r="V4380" s="55"/>
      <c r="W4380" s="56"/>
      <c r="X4380" s="57"/>
    </row>
    <row r="4381" spans="1:24" ht="18.75" customHeight="1">
      <c r="A4381" s="2"/>
      <c r="B4381" s="2"/>
      <c r="C4381" s="2"/>
      <c r="D4381" s="2"/>
      <c r="E4381" s="55"/>
      <c r="F4381" s="56"/>
      <c r="G4381" s="56"/>
      <c r="H4381" s="56"/>
      <c r="I4381" s="56"/>
      <c r="J4381" s="56"/>
      <c r="K4381" s="57"/>
      <c r="L4381" s="58"/>
      <c r="M4381" s="59"/>
      <c r="N4381" s="69"/>
      <c r="O4381" s="70"/>
      <c r="P4381" s="69"/>
      <c r="Q4381" s="71"/>
      <c r="R4381" s="71"/>
      <c r="S4381" s="70"/>
      <c r="T4381" s="69"/>
      <c r="U4381" s="70"/>
      <c r="V4381" s="55"/>
      <c r="W4381" s="56"/>
      <c r="X4381" s="57"/>
    </row>
    <row r="4382" spans="1:24" ht="37.65" customHeight="1">
      <c r="A4382" s="2"/>
      <c r="B4382" s="2"/>
      <c r="C4382" s="2"/>
      <c r="D4382" s="2"/>
      <c r="E4382" s="55" t="s">
        <v>3410</v>
      </c>
      <c r="F4382" s="56"/>
      <c r="G4382" s="56"/>
      <c r="H4382" s="56"/>
      <c r="I4382" s="56"/>
      <c r="J4382" s="56"/>
      <c r="K4382" s="56"/>
      <c r="L4382" s="56"/>
      <c r="M4382" s="57"/>
      <c r="N4382" s="58" t="s">
        <v>3972</v>
      </c>
      <c r="O4382" s="60"/>
      <c r="P4382" s="60"/>
      <c r="Q4382" s="60"/>
      <c r="R4382" s="60"/>
      <c r="S4382" s="59"/>
      <c r="T4382" s="72" t="str">
        <f>IF(COUNT(T4374,N4374)=2,IF(N4374=0,"-",ROUND(T4374/N4374,2)),"-")</f>
        <v>-</v>
      </c>
      <c r="U4382" s="73"/>
      <c r="V4382" s="55"/>
      <c r="W4382" s="56"/>
      <c r="X4382" s="57"/>
    </row>
    <row r="4383" spans="1:24" ht="31.5" customHeight="1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</row>
    <row r="4384" spans="1:24" ht="12" customHeight="1">
      <c r="A4384" s="2"/>
      <c r="B4384" s="2"/>
      <c r="C4384" s="75" t="s">
        <v>42</v>
      </c>
      <c r="D4384" s="75"/>
      <c r="E4384" s="75"/>
      <c r="F4384" s="75"/>
      <c r="G4384" s="75"/>
      <c r="H4384" s="2"/>
      <c r="I4384" s="75" t="s">
        <v>43</v>
      </c>
      <c r="J4384" s="75"/>
      <c r="K4384" s="2"/>
      <c r="L4384" s="2"/>
      <c r="M4384" s="75" t="s">
        <v>44</v>
      </c>
      <c r="N4384" s="75"/>
      <c r="O4384" s="2"/>
      <c r="P4384" s="2"/>
      <c r="Q4384" s="10" t="s">
        <v>43</v>
      </c>
      <c r="R4384" s="2"/>
      <c r="S4384" s="2"/>
      <c r="T4384" s="2"/>
      <c r="U4384" s="2"/>
      <c r="V4384" s="2"/>
      <c r="W4384" s="2"/>
      <c r="X4384" s="2"/>
    </row>
    <row r="4385" spans="1:24" ht="6.45" customHeight="1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</row>
    <row r="4386" spans="1:24" ht="20.85" customHeight="1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</row>
    <row r="4387" spans="1:24" ht="18" customHeight="1">
      <c r="A4387" s="74" t="s">
        <v>0</v>
      </c>
      <c r="B4387" s="74"/>
      <c r="C4387" s="74"/>
      <c r="D4387" s="74"/>
      <c r="E4387" s="74"/>
      <c r="F4387" s="74"/>
      <c r="G4387" s="74"/>
      <c r="H4387" s="74"/>
      <c r="I4387" s="74"/>
      <c r="J4387" s="74"/>
      <c r="K4387" s="74"/>
      <c r="L4387" s="74"/>
      <c r="M4387" s="74"/>
      <c r="N4387" s="74"/>
      <c r="O4387" s="74"/>
      <c r="P4387" s="74"/>
      <c r="Q4387" s="74"/>
      <c r="R4387" s="74"/>
      <c r="S4387" s="74"/>
      <c r="T4387" s="74"/>
      <c r="U4387" s="74"/>
      <c r="V4387" s="74"/>
      <c r="W4387" s="74"/>
      <c r="X4387" s="74"/>
    </row>
    <row r="4388" spans="1:24" ht="6" customHeight="1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</row>
    <row r="4389" spans="1:24" ht="18" customHeight="1">
      <c r="A4389" s="74" t="s">
        <v>3387</v>
      </c>
      <c r="B4389" s="74"/>
      <c r="C4389" s="74"/>
      <c r="D4389" s="74"/>
      <c r="E4389" s="74"/>
      <c r="F4389" s="74"/>
      <c r="G4389" s="74"/>
      <c r="H4389" s="74"/>
      <c r="I4389" s="74"/>
      <c r="J4389" s="74"/>
      <c r="K4389" s="74"/>
      <c r="L4389" s="74"/>
      <c r="M4389" s="74"/>
      <c r="N4389" s="74"/>
      <c r="O4389" s="74"/>
      <c r="P4389" s="74"/>
      <c r="Q4389" s="74"/>
      <c r="R4389" s="74"/>
      <c r="S4389" s="74"/>
      <c r="T4389" s="74"/>
      <c r="U4389" s="74"/>
      <c r="V4389" s="74"/>
      <c r="W4389" s="74"/>
      <c r="X4389" s="74"/>
    </row>
    <row r="4390" spans="1:24" ht="4.05" customHeight="1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</row>
    <row r="4391" spans="1:24" ht="12" customHeight="1">
      <c r="A4391" s="2"/>
      <c r="B4391" s="2"/>
      <c r="C4391" s="2"/>
      <c r="D4391" s="2"/>
      <c r="E4391" s="2"/>
      <c r="F4391" s="75" t="s">
        <v>3388</v>
      </c>
      <c r="G4391" s="75"/>
      <c r="H4391" s="75"/>
      <c r="I4391" s="75"/>
      <c r="J4391" s="75"/>
      <c r="K4391" s="75"/>
      <c r="L4391" s="75"/>
      <c r="M4391" s="75"/>
      <c r="N4391" s="75"/>
      <c r="O4391" s="75"/>
      <c r="P4391" s="75"/>
      <c r="Q4391" s="75"/>
      <c r="R4391" s="75"/>
      <c r="S4391" s="2"/>
      <c r="T4391" s="2"/>
      <c r="U4391" s="2"/>
      <c r="V4391" s="2"/>
      <c r="W4391" s="2"/>
      <c r="X4391" s="2"/>
    </row>
    <row r="4392" spans="1:24" ht="1.05" customHeight="1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</row>
    <row r="4393" spans="1:24" ht="2.7" customHeight="1">
      <c r="A4393" s="2"/>
      <c r="B4393" s="2"/>
      <c r="C4393" s="2"/>
      <c r="D4393" s="2"/>
      <c r="E4393" s="2"/>
      <c r="F4393" s="75" t="s">
        <v>3389</v>
      </c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</row>
    <row r="4394" spans="1:24" ht="9.15" customHeight="1">
      <c r="A4394" s="2"/>
      <c r="B4394" s="2"/>
      <c r="C4394" s="2"/>
      <c r="D4394" s="2"/>
      <c r="E4394" s="2"/>
      <c r="F4394" s="75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76" t="s">
        <v>2</v>
      </c>
      <c r="V4394" s="76"/>
      <c r="W4394" s="76"/>
      <c r="X4394" s="76"/>
    </row>
    <row r="4395" spans="1:24" ht="2.7" customHeight="1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76"/>
      <c r="V4395" s="76"/>
      <c r="W4395" s="76"/>
      <c r="X4395" s="76"/>
    </row>
    <row r="4396" spans="1:24" ht="0.45" customHeight="1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</row>
    <row r="4397" spans="1:24" ht="2.1" customHeight="1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75" t="s">
        <v>4028</v>
      </c>
      <c r="U4397" s="75"/>
      <c r="V4397" s="75"/>
      <c r="W4397" s="75"/>
      <c r="X4397" s="2"/>
    </row>
    <row r="4398" spans="1:24" ht="9.75" customHeight="1">
      <c r="A4398" s="2"/>
      <c r="B4398" s="75" t="s">
        <v>3391</v>
      </c>
      <c r="C4398" s="75"/>
      <c r="D4398" s="2"/>
      <c r="E4398" s="2"/>
      <c r="F4398" s="75" t="s">
        <v>3392</v>
      </c>
      <c r="G4398" s="75"/>
      <c r="H4398" s="75"/>
      <c r="I4398" s="75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75"/>
      <c r="U4398" s="75"/>
      <c r="V4398" s="75"/>
      <c r="W4398" s="75"/>
      <c r="X4398" s="2"/>
    </row>
    <row r="4399" spans="1:24" ht="2.1" customHeight="1">
      <c r="A4399" s="2"/>
      <c r="B4399" s="75"/>
      <c r="C4399" s="75"/>
      <c r="D4399" s="2"/>
      <c r="E4399" s="2"/>
      <c r="F4399" s="75"/>
      <c r="G4399" s="75"/>
      <c r="H4399" s="75"/>
      <c r="I4399" s="75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</row>
    <row r="4400" spans="1:24" ht="1.8" customHeight="1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</row>
    <row r="4401" spans="1:24" ht="36.75" customHeight="1">
      <c r="A4401" s="49" t="s">
        <v>594</v>
      </c>
      <c r="B4401" s="50"/>
      <c r="C4401" s="50"/>
      <c r="D4401" s="51"/>
      <c r="E4401" s="49" t="s">
        <v>4029</v>
      </c>
      <c r="F4401" s="50"/>
      <c r="G4401" s="50"/>
      <c r="H4401" s="50"/>
      <c r="I4401" s="50"/>
      <c r="J4401" s="50"/>
      <c r="K4401" s="50"/>
      <c r="L4401" s="50"/>
      <c r="M4401" s="51"/>
      <c r="N4401" s="52" t="s">
        <v>3420</v>
      </c>
      <c r="O4401" s="53"/>
      <c r="P4401" s="53"/>
      <c r="Q4401" s="53"/>
      <c r="R4401" s="53"/>
      <c r="S4401" s="54"/>
      <c r="T4401" s="49" t="s">
        <v>4030</v>
      </c>
      <c r="U4401" s="50"/>
      <c r="V4401" s="50"/>
      <c r="W4401" s="50"/>
      <c r="X4401" s="51"/>
    </row>
    <row r="4402" spans="1:24" ht="18.75" customHeight="1">
      <c r="A4402" s="2"/>
      <c r="B4402" s="2"/>
      <c r="C4402" s="2"/>
      <c r="D4402" s="2"/>
      <c r="E4402" s="55" t="s">
        <v>3396</v>
      </c>
      <c r="F4402" s="56"/>
      <c r="G4402" s="56"/>
      <c r="H4402" s="56"/>
      <c r="I4402" s="56"/>
      <c r="J4402" s="56"/>
      <c r="K4402" s="57"/>
      <c r="L4402" s="58" t="s">
        <v>3397</v>
      </c>
      <c r="M4402" s="59"/>
      <c r="N4402" s="58" t="s">
        <v>3398</v>
      </c>
      <c r="O4402" s="59"/>
      <c r="P4402" s="58" t="s">
        <v>3399</v>
      </c>
      <c r="Q4402" s="60"/>
      <c r="R4402" s="60"/>
      <c r="S4402" s="59"/>
      <c r="T4402" s="58" t="s">
        <v>3400</v>
      </c>
      <c r="U4402" s="59"/>
      <c r="V4402" s="58" t="s">
        <v>53</v>
      </c>
      <c r="W4402" s="60"/>
      <c r="X4402" s="59"/>
    </row>
    <row r="4403" spans="1:24" ht="37.65" customHeight="1">
      <c r="A4403" s="2"/>
      <c r="B4403" s="2"/>
      <c r="C4403" s="2"/>
      <c r="D4403" s="2"/>
      <c r="E4403" s="55" t="s">
        <v>4031</v>
      </c>
      <c r="F4403" s="56"/>
      <c r="G4403" s="56"/>
      <c r="H4403" s="56"/>
      <c r="I4403" s="56"/>
      <c r="J4403" s="56"/>
      <c r="K4403" s="57"/>
      <c r="L4403" s="58" t="s">
        <v>122</v>
      </c>
      <c r="M4403" s="59"/>
      <c r="N4403" s="61">
        <v>1</v>
      </c>
      <c r="O4403" s="62"/>
      <c r="P4403" s="63"/>
      <c r="Q4403" s="64"/>
      <c r="R4403" s="64"/>
      <c r="S4403" s="65"/>
      <c r="T4403" s="63" t="str">
        <f>IF(COUNT(N4403,P4403)=2,ROUND(N4403*P4403,2),"-
-")</f>
        <v>-
-</v>
      </c>
      <c r="U4403" s="65"/>
      <c r="V4403" s="55" t="s">
        <v>4032</v>
      </c>
      <c r="W4403" s="56"/>
      <c r="X4403" s="57"/>
    </row>
    <row r="4404" spans="1:24" ht="18.75" customHeight="1">
      <c r="A4404" s="2"/>
      <c r="B4404" s="2"/>
      <c r="C4404" s="2"/>
      <c r="D4404" s="2"/>
      <c r="E4404" s="55" t="s">
        <v>3405</v>
      </c>
      <c r="F4404" s="56"/>
      <c r="G4404" s="56"/>
      <c r="H4404" s="56"/>
      <c r="I4404" s="56"/>
      <c r="J4404" s="56"/>
      <c r="K4404" s="57"/>
      <c r="L4404" s="58" t="s">
        <v>65</v>
      </c>
      <c r="M4404" s="59"/>
      <c r="N4404" s="61">
        <v>1</v>
      </c>
      <c r="O4404" s="62"/>
      <c r="P4404" s="63"/>
      <c r="Q4404" s="64"/>
      <c r="R4404" s="64"/>
      <c r="S4404" s="65"/>
      <c r="T4404" s="63" t="str">
        <f>IF(COUNT(N4404,P4404)=2,ROUND(N4404*P4404,2),"-")</f>
        <v>-</v>
      </c>
      <c r="U4404" s="65"/>
      <c r="V4404" s="55" t="s">
        <v>3406</v>
      </c>
      <c r="W4404" s="56"/>
      <c r="X4404" s="57"/>
    </row>
    <row r="4405" spans="1:24" ht="18.75" customHeight="1">
      <c r="A4405" s="2"/>
      <c r="B4405" s="2"/>
      <c r="C4405" s="2"/>
      <c r="D4405" s="2"/>
      <c r="E4405" s="55" t="s">
        <v>3407</v>
      </c>
      <c r="F4405" s="56"/>
      <c r="G4405" s="56"/>
      <c r="H4405" s="56"/>
      <c r="I4405" s="56"/>
      <c r="J4405" s="56"/>
      <c r="K4405" s="57"/>
      <c r="L4405" s="58" t="s">
        <v>65</v>
      </c>
      <c r="M4405" s="59"/>
      <c r="N4405" s="61">
        <v>1</v>
      </c>
      <c r="O4405" s="62"/>
      <c r="P4405" s="63" t="str">
        <f>IF(COUNT(T4403,T4404)=2,ROUND(SUM(T4403,T4404)*0.02,2),"")</f>
        <v/>
      </c>
      <c r="Q4405" s="64"/>
      <c r="R4405" s="64"/>
      <c r="S4405" s="65"/>
      <c r="T4405" s="63" t="str">
        <f>IF(COUNT(N4405,P4405)=2,ROUND(N4405*P4405,2),"-")</f>
        <v>-</v>
      </c>
      <c r="U4405" s="65"/>
      <c r="V4405" s="55" t="s">
        <v>3408</v>
      </c>
      <c r="W4405" s="56"/>
      <c r="X4405" s="57"/>
    </row>
    <row r="4406" spans="1:24" ht="18.899999999999999" customHeight="1">
      <c r="A4406" s="2"/>
      <c r="B4406" s="2"/>
      <c r="C4406" s="2"/>
      <c r="D4406" s="2"/>
      <c r="E4406" s="55" t="s">
        <v>3409</v>
      </c>
      <c r="F4406" s="56"/>
      <c r="G4406" s="56"/>
      <c r="H4406" s="56"/>
      <c r="I4406" s="56"/>
      <c r="J4406" s="56"/>
      <c r="K4406" s="57"/>
      <c r="L4406" s="58" t="s">
        <v>65</v>
      </c>
      <c r="M4406" s="59"/>
      <c r="N4406" s="61">
        <v>1</v>
      </c>
      <c r="O4406" s="62"/>
      <c r="P4406" s="66"/>
      <c r="Q4406" s="67"/>
      <c r="R4406" s="67"/>
      <c r="S4406" s="68"/>
      <c r="T4406" s="63" t="str">
        <f>IF(COUNT(T4403,T4404,T4405)=3,SUM(T4403,T4404,T4405),"-")</f>
        <v>-</v>
      </c>
      <c r="U4406" s="65"/>
      <c r="V4406" s="55"/>
      <c r="W4406" s="56"/>
      <c r="X4406" s="57"/>
    </row>
    <row r="4407" spans="1:24" ht="18.75" customHeight="1">
      <c r="A4407" s="2"/>
      <c r="B4407" s="2"/>
      <c r="C4407" s="2"/>
      <c r="D4407" s="2"/>
      <c r="E4407" s="55"/>
      <c r="F4407" s="56"/>
      <c r="G4407" s="56"/>
      <c r="H4407" s="56"/>
      <c r="I4407" s="56"/>
      <c r="J4407" s="56"/>
      <c r="K4407" s="57"/>
      <c r="L4407" s="58"/>
      <c r="M4407" s="59"/>
      <c r="N4407" s="69"/>
      <c r="O4407" s="70"/>
      <c r="P4407" s="69"/>
      <c r="Q4407" s="71"/>
      <c r="R4407" s="71"/>
      <c r="S4407" s="70"/>
      <c r="T4407" s="69"/>
      <c r="U4407" s="70"/>
      <c r="V4407" s="55"/>
      <c r="W4407" s="56"/>
      <c r="X4407" s="57"/>
    </row>
    <row r="4408" spans="1:24" ht="18.75" customHeight="1">
      <c r="A4408" s="2"/>
      <c r="B4408" s="2"/>
      <c r="C4408" s="2"/>
      <c r="D4408" s="2"/>
      <c r="E4408" s="55"/>
      <c r="F4408" s="56"/>
      <c r="G4408" s="56"/>
      <c r="H4408" s="56"/>
      <c r="I4408" s="56"/>
      <c r="J4408" s="56"/>
      <c r="K4408" s="57"/>
      <c r="L4408" s="58"/>
      <c r="M4408" s="59"/>
      <c r="N4408" s="69"/>
      <c r="O4408" s="70"/>
      <c r="P4408" s="69"/>
      <c r="Q4408" s="71"/>
      <c r="R4408" s="71"/>
      <c r="S4408" s="70"/>
      <c r="T4408" s="69"/>
      <c r="U4408" s="70"/>
      <c r="V4408" s="55"/>
      <c r="W4408" s="56"/>
      <c r="X4408" s="57"/>
    </row>
    <row r="4409" spans="1:24" ht="18.75" customHeight="1">
      <c r="A4409" s="2"/>
      <c r="B4409" s="2"/>
      <c r="C4409" s="2"/>
      <c r="D4409" s="2"/>
      <c r="E4409" s="55"/>
      <c r="F4409" s="56"/>
      <c r="G4409" s="56"/>
      <c r="H4409" s="56"/>
      <c r="I4409" s="56"/>
      <c r="J4409" s="56"/>
      <c r="K4409" s="57"/>
      <c r="L4409" s="58"/>
      <c r="M4409" s="59"/>
      <c r="N4409" s="69"/>
      <c r="O4409" s="70"/>
      <c r="P4409" s="69"/>
      <c r="Q4409" s="71"/>
      <c r="R4409" s="71"/>
      <c r="S4409" s="70"/>
      <c r="T4409" s="69"/>
      <c r="U4409" s="70"/>
      <c r="V4409" s="55"/>
      <c r="W4409" s="56"/>
      <c r="X4409" s="57"/>
    </row>
    <row r="4410" spans="1:24" ht="18.75" customHeight="1">
      <c r="A4410" s="2"/>
      <c r="B4410" s="2"/>
      <c r="C4410" s="2"/>
      <c r="D4410" s="2"/>
      <c r="E4410" s="55"/>
      <c r="F4410" s="56"/>
      <c r="G4410" s="56"/>
      <c r="H4410" s="56"/>
      <c r="I4410" s="56"/>
      <c r="J4410" s="56"/>
      <c r="K4410" s="57"/>
      <c r="L4410" s="58"/>
      <c r="M4410" s="59"/>
      <c r="N4410" s="69"/>
      <c r="O4410" s="70"/>
      <c r="P4410" s="69"/>
      <c r="Q4410" s="71"/>
      <c r="R4410" s="71"/>
      <c r="S4410" s="70"/>
      <c r="T4410" s="69"/>
      <c r="U4410" s="70"/>
      <c r="V4410" s="55"/>
      <c r="W4410" s="56"/>
      <c r="X4410" s="57"/>
    </row>
    <row r="4411" spans="1:24" ht="18.75" customHeight="1">
      <c r="A4411" s="2"/>
      <c r="B4411" s="2"/>
      <c r="C4411" s="2"/>
      <c r="D4411" s="2"/>
      <c r="E4411" s="55"/>
      <c r="F4411" s="56"/>
      <c r="G4411" s="56"/>
      <c r="H4411" s="56"/>
      <c r="I4411" s="56"/>
      <c r="J4411" s="56"/>
      <c r="K4411" s="57"/>
      <c r="L4411" s="58"/>
      <c r="M4411" s="59"/>
      <c r="N4411" s="69"/>
      <c r="O4411" s="70"/>
      <c r="P4411" s="69"/>
      <c r="Q4411" s="71"/>
      <c r="R4411" s="71"/>
      <c r="S4411" s="70"/>
      <c r="T4411" s="69"/>
      <c r="U4411" s="70"/>
      <c r="V4411" s="55"/>
      <c r="W4411" s="56"/>
      <c r="X4411" s="57"/>
    </row>
    <row r="4412" spans="1:24" ht="18.75" customHeight="1">
      <c r="A4412" s="2"/>
      <c r="B4412" s="2"/>
      <c r="C4412" s="2"/>
      <c r="D4412" s="2"/>
      <c r="E4412" s="55"/>
      <c r="F4412" s="56"/>
      <c r="G4412" s="56"/>
      <c r="H4412" s="56"/>
      <c r="I4412" s="56"/>
      <c r="J4412" s="56"/>
      <c r="K4412" s="57"/>
      <c r="L4412" s="58"/>
      <c r="M4412" s="59"/>
      <c r="N4412" s="69"/>
      <c r="O4412" s="70"/>
      <c r="P4412" s="69"/>
      <c r="Q4412" s="71"/>
      <c r="R4412" s="71"/>
      <c r="S4412" s="70"/>
      <c r="T4412" s="69"/>
      <c r="U4412" s="70"/>
      <c r="V4412" s="55"/>
      <c r="W4412" s="56"/>
      <c r="X4412" s="57"/>
    </row>
    <row r="4413" spans="1:24" ht="18.75" customHeight="1">
      <c r="A4413" s="2"/>
      <c r="B4413" s="2"/>
      <c r="C4413" s="2"/>
      <c r="D4413" s="2"/>
      <c r="E4413" s="55"/>
      <c r="F4413" s="56"/>
      <c r="G4413" s="56"/>
      <c r="H4413" s="56"/>
      <c r="I4413" s="56"/>
      <c r="J4413" s="56"/>
      <c r="K4413" s="57"/>
      <c r="L4413" s="58"/>
      <c r="M4413" s="59"/>
      <c r="N4413" s="69"/>
      <c r="O4413" s="70"/>
      <c r="P4413" s="69"/>
      <c r="Q4413" s="71"/>
      <c r="R4413" s="71"/>
      <c r="S4413" s="70"/>
      <c r="T4413" s="69"/>
      <c r="U4413" s="70"/>
      <c r="V4413" s="55"/>
      <c r="W4413" s="56"/>
      <c r="X4413" s="57"/>
    </row>
    <row r="4414" spans="1:24" ht="18.75" customHeight="1">
      <c r="A4414" s="2"/>
      <c r="B4414" s="2"/>
      <c r="C4414" s="2"/>
      <c r="D4414" s="2"/>
      <c r="E4414" s="55"/>
      <c r="F4414" s="56"/>
      <c r="G4414" s="56"/>
      <c r="H4414" s="56"/>
      <c r="I4414" s="56"/>
      <c r="J4414" s="56"/>
      <c r="K4414" s="57"/>
      <c r="L4414" s="58"/>
      <c r="M4414" s="59"/>
      <c r="N4414" s="69"/>
      <c r="O4414" s="70"/>
      <c r="P4414" s="69"/>
      <c r="Q4414" s="71"/>
      <c r="R4414" s="71"/>
      <c r="S4414" s="70"/>
      <c r="T4414" s="69"/>
      <c r="U4414" s="70"/>
      <c r="V4414" s="55"/>
      <c r="W4414" s="56"/>
      <c r="X4414" s="57"/>
    </row>
    <row r="4415" spans="1:24" ht="18.75" customHeight="1">
      <c r="A4415" s="2"/>
      <c r="B4415" s="2"/>
      <c r="C4415" s="2"/>
      <c r="D4415" s="2"/>
      <c r="E4415" s="55"/>
      <c r="F4415" s="56"/>
      <c r="G4415" s="56"/>
      <c r="H4415" s="56"/>
      <c r="I4415" s="56"/>
      <c r="J4415" s="56"/>
      <c r="K4415" s="57"/>
      <c r="L4415" s="58"/>
      <c r="M4415" s="59"/>
      <c r="N4415" s="69"/>
      <c r="O4415" s="70"/>
      <c r="P4415" s="69"/>
      <c r="Q4415" s="71"/>
      <c r="R4415" s="71"/>
      <c r="S4415" s="70"/>
      <c r="T4415" s="69"/>
      <c r="U4415" s="70"/>
      <c r="V4415" s="55"/>
      <c r="W4415" s="56"/>
      <c r="X4415" s="57"/>
    </row>
    <row r="4416" spans="1:24" ht="18.75" customHeight="1">
      <c r="A4416" s="2"/>
      <c r="B4416" s="2"/>
      <c r="C4416" s="2"/>
      <c r="D4416" s="2"/>
      <c r="E4416" s="55"/>
      <c r="F4416" s="56"/>
      <c r="G4416" s="56"/>
      <c r="H4416" s="56"/>
      <c r="I4416" s="56"/>
      <c r="J4416" s="56"/>
      <c r="K4416" s="57"/>
      <c r="L4416" s="58"/>
      <c r="M4416" s="59"/>
      <c r="N4416" s="69"/>
      <c r="O4416" s="70"/>
      <c r="P4416" s="69"/>
      <c r="Q4416" s="71"/>
      <c r="R4416" s="71"/>
      <c r="S4416" s="70"/>
      <c r="T4416" s="69"/>
      <c r="U4416" s="70"/>
      <c r="V4416" s="55"/>
      <c r="W4416" s="56"/>
      <c r="X4416" s="57"/>
    </row>
    <row r="4417" spans="1:24" ht="18.75" customHeight="1">
      <c r="A4417" s="2"/>
      <c r="B4417" s="2"/>
      <c r="C4417" s="2"/>
      <c r="D4417" s="2"/>
      <c r="E4417" s="55"/>
      <c r="F4417" s="56"/>
      <c r="G4417" s="56"/>
      <c r="H4417" s="56"/>
      <c r="I4417" s="56"/>
      <c r="J4417" s="56"/>
      <c r="K4417" s="57"/>
      <c r="L4417" s="58"/>
      <c r="M4417" s="59"/>
      <c r="N4417" s="69"/>
      <c r="O4417" s="70"/>
      <c r="P4417" s="69"/>
      <c r="Q4417" s="71"/>
      <c r="R4417" s="71"/>
      <c r="S4417" s="70"/>
      <c r="T4417" s="69"/>
      <c r="U4417" s="70"/>
      <c r="V4417" s="55"/>
      <c r="W4417" s="56"/>
      <c r="X4417" s="57"/>
    </row>
    <row r="4418" spans="1:24" ht="18.75" customHeight="1">
      <c r="A4418" s="2"/>
      <c r="B4418" s="2"/>
      <c r="C4418" s="2"/>
      <c r="D4418" s="2"/>
      <c r="E4418" s="55"/>
      <c r="F4418" s="56"/>
      <c r="G4418" s="56"/>
      <c r="H4418" s="56"/>
      <c r="I4418" s="56"/>
      <c r="J4418" s="56"/>
      <c r="K4418" s="57"/>
      <c r="L4418" s="58"/>
      <c r="M4418" s="59"/>
      <c r="N4418" s="69"/>
      <c r="O4418" s="70"/>
      <c r="P4418" s="69"/>
      <c r="Q4418" s="71"/>
      <c r="R4418" s="71"/>
      <c r="S4418" s="70"/>
      <c r="T4418" s="69"/>
      <c r="U4418" s="70"/>
      <c r="V4418" s="55"/>
      <c r="W4418" s="56"/>
      <c r="X4418" s="57"/>
    </row>
    <row r="4419" spans="1:24" ht="18.75" customHeight="1">
      <c r="A4419" s="2"/>
      <c r="B4419" s="2"/>
      <c r="C4419" s="2"/>
      <c r="D4419" s="2"/>
      <c r="E4419" s="55"/>
      <c r="F4419" s="56"/>
      <c r="G4419" s="56"/>
      <c r="H4419" s="56"/>
      <c r="I4419" s="56"/>
      <c r="J4419" s="56"/>
      <c r="K4419" s="57"/>
      <c r="L4419" s="58"/>
      <c r="M4419" s="59"/>
      <c r="N4419" s="69"/>
      <c r="O4419" s="70"/>
      <c r="P4419" s="69"/>
      <c r="Q4419" s="71"/>
      <c r="R4419" s="71"/>
      <c r="S4419" s="70"/>
      <c r="T4419" s="69"/>
      <c r="U4419" s="70"/>
      <c r="V4419" s="55"/>
      <c r="W4419" s="56"/>
      <c r="X4419" s="57"/>
    </row>
    <row r="4420" spans="1:24" ht="18.75" customHeight="1">
      <c r="A4420" s="2"/>
      <c r="B4420" s="2"/>
      <c r="C4420" s="2"/>
      <c r="D4420" s="2"/>
      <c r="E4420" s="55"/>
      <c r="F4420" s="56"/>
      <c r="G4420" s="56"/>
      <c r="H4420" s="56"/>
      <c r="I4420" s="56"/>
      <c r="J4420" s="56"/>
      <c r="K4420" s="57"/>
      <c r="L4420" s="58"/>
      <c r="M4420" s="59"/>
      <c r="N4420" s="69"/>
      <c r="O4420" s="70"/>
      <c r="P4420" s="69"/>
      <c r="Q4420" s="71"/>
      <c r="R4420" s="71"/>
      <c r="S4420" s="70"/>
      <c r="T4420" s="69"/>
      <c r="U4420" s="70"/>
      <c r="V4420" s="55"/>
      <c r="W4420" s="56"/>
      <c r="X4420" s="57"/>
    </row>
    <row r="4421" spans="1:24" ht="18.75" customHeight="1">
      <c r="A4421" s="2"/>
      <c r="B4421" s="2"/>
      <c r="C4421" s="2"/>
      <c r="D4421" s="2"/>
      <c r="E4421" s="55"/>
      <c r="F4421" s="56"/>
      <c r="G4421" s="56"/>
      <c r="H4421" s="56"/>
      <c r="I4421" s="56"/>
      <c r="J4421" s="56"/>
      <c r="K4421" s="57"/>
      <c r="L4421" s="58"/>
      <c r="M4421" s="59"/>
      <c r="N4421" s="69"/>
      <c r="O4421" s="70"/>
      <c r="P4421" s="69"/>
      <c r="Q4421" s="71"/>
      <c r="R4421" s="71"/>
      <c r="S4421" s="70"/>
      <c r="T4421" s="69"/>
      <c r="U4421" s="70"/>
      <c r="V4421" s="55"/>
      <c r="W4421" s="56"/>
      <c r="X4421" s="57"/>
    </row>
    <row r="4422" spans="1:24" ht="18.75" customHeight="1">
      <c r="A4422" s="2"/>
      <c r="B4422" s="2"/>
      <c r="C4422" s="2"/>
      <c r="D4422" s="2"/>
      <c r="E4422" s="55"/>
      <c r="F4422" s="56"/>
      <c r="G4422" s="56"/>
      <c r="H4422" s="56"/>
      <c r="I4422" s="56"/>
      <c r="J4422" s="56"/>
      <c r="K4422" s="57"/>
      <c r="L4422" s="58"/>
      <c r="M4422" s="59"/>
      <c r="N4422" s="69"/>
      <c r="O4422" s="70"/>
      <c r="P4422" s="69"/>
      <c r="Q4422" s="71"/>
      <c r="R4422" s="71"/>
      <c r="S4422" s="70"/>
      <c r="T4422" s="69"/>
      <c r="U4422" s="70"/>
      <c r="V4422" s="55"/>
      <c r="W4422" s="56"/>
      <c r="X4422" s="57"/>
    </row>
    <row r="4423" spans="1:24" ht="18.75" customHeight="1">
      <c r="A4423" s="2"/>
      <c r="B4423" s="2"/>
      <c r="C4423" s="2"/>
      <c r="D4423" s="2"/>
      <c r="E4423" s="55"/>
      <c r="F4423" s="56"/>
      <c r="G4423" s="56"/>
      <c r="H4423" s="56"/>
      <c r="I4423" s="56"/>
      <c r="J4423" s="56"/>
      <c r="K4423" s="57"/>
      <c r="L4423" s="58"/>
      <c r="M4423" s="59"/>
      <c r="N4423" s="69"/>
      <c r="O4423" s="70"/>
      <c r="P4423" s="69"/>
      <c r="Q4423" s="71"/>
      <c r="R4423" s="71"/>
      <c r="S4423" s="70"/>
      <c r="T4423" s="69"/>
      <c r="U4423" s="70"/>
      <c r="V4423" s="55"/>
      <c r="W4423" s="56"/>
      <c r="X4423" s="57"/>
    </row>
    <row r="4424" spans="1:24" ht="18.75" customHeight="1">
      <c r="A4424" s="2"/>
      <c r="B4424" s="2"/>
      <c r="C4424" s="2"/>
      <c r="D4424" s="2"/>
      <c r="E4424" s="55"/>
      <c r="F4424" s="56"/>
      <c r="G4424" s="56"/>
      <c r="H4424" s="56"/>
      <c r="I4424" s="56"/>
      <c r="J4424" s="56"/>
      <c r="K4424" s="57"/>
      <c r="L4424" s="58"/>
      <c r="M4424" s="59"/>
      <c r="N4424" s="69"/>
      <c r="O4424" s="70"/>
      <c r="P4424" s="69"/>
      <c r="Q4424" s="71"/>
      <c r="R4424" s="71"/>
      <c r="S4424" s="70"/>
      <c r="T4424" s="69"/>
      <c r="U4424" s="70"/>
      <c r="V4424" s="55"/>
      <c r="W4424" s="56"/>
      <c r="X4424" s="57"/>
    </row>
    <row r="4425" spans="1:24" ht="18.75" customHeight="1">
      <c r="A4425" s="2"/>
      <c r="B4425" s="2"/>
      <c r="C4425" s="2"/>
      <c r="D4425" s="2"/>
      <c r="E4425" s="55"/>
      <c r="F4425" s="56"/>
      <c r="G4425" s="56"/>
      <c r="H4425" s="56"/>
      <c r="I4425" s="56"/>
      <c r="J4425" s="56"/>
      <c r="K4425" s="57"/>
      <c r="L4425" s="58"/>
      <c r="M4425" s="59"/>
      <c r="N4425" s="69"/>
      <c r="O4425" s="70"/>
      <c r="P4425" s="69"/>
      <c r="Q4425" s="71"/>
      <c r="R4425" s="71"/>
      <c r="S4425" s="70"/>
      <c r="T4425" s="69"/>
      <c r="U4425" s="70"/>
      <c r="V4425" s="55"/>
      <c r="W4425" s="56"/>
      <c r="X4425" s="57"/>
    </row>
    <row r="4426" spans="1:24" ht="18.75" customHeight="1">
      <c r="A4426" s="2"/>
      <c r="B4426" s="2"/>
      <c r="C4426" s="2"/>
      <c r="D4426" s="2"/>
      <c r="E4426" s="55"/>
      <c r="F4426" s="56"/>
      <c r="G4426" s="56"/>
      <c r="H4426" s="56"/>
      <c r="I4426" s="56"/>
      <c r="J4426" s="56"/>
      <c r="K4426" s="57"/>
      <c r="L4426" s="58"/>
      <c r="M4426" s="59"/>
      <c r="N4426" s="69"/>
      <c r="O4426" s="70"/>
      <c r="P4426" s="69"/>
      <c r="Q4426" s="71"/>
      <c r="R4426" s="71"/>
      <c r="S4426" s="70"/>
      <c r="T4426" s="69"/>
      <c r="U4426" s="70"/>
      <c r="V4426" s="55"/>
      <c r="W4426" s="56"/>
      <c r="X4426" s="57"/>
    </row>
    <row r="4427" spans="1:24" ht="18.75" customHeight="1">
      <c r="A4427" s="2"/>
      <c r="B4427" s="2"/>
      <c r="C4427" s="2"/>
      <c r="D4427" s="2"/>
      <c r="E4427" s="55"/>
      <c r="F4427" s="56"/>
      <c r="G4427" s="56"/>
      <c r="H4427" s="56"/>
      <c r="I4427" s="56"/>
      <c r="J4427" s="56"/>
      <c r="K4427" s="57"/>
      <c r="L4427" s="58"/>
      <c r="M4427" s="59"/>
      <c r="N4427" s="69"/>
      <c r="O4427" s="70"/>
      <c r="P4427" s="69"/>
      <c r="Q4427" s="71"/>
      <c r="R4427" s="71"/>
      <c r="S4427" s="70"/>
      <c r="T4427" s="69"/>
      <c r="U4427" s="70"/>
      <c r="V4427" s="55"/>
      <c r="W4427" s="56"/>
      <c r="X4427" s="57"/>
    </row>
    <row r="4428" spans="1:24" ht="18.75" customHeight="1">
      <c r="A4428" s="2"/>
      <c r="B4428" s="2"/>
      <c r="C4428" s="2"/>
      <c r="D4428" s="2"/>
      <c r="E4428" s="55"/>
      <c r="F4428" s="56"/>
      <c r="G4428" s="56"/>
      <c r="H4428" s="56"/>
      <c r="I4428" s="56"/>
      <c r="J4428" s="56"/>
      <c r="K4428" s="57"/>
      <c r="L4428" s="58"/>
      <c r="M4428" s="59"/>
      <c r="N4428" s="69"/>
      <c r="O4428" s="70"/>
      <c r="P4428" s="69"/>
      <c r="Q4428" s="71"/>
      <c r="R4428" s="71"/>
      <c r="S4428" s="70"/>
      <c r="T4428" s="69"/>
      <c r="U4428" s="70"/>
      <c r="V4428" s="55"/>
      <c r="W4428" s="56"/>
      <c r="X4428" s="57"/>
    </row>
    <row r="4429" spans="1:24" ht="18.75" customHeight="1">
      <c r="A4429" s="2"/>
      <c r="B4429" s="2"/>
      <c r="C4429" s="2"/>
      <c r="D4429" s="2"/>
      <c r="E4429" s="55"/>
      <c r="F4429" s="56"/>
      <c r="G4429" s="56"/>
      <c r="H4429" s="56"/>
      <c r="I4429" s="56"/>
      <c r="J4429" s="56"/>
      <c r="K4429" s="57"/>
      <c r="L4429" s="58"/>
      <c r="M4429" s="59"/>
      <c r="N4429" s="69"/>
      <c r="O4429" s="70"/>
      <c r="P4429" s="69"/>
      <c r="Q4429" s="71"/>
      <c r="R4429" s="71"/>
      <c r="S4429" s="70"/>
      <c r="T4429" s="69"/>
      <c r="U4429" s="70"/>
      <c r="V4429" s="55"/>
      <c r="W4429" s="56"/>
      <c r="X4429" s="57"/>
    </row>
    <row r="4430" spans="1:24" ht="37.65" customHeight="1">
      <c r="A4430" s="2"/>
      <c r="B4430" s="2"/>
      <c r="C4430" s="2"/>
      <c r="D4430" s="2"/>
      <c r="E4430" s="55" t="s">
        <v>3410</v>
      </c>
      <c r="F4430" s="56"/>
      <c r="G4430" s="56"/>
      <c r="H4430" s="56"/>
      <c r="I4430" s="56"/>
      <c r="J4430" s="56"/>
      <c r="K4430" s="56"/>
      <c r="L4430" s="56"/>
      <c r="M4430" s="57"/>
      <c r="N4430" s="58" t="s">
        <v>3427</v>
      </c>
      <c r="O4430" s="60"/>
      <c r="P4430" s="60"/>
      <c r="Q4430" s="60"/>
      <c r="R4430" s="60"/>
      <c r="S4430" s="59"/>
      <c r="T4430" s="72" t="str">
        <f>IF(COUNT(T4406,N4406)=2,IF(N4406=0,"-",ROUND(T4406/N4406,2)),"-")</f>
        <v>-</v>
      </c>
      <c r="U4430" s="73"/>
      <c r="V4430" s="55"/>
      <c r="W4430" s="56"/>
      <c r="X4430" s="57"/>
    </row>
    <row r="4431" spans="1:24" ht="49.5" customHeight="1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</row>
    <row r="4432" spans="1:24" ht="12" customHeight="1">
      <c r="A4432" s="2"/>
      <c r="B4432" s="2"/>
      <c r="C4432" s="75" t="s">
        <v>42</v>
      </c>
      <c r="D4432" s="75"/>
      <c r="E4432" s="75"/>
      <c r="F4432" s="75"/>
      <c r="G4432" s="75"/>
      <c r="H4432" s="2"/>
      <c r="I4432" s="75" t="s">
        <v>43</v>
      </c>
      <c r="J4432" s="75"/>
      <c r="K4432" s="2"/>
      <c r="L4432" s="2"/>
      <c r="M4432" s="75" t="s">
        <v>44</v>
      </c>
      <c r="N4432" s="75"/>
      <c r="O4432" s="2"/>
      <c r="P4432" s="2"/>
      <c r="Q4432" s="10" t="s">
        <v>43</v>
      </c>
      <c r="R4432" s="2"/>
      <c r="S4432" s="2"/>
      <c r="T4432" s="2"/>
      <c r="U4432" s="2"/>
      <c r="V4432" s="2"/>
      <c r="W4432" s="2"/>
      <c r="X4432" s="2"/>
    </row>
    <row r="4433" spans="1:24" ht="6.45" customHeight="1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</row>
  </sheetData>
  <mergeCells count="16095">
    <mergeCell ref="C4432:G4432"/>
    <mergeCell ref="I4432:J4432"/>
    <mergeCell ref="M4432:N4432"/>
    <mergeCell ref="V4429:X4429"/>
    <mergeCell ref="E4430:M4430"/>
    <mergeCell ref="N4430:S4430"/>
    <mergeCell ref="T4430:U4430"/>
    <mergeCell ref="V4430:X4430"/>
    <mergeCell ref="E4429:K4429"/>
    <mergeCell ref="L4429:M4429"/>
    <mergeCell ref="N4429:O4429"/>
    <mergeCell ref="P4429:S4429"/>
    <mergeCell ref="T4429:U4429"/>
    <mergeCell ref="V4427:X4427"/>
    <mergeCell ref="E4428:K4428"/>
    <mergeCell ref="L4428:M4428"/>
    <mergeCell ref="N4428:O4428"/>
    <mergeCell ref="P4428:S4428"/>
    <mergeCell ref="T4428:U4428"/>
    <mergeCell ref="V4428:X4428"/>
    <mergeCell ref="E4427:K4427"/>
    <mergeCell ref="L4427:M4427"/>
    <mergeCell ref="N4427:O4427"/>
    <mergeCell ref="P4427:S4427"/>
    <mergeCell ref="T4427:U4427"/>
    <mergeCell ref="V4425:X4425"/>
    <mergeCell ref="E4426:K4426"/>
    <mergeCell ref="L4426:M4426"/>
    <mergeCell ref="N4426:O4426"/>
    <mergeCell ref="P4426:S4426"/>
    <mergeCell ref="T4426:U4426"/>
    <mergeCell ref="V4426:X4426"/>
    <mergeCell ref="E4425:K4425"/>
    <mergeCell ref="L4425:M4425"/>
    <mergeCell ref="N4425:O4425"/>
    <mergeCell ref="P4425:S4425"/>
    <mergeCell ref="T4425:U4425"/>
    <mergeCell ref="V4423:X4423"/>
    <mergeCell ref="E4424:K4424"/>
    <mergeCell ref="L4424:M4424"/>
    <mergeCell ref="N4424:O4424"/>
    <mergeCell ref="P4424:S4424"/>
    <mergeCell ref="T4424:U4424"/>
    <mergeCell ref="V4424:X4424"/>
    <mergeCell ref="E4423:K4423"/>
    <mergeCell ref="L4423:M4423"/>
    <mergeCell ref="N4423:O4423"/>
    <mergeCell ref="P4423:S4423"/>
    <mergeCell ref="T4423:U4423"/>
    <mergeCell ref="V4421:X4421"/>
    <mergeCell ref="E4422:K4422"/>
    <mergeCell ref="L4422:M4422"/>
    <mergeCell ref="N4422:O4422"/>
    <mergeCell ref="P4422:S4422"/>
    <mergeCell ref="T4422:U4422"/>
    <mergeCell ref="V4422:X4422"/>
    <mergeCell ref="E4421:K4421"/>
    <mergeCell ref="L4421:M4421"/>
    <mergeCell ref="N4421:O4421"/>
    <mergeCell ref="P4421:S4421"/>
    <mergeCell ref="T4421:U4421"/>
    <mergeCell ref="V4419:X4419"/>
    <mergeCell ref="E4420:K4420"/>
    <mergeCell ref="L4420:M4420"/>
    <mergeCell ref="N4420:O4420"/>
    <mergeCell ref="P4420:S4420"/>
    <mergeCell ref="T4420:U4420"/>
    <mergeCell ref="V4420:X4420"/>
    <mergeCell ref="E4419:K4419"/>
    <mergeCell ref="L4419:M4419"/>
    <mergeCell ref="N4419:O4419"/>
    <mergeCell ref="P4419:S4419"/>
    <mergeCell ref="T4419:U4419"/>
    <mergeCell ref="V4417:X4417"/>
    <mergeCell ref="E4418:K4418"/>
    <mergeCell ref="L4418:M4418"/>
    <mergeCell ref="N4418:O4418"/>
    <mergeCell ref="P4418:S4418"/>
    <mergeCell ref="T4418:U4418"/>
    <mergeCell ref="V4418:X4418"/>
    <mergeCell ref="E4417:K4417"/>
    <mergeCell ref="L4417:M4417"/>
    <mergeCell ref="N4417:O4417"/>
    <mergeCell ref="P4417:S4417"/>
    <mergeCell ref="T4417:U4417"/>
    <mergeCell ref="V4415:X4415"/>
    <mergeCell ref="E4416:K4416"/>
    <mergeCell ref="L4416:M4416"/>
    <mergeCell ref="N4416:O4416"/>
    <mergeCell ref="P4416:S4416"/>
    <mergeCell ref="T4416:U4416"/>
    <mergeCell ref="V4416:X4416"/>
    <mergeCell ref="E4415:K4415"/>
    <mergeCell ref="L4415:M4415"/>
    <mergeCell ref="N4415:O4415"/>
    <mergeCell ref="P4415:S4415"/>
    <mergeCell ref="T4415:U4415"/>
    <mergeCell ref="V4413:X4413"/>
    <mergeCell ref="E4414:K4414"/>
    <mergeCell ref="L4414:M4414"/>
    <mergeCell ref="N4414:O4414"/>
    <mergeCell ref="P4414:S4414"/>
    <mergeCell ref="T4414:U4414"/>
    <mergeCell ref="V4414:X4414"/>
    <mergeCell ref="E4413:K4413"/>
    <mergeCell ref="L4413:M4413"/>
    <mergeCell ref="N4413:O4413"/>
    <mergeCell ref="P4413:S4413"/>
    <mergeCell ref="T4413:U4413"/>
    <mergeCell ref="V4411:X4411"/>
    <mergeCell ref="E4412:K4412"/>
    <mergeCell ref="L4412:M4412"/>
    <mergeCell ref="N4412:O4412"/>
    <mergeCell ref="P4412:S4412"/>
    <mergeCell ref="T4412:U4412"/>
    <mergeCell ref="V4412:X4412"/>
    <mergeCell ref="E4411:K4411"/>
    <mergeCell ref="L4411:M4411"/>
    <mergeCell ref="N4411:O4411"/>
    <mergeCell ref="P4411:S4411"/>
    <mergeCell ref="T4411:U4411"/>
    <mergeCell ref="V4409:X4409"/>
    <mergeCell ref="E4410:K4410"/>
    <mergeCell ref="L4410:M4410"/>
    <mergeCell ref="N4410:O4410"/>
    <mergeCell ref="P4410:S4410"/>
    <mergeCell ref="T4410:U4410"/>
    <mergeCell ref="V4410:X4410"/>
    <mergeCell ref="E4409:K4409"/>
    <mergeCell ref="L4409:M4409"/>
    <mergeCell ref="N4409:O4409"/>
    <mergeCell ref="P4409:S4409"/>
    <mergeCell ref="T4409:U4409"/>
    <mergeCell ref="V4407:X4407"/>
    <mergeCell ref="E4408:K4408"/>
    <mergeCell ref="L4408:M4408"/>
    <mergeCell ref="N4408:O4408"/>
    <mergeCell ref="P4408:S4408"/>
    <mergeCell ref="T4408:U4408"/>
    <mergeCell ref="V4408:X4408"/>
    <mergeCell ref="E4407:K4407"/>
    <mergeCell ref="L4407:M4407"/>
    <mergeCell ref="N4407:O4407"/>
    <mergeCell ref="P4407:S4407"/>
    <mergeCell ref="T4407:U4407"/>
    <mergeCell ref="V4405:X4405"/>
    <mergeCell ref="E4406:K4406"/>
    <mergeCell ref="L4406:M4406"/>
    <mergeCell ref="N4406:O4406"/>
    <mergeCell ref="P4406:S4406"/>
    <mergeCell ref="T4406:U4406"/>
    <mergeCell ref="V4406:X4406"/>
    <mergeCell ref="E4405:K4405"/>
    <mergeCell ref="L4405:M4405"/>
    <mergeCell ref="N4405:O4405"/>
    <mergeCell ref="P4405:S4405"/>
    <mergeCell ref="T4405:U4405"/>
    <mergeCell ref="V4403:X4403"/>
    <mergeCell ref="E4404:K4404"/>
    <mergeCell ref="L4404:M4404"/>
    <mergeCell ref="N4404:O4404"/>
    <mergeCell ref="P4404:S4404"/>
    <mergeCell ref="T4404:U4404"/>
    <mergeCell ref="V4404:X4404"/>
    <mergeCell ref="E4403:K4403"/>
    <mergeCell ref="L4403:M4403"/>
    <mergeCell ref="N4403:O4403"/>
    <mergeCell ref="P4403:S4403"/>
    <mergeCell ref="T4403:U4403"/>
    <mergeCell ref="T4401:X4401"/>
    <mergeCell ref="E4402:K4402"/>
    <mergeCell ref="L4402:M4402"/>
    <mergeCell ref="N4402:O4402"/>
    <mergeCell ref="P4402:S4402"/>
    <mergeCell ref="T4402:U4402"/>
    <mergeCell ref="V4402:X4402"/>
    <mergeCell ref="C4384:G4384"/>
    <mergeCell ref="I4384:J4384"/>
    <mergeCell ref="M4384:N4384"/>
    <mergeCell ref="A4401:D4401"/>
    <mergeCell ref="E4401:M4401"/>
    <mergeCell ref="N4401:S4401"/>
    <mergeCell ref="A4387:X4387"/>
    <mergeCell ref="A4389:X4389"/>
    <mergeCell ref="F4391:R4391"/>
    <mergeCell ref="F4393:F4394"/>
    <mergeCell ref="U4394:X4395"/>
    <mergeCell ref="B4398:C4399"/>
    <mergeCell ref="F4398:I4399"/>
    <mergeCell ref="T4397:W4398"/>
    <mergeCell ref="V4381:X4381"/>
    <mergeCell ref="E4382:M4382"/>
    <mergeCell ref="N4382:S4382"/>
    <mergeCell ref="T4382:U4382"/>
    <mergeCell ref="V4382:X4382"/>
    <mergeCell ref="E4381:K4381"/>
    <mergeCell ref="L4381:M4381"/>
    <mergeCell ref="N4381:O4381"/>
    <mergeCell ref="P4381:S4381"/>
    <mergeCell ref="T4381:U4381"/>
    <mergeCell ref="V4379:X4379"/>
    <mergeCell ref="E4380:K4380"/>
    <mergeCell ref="L4380:M4380"/>
    <mergeCell ref="N4380:O4380"/>
    <mergeCell ref="P4380:S4380"/>
    <mergeCell ref="T4380:U4380"/>
    <mergeCell ref="V4380:X4380"/>
    <mergeCell ref="E4379:K4379"/>
    <mergeCell ref="L4379:M4379"/>
    <mergeCell ref="N4379:O4379"/>
    <mergeCell ref="P4379:S4379"/>
    <mergeCell ref="T4379:U4379"/>
    <mergeCell ref="V4377:X4377"/>
    <mergeCell ref="E4378:K4378"/>
    <mergeCell ref="L4378:M4378"/>
    <mergeCell ref="N4378:O4378"/>
    <mergeCell ref="P4378:S4378"/>
    <mergeCell ref="T4378:U4378"/>
    <mergeCell ref="V4378:X4378"/>
    <mergeCell ref="E4377:K4377"/>
    <mergeCell ref="L4377:M4377"/>
    <mergeCell ref="N4377:O4377"/>
    <mergeCell ref="P4377:S4377"/>
    <mergeCell ref="T4377:U4377"/>
    <mergeCell ref="V4375:X4375"/>
    <mergeCell ref="E4376:K4376"/>
    <mergeCell ref="L4376:M4376"/>
    <mergeCell ref="N4376:O4376"/>
    <mergeCell ref="P4376:S4376"/>
    <mergeCell ref="T4376:U4376"/>
    <mergeCell ref="V4376:X4376"/>
    <mergeCell ref="E4375:K4375"/>
    <mergeCell ref="L4375:M4375"/>
    <mergeCell ref="N4375:O4375"/>
    <mergeCell ref="P4375:S4375"/>
    <mergeCell ref="T4375:U4375"/>
    <mergeCell ref="V4373:X4373"/>
    <mergeCell ref="E4374:K4374"/>
    <mergeCell ref="L4374:M4374"/>
    <mergeCell ref="N4374:O4374"/>
    <mergeCell ref="P4374:S4374"/>
    <mergeCell ref="T4374:U4374"/>
    <mergeCell ref="V4374:X4374"/>
    <mergeCell ref="E4373:K4373"/>
    <mergeCell ref="L4373:M4373"/>
    <mergeCell ref="N4373:O4373"/>
    <mergeCell ref="P4373:S4373"/>
    <mergeCell ref="T4373:U4373"/>
    <mergeCell ref="V4371:X4371"/>
    <mergeCell ref="E4372:K4372"/>
    <mergeCell ref="L4372:M4372"/>
    <mergeCell ref="N4372:O4372"/>
    <mergeCell ref="P4372:S4372"/>
    <mergeCell ref="T4372:U4372"/>
    <mergeCell ref="V4372:X4372"/>
    <mergeCell ref="E4371:K4371"/>
    <mergeCell ref="L4371:M4371"/>
    <mergeCell ref="N4371:O4371"/>
    <mergeCell ref="P4371:S4371"/>
    <mergeCell ref="T4371:U4371"/>
    <mergeCell ref="A4369:D4369"/>
    <mergeCell ref="E4369:M4369"/>
    <mergeCell ref="N4369:S4369"/>
    <mergeCell ref="T4369:X4369"/>
    <mergeCell ref="E4370:K4370"/>
    <mergeCell ref="L4370:M4370"/>
    <mergeCell ref="N4370:O4370"/>
    <mergeCell ref="P4370:S4370"/>
    <mergeCell ref="T4370:U4370"/>
    <mergeCell ref="V4370:X4370"/>
    <mergeCell ref="V4367:X4367"/>
    <mergeCell ref="E4368:M4368"/>
    <mergeCell ref="N4368:S4368"/>
    <mergeCell ref="T4368:U4368"/>
    <mergeCell ref="V4368:X4368"/>
    <mergeCell ref="E4367:K4367"/>
    <mergeCell ref="L4367:M4367"/>
    <mergeCell ref="N4367:O4367"/>
    <mergeCell ref="P4367:S4367"/>
    <mergeCell ref="T4367:U4367"/>
    <mergeCell ref="V4365:X4365"/>
    <mergeCell ref="E4366:K4366"/>
    <mergeCell ref="L4366:M4366"/>
    <mergeCell ref="N4366:O4366"/>
    <mergeCell ref="P4366:S4366"/>
    <mergeCell ref="T4366:U4366"/>
    <mergeCell ref="V4366:X4366"/>
    <mergeCell ref="E4365:K4365"/>
    <mergeCell ref="L4365:M4365"/>
    <mergeCell ref="N4365:O4365"/>
    <mergeCell ref="P4365:S4365"/>
    <mergeCell ref="T4365:U4365"/>
    <mergeCell ref="V4363:X4363"/>
    <mergeCell ref="E4364:K4364"/>
    <mergeCell ref="L4364:M4364"/>
    <mergeCell ref="N4364:O4364"/>
    <mergeCell ref="P4364:S4364"/>
    <mergeCell ref="T4364:U4364"/>
    <mergeCell ref="V4364:X4364"/>
    <mergeCell ref="E4363:K4363"/>
    <mergeCell ref="L4363:M4363"/>
    <mergeCell ref="N4363:O4363"/>
    <mergeCell ref="P4363:S4363"/>
    <mergeCell ref="T4363:U4363"/>
    <mergeCell ref="V4361:X4361"/>
    <mergeCell ref="E4362:K4362"/>
    <mergeCell ref="L4362:M4362"/>
    <mergeCell ref="N4362:O4362"/>
    <mergeCell ref="P4362:S4362"/>
    <mergeCell ref="T4362:U4362"/>
    <mergeCell ref="V4362:X4362"/>
    <mergeCell ref="E4361:K4361"/>
    <mergeCell ref="L4361:M4361"/>
    <mergeCell ref="N4361:O4361"/>
    <mergeCell ref="P4361:S4361"/>
    <mergeCell ref="T4361:U4361"/>
    <mergeCell ref="V4359:X4359"/>
    <mergeCell ref="E4360:K4360"/>
    <mergeCell ref="L4360:M4360"/>
    <mergeCell ref="N4360:O4360"/>
    <mergeCell ref="P4360:S4360"/>
    <mergeCell ref="T4360:U4360"/>
    <mergeCell ref="V4360:X4360"/>
    <mergeCell ref="E4359:K4359"/>
    <mergeCell ref="L4359:M4359"/>
    <mergeCell ref="N4359:O4359"/>
    <mergeCell ref="P4359:S4359"/>
    <mergeCell ref="T4359:U4359"/>
    <mergeCell ref="V4357:X4357"/>
    <mergeCell ref="E4358:K4358"/>
    <mergeCell ref="L4358:M4358"/>
    <mergeCell ref="N4358:O4358"/>
    <mergeCell ref="P4358:S4358"/>
    <mergeCell ref="T4358:U4358"/>
    <mergeCell ref="V4358:X4358"/>
    <mergeCell ref="E4357:K4357"/>
    <mergeCell ref="L4357:M4357"/>
    <mergeCell ref="N4357:O4357"/>
    <mergeCell ref="P4357:S4357"/>
    <mergeCell ref="T4357:U4357"/>
    <mergeCell ref="T4355:X4355"/>
    <mergeCell ref="E4356:K4356"/>
    <mergeCell ref="L4356:M4356"/>
    <mergeCell ref="N4356:O4356"/>
    <mergeCell ref="P4356:S4356"/>
    <mergeCell ref="T4356:U4356"/>
    <mergeCell ref="V4356:X4356"/>
    <mergeCell ref="C4338:G4338"/>
    <mergeCell ref="I4338:J4338"/>
    <mergeCell ref="M4338:N4338"/>
    <mergeCell ref="A4355:D4355"/>
    <mergeCell ref="E4355:M4355"/>
    <mergeCell ref="N4355:S4355"/>
    <mergeCell ref="A4341:X4341"/>
    <mergeCell ref="A4343:X4343"/>
    <mergeCell ref="F4345:R4345"/>
    <mergeCell ref="F4347:F4348"/>
    <mergeCell ref="U4348:X4349"/>
    <mergeCell ref="B4352:C4353"/>
    <mergeCell ref="F4352:I4353"/>
    <mergeCell ref="T4351:W4352"/>
    <mergeCell ref="E4336:M4336"/>
    <mergeCell ref="N4336:S4336"/>
    <mergeCell ref="T4336:U4336"/>
    <mergeCell ref="V4336:X4336"/>
    <mergeCell ref="A4296:X4296"/>
    <mergeCell ref="A4298:X4298"/>
    <mergeCell ref="F4300:R4300"/>
    <mergeCell ref="F4302:F4303"/>
    <mergeCell ref="U4303:X4304"/>
    <mergeCell ref="B4307:C4308"/>
    <mergeCell ref="F4307:I4308"/>
    <mergeCell ref="T4306:W4307"/>
    <mergeCell ref="V4334:X4334"/>
    <mergeCell ref="E4335:K4335"/>
    <mergeCell ref="L4335:M4335"/>
    <mergeCell ref="N4335:O4335"/>
    <mergeCell ref="P4335:S4335"/>
    <mergeCell ref="T4335:U4335"/>
    <mergeCell ref="V4335:X4335"/>
    <mergeCell ref="E4334:K4334"/>
    <mergeCell ref="L4334:M4334"/>
    <mergeCell ref="N4334:O4334"/>
    <mergeCell ref="P4334:S4334"/>
    <mergeCell ref="T4334:U4334"/>
    <mergeCell ref="V4332:X4332"/>
    <mergeCell ref="E4333:K4333"/>
    <mergeCell ref="L4333:M4333"/>
    <mergeCell ref="N4333:O4333"/>
    <mergeCell ref="P4333:S4333"/>
    <mergeCell ref="T4333:U4333"/>
    <mergeCell ref="V4333:X4333"/>
    <mergeCell ref="E4332:K4332"/>
    <mergeCell ref="L4332:M4332"/>
    <mergeCell ref="N4332:O4332"/>
    <mergeCell ref="P4332:S4332"/>
    <mergeCell ref="T4332:U4332"/>
    <mergeCell ref="V4330:X4330"/>
    <mergeCell ref="E4331:K4331"/>
    <mergeCell ref="L4331:M4331"/>
    <mergeCell ref="N4331:O4331"/>
    <mergeCell ref="P4331:S4331"/>
    <mergeCell ref="T4331:U4331"/>
    <mergeCell ref="V4331:X4331"/>
    <mergeCell ref="E4330:K4330"/>
    <mergeCell ref="L4330:M4330"/>
    <mergeCell ref="N4330:O4330"/>
    <mergeCell ref="P4330:S4330"/>
    <mergeCell ref="T4330:U4330"/>
    <mergeCell ref="V4328:X4328"/>
    <mergeCell ref="E4329:K4329"/>
    <mergeCell ref="L4329:M4329"/>
    <mergeCell ref="N4329:O4329"/>
    <mergeCell ref="P4329:S4329"/>
    <mergeCell ref="T4329:U4329"/>
    <mergeCell ref="V4329:X4329"/>
    <mergeCell ref="E4328:K4328"/>
    <mergeCell ref="L4328:M4328"/>
    <mergeCell ref="N4328:O4328"/>
    <mergeCell ref="P4328:S4328"/>
    <mergeCell ref="T4328:U4328"/>
    <mergeCell ref="V4326:X4326"/>
    <mergeCell ref="E4327:K4327"/>
    <mergeCell ref="L4327:M4327"/>
    <mergeCell ref="N4327:O4327"/>
    <mergeCell ref="P4327:S4327"/>
    <mergeCell ref="T4327:U4327"/>
    <mergeCell ref="V4327:X4327"/>
    <mergeCell ref="E4326:K4326"/>
    <mergeCell ref="L4326:M4326"/>
    <mergeCell ref="N4326:O4326"/>
    <mergeCell ref="P4326:S4326"/>
    <mergeCell ref="T4326:U4326"/>
    <mergeCell ref="A4324:D4324"/>
    <mergeCell ref="E4324:M4324"/>
    <mergeCell ref="N4324:S4324"/>
    <mergeCell ref="T4324:X4324"/>
    <mergeCell ref="E4325:K4325"/>
    <mergeCell ref="L4325:M4325"/>
    <mergeCell ref="N4325:O4325"/>
    <mergeCell ref="P4325:S4325"/>
    <mergeCell ref="T4325:U4325"/>
    <mergeCell ref="V4325:X4325"/>
    <mergeCell ref="V4322:X4322"/>
    <mergeCell ref="E4323:M4323"/>
    <mergeCell ref="N4323:S4323"/>
    <mergeCell ref="T4323:U4323"/>
    <mergeCell ref="V4323:X4323"/>
    <mergeCell ref="E4322:K4322"/>
    <mergeCell ref="L4322:M4322"/>
    <mergeCell ref="N4322:O4322"/>
    <mergeCell ref="P4322:S4322"/>
    <mergeCell ref="T4322:U4322"/>
    <mergeCell ref="V4320:X4320"/>
    <mergeCell ref="E4321:K4321"/>
    <mergeCell ref="L4321:M4321"/>
    <mergeCell ref="N4321:O4321"/>
    <mergeCell ref="P4321:S4321"/>
    <mergeCell ref="T4321:U4321"/>
    <mergeCell ref="V4321:X4321"/>
    <mergeCell ref="E4320:K4320"/>
    <mergeCell ref="L4320:M4320"/>
    <mergeCell ref="N4320:O4320"/>
    <mergeCell ref="P4320:S4320"/>
    <mergeCell ref="T4320:U4320"/>
    <mergeCell ref="V4318:X4318"/>
    <mergeCell ref="E4319:K4319"/>
    <mergeCell ref="L4319:M4319"/>
    <mergeCell ref="N4319:O4319"/>
    <mergeCell ref="P4319:S4319"/>
    <mergeCell ref="T4319:U4319"/>
    <mergeCell ref="V4319:X4319"/>
    <mergeCell ref="E4318:K4318"/>
    <mergeCell ref="L4318:M4318"/>
    <mergeCell ref="N4318:O4318"/>
    <mergeCell ref="P4318:S4318"/>
    <mergeCell ref="T4318:U4318"/>
    <mergeCell ref="V4316:X4316"/>
    <mergeCell ref="E4317:K4317"/>
    <mergeCell ref="L4317:M4317"/>
    <mergeCell ref="N4317:O4317"/>
    <mergeCell ref="P4317:S4317"/>
    <mergeCell ref="T4317:U4317"/>
    <mergeCell ref="V4317:X4317"/>
    <mergeCell ref="E4316:K4316"/>
    <mergeCell ref="L4316:M4316"/>
    <mergeCell ref="N4316:O4316"/>
    <mergeCell ref="P4316:S4316"/>
    <mergeCell ref="T4316:U4316"/>
    <mergeCell ref="V4314:X4314"/>
    <mergeCell ref="E4315:K4315"/>
    <mergeCell ref="L4315:M4315"/>
    <mergeCell ref="N4315:O4315"/>
    <mergeCell ref="P4315:S4315"/>
    <mergeCell ref="T4315:U4315"/>
    <mergeCell ref="V4315:X4315"/>
    <mergeCell ref="E4314:K4314"/>
    <mergeCell ref="L4314:M4314"/>
    <mergeCell ref="N4314:O4314"/>
    <mergeCell ref="P4314:S4314"/>
    <mergeCell ref="T4314:U4314"/>
    <mergeCell ref="V4312:X4312"/>
    <mergeCell ref="E4313:K4313"/>
    <mergeCell ref="L4313:M4313"/>
    <mergeCell ref="N4313:O4313"/>
    <mergeCell ref="P4313:S4313"/>
    <mergeCell ref="T4313:U4313"/>
    <mergeCell ref="V4313:X4313"/>
    <mergeCell ref="E4312:K4312"/>
    <mergeCell ref="L4312:M4312"/>
    <mergeCell ref="N4312:O4312"/>
    <mergeCell ref="P4312:S4312"/>
    <mergeCell ref="T4312:U4312"/>
    <mergeCell ref="T4310:X4310"/>
    <mergeCell ref="E4311:K4311"/>
    <mergeCell ref="L4311:M4311"/>
    <mergeCell ref="N4311:O4311"/>
    <mergeCell ref="P4311:S4311"/>
    <mergeCell ref="T4311:U4311"/>
    <mergeCell ref="V4311:X4311"/>
    <mergeCell ref="C4293:G4293"/>
    <mergeCell ref="I4293:J4293"/>
    <mergeCell ref="M4293:N4293"/>
    <mergeCell ref="A4310:D4310"/>
    <mergeCell ref="E4310:M4310"/>
    <mergeCell ref="N4310:S4310"/>
    <mergeCell ref="V4290:X4290"/>
    <mergeCell ref="E4291:M4291"/>
    <mergeCell ref="N4291:S4291"/>
    <mergeCell ref="T4291:U4291"/>
    <mergeCell ref="V4291:X4291"/>
    <mergeCell ref="E4290:K4290"/>
    <mergeCell ref="L4290:M4290"/>
    <mergeCell ref="N4290:O4290"/>
    <mergeCell ref="P4290:S4290"/>
    <mergeCell ref="T4290:U4290"/>
    <mergeCell ref="V4288:X4288"/>
    <mergeCell ref="E4289:K4289"/>
    <mergeCell ref="L4289:M4289"/>
    <mergeCell ref="N4289:O4289"/>
    <mergeCell ref="P4289:S4289"/>
    <mergeCell ref="T4289:U4289"/>
    <mergeCell ref="V4289:X4289"/>
    <mergeCell ref="E4288:K4288"/>
    <mergeCell ref="L4288:M4288"/>
    <mergeCell ref="N4288:O4288"/>
    <mergeCell ref="P4288:S4288"/>
    <mergeCell ref="T4288:U4288"/>
    <mergeCell ref="V4286:X4286"/>
    <mergeCell ref="E4287:K4287"/>
    <mergeCell ref="L4287:M4287"/>
    <mergeCell ref="N4287:O4287"/>
    <mergeCell ref="P4287:S4287"/>
    <mergeCell ref="T4287:U4287"/>
    <mergeCell ref="V4287:X4287"/>
    <mergeCell ref="E4286:K4286"/>
    <mergeCell ref="L4286:M4286"/>
    <mergeCell ref="N4286:O4286"/>
    <mergeCell ref="P4286:S4286"/>
    <mergeCell ref="T4286:U4286"/>
    <mergeCell ref="V4284:X4284"/>
    <mergeCell ref="E4285:K4285"/>
    <mergeCell ref="L4285:M4285"/>
    <mergeCell ref="N4285:O4285"/>
    <mergeCell ref="P4285:S4285"/>
    <mergeCell ref="T4285:U4285"/>
    <mergeCell ref="V4285:X4285"/>
    <mergeCell ref="E4284:K4284"/>
    <mergeCell ref="L4284:M4284"/>
    <mergeCell ref="N4284:O4284"/>
    <mergeCell ref="P4284:S4284"/>
    <mergeCell ref="T4284:U4284"/>
    <mergeCell ref="V4282:X4282"/>
    <mergeCell ref="E4283:K4283"/>
    <mergeCell ref="L4283:M4283"/>
    <mergeCell ref="N4283:O4283"/>
    <mergeCell ref="P4283:S4283"/>
    <mergeCell ref="T4283:U4283"/>
    <mergeCell ref="V4283:X4283"/>
    <mergeCell ref="E4282:K4282"/>
    <mergeCell ref="L4282:M4282"/>
    <mergeCell ref="N4282:O4282"/>
    <mergeCell ref="P4282:S4282"/>
    <mergeCell ref="T4282:U4282"/>
    <mergeCell ref="V4280:X4280"/>
    <mergeCell ref="E4281:K4281"/>
    <mergeCell ref="L4281:M4281"/>
    <mergeCell ref="N4281:O4281"/>
    <mergeCell ref="P4281:S4281"/>
    <mergeCell ref="T4281:U4281"/>
    <mergeCell ref="V4281:X4281"/>
    <mergeCell ref="E4280:K4280"/>
    <mergeCell ref="L4280:M4280"/>
    <mergeCell ref="N4280:O4280"/>
    <mergeCell ref="P4280:S4280"/>
    <mergeCell ref="T4280:U4280"/>
    <mergeCell ref="A4278:D4278"/>
    <mergeCell ref="E4278:M4278"/>
    <mergeCell ref="N4278:S4278"/>
    <mergeCell ref="T4278:X4278"/>
    <mergeCell ref="E4279:K4279"/>
    <mergeCell ref="L4279:M4279"/>
    <mergeCell ref="N4279:O4279"/>
    <mergeCell ref="P4279:S4279"/>
    <mergeCell ref="T4279:U4279"/>
    <mergeCell ref="V4279:X4279"/>
    <mergeCell ref="V4276:X4276"/>
    <mergeCell ref="E4277:M4277"/>
    <mergeCell ref="N4277:S4277"/>
    <mergeCell ref="T4277:U4277"/>
    <mergeCell ref="V4277:X4277"/>
    <mergeCell ref="E4276:K4276"/>
    <mergeCell ref="L4276:M4276"/>
    <mergeCell ref="N4276:O4276"/>
    <mergeCell ref="P4276:S4276"/>
    <mergeCell ref="T4276:U4276"/>
    <mergeCell ref="V4274:X4274"/>
    <mergeCell ref="E4275:K4275"/>
    <mergeCell ref="L4275:M4275"/>
    <mergeCell ref="N4275:O4275"/>
    <mergeCell ref="P4275:S4275"/>
    <mergeCell ref="T4275:U4275"/>
    <mergeCell ref="V4275:X4275"/>
    <mergeCell ref="E4274:K4274"/>
    <mergeCell ref="L4274:M4274"/>
    <mergeCell ref="N4274:O4274"/>
    <mergeCell ref="P4274:S4274"/>
    <mergeCell ref="T4274:U4274"/>
    <mergeCell ref="V4272:X4272"/>
    <mergeCell ref="E4273:K4273"/>
    <mergeCell ref="L4273:M4273"/>
    <mergeCell ref="N4273:O4273"/>
    <mergeCell ref="P4273:S4273"/>
    <mergeCell ref="T4273:U4273"/>
    <mergeCell ref="V4273:X4273"/>
    <mergeCell ref="E4272:K4272"/>
    <mergeCell ref="L4272:M4272"/>
    <mergeCell ref="N4272:O4272"/>
    <mergeCell ref="P4272:S4272"/>
    <mergeCell ref="T4272:U4272"/>
    <mergeCell ref="V4270:X4270"/>
    <mergeCell ref="E4271:K4271"/>
    <mergeCell ref="L4271:M4271"/>
    <mergeCell ref="N4271:O4271"/>
    <mergeCell ref="P4271:S4271"/>
    <mergeCell ref="T4271:U4271"/>
    <mergeCell ref="V4271:X4271"/>
    <mergeCell ref="E4270:K4270"/>
    <mergeCell ref="L4270:M4270"/>
    <mergeCell ref="N4270:O4270"/>
    <mergeCell ref="P4270:S4270"/>
    <mergeCell ref="T4270:U4270"/>
    <mergeCell ref="V4268:X4268"/>
    <mergeCell ref="E4269:K4269"/>
    <mergeCell ref="L4269:M4269"/>
    <mergeCell ref="N4269:O4269"/>
    <mergeCell ref="P4269:S4269"/>
    <mergeCell ref="T4269:U4269"/>
    <mergeCell ref="V4269:X4269"/>
    <mergeCell ref="E4268:K4268"/>
    <mergeCell ref="L4268:M4268"/>
    <mergeCell ref="N4268:O4268"/>
    <mergeCell ref="P4268:S4268"/>
    <mergeCell ref="T4268:U4268"/>
    <mergeCell ref="V4266:X4266"/>
    <mergeCell ref="E4267:K4267"/>
    <mergeCell ref="L4267:M4267"/>
    <mergeCell ref="N4267:O4267"/>
    <mergeCell ref="P4267:S4267"/>
    <mergeCell ref="T4267:U4267"/>
    <mergeCell ref="V4267:X4267"/>
    <mergeCell ref="E4266:K4266"/>
    <mergeCell ref="L4266:M4266"/>
    <mergeCell ref="N4266:O4266"/>
    <mergeCell ref="P4266:S4266"/>
    <mergeCell ref="T4266:U4266"/>
    <mergeCell ref="T4264:X4264"/>
    <mergeCell ref="E4265:K4265"/>
    <mergeCell ref="L4265:M4265"/>
    <mergeCell ref="N4265:O4265"/>
    <mergeCell ref="P4265:S4265"/>
    <mergeCell ref="T4265:U4265"/>
    <mergeCell ref="V4265:X4265"/>
    <mergeCell ref="C4247:G4247"/>
    <mergeCell ref="I4247:J4247"/>
    <mergeCell ref="M4247:N4247"/>
    <mergeCell ref="A4264:D4264"/>
    <mergeCell ref="E4264:M4264"/>
    <mergeCell ref="N4264:S4264"/>
    <mergeCell ref="A4250:X4250"/>
    <mergeCell ref="A4252:X4252"/>
    <mergeCell ref="F4254:R4254"/>
    <mergeCell ref="F4256:F4257"/>
    <mergeCell ref="U4257:X4258"/>
    <mergeCell ref="B4261:C4262"/>
    <mergeCell ref="F4261:I4262"/>
    <mergeCell ref="T4260:W4261"/>
    <mergeCell ref="V4244:X4244"/>
    <mergeCell ref="E4245:M4245"/>
    <mergeCell ref="N4245:S4245"/>
    <mergeCell ref="T4245:U4245"/>
    <mergeCell ref="V4245:X4245"/>
    <mergeCell ref="E4244:K4244"/>
    <mergeCell ref="L4244:M4244"/>
    <mergeCell ref="N4244:O4244"/>
    <mergeCell ref="P4244:S4244"/>
    <mergeCell ref="T4244:U4244"/>
    <mergeCell ref="V4242:X4242"/>
    <mergeCell ref="E4243:K4243"/>
    <mergeCell ref="L4243:M4243"/>
    <mergeCell ref="N4243:O4243"/>
    <mergeCell ref="P4243:S4243"/>
    <mergeCell ref="T4243:U4243"/>
    <mergeCell ref="V4243:X4243"/>
    <mergeCell ref="E4242:K4242"/>
    <mergeCell ref="L4242:M4242"/>
    <mergeCell ref="N4242:O4242"/>
    <mergeCell ref="P4242:S4242"/>
    <mergeCell ref="T4242:U4242"/>
    <mergeCell ref="V4240:X4240"/>
    <mergeCell ref="E4241:K4241"/>
    <mergeCell ref="L4241:M4241"/>
    <mergeCell ref="N4241:O4241"/>
    <mergeCell ref="P4241:S4241"/>
    <mergeCell ref="T4241:U4241"/>
    <mergeCell ref="V4241:X4241"/>
    <mergeCell ref="E4240:K4240"/>
    <mergeCell ref="L4240:M4240"/>
    <mergeCell ref="N4240:O4240"/>
    <mergeCell ref="P4240:S4240"/>
    <mergeCell ref="T4240:U4240"/>
    <mergeCell ref="V4238:X4238"/>
    <mergeCell ref="E4239:K4239"/>
    <mergeCell ref="L4239:M4239"/>
    <mergeCell ref="N4239:O4239"/>
    <mergeCell ref="P4239:S4239"/>
    <mergeCell ref="T4239:U4239"/>
    <mergeCell ref="V4239:X4239"/>
    <mergeCell ref="E4238:K4238"/>
    <mergeCell ref="L4238:M4238"/>
    <mergeCell ref="N4238:O4238"/>
    <mergeCell ref="P4238:S4238"/>
    <mergeCell ref="T4238:U4238"/>
    <mergeCell ref="V4236:X4236"/>
    <mergeCell ref="E4237:K4237"/>
    <mergeCell ref="L4237:M4237"/>
    <mergeCell ref="N4237:O4237"/>
    <mergeCell ref="P4237:S4237"/>
    <mergeCell ref="T4237:U4237"/>
    <mergeCell ref="V4237:X4237"/>
    <mergeCell ref="E4236:K4236"/>
    <mergeCell ref="L4236:M4236"/>
    <mergeCell ref="N4236:O4236"/>
    <mergeCell ref="P4236:S4236"/>
    <mergeCell ref="T4236:U4236"/>
    <mergeCell ref="V4234:X4234"/>
    <mergeCell ref="E4235:K4235"/>
    <mergeCell ref="L4235:M4235"/>
    <mergeCell ref="N4235:O4235"/>
    <mergeCell ref="P4235:S4235"/>
    <mergeCell ref="T4235:U4235"/>
    <mergeCell ref="V4235:X4235"/>
    <mergeCell ref="E4234:K4234"/>
    <mergeCell ref="L4234:M4234"/>
    <mergeCell ref="N4234:O4234"/>
    <mergeCell ref="P4234:S4234"/>
    <mergeCell ref="T4234:U4234"/>
    <mergeCell ref="A4232:D4232"/>
    <mergeCell ref="E4232:M4232"/>
    <mergeCell ref="N4232:S4232"/>
    <mergeCell ref="T4232:X4232"/>
    <mergeCell ref="E4233:K4233"/>
    <mergeCell ref="L4233:M4233"/>
    <mergeCell ref="N4233:O4233"/>
    <mergeCell ref="P4233:S4233"/>
    <mergeCell ref="T4233:U4233"/>
    <mergeCell ref="V4233:X4233"/>
    <mergeCell ref="V4230:X4230"/>
    <mergeCell ref="E4231:M4231"/>
    <mergeCell ref="N4231:S4231"/>
    <mergeCell ref="T4231:U4231"/>
    <mergeCell ref="V4231:X4231"/>
    <mergeCell ref="E4230:K4230"/>
    <mergeCell ref="L4230:M4230"/>
    <mergeCell ref="N4230:O4230"/>
    <mergeCell ref="P4230:S4230"/>
    <mergeCell ref="T4230:U4230"/>
    <mergeCell ref="V4228:X4228"/>
    <mergeCell ref="E4229:K4229"/>
    <mergeCell ref="L4229:M4229"/>
    <mergeCell ref="N4229:O4229"/>
    <mergeCell ref="P4229:S4229"/>
    <mergeCell ref="T4229:U4229"/>
    <mergeCell ref="V4229:X4229"/>
    <mergeCell ref="E4228:K4228"/>
    <mergeCell ref="L4228:M4228"/>
    <mergeCell ref="N4228:O4228"/>
    <mergeCell ref="P4228:S4228"/>
    <mergeCell ref="T4228:U4228"/>
    <mergeCell ref="V4226:X4226"/>
    <mergeCell ref="E4227:K4227"/>
    <mergeCell ref="L4227:M4227"/>
    <mergeCell ref="N4227:O4227"/>
    <mergeCell ref="P4227:S4227"/>
    <mergeCell ref="T4227:U4227"/>
    <mergeCell ref="V4227:X4227"/>
    <mergeCell ref="E4226:K4226"/>
    <mergeCell ref="L4226:M4226"/>
    <mergeCell ref="N4226:O4226"/>
    <mergeCell ref="P4226:S4226"/>
    <mergeCell ref="T4226:U4226"/>
    <mergeCell ref="V4224:X4224"/>
    <mergeCell ref="E4225:K4225"/>
    <mergeCell ref="L4225:M4225"/>
    <mergeCell ref="N4225:O4225"/>
    <mergeCell ref="P4225:S4225"/>
    <mergeCell ref="T4225:U4225"/>
    <mergeCell ref="V4225:X4225"/>
    <mergeCell ref="E4224:K4224"/>
    <mergeCell ref="L4224:M4224"/>
    <mergeCell ref="N4224:O4224"/>
    <mergeCell ref="P4224:S4224"/>
    <mergeCell ref="T4224:U4224"/>
    <mergeCell ref="V4222:X4222"/>
    <mergeCell ref="E4223:K4223"/>
    <mergeCell ref="L4223:M4223"/>
    <mergeCell ref="N4223:O4223"/>
    <mergeCell ref="P4223:S4223"/>
    <mergeCell ref="T4223:U4223"/>
    <mergeCell ref="V4223:X4223"/>
    <mergeCell ref="E4222:K4222"/>
    <mergeCell ref="L4222:M4222"/>
    <mergeCell ref="N4222:O4222"/>
    <mergeCell ref="P4222:S4222"/>
    <mergeCell ref="T4222:U4222"/>
    <mergeCell ref="V4220:X4220"/>
    <mergeCell ref="E4221:K4221"/>
    <mergeCell ref="L4221:M4221"/>
    <mergeCell ref="N4221:O4221"/>
    <mergeCell ref="P4221:S4221"/>
    <mergeCell ref="T4221:U4221"/>
    <mergeCell ref="V4221:X4221"/>
    <mergeCell ref="E4220:K4220"/>
    <mergeCell ref="L4220:M4220"/>
    <mergeCell ref="N4220:O4220"/>
    <mergeCell ref="P4220:S4220"/>
    <mergeCell ref="T4220:U4220"/>
    <mergeCell ref="T4218:X4218"/>
    <mergeCell ref="E4219:K4219"/>
    <mergeCell ref="L4219:M4219"/>
    <mergeCell ref="N4219:O4219"/>
    <mergeCell ref="P4219:S4219"/>
    <mergeCell ref="T4219:U4219"/>
    <mergeCell ref="V4219:X4219"/>
    <mergeCell ref="C4201:G4201"/>
    <mergeCell ref="I4201:J4201"/>
    <mergeCell ref="M4201:N4201"/>
    <mergeCell ref="A4218:D4218"/>
    <mergeCell ref="E4218:M4218"/>
    <mergeCell ref="N4218:S4218"/>
    <mergeCell ref="A4204:X4204"/>
    <mergeCell ref="A4206:X4206"/>
    <mergeCell ref="F4208:R4208"/>
    <mergeCell ref="F4210:F4211"/>
    <mergeCell ref="U4211:X4212"/>
    <mergeCell ref="B4215:C4216"/>
    <mergeCell ref="F4215:I4216"/>
    <mergeCell ref="U4214:W4215"/>
    <mergeCell ref="E4199:M4199"/>
    <mergeCell ref="N4199:S4199"/>
    <mergeCell ref="T4199:U4199"/>
    <mergeCell ref="V4199:X4199"/>
    <mergeCell ref="A4159:X4159"/>
    <mergeCell ref="A4161:X4161"/>
    <mergeCell ref="F4163:R4163"/>
    <mergeCell ref="F4165:F4166"/>
    <mergeCell ref="U4166:X4167"/>
    <mergeCell ref="B4170:C4171"/>
    <mergeCell ref="F4170:I4171"/>
    <mergeCell ref="U4169:W4170"/>
    <mergeCell ref="V4197:X4197"/>
    <mergeCell ref="E4198:K4198"/>
    <mergeCell ref="L4198:M4198"/>
    <mergeCell ref="N4198:O4198"/>
    <mergeCell ref="P4198:S4198"/>
    <mergeCell ref="T4198:U4198"/>
    <mergeCell ref="V4198:X4198"/>
    <mergeCell ref="E4197:K4197"/>
    <mergeCell ref="L4197:M4197"/>
    <mergeCell ref="N4197:O4197"/>
    <mergeCell ref="P4197:S4197"/>
    <mergeCell ref="T4197:U4197"/>
    <mergeCell ref="V4195:X4195"/>
    <mergeCell ref="E4196:K4196"/>
    <mergeCell ref="L4196:M4196"/>
    <mergeCell ref="N4196:O4196"/>
    <mergeCell ref="P4196:S4196"/>
    <mergeCell ref="T4196:U4196"/>
    <mergeCell ref="V4196:X4196"/>
    <mergeCell ref="E4195:K4195"/>
    <mergeCell ref="L4195:M4195"/>
    <mergeCell ref="N4195:O4195"/>
    <mergeCell ref="P4195:S4195"/>
    <mergeCell ref="T4195:U4195"/>
    <mergeCell ref="V4193:X4193"/>
    <mergeCell ref="E4194:K4194"/>
    <mergeCell ref="L4194:M4194"/>
    <mergeCell ref="N4194:O4194"/>
    <mergeCell ref="P4194:S4194"/>
    <mergeCell ref="T4194:U4194"/>
    <mergeCell ref="V4194:X4194"/>
    <mergeCell ref="E4193:K4193"/>
    <mergeCell ref="L4193:M4193"/>
    <mergeCell ref="N4193:O4193"/>
    <mergeCell ref="P4193:S4193"/>
    <mergeCell ref="T4193:U4193"/>
    <mergeCell ref="V4191:X4191"/>
    <mergeCell ref="E4192:K4192"/>
    <mergeCell ref="L4192:M4192"/>
    <mergeCell ref="N4192:O4192"/>
    <mergeCell ref="P4192:S4192"/>
    <mergeCell ref="T4192:U4192"/>
    <mergeCell ref="V4192:X4192"/>
    <mergeCell ref="E4191:K4191"/>
    <mergeCell ref="L4191:M4191"/>
    <mergeCell ref="N4191:O4191"/>
    <mergeCell ref="P4191:S4191"/>
    <mergeCell ref="T4191:U4191"/>
    <mergeCell ref="V4189:X4189"/>
    <mergeCell ref="E4190:K4190"/>
    <mergeCell ref="L4190:M4190"/>
    <mergeCell ref="N4190:O4190"/>
    <mergeCell ref="P4190:S4190"/>
    <mergeCell ref="T4190:U4190"/>
    <mergeCell ref="V4190:X4190"/>
    <mergeCell ref="E4189:K4189"/>
    <mergeCell ref="L4189:M4189"/>
    <mergeCell ref="N4189:O4189"/>
    <mergeCell ref="P4189:S4189"/>
    <mergeCell ref="T4189:U4189"/>
    <mergeCell ref="V4187:X4187"/>
    <mergeCell ref="E4188:K4188"/>
    <mergeCell ref="L4188:M4188"/>
    <mergeCell ref="N4188:O4188"/>
    <mergeCell ref="P4188:S4188"/>
    <mergeCell ref="T4188:U4188"/>
    <mergeCell ref="V4188:X4188"/>
    <mergeCell ref="E4187:K4187"/>
    <mergeCell ref="L4187:M4187"/>
    <mergeCell ref="N4187:O4187"/>
    <mergeCell ref="P4187:S4187"/>
    <mergeCell ref="T4187:U4187"/>
    <mergeCell ref="E4185:M4185"/>
    <mergeCell ref="N4185:S4185"/>
    <mergeCell ref="T4185:U4185"/>
    <mergeCell ref="V4185:X4185"/>
    <mergeCell ref="A4186:D4186"/>
    <mergeCell ref="E4186:M4186"/>
    <mergeCell ref="N4186:S4186"/>
    <mergeCell ref="T4186:X4186"/>
    <mergeCell ref="V4183:X4183"/>
    <mergeCell ref="E4184:K4184"/>
    <mergeCell ref="L4184:M4184"/>
    <mergeCell ref="N4184:O4184"/>
    <mergeCell ref="P4184:S4184"/>
    <mergeCell ref="T4184:U4184"/>
    <mergeCell ref="V4184:X4184"/>
    <mergeCell ref="E4183:K4183"/>
    <mergeCell ref="L4183:M4183"/>
    <mergeCell ref="N4183:O4183"/>
    <mergeCell ref="P4183:S4183"/>
    <mergeCell ref="T4183:U4183"/>
    <mergeCell ref="V4181:X4181"/>
    <mergeCell ref="E4182:K4182"/>
    <mergeCell ref="L4182:M4182"/>
    <mergeCell ref="N4182:O4182"/>
    <mergeCell ref="P4182:S4182"/>
    <mergeCell ref="T4182:U4182"/>
    <mergeCell ref="V4182:X4182"/>
    <mergeCell ref="E4181:K4181"/>
    <mergeCell ref="L4181:M4181"/>
    <mergeCell ref="N4181:O4181"/>
    <mergeCell ref="P4181:S4181"/>
    <mergeCell ref="T4181:U4181"/>
    <mergeCell ref="V4179:X4179"/>
    <mergeCell ref="E4180:K4180"/>
    <mergeCell ref="L4180:M4180"/>
    <mergeCell ref="N4180:O4180"/>
    <mergeCell ref="P4180:S4180"/>
    <mergeCell ref="T4180:U4180"/>
    <mergeCell ref="V4180:X4180"/>
    <mergeCell ref="E4179:K4179"/>
    <mergeCell ref="L4179:M4179"/>
    <mergeCell ref="N4179:O4179"/>
    <mergeCell ref="P4179:S4179"/>
    <mergeCell ref="T4179:U4179"/>
    <mergeCell ref="V4177:X4177"/>
    <mergeCell ref="E4178:K4178"/>
    <mergeCell ref="L4178:M4178"/>
    <mergeCell ref="N4178:O4178"/>
    <mergeCell ref="P4178:S4178"/>
    <mergeCell ref="T4178:U4178"/>
    <mergeCell ref="V4178:X4178"/>
    <mergeCell ref="E4177:K4177"/>
    <mergeCell ref="L4177:M4177"/>
    <mergeCell ref="N4177:O4177"/>
    <mergeCell ref="P4177:S4177"/>
    <mergeCell ref="T4177:U4177"/>
    <mergeCell ref="V4175:X4175"/>
    <mergeCell ref="E4176:K4176"/>
    <mergeCell ref="L4176:M4176"/>
    <mergeCell ref="N4176:O4176"/>
    <mergeCell ref="P4176:S4176"/>
    <mergeCell ref="T4176:U4176"/>
    <mergeCell ref="V4176:X4176"/>
    <mergeCell ref="E4175:K4175"/>
    <mergeCell ref="L4175:M4175"/>
    <mergeCell ref="N4175:O4175"/>
    <mergeCell ref="P4175:S4175"/>
    <mergeCell ref="T4175:U4175"/>
    <mergeCell ref="T4173:X4173"/>
    <mergeCell ref="E4174:K4174"/>
    <mergeCell ref="L4174:M4174"/>
    <mergeCell ref="N4174:O4174"/>
    <mergeCell ref="P4174:S4174"/>
    <mergeCell ref="T4174:U4174"/>
    <mergeCell ref="V4174:X4174"/>
    <mergeCell ref="C4156:G4156"/>
    <mergeCell ref="I4156:J4156"/>
    <mergeCell ref="M4156:N4156"/>
    <mergeCell ref="A4173:D4173"/>
    <mergeCell ref="E4173:M4173"/>
    <mergeCell ref="N4173:S4173"/>
    <mergeCell ref="V4153:X4153"/>
    <mergeCell ref="E4154:M4154"/>
    <mergeCell ref="N4154:S4154"/>
    <mergeCell ref="T4154:U4154"/>
    <mergeCell ref="V4154:X4154"/>
    <mergeCell ref="E4153:K4153"/>
    <mergeCell ref="L4153:M4153"/>
    <mergeCell ref="N4153:O4153"/>
    <mergeCell ref="P4153:S4153"/>
    <mergeCell ref="T4153:U4153"/>
    <mergeCell ref="V4151:X4151"/>
    <mergeCell ref="E4152:K4152"/>
    <mergeCell ref="L4152:M4152"/>
    <mergeCell ref="N4152:O4152"/>
    <mergeCell ref="P4152:S4152"/>
    <mergeCell ref="T4152:U4152"/>
    <mergeCell ref="V4152:X4152"/>
    <mergeCell ref="E4151:K4151"/>
    <mergeCell ref="L4151:M4151"/>
    <mergeCell ref="N4151:O4151"/>
    <mergeCell ref="P4151:S4151"/>
    <mergeCell ref="T4151:U4151"/>
    <mergeCell ref="V4149:X4149"/>
    <mergeCell ref="E4150:K4150"/>
    <mergeCell ref="L4150:M4150"/>
    <mergeCell ref="N4150:O4150"/>
    <mergeCell ref="P4150:S4150"/>
    <mergeCell ref="T4150:U4150"/>
    <mergeCell ref="V4150:X4150"/>
    <mergeCell ref="E4149:K4149"/>
    <mergeCell ref="L4149:M4149"/>
    <mergeCell ref="N4149:O4149"/>
    <mergeCell ref="P4149:S4149"/>
    <mergeCell ref="T4149:U4149"/>
    <mergeCell ref="V4147:X4147"/>
    <mergeCell ref="E4148:K4148"/>
    <mergeCell ref="L4148:M4148"/>
    <mergeCell ref="N4148:O4148"/>
    <mergeCell ref="P4148:S4148"/>
    <mergeCell ref="T4148:U4148"/>
    <mergeCell ref="V4148:X4148"/>
    <mergeCell ref="E4147:K4147"/>
    <mergeCell ref="L4147:M4147"/>
    <mergeCell ref="N4147:O4147"/>
    <mergeCell ref="P4147:S4147"/>
    <mergeCell ref="T4147:U4147"/>
    <mergeCell ref="V4145:X4145"/>
    <mergeCell ref="E4146:K4146"/>
    <mergeCell ref="L4146:M4146"/>
    <mergeCell ref="N4146:O4146"/>
    <mergeCell ref="P4146:S4146"/>
    <mergeCell ref="T4146:U4146"/>
    <mergeCell ref="V4146:X4146"/>
    <mergeCell ref="E4145:K4145"/>
    <mergeCell ref="L4145:M4145"/>
    <mergeCell ref="N4145:O4145"/>
    <mergeCell ref="P4145:S4145"/>
    <mergeCell ref="T4145:U4145"/>
    <mergeCell ref="V4143:X4143"/>
    <mergeCell ref="E4144:K4144"/>
    <mergeCell ref="L4144:M4144"/>
    <mergeCell ref="N4144:O4144"/>
    <mergeCell ref="P4144:S4144"/>
    <mergeCell ref="T4144:U4144"/>
    <mergeCell ref="V4144:X4144"/>
    <mergeCell ref="E4143:K4143"/>
    <mergeCell ref="L4143:M4143"/>
    <mergeCell ref="N4143:O4143"/>
    <mergeCell ref="P4143:S4143"/>
    <mergeCell ref="T4143:U4143"/>
    <mergeCell ref="A4141:D4141"/>
    <mergeCell ref="E4141:M4141"/>
    <mergeCell ref="N4141:S4141"/>
    <mergeCell ref="T4141:X4141"/>
    <mergeCell ref="E4142:K4142"/>
    <mergeCell ref="L4142:M4142"/>
    <mergeCell ref="N4142:O4142"/>
    <mergeCell ref="P4142:S4142"/>
    <mergeCell ref="T4142:U4142"/>
    <mergeCell ref="V4142:X4142"/>
    <mergeCell ref="V4139:X4139"/>
    <mergeCell ref="E4140:M4140"/>
    <mergeCell ref="N4140:S4140"/>
    <mergeCell ref="T4140:U4140"/>
    <mergeCell ref="V4140:X4140"/>
    <mergeCell ref="E4139:K4139"/>
    <mergeCell ref="L4139:M4139"/>
    <mergeCell ref="N4139:O4139"/>
    <mergeCell ref="P4139:S4139"/>
    <mergeCell ref="T4139:U4139"/>
    <mergeCell ref="V4137:X4137"/>
    <mergeCell ref="E4138:K4138"/>
    <mergeCell ref="L4138:M4138"/>
    <mergeCell ref="N4138:O4138"/>
    <mergeCell ref="P4138:S4138"/>
    <mergeCell ref="T4138:U4138"/>
    <mergeCell ref="V4138:X4138"/>
    <mergeCell ref="E4137:K4137"/>
    <mergeCell ref="L4137:M4137"/>
    <mergeCell ref="N4137:O4137"/>
    <mergeCell ref="P4137:S4137"/>
    <mergeCell ref="T4137:U4137"/>
    <mergeCell ref="V4135:X4135"/>
    <mergeCell ref="E4136:K4136"/>
    <mergeCell ref="L4136:M4136"/>
    <mergeCell ref="N4136:O4136"/>
    <mergeCell ref="P4136:S4136"/>
    <mergeCell ref="T4136:U4136"/>
    <mergeCell ref="V4136:X4136"/>
    <mergeCell ref="E4135:K4135"/>
    <mergeCell ref="L4135:M4135"/>
    <mergeCell ref="N4135:O4135"/>
    <mergeCell ref="P4135:S4135"/>
    <mergeCell ref="T4135:U4135"/>
    <mergeCell ref="V4133:X4133"/>
    <mergeCell ref="E4134:K4134"/>
    <mergeCell ref="L4134:M4134"/>
    <mergeCell ref="N4134:O4134"/>
    <mergeCell ref="P4134:S4134"/>
    <mergeCell ref="T4134:U4134"/>
    <mergeCell ref="V4134:X4134"/>
    <mergeCell ref="E4133:K4133"/>
    <mergeCell ref="L4133:M4133"/>
    <mergeCell ref="N4133:O4133"/>
    <mergeCell ref="P4133:S4133"/>
    <mergeCell ref="T4133:U4133"/>
    <mergeCell ref="V4131:X4131"/>
    <mergeCell ref="E4132:K4132"/>
    <mergeCell ref="L4132:M4132"/>
    <mergeCell ref="N4132:O4132"/>
    <mergeCell ref="P4132:S4132"/>
    <mergeCell ref="T4132:U4132"/>
    <mergeCell ref="V4132:X4132"/>
    <mergeCell ref="E4131:K4131"/>
    <mergeCell ref="L4131:M4131"/>
    <mergeCell ref="N4131:O4131"/>
    <mergeCell ref="P4131:S4131"/>
    <mergeCell ref="T4131:U4131"/>
    <mergeCell ref="V4129:X4129"/>
    <mergeCell ref="E4130:K4130"/>
    <mergeCell ref="L4130:M4130"/>
    <mergeCell ref="N4130:O4130"/>
    <mergeCell ref="P4130:S4130"/>
    <mergeCell ref="T4130:U4130"/>
    <mergeCell ref="V4130:X4130"/>
    <mergeCell ref="E4129:K4129"/>
    <mergeCell ref="L4129:M4129"/>
    <mergeCell ref="N4129:O4129"/>
    <mergeCell ref="P4129:S4129"/>
    <mergeCell ref="T4129:U4129"/>
    <mergeCell ref="T4127:X4127"/>
    <mergeCell ref="E4128:K4128"/>
    <mergeCell ref="L4128:M4128"/>
    <mergeCell ref="N4128:O4128"/>
    <mergeCell ref="P4128:S4128"/>
    <mergeCell ref="T4128:U4128"/>
    <mergeCell ref="V4128:X4128"/>
    <mergeCell ref="C4110:G4110"/>
    <mergeCell ref="I4110:J4110"/>
    <mergeCell ref="M4110:N4110"/>
    <mergeCell ref="A4127:D4127"/>
    <mergeCell ref="E4127:M4127"/>
    <mergeCell ref="N4127:S4127"/>
    <mergeCell ref="A4113:X4113"/>
    <mergeCell ref="A4115:X4115"/>
    <mergeCell ref="F4117:R4117"/>
    <mergeCell ref="F4119:F4120"/>
    <mergeCell ref="U4120:X4121"/>
    <mergeCell ref="B4124:C4125"/>
    <mergeCell ref="F4124:I4125"/>
    <mergeCell ref="U4123:W4124"/>
    <mergeCell ref="V4107:X4107"/>
    <mergeCell ref="E4108:M4108"/>
    <mergeCell ref="N4108:S4108"/>
    <mergeCell ref="T4108:U4108"/>
    <mergeCell ref="V4108:X4108"/>
    <mergeCell ref="E4107:K4107"/>
    <mergeCell ref="L4107:M4107"/>
    <mergeCell ref="N4107:O4107"/>
    <mergeCell ref="P4107:S4107"/>
    <mergeCell ref="T4107:U4107"/>
    <mergeCell ref="V4105:X4105"/>
    <mergeCell ref="E4106:K4106"/>
    <mergeCell ref="L4106:M4106"/>
    <mergeCell ref="N4106:O4106"/>
    <mergeCell ref="P4106:S4106"/>
    <mergeCell ref="T4106:U4106"/>
    <mergeCell ref="V4106:X4106"/>
    <mergeCell ref="E4105:K4105"/>
    <mergeCell ref="L4105:M4105"/>
    <mergeCell ref="N4105:O4105"/>
    <mergeCell ref="P4105:S4105"/>
    <mergeCell ref="T4105:U4105"/>
    <mergeCell ref="V4103:X4103"/>
    <mergeCell ref="E4104:K4104"/>
    <mergeCell ref="L4104:M4104"/>
    <mergeCell ref="N4104:O4104"/>
    <mergeCell ref="P4104:S4104"/>
    <mergeCell ref="T4104:U4104"/>
    <mergeCell ref="V4104:X4104"/>
    <mergeCell ref="E4103:K4103"/>
    <mergeCell ref="L4103:M4103"/>
    <mergeCell ref="N4103:O4103"/>
    <mergeCell ref="P4103:S4103"/>
    <mergeCell ref="T4103:U4103"/>
    <mergeCell ref="V4101:X4101"/>
    <mergeCell ref="E4102:K4102"/>
    <mergeCell ref="L4102:M4102"/>
    <mergeCell ref="N4102:O4102"/>
    <mergeCell ref="P4102:S4102"/>
    <mergeCell ref="T4102:U4102"/>
    <mergeCell ref="V4102:X4102"/>
    <mergeCell ref="E4101:K4101"/>
    <mergeCell ref="L4101:M4101"/>
    <mergeCell ref="N4101:O4101"/>
    <mergeCell ref="P4101:S4101"/>
    <mergeCell ref="T4101:U4101"/>
    <mergeCell ref="V4099:X4099"/>
    <mergeCell ref="E4100:K4100"/>
    <mergeCell ref="L4100:M4100"/>
    <mergeCell ref="N4100:O4100"/>
    <mergeCell ref="P4100:S4100"/>
    <mergeCell ref="T4100:U4100"/>
    <mergeCell ref="V4100:X4100"/>
    <mergeCell ref="E4099:K4099"/>
    <mergeCell ref="L4099:M4099"/>
    <mergeCell ref="N4099:O4099"/>
    <mergeCell ref="P4099:S4099"/>
    <mergeCell ref="T4099:U4099"/>
    <mergeCell ref="V4097:X4097"/>
    <mergeCell ref="E4098:K4098"/>
    <mergeCell ref="L4098:M4098"/>
    <mergeCell ref="N4098:O4098"/>
    <mergeCell ref="P4098:S4098"/>
    <mergeCell ref="T4098:U4098"/>
    <mergeCell ref="V4098:X4098"/>
    <mergeCell ref="E4097:K4097"/>
    <mergeCell ref="L4097:M4097"/>
    <mergeCell ref="N4097:O4097"/>
    <mergeCell ref="P4097:S4097"/>
    <mergeCell ref="T4097:U4097"/>
    <mergeCell ref="A4095:D4095"/>
    <mergeCell ref="E4095:M4095"/>
    <mergeCell ref="N4095:S4095"/>
    <mergeCell ref="T4095:X4095"/>
    <mergeCell ref="E4096:K4096"/>
    <mergeCell ref="L4096:M4096"/>
    <mergeCell ref="N4096:O4096"/>
    <mergeCell ref="P4096:S4096"/>
    <mergeCell ref="T4096:U4096"/>
    <mergeCell ref="V4096:X4096"/>
    <mergeCell ref="V4093:X4093"/>
    <mergeCell ref="E4094:M4094"/>
    <mergeCell ref="N4094:S4094"/>
    <mergeCell ref="T4094:U4094"/>
    <mergeCell ref="V4094:X4094"/>
    <mergeCell ref="E4093:K4093"/>
    <mergeCell ref="L4093:M4093"/>
    <mergeCell ref="N4093:O4093"/>
    <mergeCell ref="P4093:S4093"/>
    <mergeCell ref="T4093:U4093"/>
    <mergeCell ref="V4091:X4091"/>
    <mergeCell ref="E4092:K4092"/>
    <mergeCell ref="L4092:M4092"/>
    <mergeCell ref="N4092:O4092"/>
    <mergeCell ref="P4092:S4092"/>
    <mergeCell ref="T4092:U4092"/>
    <mergeCell ref="V4092:X4092"/>
    <mergeCell ref="E4091:K4091"/>
    <mergeCell ref="L4091:M4091"/>
    <mergeCell ref="N4091:O4091"/>
    <mergeCell ref="P4091:S4091"/>
    <mergeCell ref="T4091:U4091"/>
    <mergeCell ref="V4089:X4089"/>
    <mergeCell ref="E4090:K4090"/>
    <mergeCell ref="L4090:M4090"/>
    <mergeCell ref="N4090:O4090"/>
    <mergeCell ref="P4090:S4090"/>
    <mergeCell ref="T4090:U4090"/>
    <mergeCell ref="V4090:X4090"/>
    <mergeCell ref="E4089:K4089"/>
    <mergeCell ref="L4089:M4089"/>
    <mergeCell ref="N4089:O4089"/>
    <mergeCell ref="P4089:S4089"/>
    <mergeCell ref="T4089:U4089"/>
    <mergeCell ref="V4087:X4087"/>
    <mergeCell ref="E4088:K4088"/>
    <mergeCell ref="L4088:M4088"/>
    <mergeCell ref="N4088:O4088"/>
    <mergeCell ref="P4088:S4088"/>
    <mergeCell ref="T4088:U4088"/>
    <mergeCell ref="V4088:X4088"/>
    <mergeCell ref="E4087:K4087"/>
    <mergeCell ref="L4087:M4087"/>
    <mergeCell ref="N4087:O4087"/>
    <mergeCell ref="P4087:S4087"/>
    <mergeCell ref="T4087:U4087"/>
    <mergeCell ref="V4085:X4085"/>
    <mergeCell ref="E4086:K4086"/>
    <mergeCell ref="L4086:M4086"/>
    <mergeCell ref="N4086:O4086"/>
    <mergeCell ref="P4086:S4086"/>
    <mergeCell ref="T4086:U4086"/>
    <mergeCell ref="V4086:X4086"/>
    <mergeCell ref="E4085:K4085"/>
    <mergeCell ref="L4085:M4085"/>
    <mergeCell ref="N4085:O4085"/>
    <mergeCell ref="P4085:S4085"/>
    <mergeCell ref="T4085:U4085"/>
    <mergeCell ref="V4083:X4083"/>
    <mergeCell ref="E4084:K4084"/>
    <mergeCell ref="L4084:M4084"/>
    <mergeCell ref="N4084:O4084"/>
    <mergeCell ref="P4084:S4084"/>
    <mergeCell ref="T4084:U4084"/>
    <mergeCell ref="V4084:X4084"/>
    <mergeCell ref="E4083:K4083"/>
    <mergeCell ref="L4083:M4083"/>
    <mergeCell ref="N4083:O4083"/>
    <mergeCell ref="P4083:S4083"/>
    <mergeCell ref="T4083:U4083"/>
    <mergeCell ref="T4081:X4081"/>
    <mergeCell ref="E4082:K4082"/>
    <mergeCell ref="L4082:M4082"/>
    <mergeCell ref="N4082:O4082"/>
    <mergeCell ref="P4082:S4082"/>
    <mergeCell ref="T4082:U4082"/>
    <mergeCell ref="V4082:X4082"/>
    <mergeCell ref="C4064:G4064"/>
    <mergeCell ref="I4064:J4064"/>
    <mergeCell ref="M4064:N4064"/>
    <mergeCell ref="A4081:D4081"/>
    <mergeCell ref="E4081:M4081"/>
    <mergeCell ref="N4081:S4081"/>
    <mergeCell ref="A4067:X4067"/>
    <mergeCell ref="A4069:X4069"/>
    <mergeCell ref="F4071:R4071"/>
    <mergeCell ref="F4073:F4074"/>
    <mergeCell ref="U4074:X4075"/>
    <mergeCell ref="B4078:C4079"/>
    <mergeCell ref="F4078:I4079"/>
    <mergeCell ref="U4077:W4078"/>
    <mergeCell ref="V4061:X4061"/>
    <mergeCell ref="E4062:M4062"/>
    <mergeCell ref="N4062:S4062"/>
    <mergeCell ref="T4062:U4062"/>
    <mergeCell ref="V4062:X4062"/>
    <mergeCell ref="E4061:K4061"/>
    <mergeCell ref="L4061:M4061"/>
    <mergeCell ref="N4061:O4061"/>
    <mergeCell ref="P4061:S4061"/>
    <mergeCell ref="T4061:U4061"/>
    <mergeCell ref="V4059:X4059"/>
    <mergeCell ref="E4060:K4060"/>
    <mergeCell ref="L4060:M4060"/>
    <mergeCell ref="N4060:O4060"/>
    <mergeCell ref="P4060:S4060"/>
    <mergeCell ref="T4060:U4060"/>
    <mergeCell ref="V4060:X4060"/>
    <mergeCell ref="E4059:K4059"/>
    <mergeCell ref="L4059:M4059"/>
    <mergeCell ref="N4059:O4059"/>
    <mergeCell ref="P4059:S4059"/>
    <mergeCell ref="T4059:U4059"/>
    <mergeCell ref="V4057:X4057"/>
    <mergeCell ref="E4058:K4058"/>
    <mergeCell ref="L4058:M4058"/>
    <mergeCell ref="N4058:O4058"/>
    <mergeCell ref="P4058:S4058"/>
    <mergeCell ref="T4058:U4058"/>
    <mergeCell ref="V4058:X4058"/>
    <mergeCell ref="E4057:K4057"/>
    <mergeCell ref="L4057:M4057"/>
    <mergeCell ref="N4057:O4057"/>
    <mergeCell ref="P4057:S4057"/>
    <mergeCell ref="T4057:U4057"/>
    <mergeCell ref="V4055:X4055"/>
    <mergeCell ref="E4056:K4056"/>
    <mergeCell ref="L4056:M4056"/>
    <mergeCell ref="N4056:O4056"/>
    <mergeCell ref="P4056:S4056"/>
    <mergeCell ref="T4056:U4056"/>
    <mergeCell ref="V4056:X4056"/>
    <mergeCell ref="E4055:K4055"/>
    <mergeCell ref="L4055:M4055"/>
    <mergeCell ref="N4055:O4055"/>
    <mergeCell ref="P4055:S4055"/>
    <mergeCell ref="T4055:U4055"/>
    <mergeCell ref="V4053:X4053"/>
    <mergeCell ref="E4054:K4054"/>
    <mergeCell ref="L4054:M4054"/>
    <mergeCell ref="N4054:O4054"/>
    <mergeCell ref="P4054:S4054"/>
    <mergeCell ref="T4054:U4054"/>
    <mergeCell ref="V4054:X4054"/>
    <mergeCell ref="E4053:K4053"/>
    <mergeCell ref="L4053:M4053"/>
    <mergeCell ref="N4053:O4053"/>
    <mergeCell ref="P4053:S4053"/>
    <mergeCell ref="T4053:U4053"/>
    <mergeCell ref="V4051:X4051"/>
    <mergeCell ref="E4052:K4052"/>
    <mergeCell ref="L4052:M4052"/>
    <mergeCell ref="N4052:O4052"/>
    <mergeCell ref="P4052:S4052"/>
    <mergeCell ref="T4052:U4052"/>
    <mergeCell ref="V4052:X4052"/>
    <mergeCell ref="E4051:K4051"/>
    <mergeCell ref="L4051:M4051"/>
    <mergeCell ref="N4051:O4051"/>
    <mergeCell ref="P4051:S4051"/>
    <mergeCell ref="T4051:U4051"/>
    <mergeCell ref="A4049:D4049"/>
    <mergeCell ref="E4049:M4049"/>
    <mergeCell ref="N4049:S4049"/>
    <mergeCell ref="T4049:X4049"/>
    <mergeCell ref="E4050:K4050"/>
    <mergeCell ref="L4050:M4050"/>
    <mergeCell ref="N4050:O4050"/>
    <mergeCell ref="P4050:S4050"/>
    <mergeCell ref="T4050:U4050"/>
    <mergeCell ref="V4050:X4050"/>
    <mergeCell ref="V4047:X4047"/>
    <mergeCell ref="E4048:M4048"/>
    <mergeCell ref="N4048:S4048"/>
    <mergeCell ref="T4048:U4048"/>
    <mergeCell ref="V4048:X4048"/>
    <mergeCell ref="E4047:K4047"/>
    <mergeCell ref="L4047:M4047"/>
    <mergeCell ref="N4047:O4047"/>
    <mergeCell ref="P4047:S4047"/>
    <mergeCell ref="T4047:U4047"/>
    <mergeCell ref="V4045:X4045"/>
    <mergeCell ref="E4046:K4046"/>
    <mergeCell ref="L4046:M4046"/>
    <mergeCell ref="N4046:O4046"/>
    <mergeCell ref="P4046:S4046"/>
    <mergeCell ref="T4046:U4046"/>
    <mergeCell ref="V4046:X4046"/>
    <mergeCell ref="E4045:K4045"/>
    <mergeCell ref="L4045:M4045"/>
    <mergeCell ref="N4045:O4045"/>
    <mergeCell ref="P4045:S4045"/>
    <mergeCell ref="T4045:U4045"/>
    <mergeCell ref="V4043:X4043"/>
    <mergeCell ref="E4044:K4044"/>
    <mergeCell ref="L4044:M4044"/>
    <mergeCell ref="N4044:O4044"/>
    <mergeCell ref="P4044:S4044"/>
    <mergeCell ref="T4044:U4044"/>
    <mergeCell ref="V4044:X4044"/>
    <mergeCell ref="E4043:K4043"/>
    <mergeCell ref="L4043:M4043"/>
    <mergeCell ref="N4043:O4043"/>
    <mergeCell ref="P4043:S4043"/>
    <mergeCell ref="T4043:U4043"/>
    <mergeCell ref="V4041:X4041"/>
    <mergeCell ref="E4042:K4042"/>
    <mergeCell ref="L4042:M4042"/>
    <mergeCell ref="N4042:O4042"/>
    <mergeCell ref="P4042:S4042"/>
    <mergeCell ref="T4042:U4042"/>
    <mergeCell ref="V4042:X4042"/>
    <mergeCell ref="E4041:K4041"/>
    <mergeCell ref="L4041:M4041"/>
    <mergeCell ref="N4041:O4041"/>
    <mergeCell ref="P4041:S4041"/>
    <mergeCell ref="T4041:U4041"/>
    <mergeCell ref="V4039:X4039"/>
    <mergeCell ref="E4040:K4040"/>
    <mergeCell ref="L4040:M4040"/>
    <mergeCell ref="N4040:O4040"/>
    <mergeCell ref="P4040:S4040"/>
    <mergeCell ref="T4040:U4040"/>
    <mergeCell ref="V4040:X4040"/>
    <mergeCell ref="E4039:K4039"/>
    <mergeCell ref="L4039:M4039"/>
    <mergeCell ref="N4039:O4039"/>
    <mergeCell ref="P4039:S4039"/>
    <mergeCell ref="T4039:U4039"/>
    <mergeCell ref="V4037:X4037"/>
    <mergeCell ref="E4038:K4038"/>
    <mergeCell ref="L4038:M4038"/>
    <mergeCell ref="N4038:O4038"/>
    <mergeCell ref="P4038:S4038"/>
    <mergeCell ref="T4038:U4038"/>
    <mergeCell ref="V4038:X4038"/>
    <mergeCell ref="E4037:K4037"/>
    <mergeCell ref="L4037:M4037"/>
    <mergeCell ref="N4037:O4037"/>
    <mergeCell ref="P4037:S4037"/>
    <mergeCell ref="T4037:U4037"/>
    <mergeCell ref="T4035:X4035"/>
    <mergeCell ref="E4036:K4036"/>
    <mergeCell ref="L4036:M4036"/>
    <mergeCell ref="N4036:O4036"/>
    <mergeCell ref="P4036:S4036"/>
    <mergeCell ref="T4036:U4036"/>
    <mergeCell ref="V4036:X4036"/>
    <mergeCell ref="C4018:G4018"/>
    <mergeCell ref="I4018:J4018"/>
    <mergeCell ref="M4018:N4018"/>
    <mergeCell ref="A4035:D4035"/>
    <mergeCell ref="E4035:M4035"/>
    <mergeCell ref="N4035:S4035"/>
    <mergeCell ref="A4021:X4021"/>
    <mergeCell ref="A4023:X4023"/>
    <mergeCell ref="F4025:R4025"/>
    <mergeCell ref="F4027:F4028"/>
    <mergeCell ref="U4028:X4029"/>
    <mergeCell ref="B4032:C4033"/>
    <mergeCell ref="F4032:I4033"/>
    <mergeCell ref="U4031:W4032"/>
    <mergeCell ref="V4015:X4015"/>
    <mergeCell ref="E4016:M4016"/>
    <mergeCell ref="N4016:S4016"/>
    <mergeCell ref="T4016:U4016"/>
    <mergeCell ref="V4016:X4016"/>
    <mergeCell ref="E4015:K4015"/>
    <mergeCell ref="L4015:M4015"/>
    <mergeCell ref="N4015:O4015"/>
    <mergeCell ref="P4015:S4015"/>
    <mergeCell ref="T4015:U4015"/>
    <mergeCell ref="V4013:X4013"/>
    <mergeCell ref="E4014:K4014"/>
    <mergeCell ref="L4014:M4014"/>
    <mergeCell ref="N4014:O4014"/>
    <mergeCell ref="P4014:S4014"/>
    <mergeCell ref="T4014:U4014"/>
    <mergeCell ref="V4014:X4014"/>
    <mergeCell ref="E4013:K4013"/>
    <mergeCell ref="L4013:M4013"/>
    <mergeCell ref="N4013:O4013"/>
    <mergeCell ref="P4013:S4013"/>
    <mergeCell ref="T4013:U4013"/>
    <mergeCell ref="V4011:X4011"/>
    <mergeCell ref="E4012:K4012"/>
    <mergeCell ref="L4012:M4012"/>
    <mergeCell ref="N4012:O4012"/>
    <mergeCell ref="P4012:S4012"/>
    <mergeCell ref="T4012:U4012"/>
    <mergeCell ref="V4012:X4012"/>
    <mergeCell ref="E4011:K4011"/>
    <mergeCell ref="L4011:M4011"/>
    <mergeCell ref="N4011:O4011"/>
    <mergeCell ref="P4011:S4011"/>
    <mergeCell ref="T4011:U4011"/>
    <mergeCell ref="V4009:X4009"/>
    <mergeCell ref="E4010:K4010"/>
    <mergeCell ref="L4010:M4010"/>
    <mergeCell ref="N4010:O4010"/>
    <mergeCell ref="P4010:S4010"/>
    <mergeCell ref="T4010:U4010"/>
    <mergeCell ref="V4010:X4010"/>
    <mergeCell ref="E4009:K4009"/>
    <mergeCell ref="L4009:M4009"/>
    <mergeCell ref="N4009:O4009"/>
    <mergeCell ref="P4009:S4009"/>
    <mergeCell ref="T4009:U4009"/>
    <mergeCell ref="V4007:X4007"/>
    <mergeCell ref="E4008:K4008"/>
    <mergeCell ref="L4008:M4008"/>
    <mergeCell ref="N4008:O4008"/>
    <mergeCell ref="P4008:S4008"/>
    <mergeCell ref="T4008:U4008"/>
    <mergeCell ref="V4008:X4008"/>
    <mergeCell ref="E4007:K4007"/>
    <mergeCell ref="L4007:M4007"/>
    <mergeCell ref="N4007:O4007"/>
    <mergeCell ref="P4007:S4007"/>
    <mergeCell ref="T4007:U4007"/>
    <mergeCell ref="V4005:X4005"/>
    <mergeCell ref="E4006:K4006"/>
    <mergeCell ref="L4006:M4006"/>
    <mergeCell ref="N4006:O4006"/>
    <mergeCell ref="P4006:S4006"/>
    <mergeCell ref="T4006:U4006"/>
    <mergeCell ref="V4006:X4006"/>
    <mergeCell ref="E4005:K4005"/>
    <mergeCell ref="L4005:M4005"/>
    <mergeCell ref="N4005:O4005"/>
    <mergeCell ref="P4005:S4005"/>
    <mergeCell ref="T4005:U4005"/>
    <mergeCell ref="A4003:D4003"/>
    <mergeCell ref="E4003:M4003"/>
    <mergeCell ref="N4003:S4003"/>
    <mergeCell ref="T4003:X4003"/>
    <mergeCell ref="E4004:K4004"/>
    <mergeCell ref="L4004:M4004"/>
    <mergeCell ref="N4004:O4004"/>
    <mergeCell ref="P4004:S4004"/>
    <mergeCell ref="T4004:U4004"/>
    <mergeCell ref="V4004:X4004"/>
    <mergeCell ref="V4001:X4001"/>
    <mergeCell ref="E4002:M4002"/>
    <mergeCell ref="N4002:S4002"/>
    <mergeCell ref="T4002:U4002"/>
    <mergeCell ref="V4002:X4002"/>
    <mergeCell ref="E4001:K4001"/>
    <mergeCell ref="L4001:M4001"/>
    <mergeCell ref="N4001:O4001"/>
    <mergeCell ref="P4001:S4001"/>
    <mergeCell ref="T4001:U4001"/>
    <mergeCell ref="V3999:X3999"/>
    <mergeCell ref="E4000:K4000"/>
    <mergeCell ref="L4000:M4000"/>
    <mergeCell ref="N4000:O4000"/>
    <mergeCell ref="P4000:S4000"/>
    <mergeCell ref="T4000:U4000"/>
    <mergeCell ref="V4000:X4000"/>
    <mergeCell ref="E3999:K3999"/>
    <mergeCell ref="L3999:M3999"/>
    <mergeCell ref="N3999:O3999"/>
    <mergeCell ref="P3999:S3999"/>
    <mergeCell ref="T3999:U3999"/>
    <mergeCell ref="V3997:X3997"/>
    <mergeCell ref="E3998:K3998"/>
    <mergeCell ref="L3998:M3998"/>
    <mergeCell ref="N3998:O3998"/>
    <mergeCell ref="P3998:S3998"/>
    <mergeCell ref="T3998:U3998"/>
    <mergeCell ref="V3998:X3998"/>
    <mergeCell ref="E3997:K3997"/>
    <mergeCell ref="L3997:M3997"/>
    <mergeCell ref="N3997:O3997"/>
    <mergeCell ref="P3997:S3997"/>
    <mergeCell ref="T3997:U3997"/>
    <mergeCell ref="V3995:X3995"/>
    <mergeCell ref="E3996:K3996"/>
    <mergeCell ref="L3996:M3996"/>
    <mergeCell ref="N3996:O3996"/>
    <mergeCell ref="P3996:S3996"/>
    <mergeCell ref="T3996:U3996"/>
    <mergeCell ref="V3996:X3996"/>
    <mergeCell ref="E3995:K3995"/>
    <mergeCell ref="L3995:M3995"/>
    <mergeCell ref="N3995:O3995"/>
    <mergeCell ref="P3995:S3995"/>
    <mergeCell ref="T3995:U3995"/>
    <mergeCell ref="V3993:X3993"/>
    <mergeCell ref="E3994:K3994"/>
    <mergeCell ref="L3994:M3994"/>
    <mergeCell ref="N3994:O3994"/>
    <mergeCell ref="P3994:S3994"/>
    <mergeCell ref="T3994:U3994"/>
    <mergeCell ref="V3994:X3994"/>
    <mergeCell ref="E3993:K3993"/>
    <mergeCell ref="L3993:M3993"/>
    <mergeCell ref="N3993:O3993"/>
    <mergeCell ref="P3993:S3993"/>
    <mergeCell ref="T3993:U3993"/>
    <mergeCell ref="V3991:X3991"/>
    <mergeCell ref="E3992:K3992"/>
    <mergeCell ref="L3992:M3992"/>
    <mergeCell ref="N3992:O3992"/>
    <mergeCell ref="P3992:S3992"/>
    <mergeCell ref="T3992:U3992"/>
    <mergeCell ref="V3992:X3992"/>
    <mergeCell ref="E3991:K3991"/>
    <mergeCell ref="L3991:M3991"/>
    <mergeCell ref="N3991:O3991"/>
    <mergeCell ref="P3991:S3991"/>
    <mergeCell ref="T3991:U3991"/>
    <mergeCell ref="T3989:X3989"/>
    <mergeCell ref="E3990:K3990"/>
    <mergeCell ref="L3990:M3990"/>
    <mergeCell ref="N3990:O3990"/>
    <mergeCell ref="P3990:S3990"/>
    <mergeCell ref="T3990:U3990"/>
    <mergeCell ref="V3990:X3990"/>
    <mergeCell ref="C3972:G3972"/>
    <mergeCell ref="I3972:J3972"/>
    <mergeCell ref="M3972:N3972"/>
    <mergeCell ref="A3989:D3989"/>
    <mergeCell ref="E3989:M3989"/>
    <mergeCell ref="N3989:S3989"/>
    <mergeCell ref="A3975:X3975"/>
    <mergeCell ref="A3977:X3977"/>
    <mergeCell ref="F3979:R3979"/>
    <mergeCell ref="F3981:F3982"/>
    <mergeCell ref="U3982:X3983"/>
    <mergeCell ref="B3986:C3987"/>
    <mergeCell ref="F3986:I3987"/>
    <mergeCell ref="U3985:W3986"/>
    <mergeCell ref="V3969:X3969"/>
    <mergeCell ref="E3970:M3970"/>
    <mergeCell ref="N3970:S3970"/>
    <mergeCell ref="T3970:U3970"/>
    <mergeCell ref="V3970:X3970"/>
    <mergeCell ref="E3969:K3969"/>
    <mergeCell ref="L3969:M3969"/>
    <mergeCell ref="N3969:O3969"/>
    <mergeCell ref="P3969:S3969"/>
    <mergeCell ref="T3969:U3969"/>
    <mergeCell ref="V3967:X3967"/>
    <mergeCell ref="E3968:K3968"/>
    <mergeCell ref="L3968:M3968"/>
    <mergeCell ref="N3968:O3968"/>
    <mergeCell ref="P3968:S3968"/>
    <mergeCell ref="T3968:U3968"/>
    <mergeCell ref="V3968:X3968"/>
    <mergeCell ref="E3967:K3967"/>
    <mergeCell ref="L3967:M3967"/>
    <mergeCell ref="N3967:O3967"/>
    <mergeCell ref="P3967:S3967"/>
    <mergeCell ref="T3967:U3967"/>
    <mergeCell ref="V3965:X3965"/>
    <mergeCell ref="E3966:K3966"/>
    <mergeCell ref="L3966:M3966"/>
    <mergeCell ref="N3966:O3966"/>
    <mergeCell ref="P3966:S3966"/>
    <mergeCell ref="T3966:U3966"/>
    <mergeCell ref="V3966:X3966"/>
    <mergeCell ref="E3965:K3965"/>
    <mergeCell ref="L3965:M3965"/>
    <mergeCell ref="N3965:O3965"/>
    <mergeCell ref="P3965:S3965"/>
    <mergeCell ref="T3965:U3965"/>
    <mergeCell ref="V3963:X3963"/>
    <mergeCell ref="E3964:K3964"/>
    <mergeCell ref="L3964:M3964"/>
    <mergeCell ref="N3964:O3964"/>
    <mergeCell ref="P3964:S3964"/>
    <mergeCell ref="T3964:U3964"/>
    <mergeCell ref="V3964:X3964"/>
    <mergeCell ref="E3963:K3963"/>
    <mergeCell ref="L3963:M3963"/>
    <mergeCell ref="N3963:O3963"/>
    <mergeCell ref="P3963:S3963"/>
    <mergeCell ref="T3963:U3963"/>
    <mergeCell ref="V3961:X3961"/>
    <mergeCell ref="E3962:K3962"/>
    <mergeCell ref="L3962:M3962"/>
    <mergeCell ref="N3962:O3962"/>
    <mergeCell ref="P3962:S3962"/>
    <mergeCell ref="T3962:U3962"/>
    <mergeCell ref="V3962:X3962"/>
    <mergeCell ref="E3961:K3961"/>
    <mergeCell ref="L3961:M3961"/>
    <mergeCell ref="N3961:O3961"/>
    <mergeCell ref="P3961:S3961"/>
    <mergeCell ref="T3961:U3961"/>
    <mergeCell ref="V3959:X3959"/>
    <mergeCell ref="E3960:K3960"/>
    <mergeCell ref="L3960:M3960"/>
    <mergeCell ref="N3960:O3960"/>
    <mergeCell ref="P3960:S3960"/>
    <mergeCell ref="T3960:U3960"/>
    <mergeCell ref="V3960:X3960"/>
    <mergeCell ref="E3959:K3959"/>
    <mergeCell ref="L3959:M3959"/>
    <mergeCell ref="N3959:O3959"/>
    <mergeCell ref="P3959:S3959"/>
    <mergeCell ref="T3959:U3959"/>
    <mergeCell ref="A3957:D3957"/>
    <mergeCell ref="E3957:M3957"/>
    <mergeCell ref="N3957:S3957"/>
    <mergeCell ref="T3957:X3957"/>
    <mergeCell ref="E3958:K3958"/>
    <mergeCell ref="L3958:M3958"/>
    <mergeCell ref="N3958:O3958"/>
    <mergeCell ref="P3958:S3958"/>
    <mergeCell ref="T3958:U3958"/>
    <mergeCell ref="V3958:X3958"/>
    <mergeCell ref="V3955:X3955"/>
    <mergeCell ref="E3956:M3956"/>
    <mergeCell ref="N3956:S3956"/>
    <mergeCell ref="T3956:U3956"/>
    <mergeCell ref="V3956:X3956"/>
    <mergeCell ref="E3955:K3955"/>
    <mergeCell ref="L3955:M3955"/>
    <mergeCell ref="N3955:O3955"/>
    <mergeCell ref="P3955:S3955"/>
    <mergeCell ref="T3955:U3955"/>
    <mergeCell ref="V3953:X3953"/>
    <mergeCell ref="E3954:K3954"/>
    <mergeCell ref="L3954:M3954"/>
    <mergeCell ref="N3954:O3954"/>
    <mergeCell ref="P3954:S3954"/>
    <mergeCell ref="T3954:U3954"/>
    <mergeCell ref="V3954:X3954"/>
    <mergeCell ref="E3953:K3953"/>
    <mergeCell ref="L3953:M3953"/>
    <mergeCell ref="N3953:O3953"/>
    <mergeCell ref="P3953:S3953"/>
    <mergeCell ref="T3953:U3953"/>
    <mergeCell ref="V3951:X3951"/>
    <mergeCell ref="E3952:K3952"/>
    <mergeCell ref="L3952:M3952"/>
    <mergeCell ref="N3952:O3952"/>
    <mergeCell ref="P3952:S3952"/>
    <mergeCell ref="T3952:U3952"/>
    <mergeCell ref="V3952:X3952"/>
    <mergeCell ref="E3951:K3951"/>
    <mergeCell ref="L3951:M3951"/>
    <mergeCell ref="N3951:O3951"/>
    <mergeCell ref="P3951:S3951"/>
    <mergeCell ref="T3951:U3951"/>
    <mergeCell ref="V3949:X3949"/>
    <mergeCell ref="E3950:K3950"/>
    <mergeCell ref="L3950:M3950"/>
    <mergeCell ref="N3950:O3950"/>
    <mergeCell ref="P3950:S3950"/>
    <mergeCell ref="T3950:U3950"/>
    <mergeCell ref="V3950:X3950"/>
    <mergeCell ref="E3949:K3949"/>
    <mergeCell ref="L3949:M3949"/>
    <mergeCell ref="N3949:O3949"/>
    <mergeCell ref="P3949:S3949"/>
    <mergeCell ref="T3949:U3949"/>
    <mergeCell ref="V3947:X3947"/>
    <mergeCell ref="E3948:K3948"/>
    <mergeCell ref="L3948:M3948"/>
    <mergeCell ref="N3948:O3948"/>
    <mergeCell ref="P3948:S3948"/>
    <mergeCell ref="T3948:U3948"/>
    <mergeCell ref="V3948:X3948"/>
    <mergeCell ref="E3947:K3947"/>
    <mergeCell ref="L3947:M3947"/>
    <mergeCell ref="N3947:O3947"/>
    <mergeCell ref="P3947:S3947"/>
    <mergeCell ref="T3947:U3947"/>
    <mergeCell ref="V3945:X3945"/>
    <mergeCell ref="E3946:K3946"/>
    <mergeCell ref="L3946:M3946"/>
    <mergeCell ref="N3946:O3946"/>
    <mergeCell ref="P3946:S3946"/>
    <mergeCell ref="T3946:U3946"/>
    <mergeCell ref="V3946:X3946"/>
    <mergeCell ref="E3945:K3945"/>
    <mergeCell ref="L3945:M3945"/>
    <mergeCell ref="N3945:O3945"/>
    <mergeCell ref="P3945:S3945"/>
    <mergeCell ref="T3945:U3945"/>
    <mergeCell ref="T3943:X3943"/>
    <mergeCell ref="E3944:K3944"/>
    <mergeCell ref="L3944:M3944"/>
    <mergeCell ref="N3944:O3944"/>
    <mergeCell ref="P3944:S3944"/>
    <mergeCell ref="T3944:U3944"/>
    <mergeCell ref="V3944:X3944"/>
    <mergeCell ref="C3926:G3926"/>
    <mergeCell ref="I3926:J3926"/>
    <mergeCell ref="M3926:N3926"/>
    <mergeCell ref="A3943:D3943"/>
    <mergeCell ref="E3943:M3943"/>
    <mergeCell ref="N3943:S3943"/>
    <mergeCell ref="A3929:X3929"/>
    <mergeCell ref="A3931:X3931"/>
    <mergeCell ref="F3933:R3933"/>
    <mergeCell ref="F3935:F3936"/>
    <mergeCell ref="U3936:X3937"/>
    <mergeCell ref="B3940:C3941"/>
    <mergeCell ref="F3940:I3941"/>
    <mergeCell ref="U3939:W3940"/>
    <mergeCell ref="V3923:X3923"/>
    <mergeCell ref="E3924:M3924"/>
    <mergeCell ref="N3924:S3924"/>
    <mergeCell ref="T3924:U3924"/>
    <mergeCell ref="V3924:X3924"/>
    <mergeCell ref="E3923:K3923"/>
    <mergeCell ref="L3923:M3923"/>
    <mergeCell ref="N3923:O3923"/>
    <mergeCell ref="P3923:S3923"/>
    <mergeCell ref="T3923:U3923"/>
    <mergeCell ref="V3921:X3921"/>
    <mergeCell ref="E3922:K3922"/>
    <mergeCell ref="L3922:M3922"/>
    <mergeCell ref="N3922:O3922"/>
    <mergeCell ref="P3922:S3922"/>
    <mergeCell ref="T3922:U3922"/>
    <mergeCell ref="V3922:X3922"/>
    <mergeCell ref="E3921:K3921"/>
    <mergeCell ref="L3921:M3921"/>
    <mergeCell ref="N3921:O3921"/>
    <mergeCell ref="P3921:S3921"/>
    <mergeCell ref="T3921:U3921"/>
    <mergeCell ref="V3919:X3919"/>
    <mergeCell ref="E3920:K3920"/>
    <mergeCell ref="L3920:M3920"/>
    <mergeCell ref="N3920:O3920"/>
    <mergeCell ref="P3920:S3920"/>
    <mergeCell ref="T3920:U3920"/>
    <mergeCell ref="V3920:X3920"/>
    <mergeCell ref="E3919:K3919"/>
    <mergeCell ref="L3919:M3919"/>
    <mergeCell ref="N3919:O3919"/>
    <mergeCell ref="P3919:S3919"/>
    <mergeCell ref="T3919:U3919"/>
    <mergeCell ref="V3917:X3917"/>
    <mergeCell ref="E3918:K3918"/>
    <mergeCell ref="L3918:M3918"/>
    <mergeCell ref="N3918:O3918"/>
    <mergeCell ref="P3918:S3918"/>
    <mergeCell ref="T3918:U3918"/>
    <mergeCell ref="V3918:X3918"/>
    <mergeCell ref="E3917:K3917"/>
    <mergeCell ref="L3917:M3917"/>
    <mergeCell ref="N3917:O3917"/>
    <mergeCell ref="P3917:S3917"/>
    <mergeCell ref="T3917:U3917"/>
    <mergeCell ref="V3915:X3915"/>
    <mergeCell ref="E3916:K3916"/>
    <mergeCell ref="L3916:M3916"/>
    <mergeCell ref="N3916:O3916"/>
    <mergeCell ref="P3916:S3916"/>
    <mergeCell ref="T3916:U3916"/>
    <mergeCell ref="V3916:X3916"/>
    <mergeCell ref="E3915:K3915"/>
    <mergeCell ref="L3915:M3915"/>
    <mergeCell ref="N3915:O3915"/>
    <mergeCell ref="P3915:S3915"/>
    <mergeCell ref="T3915:U3915"/>
    <mergeCell ref="V3913:X3913"/>
    <mergeCell ref="E3914:K3914"/>
    <mergeCell ref="L3914:M3914"/>
    <mergeCell ref="N3914:O3914"/>
    <mergeCell ref="P3914:S3914"/>
    <mergeCell ref="T3914:U3914"/>
    <mergeCell ref="V3914:X3914"/>
    <mergeCell ref="E3913:K3913"/>
    <mergeCell ref="L3913:M3913"/>
    <mergeCell ref="N3913:O3913"/>
    <mergeCell ref="P3913:S3913"/>
    <mergeCell ref="T3913:U3913"/>
    <mergeCell ref="A3911:D3911"/>
    <mergeCell ref="E3911:M3911"/>
    <mergeCell ref="N3911:S3911"/>
    <mergeCell ref="T3911:X3911"/>
    <mergeCell ref="E3912:K3912"/>
    <mergeCell ref="L3912:M3912"/>
    <mergeCell ref="N3912:O3912"/>
    <mergeCell ref="P3912:S3912"/>
    <mergeCell ref="T3912:U3912"/>
    <mergeCell ref="V3912:X3912"/>
    <mergeCell ref="V3909:X3909"/>
    <mergeCell ref="E3910:M3910"/>
    <mergeCell ref="N3910:S3910"/>
    <mergeCell ref="T3910:U3910"/>
    <mergeCell ref="V3910:X3910"/>
    <mergeCell ref="E3909:K3909"/>
    <mergeCell ref="L3909:M3909"/>
    <mergeCell ref="N3909:O3909"/>
    <mergeCell ref="P3909:S3909"/>
    <mergeCell ref="T3909:U3909"/>
    <mergeCell ref="V3907:X3907"/>
    <mergeCell ref="E3908:K3908"/>
    <mergeCell ref="L3908:M3908"/>
    <mergeCell ref="N3908:O3908"/>
    <mergeCell ref="P3908:S3908"/>
    <mergeCell ref="T3908:U3908"/>
    <mergeCell ref="V3908:X3908"/>
    <mergeCell ref="E3907:K3907"/>
    <mergeCell ref="L3907:M3907"/>
    <mergeCell ref="N3907:O3907"/>
    <mergeCell ref="P3907:S3907"/>
    <mergeCell ref="T3907:U3907"/>
    <mergeCell ref="V3905:X3905"/>
    <mergeCell ref="E3906:K3906"/>
    <mergeCell ref="L3906:M3906"/>
    <mergeCell ref="N3906:O3906"/>
    <mergeCell ref="P3906:S3906"/>
    <mergeCell ref="T3906:U3906"/>
    <mergeCell ref="V3906:X3906"/>
    <mergeCell ref="E3905:K3905"/>
    <mergeCell ref="L3905:M3905"/>
    <mergeCell ref="N3905:O3905"/>
    <mergeCell ref="P3905:S3905"/>
    <mergeCell ref="T3905:U3905"/>
    <mergeCell ref="V3903:X3903"/>
    <mergeCell ref="E3904:K3904"/>
    <mergeCell ref="L3904:M3904"/>
    <mergeCell ref="N3904:O3904"/>
    <mergeCell ref="P3904:S3904"/>
    <mergeCell ref="T3904:U3904"/>
    <mergeCell ref="V3904:X3904"/>
    <mergeCell ref="E3903:K3903"/>
    <mergeCell ref="L3903:M3903"/>
    <mergeCell ref="N3903:O3903"/>
    <mergeCell ref="P3903:S3903"/>
    <mergeCell ref="T3903:U3903"/>
    <mergeCell ref="V3901:X3901"/>
    <mergeCell ref="E3902:K3902"/>
    <mergeCell ref="L3902:M3902"/>
    <mergeCell ref="N3902:O3902"/>
    <mergeCell ref="P3902:S3902"/>
    <mergeCell ref="T3902:U3902"/>
    <mergeCell ref="V3902:X3902"/>
    <mergeCell ref="E3901:K3901"/>
    <mergeCell ref="L3901:M3901"/>
    <mergeCell ref="N3901:O3901"/>
    <mergeCell ref="P3901:S3901"/>
    <mergeCell ref="T3901:U3901"/>
    <mergeCell ref="V3899:X3899"/>
    <mergeCell ref="E3900:K3900"/>
    <mergeCell ref="L3900:M3900"/>
    <mergeCell ref="N3900:O3900"/>
    <mergeCell ref="P3900:S3900"/>
    <mergeCell ref="T3900:U3900"/>
    <mergeCell ref="V3900:X3900"/>
    <mergeCell ref="E3899:K3899"/>
    <mergeCell ref="L3899:M3899"/>
    <mergeCell ref="N3899:O3899"/>
    <mergeCell ref="P3899:S3899"/>
    <mergeCell ref="T3899:U3899"/>
    <mergeCell ref="T3897:X3897"/>
    <mergeCell ref="E3898:K3898"/>
    <mergeCell ref="L3898:M3898"/>
    <mergeCell ref="N3898:O3898"/>
    <mergeCell ref="P3898:S3898"/>
    <mergeCell ref="T3898:U3898"/>
    <mergeCell ref="V3898:X3898"/>
    <mergeCell ref="C3880:G3880"/>
    <mergeCell ref="I3880:J3880"/>
    <mergeCell ref="M3880:N3880"/>
    <mergeCell ref="A3897:D3897"/>
    <mergeCell ref="E3897:M3897"/>
    <mergeCell ref="N3897:S3897"/>
    <mergeCell ref="A3883:X3883"/>
    <mergeCell ref="A3885:X3885"/>
    <mergeCell ref="F3887:R3887"/>
    <mergeCell ref="F3889:F3890"/>
    <mergeCell ref="U3890:X3891"/>
    <mergeCell ref="B3894:C3895"/>
    <mergeCell ref="F3894:I3895"/>
    <mergeCell ref="U3893:W3894"/>
    <mergeCell ref="V3877:X3877"/>
    <mergeCell ref="E3878:M3878"/>
    <mergeCell ref="N3878:S3878"/>
    <mergeCell ref="T3878:U3878"/>
    <mergeCell ref="V3878:X3878"/>
    <mergeCell ref="E3877:K3877"/>
    <mergeCell ref="L3877:M3877"/>
    <mergeCell ref="N3877:O3877"/>
    <mergeCell ref="P3877:S3877"/>
    <mergeCell ref="T3877:U3877"/>
    <mergeCell ref="V3875:X3875"/>
    <mergeCell ref="E3876:K3876"/>
    <mergeCell ref="L3876:M3876"/>
    <mergeCell ref="N3876:O3876"/>
    <mergeCell ref="P3876:S3876"/>
    <mergeCell ref="T3876:U3876"/>
    <mergeCell ref="V3876:X3876"/>
    <mergeCell ref="E3875:K3875"/>
    <mergeCell ref="L3875:M3875"/>
    <mergeCell ref="N3875:O3875"/>
    <mergeCell ref="P3875:S3875"/>
    <mergeCell ref="T3875:U3875"/>
    <mergeCell ref="V3873:X3873"/>
    <mergeCell ref="E3874:K3874"/>
    <mergeCell ref="L3874:M3874"/>
    <mergeCell ref="N3874:O3874"/>
    <mergeCell ref="P3874:S3874"/>
    <mergeCell ref="T3874:U3874"/>
    <mergeCell ref="V3874:X3874"/>
    <mergeCell ref="E3873:K3873"/>
    <mergeCell ref="L3873:M3873"/>
    <mergeCell ref="N3873:O3873"/>
    <mergeCell ref="P3873:S3873"/>
    <mergeCell ref="T3873:U3873"/>
    <mergeCell ref="V3871:X3871"/>
    <mergeCell ref="E3872:K3872"/>
    <mergeCell ref="L3872:M3872"/>
    <mergeCell ref="N3872:O3872"/>
    <mergeCell ref="P3872:S3872"/>
    <mergeCell ref="T3872:U3872"/>
    <mergeCell ref="V3872:X3872"/>
    <mergeCell ref="E3871:K3871"/>
    <mergeCell ref="L3871:M3871"/>
    <mergeCell ref="N3871:O3871"/>
    <mergeCell ref="P3871:S3871"/>
    <mergeCell ref="T3871:U3871"/>
    <mergeCell ref="V3869:X3869"/>
    <mergeCell ref="E3870:K3870"/>
    <mergeCell ref="L3870:M3870"/>
    <mergeCell ref="N3870:O3870"/>
    <mergeCell ref="P3870:S3870"/>
    <mergeCell ref="T3870:U3870"/>
    <mergeCell ref="V3870:X3870"/>
    <mergeCell ref="E3869:K3869"/>
    <mergeCell ref="L3869:M3869"/>
    <mergeCell ref="N3869:O3869"/>
    <mergeCell ref="P3869:S3869"/>
    <mergeCell ref="T3869:U3869"/>
    <mergeCell ref="V3867:X3867"/>
    <mergeCell ref="E3868:K3868"/>
    <mergeCell ref="L3868:M3868"/>
    <mergeCell ref="N3868:O3868"/>
    <mergeCell ref="P3868:S3868"/>
    <mergeCell ref="T3868:U3868"/>
    <mergeCell ref="V3868:X3868"/>
    <mergeCell ref="E3867:K3867"/>
    <mergeCell ref="L3867:M3867"/>
    <mergeCell ref="N3867:O3867"/>
    <mergeCell ref="P3867:S3867"/>
    <mergeCell ref="T3867:U3867"/>
    <mergeCell ref="A3865:D3865"/>
    <mergeCell ref="E3865:M3865"/>
    <mergeCell ref="N3865:S3865"/>
    <mergeCell ref="T3865:X3865"/>
    <mergeCell ref="E3866:K3866"/>
    <mergeCell ref="L3866:M3866"/>
    <mergeCell ref="N3866:O3866"/>
    <mergeCell ref="P3866:S3866"/>
    <mergeCell ref="T3866:U3866"/>
    <mergeCell ref="V3866:X3866"/>
    <mergeCell ref="V3863:X3863"/>
    <mergeCell ref="E3864:M3864"/>
    <mergeCell ref="N3864:S3864"/>
    <mergeCell ref="T3864:U3864"/>
    <mergeCell ref="V3864:X3864"/>
    <mergeCell ref="E3863:K3863"/>
    <mergeCell ref="L3863:M3863"/>
    <mergeCell ref="N3863:O3863"/>
    <mergeCell ref="P3863:S3863"/>
    <mergeCell ref="T3863:U3863"/>
    <mergeCell ref="V3861:X3861"/>
    <mergeCell ref="E3862:K3862"/>
    <mergeCell ref="L3862:M3862"/>
    <mergeCell ref="N3862:O3862"/>
    <mergeCell ref="P3862:S3862"/>
    <mergeCell ref="T3862:U3862"/>
    <mergeCell ref="V3862:X3862"/>
    <mergeCell ref="E3861:K3861"/>
    <mergeCell ref="L3861:M3861"/>
    <mergeCell ref="N3861:O3861"/>
    <mergeCell ref="P3861:S3861"/>
    <mergeCell ref="T3861:U3861"/>
    <mergeCell ref="V3859:X3859"/>
    <mergeCell ref="E3860:K3860"/>
    <mergeCell ref="L3860:M3860"/>
    <mergeCell ref="N3860:O3860"/>
    <mergeCell ref="P3860:S3860"/>
    <mergeCell ref="T3860:U3860"/>
    <mergeCell ref="V3860:X3860"/>
    <mergeCell ref="E3859:K3859"/>
    <mergeCell ref="L3859:M3859"/>
    <mergeCell ref="N3859:O3859"/>
    <mergeCell ref="P3859:S3859"/>
    <mergeCell ref="T3859:U3859"/>
    <mergeCell ref="V3857:X3857"/>
    <mergeCell ref="E3858:K3858"/>
    <mergeCell ref="L3858:M3858"/>
    <mergeCell ref="N3858:O3858"/>
    <mergeCell ref="P3858:S3858"/>
    <mergeCell ref="T3858:U3858"/>
    <mergeCell ref="V3858:X3858"/>
    <mergeCell ref="E3857:K3857"/>
    <mergeCell ref="L3857:M3857"/>
    <mergeCell ref="N3857:O3857"/>
    <mergeCell ref="P3857:S3857"/>
    <mergeCell ref="T3857:U3857"/>
    <mergeCell ref="V3855:X3855"/>
    <mergeCell ref="E3856:K3856"/>
    <mergeCell ref="L3856:M3856"/>
    <mergeCell ref="N3856:O3856"/>
    <mergeCell ref="P3856:S3856"/>
    <mergeCell ref="T3856:U3856"/>
    <mergeCell ref="V3856:X3856"/>
    <mergeCell ref="E3855:K3855"/>
    <mergeCell ref="L3855:M3855"/>
    <mergeCell ref="N3855:O3855"/>
    <mergeCell ref="P3855:S3855"/>
    <mergeCell ref="T3855:U3855"/>
    <mergeCell ref="V3853:X3853"/>
    <mergeCell ref="E3854:K3854"/>
    <mergeCell ref="L3854:M3854"/>
    <mergeCell ref="N3854:O3854"/>
    <mergeCell ref="P3854:S3854"/>
    <mergeCell ref="T3854:U3854"/>
    <mergeCell ref="V3854:X3854"/>
    <mergeCell ref="E3853:K3853"/>
    <mergeCell ref="L3853:M3853"/>
    <mergeCell ref="N3853:O3853"/>
    <mergeCell ref="P3853:S3853"/>
    <mergeCell ref="T3853:U3853"/>
    <mergeCell ref="T3851:X3851"/>
    <mergeCell ref="E3852:K3852"/>
    <mergeCell ref="L3852:M3852"/>
    <mergeCell ref="N3852:O3852"/>
    <mergeCell ref="P3852:S3852"/>
    <mergeCell ref="T3852:U3852"/>
    <mergeCell ref="V3852:X3852"/>
    <mergeCell ref="C3834:G3834"/>
    <mergeCell ref="I3834:J3834"/>
    <mergeCell ref="M3834:N3834"/>
    <mergeCell ref="A3851:D3851"/>
    <mergeCell ref="E3851:M3851"/>
    <mergeCell ref="N3851:S3851"/>
    <mergeCell ref="A3837:X3837"/>
    <mergeCell ref="A3839:X3839"/>
    <mergeCell ref="F3841:R3841"/>
    <mergeCell ref="F3843:F3844"/>
    <mergeCell ref="U3844:X3845"/>
    <mergeCell ref="B3848:C3849"/>
    <mergeCell ref="F3848:I3849"/>
    <mergeCell ref="U3847:W3848"/>
    <mergeCell ref="V3831:X3831"/>
    <mergeCell ref="E3832:M3832"/>
    <mergeCell ref="N3832:S3832"/>
    <mergeCell ref="T3832:U3832"/>
    <mergeCell ref="V3832:X3832"/>
    <mergeCell ref="E3831:K3831"/>
    <mergeCell ref="L3831:M3831"/>
    <mergeCell ref="N3831:O3831"/>
    <mergeCell ref="P3831:S3831"/>
    <mergeCell ref="T3831:U3831"/>
    <mergeCell ref="V3829:X3829"/>
    <mergeCell ref="E3830:K3830"/>
    <mergeCell ref="L3830:M3830"/>
    <mergeCell ref="N3830:O3830"/>
    <mergeCell ref="P3830:S3830"/>
    <mergeCell ref="T3830:U3830"/>
    <mergeCell ref="V3830:X3830"/>
    <mergeCell ref="E3829:K3829"/>
    <mergeCell ref="L3829:M3829"/>
    <mergeCell ref="N3829:O3829"/>
    <mergeCell ref="P3829:S3829"/>
    <mergeCell ref="T3829:U3829"/>
    <mergeCell ref="V3827:X3827"/>
    <mergeCell ref="E3828:K3828"/>
    <mergeCell ref="L3828:M3828"/>
    <mergeCell ref="N3828:O3828"/>
    <mergeCell ref="P3828:S3828"/>
    <mergeCell ref="T3828:U3828"/>
    <mergeCell ref="V3828:X3828"/>
    <mergeCell ref="E3827:K3827"/>
    <mergeCell ref="L3827:M3827"/>
    <mergeCell ref="N3827:O3827"/>
    <mergeCell ref="P3827:S3827"/>
    <mergeCell ref="T3827:U3827"/>
    <mergeCell ref="V3825:X3825"/>
    <mergeCell ref="E3826:K3826"/>
    <mergeCell ref="L3826:M3826"/>
    <mergeCell ref="N3826:O3826"/>
    <mergeCell ref="P3826:S3826"/>
    <mergeCell ref="T3826:U3826"/>
    <mergeCell ref="V3826:X3826"/>
    <mergeCell ref="E3825:K3825"/>
    <mergeCell ref="L3825:M3825"/>
    <mergeCell ref="N3825:O3825"/>
    <mergeCell ref="P3825:S3825"/>
    <mergeCell ref="T3825:U3825"/>
    <mergeCell ref="V3823:X3823"/>
    <mergeCell ref="E3824:K3824"/>
    <mergeCell ref="L3824:M3824"/>
    <mergeCell ref="N3824:O3824"/>
    <mergeCell ref="P3824:S3824"/>
    <mergeCell ref="T3824:U3824"/>
    <mergeCell ref="V3824:X3824"/>
    <mergeCell ref="E3823:K3823"/>
    <mergeCell ref="L3823:M3823"/>
    <mergeCell ref="N3823:O3823"/>
    <mergeCell ref="P3823:S3823"/>
    <mergeCell ref="T3823:U3823"/>
    <mergeCell ref="V3821:X3821"/>
    <mergeCell ref="E3822:K3822"/>
    <mergeCell ref="L3822:M3822"/>
    <mergeCell ref="N3822:O3822"/>
    <mergeCell ref="P3822:S3822"/>
    <mergeCell ref="T3822:U3822"/>
    <mergeCell ref="V3822:X3822"/>
    <mergeCell ref="E3821:K3821"/>
    <mergeCell ref="L3821:M3821"/>
    <mergeCell ref="N3821:O3821"/>
    <mergeCell ref="P3821:S3821"/>
    <mergeCell ref="T3821:U3821"/>
    <mergeCell ref="A3819:D3819"/>
    <mergeCell ref="E3819:M3819"/>
    <mergeCell ref="N3819:S3819"/>
    <mergeCell ref="T3819:X3819"/>
    <mergeCell ref="E3820:K3820"/>
    <mergeCell ref="L3820:M3820"/>
    <mergeCell ref="N3820:O3820"/>
    <mergeCell ref="P3820:S3820"/>
    <mergeCell ref="T3820:U3820"/>
    <mergeCell ref="V3820:X3820"/>
    <mergeCell ref="V3817:X3817"/>
    <mergeCell ref="E3818:M3818"/>
    <mergeCell ref="N3818:S3818"/>
    <mergeCell ref="T3818:U3818"/>
    <mergeCell ref="V3818:X3818"/>
    <mergeCell ref="E3817:K3817"/>
    <mergeCell ref="L3817:M3817"/>
    <mergeCell ref="N3817:O3817"/>
    <mergeCell ref="P3817:S3817"/>
    <mergeCell ref="T3817:U3817"/>
    <mergeCell ref="V3815:X3815"/>
    <mergeCell ref="E3816:K3816"/>
    <mergeCell ref="L3816:M3816"/>
    <mergeCell ref="N3816:O3816"/>
    <mergeCell ref="P3816:S3816"/>
    <mergeCell ref="T3816:U3816"/>
    <mergeCell ref="V3816:X3816"/>
    <mergeCell ref="E3815:K3815"/>
    <mergeCell ref="L3815:M3815"/>
    <mergeCell ref="N3815:O3815"/>
    <mergeCell ref="P3815:S3815"/>
    <mergeCell ref="T3815:U3815"/>
    <mergeCell ref="V3813:X3813"/>
    <mergeCell ref="E3814:K3814"/>
    <mergeCell ref="L3814:M3814"/>
    <mergeCell ref="N3814:O3814"/>
    <mergeCell ref="P3814:S3814"/>
    <mergeCell ref="T3814:U3814"/>
    <mergeCell ref="V3814:X3814"/>
    <mergeCell ref="E3813:K3813"/>
    <mergeCell ref="L3813:M3813"/>
    <mergeCell ref="N3813:O3813"/>
    <mergeCell ref="P3813:S3813"/>
    <mergeCell ref="T3813:U3813"/>
    <mergeCell ref="V3811:X3811"/>
    <mergeCell ref="E3812:K3812"/>
    <mergeCell ref="L3812:M3812"/>
    <mergeCell ref="N3812:O3812"/>
    <mergeCell ref="P3812:S3812"/>
    <mergeCell ref="T3812:U3812"/>
    <mergeCell ref="V3812:X3812"/>
    <mergeCell ref="E3811:K3811"/>
    <mergeCell ref="L3811:M3811"/>
    <mergeCell ref="N3811:O3811"/>
    <mergeCell ref="P3811:S3811"/>
    <mergeCell ref="T3811:U3811"/>
    <mergeCell ref="V3809:X3809"/>
    <mergeCell ref="E3810:K3810"/>
    <mergeCell ref="L3810:M3810"/>
    <mergeCell ref="N3810:O3810"/>
    <mergeCell ref="P3810:S3810"/>
    <mergeCell ref="T3810:U3810"/>
    <mergeCell ref="V3810:X3810"/>
    <mergeCell ref="E3809:K3809"/>
    <mergeCell ref="L3809:M3809"/>
    <mergeCell ref="N3809:O3809"/>
    <mergeCell ref="P3809:S3809"/>
    <mergeCell ref="T3809:U3809"/>
    <mergeCell ref="V3807:X3807"/>
    <mergeCell ref="E3808:K3808"/>
    <mergeCell ref="L3808:M3808"/>
    <mergeCell ref="N3808:O3808"/>
    <mergeCell ref="P3808:S3808"/>
    <mergeCell ref="T3808:U3808"/>
    <mergeCell ref="V3808:X3808"/>
    <mergeCell ref="E3807:K3807"/>
    <mergeCell ref="L3807:M3807"/>
    <mergeCell ref="N3807:O3807"/>
    <mergeCell ref="P3807:S3807"/>
    <mergeCell ref="T3807:U3807"/>
    <mergeCell ref="T3805:X3805"/>
    <mergeCell ref="E3806:K3806"/>
    <mergeCell ref="L3806:M3806"/>
    <mergeCell ref="N3806:O3806"/>
    <mergeCell ref="P3806:S3806"/>
    <mergeCell ref="T3806:U3806"/>
    <mergeCell ref="V3806:X3806"/>
    <mergeCell ref="C3788:G3788"/>
    <mergeCell ref="I3788:J3788"/>
    <mergeCell ref="M3788:N3788"/>
    <mergeCell ref="A3805:D3805"/>
    <mergeCell ref="E3805:M3805"/>
    <mergeCell ref="N3805:S3805"/>
    <mergeCell ref="A3791:X3791"/>
    <mergeCell ref="A3793:X3793"/>
    <mergeCell ref="F3795:R3795"/>
    <mergeCell ref="F3797:F3798"/>
    <mergeCell ref="U3798:X3799"/>
    <mergeCell ref="B3802:C3803"/>
    <mergeCell ref="F3802:I3803"/>
    <mergeCell ref="U3801:W3802"/>
    <mergeCell ref="V3785:X3785"/>
    <mergeCell ref="E3786:M3786"/>
    <mergeCell ref="N3786:S3786"/>
    <mergeCell ref="T3786:U3786"/>
    <mergeCell ref="V3786:X3786"/>
    <mergeCell ref="E3785:K3785"/>
    <mergeCell ref="L3785:M3785"/>
    <mergeCell ref="N3785:O3785"/>
    <mergeCell ref="P3785:S3785"/>
    <mergeCell ref="T3785:U3785"/>
    <mergeCell ref="V3783:X3783"/>
    <mergeCell ref="E3784:K3784"/>
    <mergeCell ref="L3784:M3784"/>
    <mergeCell ref="N3784:O3784"/>
    <mergeCell ref="P3784:S3784"/>
    <mergeCell ref="T3784:U3784"/>
    <mergeCell ref="V3784:X3784"/>
    <mergeCell ref="E3783:K3783"/>
    <mergeCell ref="L3783:M3783"/>
    <mergeCell ref="N3783:O3783"/>
    <mergeCell ref="P3783:S3783"/>
    <mergeCell ref="T3783:U3783"/>
    <mergeCell ref="V3781:X3781"/>
    <mergeCell ref="E3782:K3782"/>
    <mergeCell ref="L3782:M3782"/>
    <mergeCell ref="N3782:O3782"/>
    <mergeCell ref="P3782:S3782"/>
    <mergeCell ref="T3782:U3782"/>
    <mergeCell ref="V3782:X3782"/>
    <mergeCell ref="E3781:K3781"/>
    <mergeCell ref="L3781:M3781"/>
    <mergeCell ref="N3781:O3781"/>
    <mergeCell ref="P3781:S3781"/>
    <mergeCell ref="T3781:U3781"/>
    <mergeCell ref="V3779:X3779"/>
    <mergeCell ref="E3780:K3780"/>
    <mergeCell ref="L3780:M3780"/>
    <mergeCell ref="N3780:O3780"/>
    <mergeCell ref="P3780:S3780"/>
    <mergeCell ref="T3780:U3780"/>
    <mergeCell ref="V3780:X3780"/>
    <mergeCell ref="E3779:K3779"/>
    <mergeCell ref="L3779:M3779"/>
    <mergeCell ref="N3779:O3779"/>
    <mergeCell ref="P3779:S3779"/>
    <mergeCell ref="T3779:U3779"/>
    <mergeCell ref="V3777:X3777"/>
    <mergeCell ref="E3778:K3778"/>
    <mergeCell ref="L3778:M3778"/>
    <mergeCell ref="N3778:O3778"/>
    <mergeCell ref="P3778:S3778"/>
    <mergeCell ref="T3778:U3778"/>
    <mergeCell ref="V3778:X3778"/>
    <mergeCell ref="E3777:K3777"/>
    <mergeCell ref="L3777:M3777"/>
    <mergeCell ref="N3777:O3777"/>
    <mergeCell ref="P3777:S3777"/>
    <mergeCell ref="T3777:U3777"/>
    <mergeCell ref="V3775:X3775"/>
    <mergeCell ref="E3776:K3776"/>
    <mergeCell ref="L3776:M3776"/>
    <mergeCell ref="N3776:O3776"/>
    <mergeCell ref="P3776:S3776"/>
    <mergeCell ref="T3776:U3776"/>
    <mergeCell ref="V3776:X3776"/>
    <mergeCell ref="E3775:K3775"/>
    <mergeCell ref="L3775:M3775"/>
    <mergeCell ref="N3775:O3775"/>
    <mergeCell ref="P3775:S3775"/>
    <mergeCell ref="T3775:U3775"/>
    <mergeCell ref="A3773:D3773"/>
    <mergeCell ref="E3773:M3773"/>
    <mergeCell ref="N3773:S3773"/>
    <mergeCell ref="T3773:X3773"/>
    <mergeCell ref="E3774:K3774"/>
    <mergeCell ref="L3774:M3774"/>
    <mergeCell ref="N3774:O3774"/>
    <mergeCell ref="P3774:S3774"/>
    <mergeCell ref="T3774:U3774"/>
    <mergeCell ref="V3774:X3774"/>
    <mergeCell ref="V3771:X3771"/>
    <mergeCell ref="E3772:M3772"/>
    <mergeCell ref="N3772:S3772"/>
    <mergeCell ref="T3772:U3772"/>
    <mergeCell ref="V3772:X3772"/>
    <mergeCell ref="E3771:K3771"/>
    <mergeCell ref="L3771:M3771"/>
    <mergeCell ref="N3771:O3771"/>
    <mergeCell ref="P3771:S3771"/>
    <mergeCell ref="T3771:U3771"/>
    <mergeCell ref="V3769:X3769"/>
    <mergeCell ref="E3770:K3770"/>
    <mergeCell ref="L3770:M3770"/>
    <mergeCell ref="N3770:O3770"/>
    <mergeCell ref="P3770:S3770"/>
    <mergeCell ref="T3770:U3770"/>
    <mergeCell ref="V3770:X3770"/>
    <mergeCell ref="E3769:K3769"/>
    <mergeCell ref="L3769:M3769"/>
    <mergeCell ref="N3769:O3769"/>
    <mergeCell ref="P3769:S3769"/>
    <mergeCell ref="T3769:U3769"/>
    <mergeCell ref="V3767:X3767"/>
    <mergeCell ref="E3768:K3768"/>
    <mergeCell ref="L3768:M3768"/>
    <mergeCell ref="N3768:O3768"/>
    <mergeCell ref="P3768:S3768"/>
    <mergeCell ref="T3768:U3768"/>
    <mergeCell ref="V3768:X3768"/>
    <mergeCell ref="E3767:K3767"/>
    <mergeCell ref="L3767:M3767"/>
    <mergeCell ref="N3767:O3767"/>
    <mergeCell ref="P3767:S3767"/>
    <mergeCell ref="T3767:U3767"/>
    <mergeCell ref="V3765:X3765"/>
    <mergeCell ref="E3766:K3766"/>
    <mergeCell ref="L3766:M3766"/>
    <mergeCell ref="N3766:O3766"/>
    <mergeCell ref="P3766:S3766"/>
    <mergeCell ref="T3766:U3766"/>
    <mergeCell ref="V3766:X3766"/>
    <mergeCell ref="E3765:K3765"/>
    <mergeCell ref="L3765:M3765"/>
    <mergeCell ref="N3765:O3765"/>
    <mergeCell ref="P3765:S3765"/>
    <mergeCell ref="T3765:U3765"/>
    <mergeCell ref="V3763:X3763"/>
    <mergeCell ref="E3764:K3764"/>
    <mergeCell ref="L3764:M3764"/>
    <mergeCell ref="N3764:O3764"/>
    <mergeCell ref="P3764:S3764"/>
    <mergeCell ref="T3764:U3764"/>
    <mergeCell ref="V3764:X3764"/>
    <mergeCell ref="E3763:K3763"/>
    <mergeCell ref="L3763:M3763"/>
    <mergeCell ref="N3763:O3763"/>
    <mergeCell ref="P3763:S3763"/>
    <mergeCell ref="T3763:U3763"/>
    <mergeCell ref="V3761:X3761"/>
    <mergeCell ref="E3762:K3762"/>
    <mergeCell ref="L3762:M3762"/>
    <mergeCell ref="N3762:O3762"/>
    <mergeCell ref="P3762:S3762"/>
    <mergeCell ref="T3762:U3762"/>
    <mergeCell ref="V3762:X3762"/>
    <mergeCell ref="E3761:K3761"/>
    <mergeCell ref="L3761:M3761"/>
    <mergeCell ref="N3761:O3761"/>
    <mergeCell ref="P3761:S3761"/>
    <mergeCell ref="T3761:U3761"/>
    <mergeCell ref="T3759:X3759"/>
    <mergeCell ref="E3760:K3760"/>
    <mergeCell ref="L3760:M3760"/>
    <mergeCell ref="N3760:O3760"/>
    <mergeCell ref="P3760:S3760"/>
    <mergeCell ref="T3760:U3760"/>
    <mergeCell ref="V3760:X3760"/>
    <mergeCell ref="C3742:G3742"/>
    <mergeCell ref="I3742:J3742"/>
    <mergeCell ref="M3742:N3742"/>
    <mergeCell ref="A3759:D3759"/>
    <mergeCell ref="E3759:M3759"/>
    <mergeCell ref="N3759:S3759"/>
    <mergeCell ref="A3745:X3745"/>
    <mergeCell ref="A3747:X3747"/>
    <mergeCell ref="F3749:R3749"/>
    <mergeCell ref="F3751:F3752"/>
    <mergeCell ref="U3752:X3753"/>
    <mergeCell ref="B3756:C3757"/>
    <mergeCell ref="F3756:I3757"/>
    <mergeCell ref="U3755:W3756"/>
    <mergeCell ref="V3739:X3739"/>
    <mergeCell ref="E3740:M3740"/>
    <mergeCell ref="N3740:S3740"/>
    <mergeCell ref="T3740:U3740"/>
    <mergeCell ref="V3740:X3740"/>
    <mergeCell ref="E3739:K3739"/>
    <mergeCell ref="L3739:M3739"/>
    <mergeCell ref="N3739:O3739"/>
    <mergeCell ref="P3739:S3739"/>
    <mergeCell ref="T3739:U3739"/>
    <mergeCell ref="V3737:X3737"/>
    <mergeCell ref="E3738:K3738"/>
    <mergeCell ref="L3738:M3738"/>
    <mergeCell ref="N3738:O3738"/>
    <mergeCell ref="P3738:S3738"/>
    <mergeCell ref="T3738:U3738"/>
    <mergeCell ref="V3738:X3738"/>
    <mergeCell ref="E3737:K3737"/>
    <mergeCell ref="L3737:M3737"/>
    <mergeCell ref="N3737:O3737"/>
    <mergeCell ref="P3737:S3737"/>
    <mergeCell ref="T3737:U3737"/>
    <mergeCell ref="V3735:X3735"/>
    <mergeCell ref="E3736:K3736"/>
    <mergeCell ref="L3736:M3736"/>
    <mergeCell ref="N3736:O3736"/>
    <mergeCell ref="P3736:S3736"/>
    <mergeCell ref="T3736:U3736"/>
    <mergeCell ref="V3736:X3736"/>
    <mergeCell ref="E3735:K3735"/>
    <mergeCell ref="L3735:M3735"/>
    <mergeCell ref="N3735:O3735"/>
    <mergeCell ref="P3735:S3735"/>
    <mergeCell ref="T3735:U3735"/>
    <mergeCell ref="V3733:X3733"/>
    <mergeCell ref="E3734:K3734"/>
    <mergeCell ref="L3734:M3734"/>
    <mergeCell ref="N3734:O3734"/>
    <mergeCell ref="P3734:S3734"/>
    <mergeCell ref="T3734:U3734"/>
    <mergeCell ref="V3734:X3734"/>
    <mergeCell ref="E3733:K3733"/>
    <mergeCell ref="L3733:M3733"/>
    <mergeCell ref="N3733:O3733"/>
    <mergeCell ref="P3733:S3733"/>
    <mergeCell ref="T3733:U3733"/>
    <mergeCell ref="V3731:X3731"/>
    <mergeCell ref="E3732:K3732"/>
    <mergeCell ref="L3732:M3732"/>
    <mergeCell ref="N3732:O3732"/>
    <mergeCell ref="P3732:S3732"/>
    <mergeCell ref="T3732:U3732"/>
    <mergeCell ref="V3732:X3732"/>
    <mergeCell ref="E3731:K3731"/>
    <mergeCell ref="L3731:M3731"/>
    <mergeCell ref="N3731:O3731"/>
    <mergeCell ref="P3731:S3731"/>
    <mergeCell ref="T3731:U3731"/>
    <mergeCell ref="V3729:X3729"/>
    <mergeCell ref="E3730:K3730"/>
    <mergeCell ref="L3730:M3730"/>
    <mergeCell ref="N3730:O3730"/>
    <mergeCell ref="P3730:S3730"/>
    <mergeCell ref="T3730:U3730"/>
    <mergeCell ref="V3730:X3730"/>
    <mergeCell ref="E3729:K3729"/>
    <mergeCell ref="L3729:M3729"/>
    <mergeCell ref="N3729:O3729"/>
    <mergeCell ref="P3729:S3729"/>
    <mergeCell ref="T3729:U3729"/>
    <mergeCell ref="A3727:D3727"/>
    <mergeCell ref="E3727:M3727"/>
    <mergeCell ref="N3727:S3727"/>
    <mergeCell ref="T3727:X3727"/>
    <mergeCell ref="E3728:K3728"/>
    <mergeCell ref="L3728:M3728"/>
    <mergeCell ref="N3728:O3728"/>
    <mergeCell ref="P3728:S3728"/>
    <mergeCell ref="T3728:U3728"/>
    <mergeCell ref="V3728:X3728"/>
    <mergeCell ref="V3725:X3725"/>
    <mergeCell ref="E3726:M3726"/>
    <mergeCell ref="N3726:S3726"/>
    <mergeCell ref="T3726:U3726"/>
    <mergeCell ref="V3726:X3726"/>
    <mergeCell ref="E3725:K3725"/>
    <mergeCell ref="L3725:M3725"/>
    <mergeCell ref="N3725:O3725"/>
    <mergeCell ref="P3725:S3725"/>
    <mergeCell ref="T3725:U3725"/>
    <mergeCell ref="V3723:X3723"/>
    <mergeCell ref="E3724:K3724"/>
    <mergeCell ref="L3724:M3724"/>
    <mergeCell ref="N3724:O3724"/>
    <mergeCell ref="P3724:S3724"/>
    <mergeCell ref="T3724:U3724"/>
    <mergeCell ref="V3724:X3724"/>
    <mergeCell ref="E3723:K3723"/>
    <mergeCell ref="L3723:M3723"/>
    <mergeCell ref="N3723:O3723"/>
    <mergeCell ref="P3723:S3723"/>
    <mergeCell ref="T3723:U3723"/>
    <mergeCell ref="V3721:X3721"/>
    <mergeCell ref="E3722:K3722"/>
    <mergeCell ref="L3722:M3722"/>
    <mergeCell ref="N3722:O3722"/>
    <mergeCell ref="P3722:S3722"/>
    <mergeCell ref="T3722:U3722"/>
    <mergeCell ref="V3722:X3722"/>
    <mergeCell ref="E3721:K3721"/>
    <mergeCell ref="L3721:M3721"/>
    <mergeCell ref="N3721:O3721"/>
    <mergeCell ref="P3721:S3721"/>
    <mergeCell ref="T3721:U3721"/>
    <mergeCell ref="V3719:X3719"/>
    <mergeCell ref="E3720:K3720"/>
    <mergeCell ref="L3720:M3720"/>
    <mergeCell ref="N3720:O3720"/>
    <mergeCell ref="P3720:S3720"/>
    <mergeCell ref="T3720:U3720"/>
    <mergeCell ref="V3720:X3720"/>
    <mergeCell ref="E3719:K3719"/>
    <mergeCell ref="L3719:M3719"/>
    <mergeCell ref="N3719:O3719"/>
    <mergeCell ref="P3719:S3719"/>
    <mergeCell ref="T3719:U3719"/>
    <mergeCell ref="V3717:X3717"/>
    <mergeCell ref="E3718:K3718"/>
    <mergeCell ref="L3718:M3718"/>
    <mergeCell ref="N3718:O3718"/>
    <mergeCell ref="P3718:S3718"/>
    <mergeCell ref="T3718:U3718"/>
    <mergeCell ref="V3718:X3718"/>
    <mergeCell ref="E3717:K3717"/>
    <mergeCell ref="L3717:M3717"/>
    <mergeCell ref="N3717:O3717"/>
    <mergeCell ref="P3717:S3717"/>
    <mergeCell ref="T3717:U3717"/>
    <mergeCell ref="V3715:X3715"/>
    <mergeCell ref="E3716:K3716"/>
    <mergeCell ref="L3716:M3716"/>
    <mergeCell ref="N3716:O3716"/>
    <mergeCell ref="P3716:S3716"/>
    <mergeCell ref="T3716:U3716"/>
    <mergeCell ref="V3716:X3716"/>
    <mergeCell ref="E3715:K3715"/>
    <mergeCell ref="L3715:M3715"/>
    <mergeCell ref="N3715:O3715"/>
    <mergeCell ref="P3715:S3715"/>
    <mergeCell ref="T3715:U3715"/>
    <mergeCell ref="T3713:X3713"/>
    <mergeCell ref="E3714:K3714"/>
    <mergeCell ref="L3714:M3714"/>
    <mergeCell ref="N3714:O3714"/>
    <mergeCell ref="P3714:S3714"/>
    <mergeCell ref="T3714:U3714"/>
    <mergeCell ref="V3714:X3714"/>
    <mergeCell ref="C3696:G3696"/>
    <mergeCell ref="I3696:J3696"/>
    <mergeCell ref="M3696:N3696"/>
    <mergeCell ref="A3713:D3713"/>
    <mergeCell ref="E3713:M3713"/>
    <mergeCell ref="N3713:S3713"/>
    <mergeCell ref="A3699:X3699"/>
    <mergeCell ref="A3701:X3701"/>
    <mergeCell ref="F3703:R3703"/>
    <mergeCell ref="F3705:F3706"/>
    <mergeCell ref="U3706:X3707"/>
    <mergeCell ref="B3710:C3711"/>
    <mergeCell ref="F3710:I3711"/>
    <mergeCell ref="U3709:W3710"/>
    <mergeCell ref="E3694:M3694"/>
    <mergeCell ref="N3694:S3694"/>
    <mergeCell ref="T3694:U3694"/>
    <mergeCell ref="V3694:X3694"/>
    <mergeCell ref="A3652:X3652"/>
    <mergeCell ref="A3654:X3654"/>
    <mergeCell ref="F3656:R3656"/>
    <mergeCell ref="F3658:F3659"/>
    <mergeCell ref="U3659:X3660"/>
    <mergeCell ref="B3663:C3664"/>
    <mergeCell ref="F3663:I3664"/>
    <mergeCell ref="U3662:W3663"/>
    <mergeCell ref="V3692:X3692"/>
    <mergeCell ref="E3693:K3693"/>
    <mergeCell ref="L3693:M3693"/>
    <mergeCell ref="N3693:O3693"/>
    <mergeCell ref="P3693:S3693"/>
    <mergeCell ref="T3693:U3693"/>
    <mergeCell ref="V3693:X3693"/>
    <mergeCell ref="E3692:K3692"/>
    <mergeCell ref="L3692:M3692"/>
    <mergeCell ref="N3692:O3692"/>
    <mergeCell ref="P3692:S3692"/>
    <mergeCell ref="T3692:U3692"/>
    <mergeCell ref="V3690:X3690"/>
    <mergeCell ref="E3691:K3691"/>
    <mergeCell ref="L3691:M3691"/>
    <mergeCell ref="N3691:O3691"/>
    <mergeCell ref="P3691:S3691"/>
    <mergeCell ref="T3691:U3691"/>
    <mergeCell ref="V3691:X3691"/>
    <mergeCell ref="E3690:K3690"/>
    <mergeCell ref="L3690:M3690"/>
    <mergeCell ref="N3690:O3690"/>
    <mergeCell ref="P3690:S3690"/>
    <mergeCell ref="T3690:U3690"/>
    <mergeCell ref="V3688:X3688"/>
    <mergeCell ref="E3689:K3689"/>
    <mergeCell ref="L3689:M3689"/>
    <mergeCell ref="N3689:O3689"/>
    <mergeCell ref="P3689:S3689"/>
    <mergeCell ref="T3689:U3689"/>
    <mergeCell ref="V3689:X3689"/>
    <mergeCell ref="E3688:K3688"/>
    <mergeCell ref="L3688:M3688"/>
    <mergeCell ref="N3688:O3688"/>
    <mergeCell ref="P3688:S3688"/>
    <mergeCell ref="T3688:U3688"/>
    <mergeCell ref="V3686:X3686"/>
    <mergeCell ref="E3687:K3687"/>
    <mergeCell ref="L3687:M3687"/>
    <mergeCell ref="N3687:O3687"/>
    <mergeCell ref="P3687:S3687"/>
    <mergeCell ref="T3687:U3687"/>
    <mergeCell ref="V3687:X3687"/>
    <mergeCell ref="E3686:K3686"/>
    <mergeCell ref="L3686:M3686"/>
    <mergeCell ref="N3686:O3686"/>
    <mergeCell ref="P3686:S3686"/>
    <mergeCell ref="T3686:U3686"/>
    <mergeCell ref="V3684:X3684"/>
    <mergeCell ref="E3685:K3685"/>
    <mergeCell ref="L3685:M3685"/>
    <mergeCell ref="N3685:O3685"/>
    <mergeCell ref="P3685:S3685"/>
    <mergeCell ref="T3685:U3685"/>
    <mergeCell ref="V3685:X3685"/>
    <mergeCell ref="E3684:K3684"/>
    <mergeCell ref="L3684:M3684"/>
    <mergeCell ref="N3684:O3684"/>
    <mergeCell ref="P3684:S3684"/>
    <mergeCell ref="T3684:U3684"/>
    <mergeCell ref="V3682:X3682"/>
    <mergeCell ref="E3683:K3683"/>
    <mergeCell ref="L3683:M3683"/>
    <mergeCell ref="N3683:O3683"/>
    <mergeCell ref="P3683:S3683"/>
    <mergeCell ref="T3683:U3683"/>
    <mergeCell ref="V3683:X3683"/>
    <mergeCell ref="E3682:K3682"/>
    <mergeCell ref="L3682:M3682"/>
    <mergeCell ref="N3682:O3682"/>
    <mergeCell ref="P3682:S3682"/>
    <mergeCell ref="T3682:U3682"/>
    <mergeCell ref="A3680:D3680"/>
    <mergeCell ref="E3680:M3680"/>
    <mergeCell ref="N3680:S3680"/>
    <mergeCell ref="T3680:X3680"/>
    <mergeCell ref="E3681:K3681"/>
    <mergeCell ref="L3681:M3681"/>
    <mergeCell ref="N3681:O3681"/>
    <mergeCell ref="P3681:S3681"/>
    <mergeCell ref="T3681:U3681"/>
    <mergeCell ref="V3681:X3681"/>
    <mergeCell ref="V3678:X3678"/>
    <mergeCell ref="E3679:M3679"/>
    <mergeCell ref="N3679:S3679"/>
    <mergeCell ref="T3679:U3679"/>
    <mergeCell ref="V3679:X3679"/>
    <mergeCell ref="E3678:K3678"/>
    <mergeCell ref="L3678:M3678"/>
    <mergeCell ref="N3678:O3678"/>
    <mergeCell ref="P3678:S3678"/>
    <mergeCell ref="T3678:U3678"/>
    <mergeCell ref="V3676:X3676"/>
    <mergeCell ref="E3677:K3677"/>
    <mergeCell ref="L3677:M3677"/>
    <mergeCell ref="N3677:O3677"/>
    <mergeCell ref="P3677:S3677"/>
    <mergeCell ref="T3677:U3677"/>
    <mergeCell ref="V3677:X3677"/>
    <mergeCell ref="E3676:K3676"/>
    <mergeCell ref="L3676:M3676"/>
    <mergeCell ref="N3676:O3676"/>
    <mergeCell ref="P3676:S3676"/>
    <mergeCell ref="T3676:U3676"/>
    <mergeCell ref="V3674:X3674"/>
    <mergeCell ref="E3675:K3675"/>
    <mergeCell ref="L3675:M3675"/>
    <mergeCell ref="N3675:O3675"/>
    <mergeCell ref="P3675:S3675"/>
    <mergeCell ref="T3675:U3675"/>
    <mergeCell ref="V3675:X3675"/>
    <mergeCell ref="E3674:K3674"/>
    <mergeCell ref="L3674:M3674"/>
    <mergeCell ref="N3674:O3674"/>
    <mergeCell ref="P3674:S3674"/>
    <mergeCell ref="T3674:U3674"/>
    <mergeCell ref="V3672:X3672"/>
    <mergeCell ref="E3673:K3673"/>
    <mergeCell ref="L3673:M3673"/>
    <mergeCell ref="N3673:O3673"/>
    <mergeCell ref="P3673:S3673"/>
    <mergeCell ref="T3673:U3673"/>
    <mergeCell ref="V3673:X3673"/>
    <mergeCell ref="E3672:K3672"/>
    <mergeCell ref="L3672:M3672"/>
    <mergeCell ref="N3672:O3672"/>
    <mergeCell ref="P3672:S3672"/>
    <mergeCell ref="T3672:U3672"/>
    <mergeCell ref="V3670:X3670"/>
    <mergeCell ref="E3671:K3671"/>
    <mergeCell ref="L3671:M3671"/>
    <mergeCell ref="N3671:O3671"/>
    <mergeCell ref="P3671:S3671"/>
    <mergeCell ref="T3671:U3671"/>
    <mergeCell ref="V3671:X3671"/>
    <mergeCell ref="E3670:K3670"/>
    <mergeCell ref="L3670:M3670"/>
    <mergeCell ref="N3670:O3670"/>
    <mergeCell ref="P3670:S3670"/>
    <mergeCell ref="T3670:U3670"/>
    <mergeCell ref="V3668:X3668"/>
    <mergeCell ref="E3669:K3669"/>
    <mergeCell ref="L3669:M3669"/>
    <mergeCell ref="N3669:O3669"/>
    <mergeCell ref="P3669:S3669"/>
    <mergeCell ref="T3669:U3669"/>
    <mergeCell ref="V3669:X3669"/>
    <mergeCell ref="E3668:K3668"/>
    <mergeCell ref="L3668:M3668"/>
    <mergeCell ref="N3668:O3668"/>
    <mergeCell ref="P3668:S3668"/>
    <mergeCell ref="T3668:U3668"/>
    <mergeCell ref="T3666:X3666"/>
    <mergeCell ref="E3667:K3667"/>
    <mergeCell ref="L3667:M3667"/>
    <mergeCell ref="N3667:O3667"/>
    <mergeCell ref="P3667:S3667"/>
    <mergeCell ref="T3667:U3667"/>
    <mergeCell ref="V3667:X3667"/>
    <mergeCell ref="C3649:G3649"/>
    <mergeCell ref="I3649:J3649"/>
    <mergeCell ref="M3649:N3649"/>
    <mergeCell ref="A3666:D3666"/>
    <mergeCell ref="E3666:M3666"/>
    <mergeCell ref="N3666:S3666"/>
    <mergeCell ref="V3646:X3646"/>
    <mergeCell ref="E3647:M3647"/>
    <mergeCell ref="N3647:S3647"/>
    <mergeCell ref="T3647:U3647"/>
    <mergeCell ref="V3647:X3647"/>
    <mergeCell ref="E3646:K3646"/>
    <mergeCell ref="L3646:M3646"/>
    <mergeCell ref="N3646:O3646"/>
    <mergeCell ref="P3646:S3646"/>
    <mergeCell ref="T3646:U3646"/>
    <mergeCell ref="V3644:X3644"/>
    <mergeCell ref="E3645:K3645"/>
    <mergeCell ref="L3645:M3645"/>
    <mergeCell ref="N3645:O3645"/>
    <mergeCell ref="P3645:S3645"/>
    <mergeCell ref="T3645:U3645"/>
    <mergeCell ref="V3645:X3645"/>
    <mergeCell ref="E3644:K3644"/>
    <mergeCell ref="L3644:M3644"/>
    <mergeCell ref="N3644:O3644"/>
    <mergeCell ref="P3644:S3644"/>
    <mergeCell ref="T3644:U3644"/>
    <mergeCell ref="V3642:X3642"/>
    <mergeCell ref="E3643:K3643"/>
    <mergeCell ref="L3643:M3643"/>
    <mergeCell ref="N3643:O3643"/>
    <mergeCell ref="P3643:S3643"/>
    <mergeCell ref="T3643:U3643"/>
    <mergeCell ref="V3643:X3643"/>
    <mergeCell ref="E3642:K3642"/>
    <mergeCell ref="L3642:M3642"/>
    <mergeCell ref="N3642:O3642"/>
    <mergeCell ref="P3642:S3642"/>
    <mergeCell ref="T3642:U3642"/>
    <mergeCell ref="V3640:X3640"/>
    <mergeCell ref="E3641:K3641"/>
    <mergeCell ref="L3641:M3641"/>
    <mergeCell ref="N3641:O3641"/>
    <mergeCell ref="P3641:S3641"/>
    <mergeCell ref="T3641:U3641"/>
    <mergeCell ref="V3641:X3641"/>
    <mergeCell ref="E3640:K3640"/>
    <mergeCell ref="L3640:M3640"/>
    <mergeCell ref="N3640:O3640"/>
    <mergeCell ref="P3640:S3640"/>
    <mergeCell ref="T3640:U3640"/>
    <mergeCell ref="V3638:X3638"/>
    <mergeCell ref="E3639:K3639"/>
    <mergeCell ref="L3639:M3639"/>
    <mergeCell ref="N3639:O3639"/>
    <mergeCell ref="P3639:S3639"/>
    <mergeCell ref="T3639:U3639"/>
    <mergeCell ref="V3639:X3639"/>
    <mergeCell ref="E3638:K3638"/>
    <mergeCell ref="L3638:M3638"/>
    <mergeCell ref="N3638:O3638"/>
    <mergeCell ref="P3638:S3638"/>
    <mergeCell ref="T3638:U3638"/>
    <mergeCell ref="V3636:X3636"/>
    <mergeCell ref="E3637:K3637"/>
    <mergeCell ref="L3637:M3637"/>
    <mergeCell ref="N3637:O3637"/>
    <mergeCell ref="P3637:S3637"/>
    <mergeCell ref="T3637:U3637"/>
    <mergeCell ref="V3637:X3637"/>
    <mergeCell ref="E3636:K3636"/>
    <mergeCell ref="L3636:M3636"/>
    <mergeCell ref="N3636:O3636"/>
    <mergeCell ref="P3636:S3636"/>
    <mergeCell ref="T3636:U3636"/>
    <mergeCell ref="V3634:X3634"/>
    <mergeCell ref="E3635:K3635"/>
    <mergeCell ref="L3635:M3635"/>
    <mergeCell ref="N3635:O3635"/>
    <mergeCell ref="P3635:S3635"/>
    <mergeCell ref="T3635:U3635"/>
    <mergeCell ref="V3635:X3635"/>
    <mergeCell ref="E3634:K3634"/>
    <mergeCell ref="L3634:M3634"/>
    <mergeCell ref="N3634:O3634"/>
    <mergeCell ref="P3634:S3634"/>
    <mergeCell ref="T3634:U3634"/>
    <mergeCell ref="V3632:X3632"/>
    <mergeCell ref="E3633:K3633"/>
    <mergeCell ref="L3633:M3633"/>
    <mergeCell ref="N3633:O3633"/>
    <mergeCell ref="P3633:S3633"/>
    <mergeCell ref="T3633:U3633"/>
    <mergeCell ref="V3633:X3633"/>
    <mergeCell ref="E3632:K3632"/>
    <mergeCell ref="L3632:M3632"/>
    <mergeCell ref="N3632:O3632"/>
    <mergeCell ref="P3632:S3632"/>
    <mergeCell ref="T3632:U3632"/>
    <mergeCell ref="V3630:X3630"/>
    <mergeCell ref="E3631:K3631"/>
    <mergeCell ref="L3631:M3631"/>
    <mergeCell ref="N3631:O3631"/>
    <mergeCell ref="P3631:S3631"/>
    <mergeCell ref="T3631:U3631"/>
    <mergeCell ref="V3631:X3631"/>
    <mergeCell ref="E3630:K3630"/>
    <mergeCell ref="L3630:M3630"/>
    <mergeCell ref="N3630:O3630"/>
    <mergeCell ref="P3630:S3630"/>
    <mergeCell ref="T3630:U3630"/>
    <mergeCell ref="V3628:X3628"/>
    <mergeCell ref="E3629:K3629"/>
    <mergeCell ref="L3629:M3629"/>
    <mergeCell ref="N3629:O3629"/>
    <mergeCell ref="P3629:S3629"/>
    <mergeCell ref="T3629:U3629"/>
    <mergeCell ref="V3629:X3629"/>
    <mergeCell ref="E3628:K3628"/>
    <mergeCell ref="L3628:M3628"/>
    <mergeCell ref="N3628:O3628"/>
    <mergeCell ref="P3628:S3628"/>
    <mergeCell ref="T3628:U3628"/>
    <mergeCell ref="T3626:X3626"/>
    <mergeCell ref="E3627:K3627"/>
    <mergeCell ref="L3627:M3627"/>
    <mergeCell ref="N3627:O3627"/>
    <mergeCell ref="P3627:S3627"/>
    <mergeCell ref="T3627:U3627"/>
    <mergeCell ref="V3627:X3627"/>
    <mergeCell ref="C3609:G3609"/>
    <mergeCell ref="I3609:J3609"/>
    <mergeCell ref="M3609:N3609"/>
    <mergeCell ref="A3626:D3626"/>
    <mergeCell ref="E3626:M3626"/>
    <mergeCell ref="N3626:S3626"/>
    <mergeCell ref="A3612:X3612"/>
    <mergeCell ref="A3614:X3614"/>
    <mergeCell ref="F3616:R3616"/>
    <mergeCell ref="F3618:F3619"/>
    <mergeCell ref="U3619:X3620"/>
    <mergeCell ref="B3623:C3624"/>
    <mergeCell ref="F3623:I3624"/>
    <mergeCell ref="U3622:W3623"/>
    <mergeCell ref="E3607:M3607"/>
    <mergeCell ref="N3607:S3607"/>
    <mergeCell ref="T3607:U3607"/>
    <mergeCell ref="V3607:X3607"/>
    <mergeCell ref="A3573:X3573"/>
    <mergeCell ref="A3575:X3575"/>
    <mergeCell ref="F3577:R3577"/>
    <mergeCell ref="F3579:F3580"/>
    <mergeCell ref="U3580:X3581"/>
    <mergeCell ref="B3584:C3585"/>
    <mergeCell ref="F3584:I3585"/>
    <mergeCell ref="U3583:W3584"/>
    <mergeCell ref="V3605:X3605"/>
    <mergeCell ref="E3606:K3606"/>
    <mergeCell ref="L3606:M3606"/>
    <mergeCell ref="N3606:O3606"/>
    <mergeCell ref="P3606:S3606"/>
    <mergeCell ref="T3606:U3606"/>
    <mergeCell ref="V3606:X3606"/>
    <mergeCell ref="E3605:K3605"/>
    <mergeCell ref="L3605:M3605"/>
    <mergeCell ref="N3605:O3605"/>
    <mergeCell ref="P3605:S3605"/>
    <mergeCell ref="T3605:U3605"/>
    <mergeCell ref="V3603:X3603"/>
    <mergeCell ref="E3604:K3604"/>
    <mergeCell ref="L3604:M3604"/>
    <mergeCell ref="N3604:O3604"/>
    <mergeCell ref="P3604:S3604"/>
    <mergeCell ref="T3604:U3604"/>
    <mergeCell ref="V3604:X3604"/>
    <mergeCell ref="E3603:K3603"/>
    <mergeCell ref="L3603:M3603"/>
    <mergeCell ref="N3603:O3603"/>
    <mergeCell ref="P3603:S3603"/>
    <mergeCell ref="T3603:U3603"/>
    <mergeCell ref="V3601:X3601"/>
    <mergeCell ref="E3602:K3602"/>
    <mergeCell ref="L3602:M3602"/>
    <mergeCell ref="N3602:O3602"/>
    <mergeCell ref="P3602:S3602"/>
    <mergeCell ref="T3602:U3602"/>
    <mergeCell ref="V3602:X3602"/>
    <mergeCell ref="E3601:K3601"/>
    <mergeCell ref="L3601:M3601"/>
    <mergeCell ref="N3601:O3601"/>
    <mergeCell ref="P3601:S3601"/>
    <mergeCell ref="T3601:U3601"/>
    <mergeCell ref="V3599:X3599"/>
    <mergeCell ref="E3600:K3600"/>
    <mergeCell ref="L3600:M3600"/>
    <mergeCell ref="N3600:O3600"/>
    <mergeCell ref="P3600:S3600"/>
    <mergeCell ref="T3600:U3600"/>
    <mergeCell ref="V3600:X3600"/>
    <mergeCell ref="E3599:K3599"/>
    <mergeCell ref="L3599:M3599"/>
    <mergeCell ref="N3599:O3599"/>
    <mergeCell ref="P3599:S3599"/>
    <mergeCell ref="T3599:U3599"/>
    <mergeCell ref="V3597:X3597"/>
    <mergeCell ref="E3598:K3598"/>
    <mergeCell ref="L3598:M3598"/>
    <mergeCell ref="N3598:O3598"/>
    <mergeCell ref="P3598:S3598"/>
    <mergeCell ref="T3598:U3598"/>
    <mergeCell ref="V3598:X3598"/>
    <mergeCell ref="E3597:K3597"/>
    <mergeCell ref="L3597:M3597"/>
    <mergeCell ref="N3597:O3597"/>
    <mergeCell ref="P3597:S3597"/>
    <mergeCell ref="T3597:U3597"/>
    <mergeCell ref="V3595:X3595"/>
    <mergeCell ref="E3596:K3596"/>
    <mergeCell ref="L3596:M3596"/>
    <mergeCell ref="N3596:O3596"/>
    <mergeCell ref="P3596:S3596"/>
    <mergeCell ref="T3596:U3596"/>
    <mergeCell ref="V3596:X3596"/>
    <mergeCell ref="E3595:K3595"/>
    <mergeCell ref="L3595:M3595"/>
    <mergeCell ref="N3595:O3595"/>
    <mergeCell ref="P3595:S3595"/>
    <mergeCell ref="T3595:U3595"/>
    <mergeCell ref="V3593:X3593"/>
    <mergeCell ref="E3594:K3594"/>
    <mergeCell ref="L3594:M3594"/>
    <mergeCell ref="N3594:O3594"/>
    <mergeCell ref="P3594:S3594"/>
    <mergeCell ref="T3594:U3594"/>
    <mergeCell ref="V3594:X3594"/>
    <mergeCell ref="E3593:K3593"/>
    <mergeCell ref="L3593:M3593"/>
    <mergeCell ref="N3593:O3593"/>
    <mergeCell ref="P3593:S3593"/>
    <mergeCell ref="T3593:U3593"/>
    <mergeCell ref="V3591:X3591"/>
    <mergeCell ref="E3592:K3592"/>
    <mergeCell ref="L3592:M3592"/>
    <mergeCell ref="N3592:O3592"/>
    <mergeCell ref="P3592:S3592"/>
    <mergeCell ref="T3592:U3592"/>
    <mergeCell ref="V3592:X3592"/>
    <mergeCell ref="E3591:K3591"/>
    <mergeCell ref="L3591:M3591"/>
    <mergeCell ref="N3591:O3591"/>
    <mergeCell ref="P3591:S3591"/>
    <mergeCell ref="T3591:U3591"/>
    <mergeCell ref="V3589:X3589"/>
    <mergeCell ref="E3590:K3590"/>
    <mergeCell ref="L3590:M3590"/>
    <mergeCell ref="N3590:O3590"/>
    <mergeCell ref="P3590:S3590"/>
    <mergeCell ref="T3590:U3590"/>
    <mergeCell ref="V3590:X3590"/>
    <mergeCell ref="E3589:K3589"/>
    <mergeCell ref="L3589:M3589"/>
    <mergeCell ref="N3589:O3589"/>
    <mergeCell ref="P3589:S3589"/>
    <mergeCell ref="T3589:U3589"/>
    <mergeCell ref="T3587:X3587"/>
    <mergeCell ref="E3588:K3588"/>
    <mergeCell ref="L3588:M3588"/>
    <mergeCell ref="N3588:O3588"/>
    <mergeCell ref="P3588:S3588"/>
    <mergeCell ref="T3588:U3588"/>
    <mergeCell ref="V3588:X3588"/>
    <mergeCell ref="C3570:G3570"/>
    <mergeCell ref="I3570:J3570"/>
    <mergeCell ref="M3570:N3570"/>
    <mergeCell ref="A3587:D3587"/>
    <mergeCell ref="E3587:M3587"/>
    <mergeCell ref="N3587:S3587"/>
    <mergeCell ref="E3568:M3568"/>
    <mergeCell ref="N3568:S3568"/>
    <mergeCell ref="T3568:U3568"/>
    <mergeCell ref="V3568:X3568"/>
    <mergeCell ref="A3532:X3532"/>
    <mergeCell ref="A3534:X3534"/>
    <mergeCell ref="F3536:R3536"/>
    <mergeCell ref="F3538:F3539"/>
    <mergeCell ref="U3539:X3540"/>
    <mergeCell ref="B3543:C3544"/>
    <mergeCell ref="F3543:I3544"/>
    <mergeCell ref="U3542:W3543"/>
    <mergeCell ref="V3566:X3566"/>
    <mergeCell ref="E3567:K3567"/>
    <mergeCell ref="L3567:M3567"/>
    <mergeCell ref="N3567:O3567"/>
    <mergeCell ref="P3567:S3567"/>
    <mergeCell ref="T3567:U3567"/>
    <mergeCell ref="V3567:X3567"/>
    <mergeCell ref="E3566:K3566"/>
    <mergeCell ref="L3566:M3566"/>
    <mergeCell ref="N3566:O3566"/>
    <mergeCell ref="P3566:S3566"/>
    <mergeCell ref="T3566:U3566"/>
    <mergeCell ref="V3564:X3564"/>
    <mergeCell ref="E3565:K3565"/>
    <mergeCell ref="L3565:M3565"/>
    <mergeCell ref="N3565:O3565"/>
    <mergeCell ref="P3565:S3565"/>
    <mergeCell ref="T3565:U3565"/>
    <mergeCell ref="V3565:X3565"/>
    <mergeCell ref="E3564:K3564"/>
    <mergeCell ref="L3564:M3564"/>
    <mergeCell ref="N3564:O3564"/>
    <mergeCell ref="P3564:S3564"/>
    <mergeCell ref="T3564:U3564"/>
    <mergeCell ref="V3562:X3562"/>
    <mergeCell ref="E3563:K3563"/>
    <mergeCell ref="L3563:M3563"/>
    <mergeCell ref="N3563:O3563"/>
    <mergeCell ref="P3563:S3563"/>
    <mergeCell ref="T3563:U3563"/>
    <mergeCell ref="V3563:X3563"/>
    <mergeCell ref="E3562:K3562"/>
    <mergeCell ref="L3562:M3562"/>
    <mergeCell ref="N3562:O3562"/>
    <mergeCell ref="P3562:S3562"/>
    <mergeCell ref="T3562:U3562"/>
    <mergeCell ref="V3560:X3560"/>
    <mergeCell ref="E3561:K3561"/>
    <mergeCell ref="L3561:M3561"/>
    <mergeCell ref="N3561:O3561"/>
    <mergeCell ref="P3561:S3561"/>
    <mergeCell ref="T3561:U3561"/>
    <mergeCell ref="V3561:X3561"/>
    <mergeCell ref="E3560:K3560"/>
    <mergeCell ref="L3560:M3560"/>
    <mergeCell ref="N3560:O3560"/>
    <mergeCell ref="P3560:S3560"/>
    <mergeCell ref="T3560:U3560"/>
    <mergeCell ref="V3558:X3558"/>
    <mergeCell ref="E3559:K3559"/>
    <mergeCell ref="L3559:M3559"/>
    <mergeCell ref="N3559:O3559"/>
    <mergeCell ref="P3559:S3559"/>
    <mergeCell ref="T3559:U3559"/>
    <mergeCell ref="V3559:X3559"/>
    <mergeCell ref="E3558:K3558"/>
    <mergeCell ref="L3558:M3558"/>
    <mergeCell ref="N3558:O3558"/>
    <mergeCell ref="P3558:S3558"/>
    <mergeCell ref="T3558:U3558"/>
    <mergeCell ref="V3556:X3556"/>
    <mergeCell ref="E3557:K3557"/>
    <mergeCell ref="L3557:M3557"/>
    <mergeCell ref="N3557:O3557"/>
    <mergeCell ref="P3557:S3557"/>
    <mergeCell ref="T3557:U3557"/>
    <mergeCell ref="V3557:X3557"/>
    <mergeCell ref="E3556:K3556"/>
    <mergeCell ref="L3556:M3556"/>
    <mergeCell ref="N3556:O3556"/>
    <mergeCell ref="P3556:S3556"/>
    <mergeCell ref="T3556:U3556"/>
    <mergeCell ref="V3554:X3554"/>
    <mergeCell ref="E3555:K3555"/>
    <mergeCell ref="L3555:M3555"/>
    <mergeCell ref="N3555:O3555"/>
    <mergeCell ref="P3555:S3555"/>
    <mergeCell ref="T3555:U3555"/>
    <mergeCell ref="V3555:X3555"/>
    <mergeCell ref="E3554:K3554"/>
    <mergeCell ref="L3554:M3554"/>
    <mergeCell ref="N3554:O3554"/>
    <mergeCell ref="P3554:S3554"/>
    <mergeCell ref="T3554:U3554"/>
    <mergeCell ref="V3552:X3552"/>
    <mergeCell ref="E3553:K3553"/>
    <mergeCell ref="L3553:M3553"/>
    <mergeCell ref="N3553:O3553"/>
    <mergeCell ref="P3553:S3553"/>
    <mergeCell ref="T3553:U3553"/>
    <mergeCell ref="V3553:X3553"/>
    <mergeCell ref="E3552:K3552"/>
    <mergeCell ref="L3552:M3552"/>
    <mergeCell ref="N3552:O3552"/>
    <mergeCell ref="P3552:S3552"/>
    <mergeCell ref="T3552:U3552"/>
    <mergeCell ref="V3550:X3550"/>
    <mergeCell ref="E3551:K3551"/>
    <mergeCell ref="L3551:M3551"/>
    <mergeCell ref="N3551:O3551"/>
    <mergeCell ref="P3551:S3551"/>
    <mergeCell ref="T3551:U3551"/>
    <mergeCell ref="V3551:X3551"/>
    <mergeCell ref="E3550:K3550"/>
    <mergeCell ref="L3550:M3550"/>
    <mergeCell ref="N3550:O3550"/>
    <mergeCell ref="P3550:S3550"/>
    <mergeCell ref="T3550:U3550"/>
    <mergeCell ref="V3548:X3548"/>
    <mergeCell ref="E3549:K3549"/>
    <mergeCell ref="L3549:M3549"/>
    <mergeCell ref="N3549:O3549"/>
    <mergeCell ref="P3549:S3549"/>
    <mergeCell ref="T3549:U3549"/>
    <mergeCell ref="V3549:X3549"/>
    <mergeCell ref="E3548:K3548"/>
    <mergeCell ref="L3548:M3548"/>
    <mergeCell ref="N3548:O3548"/>
    <mergeCell ref="P3548:S3548"/>
    <mergeCell ref="T3548:U3548"/>
    <mergeCell ref="T3546:X3546"/>
    <mergeCell ref="E3547:K3547"/>
    <mergeCell ref="L3547:M3547"/>
    <mergeCell ref="N3547:O3547"/>
    <mergeCell ref="P3547:S3547"/>
    <mergeCell ref="T3547:U3547"/>
    <mergeCell ref="V3547:X3547"/>
    <mergeCell ref="C3529:G3529"/>
    <mergeCell ref="I3529:J3529"/>
    <mergeCell ref="M3529:N3529"/>
    <mergeCell ref="A3546:D3546"/>
    <mergeCell ref="E3546:M3546"/>
    <mergeCell ref="N3546:S3546"/>
    <mergeCell ref="V3526:X3526"/>
    <mergeCell ref="E3527:M3527"/>
    <mergeCell ref="N3527:S3527"/>
    <mergeCell ref="T3527:U3527"/>
    <mergeCell ref="V3527:X3527"/>
    <mergeCell ref="E3526:K3526"/>
    <mergeCell ref="L3526:M3526"/>
    <mergeCell ref="N3526:O3526"/>
    <mergeCell ref="P3526:S3526"/>
    <mergeCell ref="T3526:U3526"/>
    <mergeCell ref="V3524:X3524"/>
    <mergeCell ref="E3525:K3525"/>
    <mergeCell ref="L3525:M3525"/>
    <mergeCell ref="N3525:O3525"/>
    <mergeCell ref="P3525:S3525"/>
    <mergeCell ref="T3525:U3525"/>
    <mergeCell ref="V3525:X3525"/>
    <mergeCell ref="E3524:K3524"/>
    <mergeCell ref="L3524:M3524"/>
    <mergeCell ref="N3524:O3524"/>
    <mergeCell ref="P3524:S3524"/>
    <mergeCell ref="T3524:U3524"/>
    <mergeCell ref="V3522:X3522"/>
    <mergeCell ref="E3523:K3523"/>
    <mergeCell ref="L3523:M3523"/>
    <mergeCell ref="N3523:O3523"/>
    <mergeCell ref="P3523:S3523"/>
    <mergeCell ref="T3523:U3523"/>
    <mergeCell ref="V3523:X3523"/>
    <mergeCell ref="E3522:K3522"/>
    <mergeCell ref="L3522:M3522"/>
    <mergeCell ref="N3522:O3522"/>
    <mergeCell ref="P3522:S3522"/>
    <mergeCell ref="T3522:U3522"/>
    <mergeCell ref="V3520:X3520"/>
    <mergeCell ref="E3521:K3521"/>
    <mergeCell ref="L3521:M3521"/>
    <mergeCell ref="N3521:O3521"/>
    <mergeCell ref="P3521:S3521"/>
    <mergeCell ref="T3521:U3521"/>
    <mergeCell ref="V3521:X3521"/>
    <mergeCell ref="E3520:K3520"/>
    <mergeCell ref="L3520:M3520"/>
    <mergeCell ref="N3520:O3520"/>
    <mergeCell ref="P3520:S3520"/>
    <mergeCell ref="T3520:U3520"/>
    <mergeCell ref="V3518:X3518"/>
    <mergeCell ref="E3519:K3519"/>
    <mergeCell ref="L3519:M3519"/>
    <mergeCell ref="N3519:O3519"/>
    <mergeCell ref="P3519:S3519"/>
    <mergeCell ref="T3519:U3519"/>
    <mergeCell ref="V3519:X3519"/>
    <mergeCell ref="E3518:K3518"/>
    <mergeCell ref="L3518:M3518"/>
    <mergeCell ref="N3518:O3518"/>
    <mergeCell ref="P3518:S3518"/>
    <mergeCell ref="T3518:U3518"/>
    <mergeCell ref="V3516:X3516"/>
    <mergeCell ref="E3517:K3517"/>
    <mergeCell ref="L3517:M3517"/>
    <mergeCell ref="N3517:O3517"/>
    <mergeCell ref="P3517:S3517"/>
    <mergeCell ref="T3517:U3517"/>
    <mergeCell ref="V3517:X3517"/>
    <mergeCell ref="E3516:K3516"/>
    <mergeCell ref="L3516:M3516"/>
    <mergeCell ref="N3516:O3516"/>
    <mergeCell ref="P3516:S3516"/>
    <mergeCell ref="T3516:U3516"/>
    <mergeCell ref="V3514:X3514"/>
    <mergeCell ref="E3515:K3515"/>
    <mergeCell ref="L3515:M3515"/>
    <mergeCell ref="N3515:O3515"/>
    <mergeCell ref="P3515:S3515"/>
    <mergeCell ref="T3515:U3515"/>
    <mergeCell ref="V3515:X3515"/>
    <mergeCell ref="E3514:K3514"/>
    <mergeCell ref="L3514:M3514"/>
    <mergeCell ref="N3514:O3514"/>
    <mergeCell ref="P3514:S3514"/>
    <mergeCell ref="T3514:U3514"/>
    <mergeCell ref="V3512:X3512"/>
    <mergeCell ref="E3513:K3513"/>
    <mergeCell ref="L3513:M3513"/>
    <mergeCell ref="N3513:O3513"/>
    <mergeCell ref="P3513:S3513"/>
    <mergeCell ref="T3513:U3513"/>
    <mergeCell ref="V3513:X3513"/>
    <mergeCell ref="E3512:K3512"/>
    <mergeCell ref="L3512:M3512"/>
    <mergeCell ref="N3512:O3512"/>
    <mergeCell ref="P3512:S3512"/>
    <mergeCell ref="T3512:U3512"/>
    <mergeCell ref="V3510:X3510"/>
    <mergeCell ref="E3511:K3511"/>
    <mergeCell ref="L3511:M3511"/>
    <mergeCell ref="N3511:O3511"/>
    <mergeCell ref="P3511:S3511"/>
    <mergeCell ref="T3511:U3511"/>
    <mergeCell ref="V3511:X3511"/>
    <mergeCell ref="E3510:K3510"/>
    <mergeCell ref="L3510:M3510"/>
    <mergeCell ref="N3510:O3510"/>
    <mergeCell ref="P3510:S3510"/>
    <mergeCell ref="T3510:U3510"/>
    <mergeCell ref="V3508:X3508"/>
    <mergeCell ref="E3509:K3509"/>
    <mergeCell ref="L3509:M3509"/>
    <mergeCell ref="N3509:O3509"/>
    <mergeCell ref="P3509:S3509"/>
    <mergeCell ref="T3509:U3509"/>
    <mergeCell ref="V3509:X3509"/>
    <mergeCell ref="E3508:K3508"/>
    <mergeCell ref="L3508:M3508"/>
    <mergeCell ref="N3508:O3508"/>
    <mergeCell ref="P3508:S3508"/>
    <mergeCell ref="T3508:U3508"/>
    <mergeCell ref="V3506:X3506"/>
    <mergeCell ref="E3507:K3507"/>
    <mergeCell ref="L3507:M3507"/>
    <mergeCell ref="N3507:O3507"/>
    <mergeCell ref="P3507:S3507"/>
    <mergeCell ref="T3507:U3507"/>
    <mergeCell ref="V3507:X3507"/>
    <mergeCell ref="E3506:K3506"/>
    <mergeCell ref="L3506:M3506"/>
    <mergeCell ref="N3506:O3506"/>
    <mergeCell ref="P3506:S3506"/>
    <mergeCell ref="T3506:U3506"/>
    <mergeCell ref="T3504:X3504"/>
    <mergeCell ref="E3505:K3505"/>
    <mergeCell ref="L3505:M3505"/>
    <mergeCell ref="N3505:O3505"/>
    <mergeCell ref="P3505:S3505"/>
    <mergeCell ref="T3505:U3505"/>
    <mergeCell ref="V3505:X3505"/>
    <mergeCell ref="C3487:G3487"/>
    <mergeCell ref="I3487:J3487"/>
    <mergeCell ref="M3487:N3487"/>
    <mergeCell ref="A3504:D3504"/>
    <mergeCell ref="E3504:M3504"/>
    <mergeCell ref="N3504:S3504"/>
    <mergeCell ref="A3490:X3490"/>
    <mergeCell ref="A3492:X3492"/>
    <mergeCell ref="F3494:R3494"/>
    <mergeCell ref="F3496:F3497"/>
    <mergeCell ref="U3497:X3498"/>
    <mergeCell ref="B3501:C3502"/>
    <mergeCell ref="F3501:I3502"/>
    <mergeCell ref="U3500:W3501"/>
    <mergeCell ref="V3484:X3484"/>
    <mergeCell ref="E3485:M3485"/>
    <mergeCell ref="N3485:S3485"/>
    <mergeCell ref="T3485:U3485"/>
    <mergeCell ref="V3485:X3485"/>
    <mergeCell ref="E3484:K3484"/>
    <mergeCell ref="L3484:M3484"/>
    <mergeCell ref="N3484:O3484"/>
    <mergeCell ref="P3484:S3484"/>
    <mergeCell ref="T3484:U3484"/>
    <mergeCell ref="V3482:X3482"/>
    <mergeCell ref="E3483:K3483"/>
    <mergeCell ref="L3483:M3483"/>
    <mergeCell ref="N3483:O3483"/>
    <mergeCell ref="P3483:S3483"/>
    <mergeCell ref="T3483:U3483"/>
    <mergeCell ref="V3483:X3483"/>
    <mergeCell ref="E3482:K3482"/>
    <mergeCell ref="L3482:M3482"/>
    <mergeCell ref="N3482:O3482"/>
    <mergeCell ref="P3482:S3482"/>
    <mergeCell ref="T3482:U3482"/>
    <mergeCell ref="V3480:X3480"/>
    <mergeCell ref="E3481:K3481"/>
    <mergeCell ref="L3481:M3481"/>
    <mergeCell ref="N3481:O3481"/>
    <mergeCell ref="P3481:S3481"/>
    <mergeCell ref="T3481:U3481"/>
    <mergeCell ref="V3481:X3481"/>
    <mergeCell ref="E3480:K3480"/>
    <mergeCell ref="L3480:M3480"/>
    <mergeCell ref="N3480:O3480"/>
    <mergeCell ref="P3480:S3480"/>
    <mergeCell ref="T3480:U3480"/>
    <mergeCell ref="V3478:X3478"/>
    <mergeCell ref="E3479:K3479"/>
    <mergeCell ref="L3479:M3479"/>
    <mergeCell ref="N3479:O3479"/>
    <mergeCell ref="P3479:S3479"/>
    <mergeCell ref="T3479:U3479"/>
    <mergeCell ref="V3479:X3479"/>
    <mergeCell ref="E3478:K3478"/>
    <mergeCell ref="L3478:M3478"/>
    <mergeCell ref="N3478:O3478"/>
    <mergeCell ref="P3478:S3478"/>
    <mergeCell ref="T3478:U3478"/>
    <mergeCell ref="V3476:X3476"/>
    <mergeCell ref="E3477:K3477"/>
    <mergeCell ref="L3477:M3477"/>
    <mergeCell ref="N3477:O3477"/>
    <mergeCell ref="P3477:S3477"/>
    <mergeCell ref="T3477:U3477"/>
    <mergeCell ref="V3477:X3477"/>
    <mergeCell ref="E3476:K3476"/>
    <mergeCell ref="L3476:M3476"/>
    <mergeCell ref="N3476:O3476"/>
    <mergeCell ref="P3476:S3476"/>
    <mergeCell ref="T3476:U3476"/>
    <mergeCell ref="V3474:X3474"/>
    <mergeCell ref="E3475:K3475"/>
    <mergeCell ref="L3475:M3475"/>
    <mergeCell ref="N3475:O3475"/>
    <mergeCell ref="P3475:S3475"/>
    <mergeCell ref="T3475:U3475"/>
    <mergeCell ref="V3475:X3475"/>
    <mergeCell ref="E3474:K3474"/>
    <mergeCell ref="L3474:M3474"/>
    <mergeCell ref="N3474:O3474"/>
    <mergeCell ref="P3474:S3474"/>
    <mergeCell ref="T3474:U3474"/>
    <mergeCell ref="V3472:X3472"/>
    <mergeCell ref="E3473:K3473"/>
    <mergeCell ref="L3473:M3473"/>
    <mergeCell ref="N3473:O3473"/>
    <mergeCell ref="P3473:S3473"/>
    <mergeCell ref="T3473:U3473"/>
    <mergeCell ref="V3473:X3473"/>
    <mergeCell ref="E3472:K3472"/>
    <mergeCell ref="L3472:M3472"/>
    <mergeCell ref="N3472:O3472"/>
    <mergeCell ref="P3472:S3472"/>
    <mergeCell ref="T3472:U3472"/>
    <mergeCell ref="V3470:X3470"/>
    <mergeCell ref="E3471:K3471"/>
    <mergeCell ref="L3471:M3471"/>
    <mergeCell ref="N3471:O3471"/>
    <mergeCell ref="P3471:S3471"/>
    <mergeCell ref="T3471:U3471"/>
    <mergeCell ref="V3471:X3471"/>
    <mergeCell ref="E3470:K3470"/>
    <mergeCell ref="L3470:M3470"/>
    <mergeCell ref="N3470:O3470"/>
    <mergeCell ref="P3470:S3470"/>
    <mergeCell ref="T3470:U3470"/>
    <mergeCell ref="V3468:X3468"/>
    <mergeCell ref="E3469:K3469"/>
    <mergeCell ref="L3469:M3469"/>
    <mergeCell ref="N3469:O3469"/>
    <mergeCell ref="P3469:S3469"/>
    <mergeCell ref="T3469:U3469"/>
    <mergeCell ref="V3469:X3469"/>
    <mergeCell ref="E3468:K3468"/>
    <mergeCell ref="L3468:M3468"/>
    <mergeCell ref="N3468:O3468"/>
    <mergeCell ref="P3468:S3468"/>
    <mergeCell ref="T3468:U3468"/>
    <mergeCell ref="V3466:X3466"/>
    <mergeCell ref="E3467:K3467"/>
    <mergeCell ref="L3467:M3467"/>
    <mergeCell ref="N3467:O3467"/>
    <mergeCell ref="P3467:S3467"/>
    <mergeCell ref="T3467:U3467"/>
    <mergeCell ref="V3467:X3467"/>
    <mergeCell ref="E3466:K3466"/>
    <mergeCell ref="L3466:M3466"/>
    <mergeCell ref="N3466:O3466"/>
    <mergeCell ref="P3466:S3466"/>
    <mergeCell ref="T3466:U3466"/>
    <mergeCell ref="V3464:X3464"/>
    <mergeCell ref="E3465:K3465"/>
    <mergeCell ref="L3465:M3465"/>
    <mergeCell ref="N3465:O3465"/>
    <mergeCell ref="P3465:S3465"/>
    <mergeCell ref="T3465:U3465"/>
    <mergeCell ref="V3465:X3465"/>
    <mergeCell ref="E3464:K3464"/>
    <mergeCell ref="L3464:M3464"/>
    <mergeCell ref="N3464:O3464"/>
    <mergeCell ref="P3464:S3464"/>
    <mergeCell ref="T3464:U3464"/>
    <mergeCell ref="T3462:X3462"/>
    <mergeCell ref="E3463:K3463"/>
    <mergeCell ref="L3463:M3463"/>
    <mergeCell ref="N3463:O3463"/>
    <mergeCell ref="P3463:S3463"/>
    <mergeCell ref="T3463:U3463"/>
    <mergeCell ref="V3463:X3463"/>
    <mergeCell ref="C3445:G3445"/>
    <mergeCell ref="I3445:J3445"/>
    <mergeCell ref="M3445:N3445"/>
    <mergeCell ref="A3462:D3462"/>
    <mergeCell ref="E3462:M3462"/>
    <mergeCell ref="N3462:S3462"/>
    <mergeCell ref="A3448:X3448"/>
    <mergeCell ref="A3450:X3450"/>
    <mergeCell ref="F3452:R3452"/>
    <mergeCell ref="F3454:F3455"/>
    <mergeCell ref="U3455:X3456"/>
    <mergeCell ref="B3459:C3460"/>
    <mergeCell ref="F3459:I3460"/>
    <mergeCell ref="U3458:W3459"/>
    <mergeCell ref="V3442:X3442"/>
    <mergeCell ref="E3443:M3443"/>
    <mergeCell ref="N3443:S3443"/>
    <mergeCell ref="T3443:U3443"/>
    <mergeCell ref="V3443:X3443"/>
    <mergeCell ref="E3442:K3442"/>
    <mergeCell ref="L3442:M3442"/>
    <mergeCell ref="N3442:O3442"/>
    <mergeCell ref="P3442:S3442"/>
    <mergeCell ref="T3442:U3442"/>
    <mergeCell ref="V3440:X3440"/>
    <mergeCell ref="E3441:K3441"/>
    <mergeCell ref="L3441:M3441"/>
    <mergeCell ref="N3441:O3441"/>
    <mergeCell ref="P3441:S3441"/>
    <mergeCell ref="T3441:U3441"/>
    <mergeCell ref="V3441:X3441"/>
    <mergeCell ref="E3440:K3440"/>
    <mergeCell ref="L3440:M3440"/>
    <mergeCell ref="N3440:O3440"/>
    <mergeCell ref="P3440:S3440"/>
    <mergeCell ref="T3440:U3440"/>
    <mergeCell ref="V3438:X3438"/>
    <mergeCell ref="E3439:K3439"/>
    <mergeCell ref="L3439:M3439"/>
    <mergeCell ref="N3439:O3439"/>
    <mergeCell ref="P3439:S3439"/>
    <mergeCell ref="T3439:U3439"/>
    <mergeCell ref="V3439:X3439"/>
    <mergeCell ref="E3438:K3438"/>
    <mergeCell ref="L3438:M3438"/>
    <mergeCell ref="N3438:O3438"/>
    <mergeCell ref="P3438:S3438"/>
    <mergeCell ref="T3438:U3438"/>
    <mergeCell ref="V3436:X3436"/>
    <mergeCell ref="E3437:K3437"/>
    <mergeCell ref="L3437:M3437"/>
    <mergeCell ref="N3437:O3437"/>
    <mergeCell ref="P3437:S3437"/>
    <mergeCell ref="T3437:U3437"/>
    <mergeCell ref="V3437:X3437"/>
    <mergeCell ref="E3436:K3436"/>
    <mergeCell ref="L3436:M3436"/>
    <mergeCell ref="N3436:O3436"/>
    <mergeCell ref="P3436:S3436"/>
    <mergeCell ref="T3436:U3436"/>
    <mergeCell ref="V3434:X3434"/>
    <mergeCell ref="E3435:K3435"/>
    <mergeCell ref="L3435:M3435"/>
    <mergeCell ref="N3435:O3435"/>
    <mergeCell ref="P3435:S3435"/>
    <mergeCell ref="T3435:U3435"/>
    <mergeCell ref="V3435:X3435"/>
    <mergeCell ref="E3434:K3434"/>
    <mergeCell ref="L3434:M3434"/>
    <mergeCell ref="N3434:O3434"/>
    <mergeCell ref="P3434:S3434"/>
    <mergeCell ref="T3434:U3434"/>
    <mergeCell ref="V3432:X3432"/>
    <mergeCell ref="E3433:K3433"/>
    <mergeCell ref="L3433:M3433"/>
    <mergeCell ref="N3433:O3433"/>
    <mergeCell ref="P3433:S3433"/>
    <mergeCell ref="T3433:U3433"/>
    <mergeCell ref="V3433:X3433"/>
    <mergeCell ref="E3432:K3432"/>
    <mergeCell ref="L3432:M3432"/>
    <mergeCell ref="N3432:O3432"/>
    <mergeCell ref="P3432:S3432"/>
    <mergeCell ref="T3432:U3432"/>
    <mergeCell ref="V3430:X3430"/>
    <mergeCell ref="E3431:K3431"/>
    <mergeCell ref="L3431:M3431"/>
    <mergeCell ref="N3431:O3431"/>
    <mergeCell ref="P3431:S3431"/>
    <mergeCell ref="T3431:U3431"/>
    <mergeCell ref="V3431:X3431"/>
    <mergeCell ref="E3430:K3430"/>
    <mergeCell ref="L3430:M3430"/>
    <mergeCell ref="N3430:O3430"/>
    <mergeCell ref="P3430:S3430"/>
    <mergeCell ref="T3430:U3430"/>
    <mergeCell ref="V3428:X3428"/>
    <mergeCell ref="E3429:K3429"/>
    <mergeCell ref="L3429:M3429"/>
    <mergeCell ref="N3429:O3429"/>
    <mergeCell ref="P3429:S3429"/>
    <mergeCell ref="T3429:U3429"/>
    <mergeCell ref="V3429:X3429"/>
    <mergeCell ref="E3428:K3428"/>
    <mergeCell ref="L3428:M3428"/>
    <mergeCell ref="N3428:O3428"/>
    <mergeCell ref="P3428:S3428"/>
    <mergeCell ref="T3428:U3428"/>
    <mergeCell ref="V3426:X3426"/>
    <mergeCell ref="E3427:K3427"/>
    <mergeCell ref="L3427:M3427"/>
    <mergeCell ref="N3427:O3427"/>
    <mergeCell ref="P3427:S3427"/>
    <mergeCell ref="T3427:U3427"/>
    <mergeCell ref="V3427:X3427"/>
    <mergeCell ref="E3426:K3426"/>
    <mergeCell ref="L3426:M3426"/>
    <mergeCell ref="N3426:O3426"/>
    <mergeCell ref="P3426:S3426"/>
    <mergeCell ref="T3426:U3426"/>
    <mergeCell ref="V3424:X3424"/>
    <mergeCell ref="E3425:K3425"/>
    <mergeCell ref="L3425:M3425"/>
    <mergeCell ref="N3425:O3425"/>
    <mergeCell ref="P3425:S3425"/>
    <mergeCell ref="T3425:U3425"/>
    <mergeCell ref="V3425:X3425"/>
    <mergeCell ref="E3424:K3424"/>
    <mergeCell ref="L3424:M3424"/>
    <mergeCell ref="N3424:O3424"/>
    <mergeCell ref="P3424:S3424"/>
    <mergeCell ref="T3424:U3424"/>
    <mergeCell ref="V3422:X3422"/>
    <mergeCell ref="E3423:K3423"/>
    <mergeCell ref="L3423:M3423"/>
    <mergeCell ref="N3423:O3423"/>
    <mergeCell ref="P3423:S3423"/>
    <mergeCell ref="T3423:U3423"/>
    <mergeCell ref="V3423:X3423"/>
    <mergeCell ref="E3422:K3422"/>
    <mergeCell ref="L3422:M3422"/>
    <mergeCell ref="N3422:O3422"/>
    <mergeCell ref="P3422:S3422"/>
    <mergeCell ref="T3422:U3422"/>
    <mergeCell ref="T3420:X3420"/>
    <mergeCell ref="E3421:K3421"/>
    <mergeCell ref="L3421:M3421"/>
    <mergeCell ref="N3421:O3421"/>
    <mergeCell ref="P3421:S3421"/>
    <mergeCell ref="T3421:U3421"/>
    <mergeCell ref="V3421:X3421"/>
    <mergeCell ref="C3403:G3403"/>
    <mergeCell ref="I3403:J3403"/>
    <mergeCell ref="M3403:N3403"/>
    <mergeCell ref="A3420:D3420"/>
    <mergeCell ref="E3420:M3420"/>
    <mergeCell ref="N3420:S3420"/>
    <mergeCell ref="A3406:X3406"/>
    <mergeCell ref="A3408:X3408"/>
    <mergeCell ref="F3410:R3410"/>
    <mergeCell ref="F3412:F3413"/>
    <mergeCell ref="U3413:X3414"/>
    <mergeCell ref="B3417:C3418"/>
    <mergeCell ref="F3417:I3418"/>
    <mergeCell ref="U3416:W3417"/>
    <mergeCell ref="V3400:X3400"/>
    <mergeCell ref="E3401:M3401"/>
    <mergeCell ref="N3401:S3401"/>
    <mergeCell ref="T3401:U3401"/>
    <mergeCell ref="V3401:X3401"/>
    <mergeCell ref="E3400:K3400"/>
    <mergeCell ref="L3400:M3400"/>
    <mergeCell ref="N3400:O3400"/>
    <mergeCell ref="P3400:S3400"/>
    <mergeCell ref="T3400:U3400"/>
    <mergeCell ref="V3398:X3398"/>
    <mergeCell ref="E3399:K3399"/>
    <mergeCell ref="L3399:M3399"/>
    <mergeCell ref="N3399:O3399"/>
    <mergeCell ref="P3399:S3399"/>
    <mergeCell ref="T3399:U3399"/>
    <mergeCell ref="V3399:X3399"/>
    <mergeCell ref="E3398:K3398"/>
    <mergeCell ref="L3398:M3398"/>
    <mergeCell ref="N3398:O3398"/>
    <mergeCell ref="P3398:S3398"/>
    <mergeCell ref="T3398:U3398"/>
    <mergeCell ref="V3396:X3396"/>
    <mergeCell ref="E3397:K3397"/>
    <mergeCell ref="L3397:M3397"/>
    <mergeCell ref="N3397:O3397"/>
    <mergeCell ref="P3397:S3397"/>
    <mergeCell ref="T3397:U3397"/>
    <mergeCell ref="V3397:X3397"/>
    <mergeCell ref="E3396:K3396"/>
    <mergeCell ref="L3396:M3396"/>
    <mergeCell ref="N3396:O3396"/>
    <mergeCell ref="P3396:S3396"/>
    <mergeCell ref="T3396:U3396"/>
    <mergeCell ref="V3394:X3394"/>
    <mergeCell ref="E3395:K3395"/>
    <mergeCell ref="L3395:M3395"/>
    <mergeCell ref="N3395:O3395"/>
    <mergeCell ref="P3395:S3395"/>
    <mergeCell ref="T3395:U3395"/>
    <mergeCell ref="V3395:X3395"/>
    <mergeCell ref="E3394:K3394"/>
    <mergeCell ref="L3394:M3394"/>
    <mergeCell ref="N3394:O3394"/>
    <mergeCell ref="P3394:S3394"/>
    <mergeCell ref="T3394:U3394"/>
    <mergeCell ref="V3392:X3392"/>
    <mergeCell ref="E3393:K3393"/>
    <mergeCell ref="L3393:M3393"/>
    <mergeCell ref="N3393:O3393"/>
    <mergeCell ref="P3393:S3393"/>
    <mergeCell ref="T3393:U3393"/>
    <mergeCell ref="V3393:X3393"/>
    <mergeCell ref="E3392:K3392"/>
    <mergeCell ref="L3392:M3392"/>
    <mergeCell ref="N3392:O3392"/>
    <mergeCell ref="P3392:S3392"/>
    <mergeCell ref="T3392:U3392"/>
    <mergeCell ref="V3390:X3390"/>
    <mergeCell ref="E3391:K3391"/>
    <mergeCell ref="L3391:M3391"/>
    <mergeCell ref="N3391:O3391"/>
    <mergeCell ref="P3391:S3391"/>
    <mergeCell ref="T3391:U3391"/>
    <mergeCell ref="V3391:X3391"/>
    <mergeCell ref="E3390:K3390"/>
    <mergeCell ref="L3390:M3390"/>
    <mergeCell ref="N3390:O3390"/>
    <mergeCell ref="P3390:S3390"/>
    <mergeCell ref="T3390:U3390"/>
    <mergeCell ref="V3388:X3388"/>
    <mergeCell ref="E3389:K3389"/>
    <mergeCell ref="L3389:M3389"/>
    <mergeCell ref="N3389:O3389"/>
    <mergeCell ref="P3389:S3389"/>
    <mergeCell ref="T3389:U3389"/>
    <mergeCell ref="V3389:X3389"/>
    <mergeCell ref="E3388:K3388"/>
    <mergeCell ref="L3388:M3388"/>
    <mergeCell ref="N3388:O3388"/>
    <mergeCell ref="P3388:S3388"/>
    <mergeCell ref="T3388:U3388"/>
    <mergeCell ref="V3386:X3386"/>
    <mergeCell ref="E3387:K3387"/>
    <mergeCell ref="L3387:M3387"/>
    <mergeCell ref="N3387:O3387"/>
    <mergeCell ref="P3387:S3387"/>
    <mergeCell ref="T3387:U3387"/>
    <mergeCell ref="V3387:X3387"/>
    <mergeCell ref="E3386:K3386"/>
    <mergeCell ref="L3386:M3386"/>
    <mergeCell ref="N3386:O3386"/>
    <mergeCell ref="P3386:S3386"/>
    <mergeCell ref="T3386:U3386"/>
    <mergeCell ref="V3384:X3384"/>
    <mergeCell ref="E3385:K3385"/>
    <mergeCell ref="L3385:M3385"/>
    <mergeCell ref="N3385:O3385"/>
    <mergeCell ref="P3385:S3385"/>
    <mergeCell ref="T3385:U3385"/>
    <mergeCell ref="V3385:X3385"/>
    <mergeCell ref="E3384:K3384"/>
    <mergeCell ref="L3384:M3384"/>
    <mergeCell ref="N3384:O3384"/>
    <mergeCell ref="P3384:S3384"/>
    <mergeCell ref="T3384:U3384"/>
    <mergeCell ref="V3382:X3382"/>
    <mergeCell ref="E3383:K3383"/>
    <mergeCell ref="L3383:M3383"/>
    <mergeCell ref="N3383:O3383"/>
    <mergeCell ref="P3383:S3383"/>
    <mergeCell ref="T3383:U3383"/>
    <mergeCell ref="V3383:X3383"/>
    <mergeCell ref="E3382:K3382"/>
    <mergeCell ref="L3382:M3382"/>
    <mergeCell ref="N3382:O3382"/>
    <mergeCell ref="P3382:S3382"/>
    <mergeCell ref="T3382:U3382"/>
    <mergeCell ref="T3380:X3380"/>
    <mergeCell ref="E3381:K3381"/>
    <mergeCell ref="L3381:M3381"/>
    <mergeCell ref="N3381:O3381"/>
    <mergeCell ref="P3381:S3381"/>
    <mergeCell ref="T3381:U3381"/>
    <mergeCell ref="V3381:X3381"/>
    <mergeCell ref="C3363:G3363"/>
    <mergeCell ref="I3363:J3363"/>
    <mergeCell ref="M3363:N3363"/>
    <mergeCell ref="A3380:D3380"/>
    <mergeCell ref="E3380:M3380"/>
    <mergeCell ref="N3380:S3380"/>
    <mergeCell ref="A3366:X3366"/>
    <mergeCell ref="A3368:X3368"/>
    <mergeCell ref="F3370:R3370"/>
    <mergeCell ref="F3372:F3373"/>
    <mergeCell ref="U3373:X3374"/>
    <mergeCell ref="B3377:C3378"/>
    <mergeCell ref="F3377:I3378"/>
    <mergeCell ref="U3376:W3377"/>
    <mergeCell ref="V3360:X3360"/>
    <mergeCell ref="E3361:M3361"/>
    <mergeCell ref="N3361:S3361"/>
    <mergeCell ref="T3361:U3361"/>
    <mergeCell ref="V3361:X3361"/>
    <mergeCell ref="E3360:K3360"/>
    <mergeCell ref="L3360:M3360"/>
    <mergeCell ref="N3360:O3360"/>
    <mergeCell ref="P3360:S3360"/>
    <mergeCell ref="T3360:U3360"/>
    <mergeCell ref="V3358:X3358"/>
    <mergeCell ref="E3359:K3359"/>
    <mergeCell ref="L3359:M3359"/>
    <mergeCell ref="N3359:O3359"/>
    <mergeCell ref="P3359:S3359"/>
    <mergeCell ref="T3359:U3359"/>
    <mergeCell ref="V3359:X3359"/>
    <mergeCell ref="E3358:K3358"/>
    <mergeCell ref="L3358:M3358"/>
    <mergeCell ref="N3358:O3358"/>
    <mergeCell ref="P3358:S3358"/>
    <mergeCell ref="T3358:U3358"/>
    <mergeCell ref="V3356:X3356"/>
    <mergeCell ref="E3357:K3357"/>
    <mergeCell ref="L3357:M3357"/>
    <mergeCell ref="N3357:O3357"/>
    <mergeCell ref="P3357:S3357"/>
    <mergeCell ref="T3357:U3357"/>
    <mergeCell ref="V3357:X3357"/>
    <mergeCell ref="E3356:K3356"/>
    <mergeCell ref="L3356:M3356"/>
    <mergeCell ref="N3356:O3356"/>
    <mergeCell ref="P3356:S3356"/>
    <mergeCell ref="T3356:U3356"/>
    <mergeCell ref="V3354:X3354"/>
    <mergeCell ref="E3355:K3355"/>
    <mergeCell ref="L3355:M3355"/>
    <mergeCell ref="N3355:O3355"/>
    <mergeCell ref="P3355:S3355"/>
    <mergeCell ref="T3355:U3355"/>
    <mergeCell ref="V3355:X3355"/>
    <mergeCell ref="E3354:K3354"/>
    <mergeCell ref="L3354:M3354"/>
    <mergeCell ref="N3354:O3354"/>
    <mergeCell ref="P3354:S3354"/>
    <mergeCell ref="T3354:U3354"/>
    <mergeCell ref="V3352:X3352"/>
    <mergeCell ref="E3353:K3353"/>
    <mergeCell ref="L3353:M3353"/>
    <mergeCell ref="N3353:O3353"/>
    <mergeCell ref="P3353:S3353"/>
    <mergeCell ref="T3353:U3353"/>
    <mergeCell ref="V3353:X3353"/>
    <mergeCell ref="E3352:K3352"/>
    <mergeCell ref="L3352:M3352"/>
    <mergeCell ref="N3352:O3352"/>
    <mergeCell ref="P3352:S3352"/>
    <mergeCell ref="T3352:U3352"/>
    <mergeCell ref="V3350:X3350"/>
    <mergeCell ref="E3351:K3351"/>
    <mergeCell ref="L3351:M3351"/>
    <mergeCell ref="N3351:O3351"/>
    <mergeCell ref="P3351:S3351"/>
    <mergeCell ref="T3351:U3351"/>
    <mergeCell ref="V3351:X3351"/>
    <mergeCell ref="E3350:K3350"/>
    <mergeCell ref="L3350:M3350"/>
    <mergeCell ref="N3350:O3350"/>
    <mergeCell ref="P3350:S3350"/>
    <mergeCell ref="T3350:U3350"/>
    <mergeCell ref="V3348:X3348"/>
    <mergeCell ref="E3349:K3349"/>
    <mergeCell ref="L3349:M3349"/>
    <mergeCell ref="N3349:O3349"/>
    <mergeCell ref="P3349:S3349"/>
    <mergeCell ref="T3349:U3349"/>
    <mergeCell ref="V3349:X3349"/>
    <mergeCell ref="E3348:K3348"/>
    <mergeCell ref="L3348:M3348"/>
    <mergeCell ref="N3348:O3348"/>
    <mergeCell ref="P3348:S3348"/>
    <mergeCell ref="T3348:U3348"/>
    <mergeCell ref="V3346:X3346"/>
    <mergeCell ref="E3347:K3347"/>
    <mergeCell ref="L3347:M3347"/>
    <mergeCell ref="N3347:O3347"/>
    <mergeCell ref="P3347:S3347"/>
    <mergeCell ref="T3347:U3347"/>
    <mergeCell ref="V3347:X3347"/>
    <mergeCell ref="E3346:K3346"/>
    <mergeCell ref="L3346:M3346"/>
    <mergeCell ref="N3346:O3346"/>
    <mergeCell ref="P3346:S3346"/>
    <mergeCell ref="T3346:U3346"/>
    <mergeCell ref="V3344:X3344"/>
    <mergeCell ref="E3345:K3345"/>
    <mergeCell ref="L3345:M3345"/>
    <mergeCell ref="N3345:O3345"/>
    <mergeCell ref="P3345:S3345"/>
    <mergeCell ref="T3345:U3345"/>
    <mergeCell ref="V3345:X3345"/>
    <mergeCell ref="E3344:K3344"/>
    <mergeCell ref="L3344:M3344"/>
    <mergeCell ref="N3344:O3344"/>
    <mergeCell ref="P3344:S3344"/>
    <mergeCell ref="T3344:U3344"/>
    <mergeCell ref="V3342:X3342"/>
    <mergeCell ref="E3343:K3343"/>
    <mergeCell ref="L3343:M3343"/>
    <mergeCell ref="N3343:O3343"/>
    <mergeCell ref="P3343:S3343"/>
    <mergeCell ref="T3343:U3343"/>
    <mergeCell ref="V3343:X3343"/>
    <mergeCell ref="E3342:K3342"/>
    <mergeCell ref="L3342:M3342"/>
    <mergeCell ref="N3342:O3342"/>
    <mergeCell ref="P3342:S3342"/>
    <mergeCell ref="T3342:U3342"/>
    <mergeCell ref="T3340:X3340"/>
    <mergeCell ref="E3341:K3341"/>
    <mergeCell ref="L3341:M3341"/>
    <mergeCell ref="N3341:O3341"/>
    <mergeCell ref="P3341:S3341"/>
    <mergeCell ref="T3341:U3341"/>
    <mergeCell ref="V3341:X3341"/>
    <mergeCell ref="C3323:G3323"/>
    <mergeCell ref="I3323:J3323"/>
    <mergeCell ref="M3323:N3323"/>
    <mergeCell ref="A3340:D3340"/>
    <mergeCell ref="E3340:M3340"/>
    <mergeCell ref="N3340:S3340"/>
    <mergeCell ref="A3326:X3326"/>
    <mergeCell ref="A3328:X3328"/>
    <mergeCell ref="F3330:R3330"/>
    <mergeCell ref="F3332:F3333"/>
    <mergeCell ref="U3333:X3334"/>
    <mergeCell ref="B3337:C3338"/>
    <mergeCell ref="F3337:I3338"/>
    <mergeCell ref="U3336:W3337"/>
    <mergeCell ref="E3321:M3321"/>
    <mergeCell ref="N3321:S3321"/>
    <mergeCell ref="T3321:U3321"/>
    <mergeCell ref="V3321:X3321"/>
    <mergeCell ref="A3285:X3285"/>
    <mergeCell ref="A3287:X3287"/>
    <mergeCell ref="F3289:R3289"/>
    <mergeCell ref="F3291:F3292"/>
    <mergeCell ref="U3292:X3293"/>
    <mergeCell ref="B3296:C3297"/>
    <mergeCell ref="F3296:I3297"/>
    <mergeCell ref="U3295:W3296"/>
    <mergeCell ref="V3319:X3319"/>
    <mergeCell ref="E3320:K3320"/>
    <mergeCell ref="L3320:M3320"/>
    <mergeCell ref="N3320:O3320"/>
    <mergeCell ref="P3320:S3320"/>
    <mergeCell ref="T3320:U3320"/>
    <mergeCell ref="V3320:X3320"/>
    <mergeCell ref="E3319:K3319"/>
    <mergeCell ref="L3319:M3319"/>
    <mergeCell ref="N3319:O3319"/>
    <mergeCell ref="P3319:S3319"/>
    <mergeCell ref="T3319:U3319"/>
    <mergeCell ref="V3317:X3317"/>
    <mergeCell ref="E3318:K3318"/>
    <mergeCell ref="L3318:M3318"/>
    <mergeCell ref="N3318:O3318"/>
    <mergeCell ref="P3318:S3318"/>
    <mergeCell ref="T3318:U3318"/>
    <mergeCell ref="V3318:X3318"/>
    <mergeCell ref="E3317:K3317"/>
    <mergeCell ref="L3317:M3317"/>
    <mergeCell ref="N3317:O3317"/>
    <mergeCell ref="P3317:S3317"/>
    <mergeCell ref="T3317:U3317"/>
    <mergeCell ref="V3315:X3315"/>
    <mergeCell ref="E3316:K3316"/>
    <mergeCell ref="L3316:M3316"/>
    <mergeCell ref="N3316:O3316"/>
    <mergeCell ref="P3316:S3316"/>
    <mergeCell ref="T3316:U3316"/>
    <mergeCell ref="V3316:X3316"/>
    <mergeCell ref="E3315:K3315"/>
    <mergeCell ref="L3315:M3315"/>
    <mergeCell ref="N3315:O3315"/>
    <mergeCell ref="P3315:S3315"/>
    <mergeCell ref="T3315:U3315"/>
    <mergeCell ref="V3313:X3313"/>
    <mergeCell ref="E3314:K3314"/>
    <mergeCell ref="L3314:M3314"/>
    <mergeCell ref="N3314:O3314"/>
    <mergeCell ref="P3314:S3314"/>
    <mergeCell ref="T3314:U3314"/>
    <mergeCell ref="V3314:X3314"/>
    <mergeCell ref="E3313:K3313"/>
    <mergeCell ref="L3313:M3313"/>
    <mergeCell ref="N3313:O3313"/>
    <mergeCell ref="P3313:S3313"/>
    <mergeCell ref="T3313:U3313"/>
    <mergeCell ref="V3311:X3311"/>
    <mergeCell ref="E3312:K3312"/>
    <mergeCell ref="L3312:M3312"/>
    <mergeCell ref="N3312:O3312"/>
    <mergeCell ref="P3312:S3312"/>
    <mergeCell ref="T3312:U3312"/>
    <mergeCell ref="V3312:X3312"/>
    <mergeCell ref="E3311:K3311"/>
    <mergeCell ref="L3311:M3311"/>
    <mergeCell ref="N3311:O3311"/>
    <mergeCell ref="P3311:S3311"/>
    <mergeCell ref="T3311:U3311"/>
    <mergeCell ref="V3309:X3309"/>
    <mergeCell ref="E3310:K3310"/>
    <mergeCell ref="L3310:M3310"/>
    <mergeCell ref="N3310:O3310"/>
    <mergeCell ref="P3310:S3310"/>
    <mergeCell ref="T3310:U3310"/>
    <mergeCell ref="V3310:X3310"/>
    <mergeCell ref="E3309:K3309"/>
    <mergeCell ref="L3309:M3309"/>
    <mergeCell ref="N3309:O3309"/>
    <mergeCell ref="P3309:S3309"/>
    <mergeCell ref="T3309:U3309"/>
    <mergeCell ref="V3307:X3307"/>
    <mergeCell ref="E3308:K3308"/>
    <mergeCell ref="L3308:M3308"/>
    <mergeCell ref="N3308:O3308"/>
    <mergeCell ref="P3308:S3308"/>
    <mergeCell ref="T3308:U3308"/>
    <mergeCell ref="V3308:X3308"/>
    <mergeCell ref="E3307:K3307"/>
    <mergeCell ref="L3307:M3307"/>
    <mergeCell ref="N3307:O3307"/>
    <mergeCell ref="P3307:S3307"/>
    <mergeCell ref="T3307:U3307"/>
    <mergeCell ref="V3305:X3305"/>
    <mergeCell ref="E3306:K3306"/>
    <mergeCell ref="L3306:M3306"/>
    <mergeCell ref="N3306:O3306"/>
    <mergeCell ref="P3306:S3306"/>
    <mergeCell ref="T3306:U3306"/>
    <mergeCell ref="V3306:X3306"/>
    <mergeCell ref="E3305:K3305"/>
    <mergeCell ref="L3305:M3305"/>
    <mergeCell ref="N3305:O3305"/>
    <mergeCell ref="P3305:S3305"/>
    <mergeCell ref="T3305:U3305"/>
    <mergeCell ref="V3303:X3303"/>
    <mergeCell ref="E3304:K3304"/>
    <mergeCell ref="L3304:M3304"/>
    <mergeCell ref="N3304:O3304"/>
    <mergeCell ref="P3304:S3304"/>
    <mergeCell ref="T3304:U3304"/>
    <mergeCell ref="V3304:X3304"/>
    <mergeCell ref="E3303:K3303"/>
    <mergeCell ref="L3303:M3303"/>
    <mergeCell ref="N3303:O3303"/>
    <mergeCell ref="P3303:S3303"/>
    <mergeCell ref="T3303:U3303"/>
    <mergeCell ref="V3301:X3301"/>
    <mergeCell ref="E3302:K3302"/>
    <mergeCell ref="L3302:M3302"/>
    <mergeCell ref="N3302:O3302"/>
    <mergeCell ref="P3302:S3302"/>
    <mergeCell ref="T3302:U3302"/>
    <mergeCell ref="V3302:X3302"/>
    <mergeCell ref="E3301:K3301"/>
    <mergeCell ref="L3301:M3301"/>
    <mergeCell ref="N3301:O3301"/>
    <mergeCell ref="P3301:S3301"/>
    <mergeCell ref="T3301:U3301"/>
    <mergeCell ref="T3299:X3299"/>
    <mergeCell ref="E3300:K3300"/>
    <mergeCell ref="L3300:M3300"/>
    <mergeCell ref="N3300:O3300"/>
    <mergeCell ref="P3300:S3300"/>
    <mergeCell ref="T3300:U3300"/>
    <mergeCell ref="V3300:X3300"/>
    <mergeCell ref="C3282:G3282"/>
    <mergeCell ref="I3282:J3282"/>
    <mergeCell ref="M3282:N3282"/>
    <mergeCell ref="A3299:D3299"/>
    <mergeCell ref="E3299:M3299"/>
    <mergeCell ref="N3299:S3299"/>
    <mergeCell ref="V3279:X3279"/>
    <mergeCell ref="E3280:M3280"/>
    <mergeCell ref="N3280:S3280"/>
    <mergeCell ref="T3280:U3280"/>
    <mergeCell ref="V3280:X3280"/>
    <mergeCell ref="E3279:K3279"/>
    <mergeCell ref="L3279:M3279"/>
    <mergeCell ref="N3279:O3279"/>
    <mergeCell ref="P3279:S3279"/>
    <mergeCell ref="T3279:U3279"/>
    <mergeCell ref="V3277:X3277"/>
    <mergeCell ref="E3278:K3278"/>
    <mergeCell ref="L3278:M3278"/>
    <mergeCell ref="N3278:O3278"/>
    <mergeCell ref="P3278:S3278"/>
    <mergeCell ref="T3278:U3278"/>
    <mergeCell ref="V3278:X3278"/>
    <mergeCell ref="E3277:K3277"/>
    <mergeCell ref="L3277:M3277"/>
    <mergeCell ref="N3277:O3277"/>
    <mergeCell ref="P3277:S3277"/>
    <mergeCell ref="T3277:U3277"/>
    <mergeCell ref="V3275:X3275"/>
    <mergeCell ref="E3276:K3276"/>
    <mergeCell ref="L3276:M3276"/>
    <mergeCell ref="N3276:O3276"/>
    <mergeCell ref="P3276:S3276"/>
    <mergeCell ref="T3276:U3276"/>
    <mergeCell ref="V3276:X3276"/>
    <mergeCell ref="E3275:K3275"/>
    <mergeCell ref="L3275:M3275"/>
    <mergeCell ref="N3275:O3275"/>
    <mergeCell ref="P3275:S3275"/>
    <mergeCell ref="T3275:U3275"/>
    <mergeCell ref="V3273:X3273"/>
    <mergeCell ref="E3274:K3274"/>
    <mergeCell ref="L3274:M3274"/>
    <mergeCell ref="N3274:O3274"/>
    <mergeCell ref="P3274:S3274"/>
    <mergeCell ref="T3274:U3274"/>
    <mergeCell ref="V3274:X3274"/>
    <mergeCell ref="E3273:K3273"/>
    <mergeCell ref="L3273:M3273"/>
    <mergeCell ref="N3273:O3273"/>
    <mergeCell ref="P3273:S3273"/>
    <mergeCell ref="T3273:U3273"/>
    <mergeCell ref="V3271:X3271"/>
    <mergeCell ref="E3272:K3272"/>
    <mergeCell ref="L3272:M3272"/>
    <mergeCell ref="N3272:O3272"/>
    <mergeCell ref="P3272:S3272"/>
    <mergeCell ref="T3272:U3272"/>
    <mergeCell ref="V3272:X3272"/>
    <mergeCell ref="E3271:K3271"/>
    <mergeCell ref="L3271:M3271"/>
    <mergeCell ref="N3271:O3271"/>
    <mergeCell ref="P3271:S3271"/>
    <mergeCell ref="T3271:U3271"/>
    <mergeCell ref="V3269:X3269"/>
    <mergeCell ref="E3270:K3270"/>
    <mergeCell ref="L3270:M3270"/>
    <mergeCell ref="N3270:O3270"/>
    <mergeCell ref="P3270:S3270"/>
    <mergeCell ref="T3270:U3270"/>
    <mergeCell ref="V3270:X3270"/>
    <mergeCell ref="E3269:K3269"/>
    <mergeCell ref="L3269:M3269"/>
    <mergeCell ref="N3269:O3269"/>
    <mergeCell ref="P3269:S3269"/>
    <mergeCell ref="T3269:U3269"/>
    <mergeCell ref="V3267:X3267"/>
    <mergeCell ref="E3268:K3268"/>
    <mergeCell ref="L3268:M3268"/>
    <mergeCell ref="N3268:O3268"/>
    <mergeCell ref="P3268:S3268"/>
    <mergeCell ref="T3268:U3268"/>
    <mergeCell ref="V3268:X3268"/>
    <mergeCell ref="E3267:K3267"/>
    <mergeCell ref="L3267:M3267"/>
    <mergeCell ref="N3267:O3267"/>
    <mergeCell ref="P3267:S3267"/>
    <mergeCell ref="T3267:U3267"/>
    <mergeCell ref="V3265:X3265"/>
    <mergeCell ref="E3266:K3266"/>
    <mergeCell ref="L3266:M3266"/>
    <mergeCell ref="N3266:O3266"/>
    <mergeCell ref="P3266:S3266"/>
    <mergeCell ref="T3266:U3266"/>
    <mergeCell ref="V3266:X3266"/>
    <mergeCell ref="E3265:K3265"/>
    <mergeCell ref="L3265:M3265"/>
    <mergeCell ref="N3265:O3265"/>
    <mergeCell ref="P3265:S3265"/>
    <mergeCell ref="T3265:U3265"/>
    <mergeCell ref="V3263:X3263"/>
    <mergeCell ref="E3264:K3264"/>
    <mergeCell ref="L3264:M3264"/>
    <mergeCell ref="N3264:O3264"/>
    <mergeCell ref="P3264:S3264"/>
    <mergeCell ref="T3264:U3264"/>
    <mergeCell ref="V3264:X3264"/>
    <mergeCell ref="E3263:K3263"/>
    <mergeCell ref="L3263:M3263"/>
    <mergeCell ref="N3263:O3263"/>
    <mergeCell ref="P3263:S3263"/>
    <mergeCell ref="T3263:U3263"/>
    <mergeCell ref="T3261:X3261"/>
    <mergeCell ref="E3262:K3262"/>
    <mergeCell ref="L3262:M3262"/>
    <mergeCell ref="N3262:O3262"/>
    <mergeCell ref="P3262:S3262"/>
    <mergeCell ref="T3262:U3262"/>
    <mergeCell ref="V3262:X3262"/>
    <mergeCell ref="C3244:G3244"/>
    <mergeCell ref="I3244:J3244"/>
    <mergeCell ref="M3244:N3244"/>
    <mergeCell ref="A3261:D3261"/>
    <mergeCell ref="E3261:M3261"/>
    <mergeCell ref="N3261:S3261"/>
    <mergeCell ref="A3247:X3247"/>
    <mergeCell ref="A3249:X3249"/>
    <mergeCell ref="F3251:R3251"/>
    <mergeCell ref="F3253:F3254"/>
    <mergeCell ref="U3254:X3255"/>
    <mergeCell ref="B3258:C3259"/>
    <mergeCell ref="F3258:I3259"/>
    <mergeCell ref="U3257:W3258"/>
    <mergeCell ref="V3241:X3241"/>
    <mergeCell ref="E3242:M3242"/>
    <mergeCell ref="N3242:S3242"/>
    <mergeCell ref="T3242:U3242"/>
    <mergeCell ref="V3242:X3242"/>
    <mergeCell ref="E3241:K3241"/>
    <mergeCell ref="L3241:M3241"/>
    <mergeCell ref="N3241:O3241"/>
    <mergeCell ref="P3241:S3241"/>
    <mergeCell ref="T3241:U3241"/>
    <mergeCell ref="V3239:X3239"/>
    <mergeCell ref="E3240:K3240"/>
    <mergeCell ref="L3240:M3240"/>
    <mergeCell ref="N3240:O3240"/>
    <mergeCell ref="P3240:S3240"/>
    <mergeCell ref="T3240:U3240"/>
    <mergeCell ref="V3240:X3240"/>
    <mergeCell ref="E3239:K3239"/>
    <mergeCell ref="L3239:M3239"/>
    <mergeCell ref="N3239:O3239"/>
    <mergeCell ref="P3239:S3239"/>
    <mergeCell ref="T3239:U3239"/>
    <mergeCell ref="V3237:X3237"/>
    <mergeCell ref="E3238:K3238"/>
    <mergeCell ref="L3238:M3238"/>
    <mergeCell ref="N3238:O3238"/>
    <mergeCell ref="P3238:S3238"/>
    <mergeCell ref="T3238:U3238"/>
    <mergeCell ref="V3238:X3238"/>
    <mergeCell ref="E3237:K3237"/>
    <mergeCell ref="L3237:M3237"/>
    <mergeCell ref="N3237:O3237"/>
    <mergeCell ref="P3237:S3237"/>
    <mergeCell ref="T3237:U3237"/>
    <mergeCell ref="V3235:X3235"/>
    <mergeCell ref="E3236:K3236"/>
    <mergeCell ref="L3236:M3236"/>
    <mergeCell ref="N3236:O3236"/>
    <mergeCell ref="P3236:S3236"/>
    <mergeCell ref="T3236:U3236"/>
    <mergeCell ref="V3236:X3236"/>
    <mergeCell ref="E3235:K3235"/>
    <mergeCell ref="L3235:M3235"/>
    <mergeCell ref="N3235:O3235"/>
    <mergeCell ref="P3235:S3235"/>
    <mergeCell ref="T3235:U3235"/>
    <mergeCell ref="V3233:X3233"/>
    <mergeCell ref="E3234:K3234"/>
    <mergeCell ref="L3234:M3234"/>
    <mergeCell ref="N3234:O3234"/>
    <mergeCell ref="P3234:S3234"/>
    <mergeCell ref="T3234:U3234"/>
    <mergeCell ref="V3234:X3234"/>
    <mergeCell ref="E3233:K3233"/>
    <mergeCell ref="L3233:M3233"/>
    <mergeCell ref="N3233:O3233"/>
    <mergeCell ref="P3233:S3233"/>
    <mergeCell ref="T3233:U3233"/>
    <mergeCell ref="V3231:X3231"/>
    <mergeCell ref="E3232:K3232"/>
    <mergeCell ref="L3232:M3232"/>
    <mergeCell ref="N3232:O3232"/>
    <mergeCell ref="P3232:S3232"/>
    <mergeCell ref="T3232:U3232"/>
    <mergeCell ref="V3232:X3232"/>
    <mergeCell ref="E3231:K3231"/>
    <mergeCell ref="L3231:M3231"/>
    <mergeCell ref="N3231:O3231"/>
    <mergeCell ref="P3231:S3231"/>
    <mergeCell ref="T3231:U3231"/>
    <mergeCell ref="V3229:X3229"/>
    <mergeCell ref="E3230:K3230"/>
    <mergeCell ref="L3230:M3230"/>
    <mergeCell ref="N3230:O3230"/>
    <mergeCell ref="P3230:S3230"/>
    <mergeCell ref="T3230:U3230"/>
    <mergeCell ref="V3230:X3230"/>
    <mergeCell ref="E3229:K3229"/>
    <mergeCell ref="L3229:M3229"/>
    <mergeCell ref="N3229:O3229"/>
    <mergeCell ref="P3229:S3229"/>
    <mergeCell ref="T3229:U3229"/>
    <mergeCell ref="V3227:X3227"/>
    <mergeCell ref="E3228:K3228"/>
    <mergeCell ref="L3228:M3228"/>
    <mergeCell ref="N3228:O3228"/>
    <mergeCell ref="P3228:S3228"/>
    <mergeCell ref="T3228:U3228"/>
    <mergeCell ref="V3228:X3228"/>
    <mergeCell ref="E3227:K3227"/>
    <mergeCell ref="L3227:M3227"/>
    <mergeCell ref="N3227:O3227"/>
    <mergeCell ref="P3227:S3227"/>
    <mergeCell ref="T3227:U3227"/>
    <mergeCell ref="V3225:X3225"/>
    <mergeCell ref="E3226:K3226"/>
    <mergeCell ref="L3226:M3226"/>
    <mergeCell ref="N3226:O3226"/>
    <mergeCell ref="P3226:S3226"/>
    <mergeCell ref="T3226:U3226"/>
    <mergeCell ref="V3226:X3226"/>
    <mergeCell ref="E3225:K3225"/>
    <mergeCell ref="L3225:M3225"/>
    <mergeCell ref="N3225:O3225"/>
    <mergeCell ref="P3225:S3225"/>
    <mergeCell ref="T3225:U3225"/>
    <mergeCell ref="V3223:X3223"/>
    <mergeCell ref="E3224:K3224"/>
    <mergeCell ref="L3224:M3224"/>
    <mergeCell ref="N3224:O3224"/>
    <mergeCell ref="P3224:S3224"/>
    <mergeCell ref="T3224:U3224"/>
    <mergeCell ref="V3224:X3224"/>
    <mergeCell ref="E3223:K3223"/>
    <mergeCell ref="L3223:M3223"/>
    <mergeCell ref="N3223:O3223"/>
    <mergeCell ref="P3223:S3223"/>
    <mergeCell ref="T3223:U3223"/>
    <mergeCell ref="T3221:X3221"/>
    <mergeCell ref="E3222:K3222"/>
    <mergeCell ref="L3222:M3222"/>
    <mergeCell ref="N3222:O3222"/>
    <mergeCell ref="P3222:S3222"/>
    <mergeCell ref="T3222:U3222"/>
    <mergeCell ref="V3222:X3222"/>
    <mergeCell ref="C3204:G3204"/>
    <mergeCell ref="I3204:J3204"/>
    <mergeCell ref="M3204:N3204"/>
    <mergeCell ref="A3221:D3221"/>
    <mergeCell ref="E3221:M3221"/>
    <mergeCell ref="N3221:S3221"/>
    <mergeCell ref="A3207:X3207"/>
    <mergeCell ref="A3209:X3209"/>
    <mergeCell ref="F3211:R3211"/>
    <mergeCell ref="F3213:F3214"/>
    <mergeCell ref="U3214:X3215"/>
    <mergeCell ref="B3218:C3219"/>
    <mergeCell ref="F3218:I3219"/>
    <mergeCell ref="U3217:W3218"/>
    <mergeCell ref="V3201:X3201"/>
    <mergeCell ref="E3202:M3202"/>
    <mergeCell ref="N3202:S3202"/>
    <mergeCell ref="T3202:U3202"/>
    <mergeCell ref="V3202:X3202"/>
    <mergeCell ref="E3201:K3201"/>
    <mergeCell ref="L3201:M3201"/>
    <mergeCell ref="N3201:O3201"/>
    <mergeCell ref="P3201:S3201"/>
    <mergeCell ref="T3201:U3201"/>
    <mergeCell ref="V3199:X3199"/>
    <mergeCell ref="E3200:K3200"/>
    <mergeCell ref="L3200:M3200"/>
    <mergeCell ref="N3200:O3200"/>
    <mergeCell ref="P3200:S3200"/>
    <mergeCell ref="T3200:U3200"/>
    <mergeCell ref="V3200:X3200"/>
    <mergeCell ref="E3199:K3199"/>
    <mergeCell ref="L3199:M3199"/>
    <mergeCell ref="N3199:O3199"/>
    <mergeCell ref="P3199:S3199"/>
    <mergeCell ref="T3199:U3199"/>
    <mergeCell ref="V3197:X3197"/>
    <mergeCell ref="E3198:K3198"/>
    <mergeCell ref="L3198:M3198"/>
    <mergeCell ref="N3198:O3198"/>
    <mergeCell ref="P3198:S3198"/>
    <mergeCell ref="T3198:U3198"/>
    <mergeCell ref="V3198:X3198"/>
    <mergeCell ref="E3197:K3197"/>
    <mergeCell ref="L3197:M3197"/>
    <mergeCell ref="N3197:O3197"/>
    <mergeCell ref="P3197:S3197"/>
    <mergeCell ref="T3197:U3197"/>
    <mergeCell ref="V3195:X3195"/>
    <mergeCell ref="E3196:K3196"/>
    <mergeCell ref="L3196:M3196"/>
    <mergeCell ref="N3196:O3196"/>
    <mergeCell ref="P3196:S3196"/>
    <mergeCell ref="T3196:U3196"/>
    <mergeCell ref="V3196:X3196"/>
    <mergeCell ref="E3195:K3195"/>
    <mergeCell ref="L3195:M3195"/>
    <mergeCell ref="N3195:O3195"/>
    <mergeCell ref="P3195:S3195"/>
    <mergeCell ref="T3195:U3195"/>
    <mergeCell ref="V3193:X3193"/>
    <mergeCell ref="E3194:K3194"/>
    <mergeCell ref="L3194:M3194"/>
    <mergeCell ref="N3194:O3194"/>
    <mergeCell ref="P3194:S3194"/>
    <mergeCell ref="T3194:U3194"/>
    <mergeCell ref="V3194:X3194"/>
    <mergeCell ref="E3193:K3193"/>
    <mergeCell ref="L3193:M3193"/>
    <mergeCell ref="N3193:O3193"/>
    <mergeCell ref="P3193:S3193"/>
    <mergeCell ref="T3193:U3193"/>
    <mergeCell ref="V3191:X3191"/>
    <mergeCell ref="E3192:K3192"/>
    <mergeCell ref="L3192:M3192"/>
    <mergeCell ref="N3192:O3192"/>
    <mergeCell ref="P3192:S3192"/>
    <mergeCell ref="T3192:U3192"/>
    <mergeCell ref="V3192:X3192"/>
    <mergeCell ref="E3191:K3191"/>
    <mergeCell ref="L3191:M3191"/>
    <mergeCell ref="N3191:O3191"/>
    <mergeCell ref="P3191:S3191"/>
    <mergeCell ref="T3191:U3191"/>
    <mergeCell ref="V3189:X3189"/>
    <mergeCell ref="E3190:K3190"/>
    <mergeCell ref="L3190:M3190"/>
    <mergeCell ref="N3190:O3190"/>
    <mergeCell ref="P3190:S3190"/>
    <mergeCell ref="T3190:U3190"/>
    <mergeCell ref="V3190:X3190"/>
    <mergeCell ref="E3189:K3189"/>
    <mergeCell ref="L3189:M3189"/>
    <mergeCell ref="N3189:O3189"/>
    <mergeCell ref="P3189:S3189"/>
    <mergeCell ref="T3189:U3189"/>
    <mergeCell ref="V3187:X3187"/>
    <mergeCell ref="E3188:K3188"/>
    <mergeCell ref="L3188:M3188"/>
    <mergeCell ref="N3188:O3188"/>
    <mergeCell ref="P3188:S3188"/>
    <mergeCell ref="T3188:U3188"/>
    <mergeCell ref="V3188:X3188"/>
    <mergeCell ref="E3187:K3187"/>
    <mergeCell ref="L3187:M3187"/>
    <mergeCell ref="N3187:O3187"/>
    <mergeCell ref="P3187:S3187"/>
    <mergeCell ref="T3187:U3187"/>
    <mergeCell ref="V3185:X3185"/>
    <mergeCell ref="E3186:K3186"/>
    <mergeCell ref="L3186:M3186"/>
    <mergeCell ref="N3186:O3186"/>
    <mergeCell ref="P3186:S3186"/>
    <mergeCell ref="T3186:U3186"/>
    <mergeCell ref="V3186:X3186"/>
    <mergeCell ref="E3185:K3185"/>
    <mergeCell ref="L3185:M3185"/>
    <mergeCell ref="N3185:O3185"/>
    <mergeCell ref="P3185:S3185"/>
    <mergeCell ref="T3185:U3185"/>
    <mergeCell ref="V3183:X3183"/>
    <mergeCell ref="E3184:K3184"/>
    <mergeCell ref="L3184:M3184"/>
    <mergeCell ref="N3184:O3184"/>
    <mergeCell ref="P3184:S3184"/>
    <mergeCell ref="T3184:U3184"/>
    <mergeCell ref="V3184:X3184"/>
    <mergeCell ref="E3183:K3183"/>
    <mergeCell ref="L3183:M3183"/>
    <mergeCell ref="N3183:O3183"/>
    <mergeCell ref="P3183:S3183"/>
    <mergeCell ref="T3183:U3183"/>
    <mergeCell ref="V3181:X3181"/>
    <mergeCell ref="E3182:K3182"/>
    <mergeCell ref="L3182:M3182"/>
    <mergeCell ref="N3182:O3182"/>
    <mergeCell ref="P3182:S3182"/>
    <mergeCell ref="T3182:U3182"/>
    <mergeCell ref="V3182:X3182"/>
    <mergeCell ref="E3181:K3181"/>
    <mergeCell ref="L3181:M3181"/>
    <mergeCell ref="N3181:O3181"/>
    <mergeCell ref="P3181:S3181"/>
    <mergeCell ref="T3181:U3181"/>
    <mergeCell ref="T3179:X3179"/>
    <mergeCell ref="E3180:K3180"/>
    <mergeCell ref="L3180:M3180"/>
    <mergeCell ref="N3180:O3180"/>
    <mergeCell ref="P3180:S3180"/>
    <mergeCell ref="T3180:U3180"/>
    <mergeCell ref="V3180:X3180"/>
    <mergeCell ref="C3162:G3162"/>
    <mergeCell ref="I3162:J3162"/>
    <mergeCell ref="M3162:N3162"/>
    <mergeCell ref="A3179:D3179"/>
    <mergeCell ref="E3179:M3179"/>
    <mergeCell ref="N3179:S3179"/>
    <mergeCell ref="A3165:X3165"/>
    <mergeCell ref="A3167:X3167"/>
    <mergeCell ref="F3169:R3169"/>
    <mergeCell ref="F3171:F3172"/>
    <mergeCell ref="U3172:X3173"/>
    <mergeCell ref="B3176:C3177"/>
    <mergeCell ref="F3176:I3177"/>
    <mergeCell ref="U3175:W3176"/>
    <mergeCell ref="E3160:M3160"/>
    <mergeCell ref="N3160:S3160"/>
    <mergeCell ref="T3160:U3160"/>
    <mergeCell ref="V3160:X3160"/>
    <mergeCell ref="A3124:X3124"/>
    <mergeCell ref="A3126:X3126"/>
    <mergeCell ref="F3128:R3128"/>
    <mergeCell ref="F3130:F3131"/>
    <mergeCell ref="U3131:X3132"/>
    <mergeCell ref="B3135:C3136"/>
    <mergeCell ref="F3135:I3136"/>
    <mergeCell ref="U3134:W3135"/>
    <mergeCell ref="V3158:X3158"/>
    <mergeCell ref="E3159:K3159"/>
    <mergeCell ref="L3159:M3159"/>
    <mergeCell ref="N3159:O3159"/>
    <mergeCell ref="P3159:S3159"/>
    <mergeCell ref="T3159:U3159"/>
    <mergeCell ref="V3159:X3159"/>
    <mergeCell ref="E3158:K3158"/>
    <mergeCell ref="L3158:M3158"/>
    <mergeCell ref="N3158:O3158"/>
    <mergeCell ref="P3158:S3158"/>
    <mergeCell ref="T3158:U3158"/>
    <mergeCell ref="V3156:X3156"/>
    <mergeCell ref="E3157:K3157"/>
    <mergeCell ref="L3157:M3157"/>
    <mergeCell ref="N3157:O3157"/>
    <mergeCell ref="P3157:S3157"/>
    <mergeCell ref="T3157:U3157"/>
    <mergeCell ref="V3157:X3157"/>
    <mergeCell ref="E3156:K3156"/>
    <mergeCell ref="L3156:M3156"/>
    <mergeCell ref="N3156:O3156"/>
    <mergeCell ref="P3156:S3156"/>
    <mergeCell ref="T3156:U3156"/>
    <mergeCell ref="V3154:X3154"/>
    <mergeCell ref="E3155:K3155"/>
    <mergeCell ref="L3155:M3155"/>
    <mergeCell ref="N3155:O3155"/>
    <mergeCell ref="P3155:S3155"/>
    <mergeCell ref="T3155:U3155"/>
    <mergeCell ref="V3155:X3155"/>
    <mergeCell ref="E3154:K3154"/>
    <mergeCell ref="L3154:M3154"/>
    <mergeCell ref="N3154:O3154"/>
    <mergeCell ref="P3154:S3154"/>
    <mergeCell ref="T3154:U3154"/>
    <mergeCell ref="V3152:X3152"/>
    <mergeCell ref="E3153:K3153"/>
    <mergeCell ref="L3153:M3153"/>
    <mergeCell ref="N3153:O3153"/>
    <mergeCell ref="P3153:S3153"/>
    <mergeCell ref="T3153:U3153"/>
    <mergeCell ref="V3153:X3153"/>
    <mergeCell ref="E3152:K3152"/>
    <mergeCell ref="L3152:M3152"/>
    <mergeCell ref="N3152:O3152"/>
    <mergeCell ref="P3152:S3152"/>
    <mergeCell ref="T3152:U3152"/>
    <mergeCell ref="V3150:X3150"/>
    <mergeCell ref="E3151:K3151"/>
    <mergeCell ref="L3151:M3151"/>
    <mergeCell ref="N3151:O3151"/>
    <mergeCell ref="P3151:S3151"/>
    <mergeCell ref="T3151:U3151"/>
    <mergeCell ref="V3151:X3151"/>
    <mergeCell ref="E3150:K3150"/>
    <mergeCell ref="L3150:M3150"/>
    <mergeCell ref="N3150:O3150"/>
    <mergeCell ref="P3150:S3150"/>
    <mergeCell ref="T3150:U3150"/>
    <mergeCell ref="V3148:X3148"/>
    <mergeCell ref="E3149:K3149"/>
    <mergeCell ref="L3149:M3149"/>
    <mergeCell ref="N3149:O3149"/>
    <mergeCell ref="P3149:S3149"/>
    <mergeCell ref="T3149:U3149"/>
    <mergeCell ref="V3149:X3149"/>
    <mergeCell ref="E3148:K3148"/>
    <mergeCell ref="L3148:M3148"/>
    <mergeCell ref="N3148:O3148"/>
    <mergeCell ref="P3148:S3148"/>
    <mergeCell ref="T3148:U3148"/>
    <mergeCell ref="V3146:X3146"/>
    <mergeCell ref="E3147:K3147"/>
    <mergeCell ref="L3147:M3147"/>
    <mergeCell ref="N3147:O3147"/>
    <mergeCell ref="P3147:S3147"/>
    <mergeCell ref="T3147:U3147"/>
    <mergeCell ref="V3147:X3147"/>
    <mergeCell ref="E3146:K3146"/>
    <mergeCell ref="L3146:M3146"/>
    <mergeCell ref="N3146:O3146"/>
    <mergeCell ref="P3146:S3146"/>
    <mergeCell ref="T3146:U3146"/>
    <mergeCell ref="V3144:X3144"/>
    <mergeCell ref="E3145:K3145"/>
    <mergeCell ref="L3145:M3145"/>
    <mergeCell ref="N3145:O3145"/>
    <mergeCell ref="P3145:S3145"/>
    <mergeCell ref="T3145:U3145"/>
    <mergeCell ref="V3145:X3145"/>
    <mergeCell ref="E3144:K3144"/>
    <mergeCell ref="L3144:M3144"/>
    <mergeCell ref="N3144:O3144"/>
    <mergeCell ref="P3144:S3144"/>
    <mergeCell ref="T3144:U3144"/>
    <mergeCell ref="V3142:X3142"/>
    <mergeCell ref="E3143:K3143"/>
    <mergeCell ref="L3143:M3143"/>
    <mergeCell ref="N3143:O3143"/>
    <mergeCell ref="P3143:S3143"/>
    <mergeCell ref="T3143:U3143"/>
    <mergeCell ref="V3143:X3143"/>
    <mergeCell ref="E3142:K3142"/>
    <mergeCell ref="L3142:M3142"/>
    <mergeCell ref="N3142:O3142"/>
    <mergeCell ref="P3142:S3142"/>
    <mergeCell ref="T3142:U3142"/>
    <mergeCell ref="V3140:X3140"/>
    <mergeCell ref="E3141:K3141"/>
    <mergeCell ref="L3141:M3141"/>
    <mergeCell ref="N3141:O3141"/>
    <mergeCell ref="P3141:S3141"/>
    <mergeCell ref="T3141:U3141"/>
    <mergeCell ref="V3141:X3141"/>
    <mergeCell ref="E3140:K3140"/>
    <mergeCell ref="L3140:M3140"/>
    <mergeCell ref="N3140:O3140"/>
    <mergeCell ref="P3140:S3140"/>
    <mergeCell ref="T3140:U3140"/>
    <mergeCell ref="T3138:X3138"/>
    <mergeCell ref="E3139:K3139"/>
    <mergeCell ref="L3139:M3139"/>
    <mergeCell ref="N3139:O3139"/>
    <mergeCell ref="P3139:S3139"/>
    <mergeCell ref="T3139:U3139"/>
    <mergeCell ref="V3139:X3139"/>
    <mergeCell ref="C3121:G3121"/>
    <mergeCell ref="I3121:J3121"/>
    <mergeCell ref="M3121:N3121"/>
    <mergeCell ref="A3138:D3138"/>
    <mergeCell ref="E3138:M3138"/>
    <mergeCell ref="N3138:S3138"/>
    <mergeCell ref="V3118:X3118"/>
    <mergeCell ref="E3119:M3119"/>
    <mergeCell ref="N3119:S3119"/>
    <mergeCell ref="T3119:U3119"/>
    <mergeCell ref="V3119:X3119"/>
    <mergeCell ref="E3118:K3118"/>
    <mergeCell ref="L3118:M3118"/>
    <mergeCell ref="N3118:O3118"/>
    <mergeCell ref="P3118:S3118"/>
    <mergeCell ref="T3118:U3118"/>
    <mergeCell ref="V3116:X3116"/>
    <mergeCell ref="E3117:K3117"/>
    <mergeCell ref="L3117:M3117"/>
    <mergeCell ref="N3117:O3117"/>
    <mergeCell ref="P3117:S3117"/>
    <mergeCell ref="T3117:U3117"/>
    <mergeCell ref="V3117:X3117"/>
    <mergeCell ref="E3116:K3116"/>
    <mergeCell ref="L3116:M3116"/>
    <mergeCell ref="N3116:O3116"/>
    <mergeCell ref="P3116:S3116"/>
    <mergeCell ref="T3116:U3116"/>
    <mergeCell ref="V3114:X3114"/>
    <mergeCell ref="E3115:K3115"/>
    <mergeCell ref="L3115:M3115"/>
    <mergeCell ref="N3115:O3115"/>
    <mergeCell ref="P3115:S3115"/>
    <mergeCell ref="T3115:U3115"/>
    <mergeCell ref="V3115:X3115"/>
    <mergeCell ref="E3114:K3114"/>
    <mergeCell ref="L3114:M3114"/>
    <mergeCell ref="N3114:O3114"/>
    <mergeCell ref="P3114:S3114"/>
    <mergeCell ref="T3114:U3114"/>
    <mergeCell ref="V3112:X3112"/>
    <mergeCell ref="E3113:K3113"/>
    <mergeCell ref="L3113:M3113"/>
    <mergeCell ref="N3113:O3113"/>
    <mergeCell ref="P3113:S3113"/>
    <mergeCell ref="T3113:U3113"/>
    <mergeCell ref="V3113:X3113"/>
    <mergeCell ref="E3112:K3112"/>
    <mergeCell ref="L3112:M3112"/>
    <mergeCell ref="N3112:O3112"/>
    <mergeCell ref="P3112:S3112"/>
    <mergeCell ref="T3112:U3112"/>
    <mergeCell ref="V3110:X3110"/>
    <mergeCell ref="E3111:K3111"/>
    <mergeCell ref="L3111:M3111"/>
    <mergeCell ref="N3111:O3111"/>
    <mergeCell ref="P3111:S3111"/>
    <mergeCell ref="T3111:U3111"/>
    <mergeCell ref="V3111:X3111"/>
    <mergeCell ref="E3110:K3110"/>
    <mergeCell ref="L3110:M3110"/>
    <mergeCell ref="N3110:O3110"/>
    <mergeCell ref="P3110:S3110"/>
    <mergeCell ref="T3110:U3110"/>
    <mergeCell ref="V3108:X3108"/>
    <mergeCell ref="E3109:K3109"/>
    <mergeCell ref="L3109:M3109"/>
    <mergeCell ref="N3109:O3109"/>
    <mergeCell ref="P3109:S3109"/>
    <mergeCell ref="T3109:U3109"/>
    <mergeCell ref="V3109:X3109"/>
    <mergeCell ref="E3108:K3108"/>
    <mergeCell ref="L3108:M3108"/>
    <mergeCell ref="N3108:O3108"/>
    <mergeCell ref="P3108:S3108"/>
    <mergeCell ref="T3108:U3108"/>
    <mergeCell ref="V3106:X3106"/>
    <mergeCell ref="E3107:K3107"/>
    <mergeCell ref="L3107:M3107"/>
    <mergeCell ref="N3107:O3107"/>
    <mergeCell ref="P3107:S3107"/>
    <mergeCell ref="T3107:U3107"/>
    <mergeCell ref="V3107:X3107"/>
    <mergeCell ref="E3106:K3106"/>
    <mergeCell ref="L3106:M3106"/>
    <mergeCell ref="N3106:O3106"/>
    <mergeCell ref="P3106:S3106"/>
    <mergeCell ref="T3106:U3106"/>
    <mergeCell ref="V3104:X3104"/>
    <mergeCell ref="E3105:K3105"/>
    <mergeCell ref="L3105:M3105"/>
    <mergeCell ref="N3105:O3105"/>
    <mergeCell ref="P3105:S3105"/>
    <mergeCell ref="T3105:U3105"/>
    <mergeCell ref="V3105:X3105"/>
    <mergeCell ref="E3104:K3104"/>
    <mergeCell ref="L3104:M3104"/>
    <mergeCell ref="N3104:O3104"/>
    <mergeCell ref="P3104:S3104"/>
    <mergeCell ref="T3104:U3104"/>
    <mergeCell ref="V3102:X3102"/>
    <mergeCell ref="E3103:K3103"/>
    <mergeCell ref="L3103:M3103"/>
    <mergeCell ref="N3103:O3103"/>
    <mergeCell ref="P3103:S3103"/>
    <mergeCell ref="T3103:U3103"/>
    <mergeCell ref="V3103:X3103"/>
    <mergeCell ref="E3102:K3102"/>
    <mergeCell ref="L3102:M3102"/>
    <mergeCell ref="N3102:O3102"/>
    <mergeCell ref="P3102:S3102"/>
    <mergeCell ref="T3102:U3102"/>
    <mergeCell ref="V3100:X3100"/>
    <mergeCell ref="E3101:K3101"/>
    <mergeCell ref="L3101:M3101"/>
    <mergeCell ref="N3101:O3101"/>
    <mergeCell ref="P3101:S3101"/>
    <mergeCell ref="T3101:U3101"/>
    <mergeCell ref="V3101:X3101"/>
    <mergeCell ref="E3100:K3100"/>
    <mergeCell ref="L3100:M3100"/>
    <mergeCell ref="N3100:O3100"/>
    <mergeCell ref="P3100:S3100"/>
    <mergeCell ref="T3100:U3100"/>
    <mergeCell ref="V3098:X3098"/>
    <mergeCell ref="E3099:K3099"/>
    <mergeCell ref="L3099:M3099"/>
    <mergeCell ref="N3099:O3099"/>
    <mergeCell ref="P3099:S3099"/>
    <mergeCell ref="T3099:U3099"/>
    <mergeCell ref="V3099:X3099"/>
    <mergeCell ref="E3098:K3098"/>
    <mergeCell ref="L3098:M3098"/>
    <mergeCell ref="N3098:O3098"/>
    <mergeCell ref="P3098:S3098"/>
    <mergeCell ref="T3098:U3098"/>
    <mergeCell ref="T3096:X3096"/>
    <mergeCell ref="E3097:K3097"/>
    <mergeCell ref="L3097:M3097"/>
    <mergeCell ref="N3097:O3097"/>
    <mergeCell ref="P3097:S3097"/>
    <mergeCell ref="T3097:U3097"/>
    <mergeCell ref="V3097:X3097"/>
    <mergeCell ref="C3079:G3079"/>
    <mergeCell ref="I3079:J3079"/>
    <mergeCell ref="M3079:N3079"/>
    <mergeCell ref="A3096:D3096"/>
    <mergeCell ref="E3096:M3096"/>
    <mergeCell ref="N3096:S3096"/>
    <mergeCell ref="A3082:X3082"/>
    <mergeCell ref="A3084:X3084"/>
    <mergeCell ref="F3086:R3086"/>
    <mergeCell ref="F3088:F3089"/>
    <mergeCell ref="U3089:X3090"/>
    <mergeCell ref="B3093:C3094"/>
    <mergeCell ref="F3093:I3094"/>
    <mergeCell ref="U3092:W3093"/>
    <mergeCell ref="V3076:X3076"/>
    <mergeCell ref="E3077:M3077"/>
    <mergeCell ref="N3077:S3077"/>
    <mergeCell ref="T3077:U3077"/>
    <mergeCell ref="V3077:X3077"/>
    <mergeCell ref="E3076:K3076"/>
    <mergeCell ref="L3076:M3076"/>
    <mergeCell ref="N3076:O3076"/>
    <mergeCell ref="P3076:S3076"/>
    <mergeCell ref="T3076:U3076"/>
    <mergeCell ref="V3074:X3074"/>
    <mergeCell ref="E3075:K3075"/>
    <mergeCell ref="L3075:M3075"/>
    <mergeCell ref="N3075:O3075"/>
    <mergeCell ref="P3075:S3075"/>
    <mergeCell ref="T3075:U3075"/>
    <mergeCell ref="V3075:X3075"/>
    <mergeCell ref="E3074:K3074"/>
    <mergeCell ref="L3074:M3074"/>
    <mergeCell ref="N3074:O3074"/>
    <mergeCell ref="P3074:S3074"/>
    <mergeCell ref="T3074:U3074"/>
    <mergeCell ref="V3072:X3072"/>
    <mergeCell ref="E3073:K3073"/>
    <mergeCell ref="L3073:M3073"/>
    <mergeCell ref="N3073:O3073"/>
    <mergeCell ref="P3073:S3073"/>
    <mergeCell ref="T3073:U3073"/>
    <mergeCell ref="V3073:X3073"/>
    <mergeCell ref="E3072:K3072"/>
    <mergeCell ref="L3072:M3072"/>
    <mergeCell ref="N3072:O3072"/>
    <mergeCell ref="P3072:S3072"/>
    <mergeCell ref="T3072:U3072"/>
    <mergeCell ref="V3070:X3070"/>
    <mergeCell ref="E3071:K3071"/>
    <mergeCell ref="L3071:M3071"/>
    <mergeCell ref="N3071:O3071"/>
    <mergeCell ref="P3071:S3071"/>
    <mergeCell ref="T3071:U3071"/>
    <mergeCell ref="V3071:X3071"/>
    <mergeCell ref="E3070:K3070"/>
    <mergeCell ref="L3070:M3070"/>
    <mergeCell ref="N3070:O3070"/>
    <mergeCell ref="P3070:S3070"/>
    <mergeCell ref="T3070:U3070"/>
    <mergeCell ref="V3068:X3068"/>
    <mergeCell ref="E3069:K3069"/>
    <mergeCell ref="L3069:M3069"/>
    <mergeCell ref="N3069:O3069"/>
    <mergeCell ref="P3069:S3069"/>
    <mergeCell ref="T3069:U3069"/>
    <mergeCell ref="V3069:X3069"/>
    <mergeCell ref="E3068:K3068"/>
    <mergeCell ref="L3068:M3068"/>
    <mergeCell ref="N3068:O3068"/>
    <mergeCell ref="P3068:S3068"/>
    <mergeCell ref="T3068:U3068"/>
    <mergeCell ref="V3066:X3066"/>
    <mergeCell ref="E3067:K3067"/>
    <mergeCell ref="L3067:M3067"/>
    <mergeCell ref="N3067:O3067"/>
    <mergeCell ref="P3067:S3067"/>
    <mergeCell ref="T3067:U3067"/>
    <mergeCell ref="V3067:X3067"/>
    <mergeCell ref="E3066:K3066"/>
    <mergeCell ref="L3066:M3066"/>
    <mergeCell ref="N3066:O3066"/>
    <mergeCell ref="P3066:S3066"/>
    <mergeCell ref="T3066:U3066"/>
    <mergeCell ref="V3064:X3064"/>
    <mergeCell ref="E3065:K3065"/>
    <mergeCell ref="L3065:M3065"/>
    <mergeCell ref="N3065:O3065"/>
    <mergeCell ref="P3065:S3065"/>
    <mergeCell ref="T3065:U3065"/>
    <mergeCell ref="V3065:X3065"/>
    <mergeCell ref="E3064:K3064"/>
    <mergeCell ref="L3064:M3064"/>
    <mergeCell ref="N3064:O3064"/>
    <mergeCell ref="P3064:S3064"/>
    <mergeCell ref="T3064:U3064"/>
    <mergeCell ref="V3062:X3062"/>
    <mergeCell ref="E3063:K3063"/>
    <mergeCell ref="L3063:M3063"/>
    <mergeCell ref="N3063:O3063"/>
    <mergeCell ref="P3063:S3063"/>
    <mergeCell ref="T3063:U3063"/>
    <mergeCell ref="V3063:X3063"/>
    <mergeCell ref="E3062:K3062"/>
    <mergeCell ref="L3062:M3062"/>
    <mergeCell ref="N3062:O3062"/>
    <mergeCell ref="P3062:S3062"/>
    <mergeCell ref="T3062:U3062"/>
    <mergeCell ref="V3060:X3060"/>
    <mergeCell ref="E3061:K3061"/>
    <mergeCell ref="L3061:M3061"/>
    <mergeCell ref="N3061:O3061"/>
    <mergeCell ref="P3061:S3061"/>
    <mergeCell ref="T3061:U3061"/>
    <mergeCell ref="V3061:X3061"/>
    <mergeCell ref="E3060:K3060"/>
    <mergeCell ref="L3060:M3060"/>
    <mergeCell ref="N3060:O3060"/>
    <mergeCell ref="P3060:S3060"/>
    <mergeCell ref="T3060:U3060"/>
    <mergeCell ref="V3058:X3058"/>
    <mergeCell ref="E3059:K3059"/>
    <mergeCell ref="L3059:M3059"/>
    <mergeCell ref="N3059:O3059"/>
    <mergeCell ref="P3059:S3059"/>
    <mergeCell ref="T3059:U3059"/>
    <mergeCell ref="V3059:X3059"/>
    <mergeCell ref="E3058:K3058"/>
    <mergeCell ref="L3058:M3058"/>
    <mergeCell ref="N3058:O3058"/>
    <mergeCell ref="P3058:S3058"/>
    <mergeCell ref="T3058:U3058"/>
    <mergeCell ref="V3056:X3056"/>
    <mergeCell ref="E3057:K3057"/>
    <mergeCell ref="L3057:M3057"/>
    <mergeCell ref="N3057:O3057"/>
    <mergeCell ref="P3057:S3057"/>
    <mergeCell ref="T3057:U3057"/>
    <mergeCell ref="V3057:X3057"/>
    <mergeCell ref="E3056:K3056"/>
    <mergeCell ref="L3056:M3056"/>
    <mergeCell ref="N3056:O3056"/>
    <mergeCell ref="P3056:S3056"/>
    <mergeCell ref="T3056:U3056"/>
    <mergeCell ref="T3054:X3054"/>
    <mergeCell ref="E3055:K3055"/>
    <mergeCell ref="L3055:M3055"/>
    <mergeCell ref="N3055:O3055"/>
    <mergeCell ref="P3055:S3055"/>
    <mergeCell ref="T3055:U3055"/>
    <mergeCell ref="V3055:X3055"/>
    <mergeCell ref="C3037:G3037"/>
    <mergeCell ref="I3037:J3037"/>
    <mergeCell ref="M3037:N3037"/>
    <mergeCell ref="A3054:D3054"/>
    <mergeCell ref="E3054:M3054"/>
    <mergeCell ref="N3054:S3054"/>
    <mergeCell ref="A3040:X3040"/>
    <mergeCell ref="A3042:X3042"/>
    <mergeCell ref="F3044:R3044"/>
    <mergeCell ref="F3046:F3047"/>
    <mergeCell ref="U3047:X3048"/>
    <mergeCell ref="B3051:C3052"/>
    <mergeCell ref="F3051:I3052"/>
    <mergeCell ref="U3050:W3051"/>
    <mergeCell ref="V3034:X3034"/>
    <mergeCell ref="E3035:M3035"/>
    <mergeCell ref="N3035:S3035"/>
    <mergeCell ref="T3035:U3035"/>
    <mergeCell ref="V3035:X3035"/>
    <mergeCell ref="E3034:K3034"/>
    <mergeCell ref="L3034:M3034"/>
    <mergeCell ref="N3034:O3034"/>
    <mergeCell ref="P3034:S3034"/>
    <mergeCell ref="T3034:U3034"/>
    <mergeCell ref="V3032:X3032"/>
    <mergeCell ref="E3033:K3033"/>
    <mergeCell ref="L3033:M3033"/>
    <mergeCell ref="N3033:O3033"/>
    <mergeCell ref="P3033:S3033"/>
    <mergeCell ref="T3033:U3033"/>
    <mergeCell ref="V3033:X3033"/>
    <mergeCell ref="E3032:K3032"/>
    <mergeCell ref="L3032:M3032"/>
    <mergeCell ref="N3032:O3032"/>
    <mergeCell ref="P3032:S3032"/>
    <mergeCell ref="T3032:U3032"/>
    <mergeCell ref="V3030:X3030"/>
    <mergeCell ref="E3031:K3031"/>
    <mergeCell ref="L3031:M3031"/>
    <mergeCell ref="N3031:O3031"/>
    <mergeCell ref="P3031:S3031"/>
    <mergeCell ref="T3031:U3031"/>
    <mergeCell ref="V3031:X3031"/>
    <mergeCell ref="E3030:K3030"/>
    <mergeCell ref="L3030:M3030"/>
    <mergeCell ref="N3030:O3030"/>
    <mergeCell ref="P3030:S3030"/>
    <mergeCell ref="T3030:U3030"/>
    <mergeCell ref="V3028:X3028"/>
    <mergeCell ref="E3029:K3029"/>
    <mergeCell ref="L3029:M3029"/>
    <mergeCell ref="N3029:O3029"/>
    <mergeCell ref="P3029:S3029"/>
    <mergeCell ref="T3029:U3029"/>
    <mergeCell ref="V3029:X3029"/>
    <mergeCell ref="E3028:K3028"/>
    <mergeCell ref="L3028:M3028"/>
    <mergeCell ref="N3028:O3028"/>
    <mergeCell ref="P3028:S3028"/>
    <mergeCell ref="T3028:U3028"/>
    <mergeCell ref="V3026:X3026"/>
    <mergeCell ref="E3027:K3027"/>
    <mergeCell ref="L3027:M3027"/>
    <mergeCell ref="N3027:O3027"/>
    <mergeCell ref="P3027:S3027"/>
    <mergeCell ref="T3027:U3027"/>
    <mergeCell ref="V3027:X3027"/>
    <mergeCell ref="E3026:K3026"/>
    <mergeCell ref="L3026:M3026"/>
    <mergeCell ref="N3026:O3026"/>
    <mergeCell ref="P3026:S3026"/>
    <mergeCell ref="T3026:U3026"/>
    <mergeCell ref="V3024:X3024"/>
    <mergeCell ref="E3025:K3025"/>
    <mergeCell ref="L3025:M3025"/>
    <mergeCell ref="N3025:O3025"/>
    <mergeCell ref="P3025:S3025"/>
    <mergeCell ref="T3025:U3025"/>
    <mergeCell ref="V3025:X3025"/>
    <mergeCell ref="E3024:K3024"/>
    <mergeCell ref="L3024:M3024"/>
    <mergeCell ref="N3024:O3024"/>
    <mergeCell ref="P3024:S3024"/>
    <mergeCell ref="T3024:U3024"/>
    <mergeCell ref="V3022:X3022"/>
    <mergeCell ref="E3023:K3023"/>
    <mergeCell ref="L3023:M3023"/>
    <mergeCell ref="N3023:O3023"/>
    <mergeCell ref="P3023:S3023"/>
    <mergeCell ref="T3023:U3023"/>
    <mergeCell ref="V3023:X3023"/>
    <mergeCell ref="E3022:K3022"/>
    <mergeCell ref="L3022:M3022"/>
    <mergeCell ref="N3022:O3022"/>
    <mergeCell ref="P3022:S3022"/>
    <mergeCell ref="T3022:U3022"/>
    <mergeCell ref="V3020:X3020"/>
    <mergeCell ref="E3021:K3021"/>
    <mergeCell ref="L3021:M3021"/>
    <mergeCell ref="N3021:O3021"/>
    <mergeCell ref="P3021:S3021"/>
    <mergeCell ref="T3021:U3021"/>
    <mergeCell ref="V3021:X3021"/>
    <mergeCell ref="E3020:K3020"/>
    <mergeCell ref="L3020:M3020"/>
    <mergeCell ref="N3020:O3020"/>
    <mergeCell ref="P3020:S3020"/>
    <mergeCell ref="T3020:U3020"/>
    <mergeCell ref="V3018:X3018"/>
    <mergeCell ref="E3019:K3019"/>
    <mergeCell ref="L3019:M3019"/>
    <mergeCell ref="N3019:O3019"/>
    <mergeCell ref="P3019:S3019"/>
    <mergeCell ref="T3019:U3019"/>
    <mergeCell ref="V3019:X3019"/>
    <mergeCell ref="E3018:K3018"/>
    <mergeCell ref="L3018:M3018"/>
    <mergeCell ref="N3018:O3018"/>
    <mergeCell ref="P3018:S3018"/>
    <mergeCell ref="T3018:U3018"/>
    <mergeCell ref="V3016:X3016"/>
    <mergeCell ref="E3017:K3017"/>
    <mergeCell ref="L3017:M3017"/>
    <mergeCell ref="N3017:O3017"/>
    <mergeCell ref="P3017:S3017"/>
    <mergeCell ref="T3017:U3017"/>
    <mergeCell ref="V3017:X3017"/>
    <mergeCell ref="E3016:K3016"/>
    <mergeCell ref="L3016:M3016"/>
    <mergeCell ref="N3016:O3016"/>
    <mergeCell ref="P3016:S3016"/>
    <mergeCell ref="T3016:U3016"/>
    <mergeCell ref="V3014:X3014"/>
    <mergeCell ref="E3015:K3015"/>
    <mergeCell ref="L3015:M3015"/>
    <mergeCell ref="N3015:O3015"/>
    <mergeCell ref="P3015:S3015"/>
    <mergeCell ref="T3015:U3015"/>
    <mergeCell ref="V3015:X3015"/>
    <mergeCell ref="E3014:K3014"/>
    <mergeCell ref="L3014:M3014"/>
    <mergeCell ref="N3014:O3014"/>
    <mergeCell ref="P3014:S3014"/>
    <mergeCell ref="T3014:U3014"/>
    <mergeCell ref="T3012:X3012"/>
    <mergeCell ref="E3013:K3013"/>
    <mergeCell ref="L3013:M3013"/>
    <mergeCell ref="N3013:O3013"/>
    <mergeCell ref="P3013:S3013"/>
    <mergeCell ref="T3013:U3013"/>
    <mergeCell ref="V3013:X3013"/>
    <mergeCell ref="C2995:G2995"/>
    <mergeCell ref="I2995:J2995"/>
    <mergeCell ref="M2995:N2995"/>
    <mergeCell ref="A3012:D3012"/>
    <mergeCell ref="E3012:M3012"/>
    <mergeCell ref="N3012:S3012"/>
    <mergeCell ref="A2998:X2998"/>
    <mergeCell ref="A3000:X3000"/>
    <mergeCell ref="F3002:R3002"/>
    <mergeCell ref="F3004:F3005"/>
    <mergeCell ref="U3005:X3006"/>
    <mergeCell ref="B3009:C3010"/>
    <mergeCell ref="F3009:I3010"/>
    <mergeCell ref="U3008:W3009"/>
    <mergeCell ref="E2993:M2993"/>
    <mergeCell ref="N2993:S2993"/>
    <mergeCell ref="T2993:U2993"/>
    <mergeCell ref="V2993:X2993"/>
    <mergeCell ref="A2957:X2957"/>
    <mergeCell ref="A2959:X2959"/>
    <mergeCell ref="F2961:R2961"/>
    <mergeCell ref="F2963:F2964"/>
    <mergeCell ref="U2964:X2965"/>
    <mergeCell ref="B2968:C2969"/>
    <mergeCell ref="F2968:I2969"/>
    <mergeCell ref="U2967:W2968"/>
    <mergeCell ref="V2991:X2991"/>
    <mergeCell ref="E2992:K2992"/>
    <mergeCell ref="L2992:M2992"/>
    <mergeCell ref="N2992:O2992"/>
    <mergeCell ref="P2992:S2992"/>
    <mergeCell ref="T2992:U2992"/>
    <mergeCell ref="V2992:X2992"/>
    <mergeCell ref="E2991:K2991"/>
    <mergeCell ref="L2991:M2991"/>
    <mergeCell ref="N2991:O2991"/>
    <mergeCell ref="P2991:S2991"/>
    <mergeCell ref="T2991:U2991"/>
    <mergeCell ref="V2989:X2989"/>
    <mergeCell ref="E2990:K2990"/>
    <mergeCell ref="L2990:M2990"/>
    <mergeCell ref="N2990:O2990"/>
    <mergeCell ref="P2990:S2990"/>
    <mergeCell ref="T2990:U2990"/>
    <mergeCell ref="V2990:X2990"/>
    <mergeCell ref="E2989:K2989"/>
    <mergeCell ref="L2989:M2989"/>
    <mergeCell ref="N2989:O2989"/>
    <mergeCell ref="P2989:S2989"/>
    <mergeCell ref="T2989:U2989"/>
    <mergeCell ref="V2987:X2987"/>
    <mergeCell ref="E2988:K2988"/>
    <mergeCell ref="L2988:M2988"/>
    <mergeCell ref="N2988:O2988"/>
    <mergeCell ref="P2988:S2988"/>
    <mergeCell ref="T2988:U2988"/>
    <mergeCell ref="V2988:X2988"/>
    <mergeCell ref="E2987:K2987"/>
    <mergeCell ref="L2987:M2987"/>
    <mergeCell ref="N2987:O2987"/>
    <mergeCell ref="P2987:S2987"/>
    <mergeCell ref="T2987:U2987"/>
    <mergeCell ref="V2985:X2985"/>
    <mergeCell ref="E2986:K2986"/>
    <mergeCell ref="L2986:M2986"/>
    <mergeCell ref="N2986:O2986"/>
    <mergeCell ref="P2986:S2986"/>
    <mergeCell ref="T2986:U2986"/>
    <mergeCell ref="V2986:X2986"/>
    <mergeCell ref="E2985:K2985"/>
    <mergeCell ref="L2985:M2985"/>
    <mergeCell ref="N2985:O2985"/>
    <mergeCell ref="P2985:S2985"/>
    <mergeCell ref="T2985:U2985"/>
    <mergeCell ref="V2983:X2983"/>
    <mergeCell ref="E2984:K2984"/>
    <mergeCell ref="L2984:M2984"/>
    <mergeCell ref="N2984:O2984"/>
    <mergeCell ref="P2984:S2984"/>
    <mergeCell ref="T2984:U2984"/>
    <mergeCell ref="V2984:X2984"/>
    <mergeCell ref="E2983:K2983"/>
    <mergeCell ref="L2983:M2983"/>
    <mergeCell ref="N2983:O2983"/>
    <mergeCell ref="P2983:S2983"/>
    <mergeCell ref="T2983:U2983"/>
    <mergeCell ref="V2981:X2981"/>
    <mergeCell ref="E2982:K2982"/>
    <mergeCell ref="L2982:M2982"/>
    <mergeCell ref="N2982:O2982"/>
    <mergeCell ref="P2982:S2982"/>
    <mergeCell ref="T2982:U2982"/>
    <mergeCell ref="V2982:X2982"/>
    <mergeCell ref="E2981:K2981"/>
    <mergeCell ref="L2981:M2981"/>
    <mergeCell ref="N2981:O2981"/>
    <mergeCell ref="P2981:S2981"/>
    <mergeCell ref="T2981:U2981"/>
    <mergeCell ref="V2979:X2979"/>
    <mergeCell ref="E2980:K2980"/>
    <mergeCell ref="L2980:M2980"/>
    <mergeCell ref="N2980:O2980"/>
    <mergeCell ref="P2980:S2980"/>
    <mergeCell ref="T2980:U2980"/>
    <mergeCell ref="V2980:X2980"/>
    <mergeCell ref="E2979:K2979"/>
    <mergeCell ref="L2979:M2979"/>
    <mergeCell ref="N2979:O2979"/>
    <mergeCell ref="P2979:S2979"/>
    <mergeCell ref="T2979:U2979"/>
    <mergeCell ref="V2977:X2977"/>
    <mergeCell ref="E2978:K2978"/>
    <mergeCell ref="L2978:M2978"/>
    <mergeCell ref="N2978:O2978"/>
    <mergeCell ref="P2978:S2978"/>
    <mergeCell ref="T2978:U2978"/>
    <mergeCell ref="V2978:X2978"/>
    <mergeCell ref="E2977:K2977"/>
    <mergeCell ref="L2977:M2977"/>
    <mergeCell ref="N2977:O2977"/>
    <mergeCell ref="P2977:S2977"/>
    <mergeCell ref="T2977:U2977"/>
    <mergeCell ref="V2975:X2975"/>
    <mergeCell ref="E2976:K2976"/>
    <mergeCell ref="L2976:M2976"/>
    <mergeCell ref="N2976:O2976"/>
    <mergeCell ref="P2976:S2976"/>
    <mergeCell ref="T2976:U2976"/>
    <mergeCell ref="V2976:X2976"/>
    <mergeCell ref="E2975:K2975"/>
    <mergeCell ref="L2975:M2975"/>
    <mergeCell ref="N2975:O2975"/>
    <mergeCell ref="P2975:S2975"/>
    <mergeCell ref="T2975:U2975"/>
    <mergeCell ref="V2973:X2973"/>
    <mergeCell ref="E2974:K2974"/>
    <mergeCell ref="L2974:M2974"/>
    <mergeCell ref="N2974:O2974"/>
    <mergeCell ref="P2974:S2974"/>
    <mergeCell ref="T2974:U2974"/>
    <mergeCell ref="V2974:X2974"/>
    <mergeCell ref="E2973:K2973"/>
    <mergeCell ref="L2973:M2973"/>
    <mergeCell ref="N2973:O2973"/>
    <mergeCell ref="P2973:S2973"/>
    <mergeCell ref="T2973:U2973"/>
    <mergeCell ref="T2971:X2971"/>
    <mergeCell ref="E2972:K2972"/>
    <mergeCell ref="L2972:M2972"/>
    <mergeCell ref="N2972:O2972"/>
    <mergeCell ref="P2972:S2972"/>
    <mergeCell ref="T2972:U2972"/>
    <mergeCell ref="V2972:X2972"/>
    <mergeCell ref="C2954:G2954"/>
    <mergeCell ref="I2954:J2954"/>
    <mergeCell ref="M2954:N2954"/>
    <mergeCell ref="A2971:D2971"/>
    <mergeCell ref="E2971:M2971"/>
    <mergeCell ref="N2971:S2971"/>
    <mergeCell ref="E2952:M2952"/>
    <mergeCell ref="N2952:S2952"/>
    <mergeCell ref="T2952:U2952"/>
    <mergeCell ref="V2952:X2952"/>
    <mergeCell ref="A2916:X2916"/>
    <mergeCell ref="A2918:X2918"/>
    <mergeCell ref="F2920:R2920"/>
    <mergeCell ref="F2922:F2923"/>
    <mergeCell ref="U2923:X2924"/>
    <mergeCell ref="B2927:C2928"/>
    <mergeCell ref="F2927:I2928"/>
    <mergeCell ref="U2926:W2927"/>
    <mergeCell ref="V2950:X2950"/>
    <mergeCell ref="E2951:K2951"/>
    <mergeCell ref="L2951:M2951"/>
    <mergeCell ref="N2951:O2951"/>
    <mergeCell ref="P2951:S2951"/>
    <mergeCell ref="T2951:U2951"/>
    <mergeCell ref="V2951:X2951"/>
    <mergeCell ref="E2950:K2950"/>
    <mergeCell ref="L2950:M2950"/>
    <mergeCell ref="N2950:O2950"/>
    <mergeCell ref="P2950:S2950"/>
    <mergeCell ref="T2950:U2950"/>
    <mergeCell ref="V2948:X2948"/>
    <mergeCell ref="E2949:K2949"/>
    <mergeCell ref="L2949:M2949"/>
    <mergeCell ref="N2949:O2949"/>
    <mergeCell ref="P2949:S2949"/>
    <mergeCell ref="T2949:U2949"/>
    <mergeCell ref="V2949:X2949"/>
    <mergeCell ref="E2948:K2948"/>
    <mergeCell ref="L2948:M2948"/>
    <mergeCell ref="N2948:O2948"/>
    <mergeCell ref="P2948:S2948"/>
    <mergeCell ref="T2948:U2948"/>
    <mergeCell ref="V2946:X2946"/>
    <mergeCell ref="E2947:K2947"/>
    <mergeCell ref="L2947:M2947"/>
    <mergeCell ref="N2947:O2947"/>
    <mergeCell ref="P2947:S2947"/>
    <mergeCell ref="T2947:U2947"/>
    <mergeCell ref="V2947:X2947"/>
    <mergeCell ref="E2946:K2946"/>
    <mergeCell ref="L2946:M2946"/>
    <mergeCell ref="N2946:O2946"/>
    <mergeCell ref="P2946:S2946"/>
    <mergeCell ref="T2946:U2946"/>
    <mergeCell ref="V2944:X2944"/>
    <mergeCell ref="E2945:K2945"/>
    <mergeCell ref="L2945:M2945"/>
    <mergeCell ref="N2945:O2945"/>
    <mergeCell ref="P2945:S2945"/>
    <mergeCell ref="T2945:U2945"/>
    <mergeCell ref="V2945:X2945"/>
    <mergeCell ref="E2944:K2944"/>
    <mergeCell ref="L2944:M2944"/>
    <mergeCell ref="N2944:O2944"/>
    <mergeCell ref="P2944:S2944"/>
    <mergeCell ref="T2944:U2944"/>
    <mergeCell ref="V2942:X2942"/>
    <mergeCell ref="E2943:K2943"/>
    <mergeCell ref="L2943:M2943"/>
    <mergeCell ref="N2943:O2943"/>
    <mergeCell ref="P2943:S2943"/>
    <mergeCell ref="T2943:U2943"/>
    <mergeCell ref="V2943:X2943"/>
    <mergeCell ref="E2942:K2942"/>
    <mergeCell ref="L2942:M2942"/>
    <mergeCell ref="N2942:O2942"/>
    <mergeCell ref="P2942:S2942"/>
    <mergeCell ref="T2942:U2942"/>
    <mergeCell ref="V2940:X2940"/>
    <mergeCell ref="E2941:K2941"/>
    <mergeCell ref="L2941:M2941"/>
    <mergeCell ref="N2941:O2941"/>
    <mergeCell ref="P2941:S2941"/>
    <mergeCell ref="T2941:U2941"/>
    <mergeCell ref="V2941:X2941"/>
    <mergeCell ref="E2940:K2940"/>
    <mergeCell ref="L2940:M2940"/>
    <mergeCell ref="N2940:O2940"/>
    <mergeCell ref="P2940:S2940"/>
    <mergeCell ref="T2940:U2940"/>
    <mergeCell ref="V2938:X2938"/>
    <mergeCell ref="E2939:K2939"/>
    <mergeCell ref="L2939:M2939"/>
    <mergeCell ref="N2939:O2939"/>
    <mergeCell ref="P2939:S2939"/>
    <mergeCell ref="T2939:U2939"/>
    <mergeCell ref="V2939:X2939"/>
    <mergeCell ref="E2938:K2938"/>
    <mergeCell ref="L2938:M2938"/>
    <mergeCell ref="N2938:O2938"/>
    <mergeCell ref="P2938:S2938"/>
    <mergeCell ref="T2938:U2938"/>
    <mergeCell ref="V2936:X2936"/>
    <mergeCell ref="E2937:K2937"/>
    <mergeCell ref="L2937:M2937"/>
    <mergeCell ref="N2937:O2937"/>
    <mergeCell ref="P2937:S2937"/>
    <mergeCell ref="T2937:U2937"/>
    <mergeCell ref="V2937:X2937"/>
    <mergeCell ref="E2936:K2936"/>
    <mergeCell ref="L2936:M2936"/>
    <mergeCell ref="N2936:O2936"/>
    <mergeCell ref="P2936:S2936"/>
    <mergeCell ref="T2936:U2936"/>
    <mergeCell ref="V2934:X2934"/>
    <mergeCell ref="E2935:K2935"/>
    <mergeCell ref="L2935:M2935"/>
    <mergeCell ref="N2935:O2935"/>
    <mergeCell ref="P2935:S2935"/>
    <mergeCell ref="T2935:U2935"/>
    <mergeCell ref="V2935:X2935"/>
    <mergeCell ref="E2934:K2934"/>
    <mergeCell ref="L2934:M2934"/>
    <mergeCell ref="N2934:O2934"/>
    <mergeCell ref="P2934:S2934"/>
    <mergeCell ref="T2934:U2934"/>
    <mergeCell ref="V2932:X2932"/>
    <mergeCell ref="E2933:K2933"/>
    <mergeCell ref="L2933:M2933"/>
    <mergeCell ref="N2933:O2933"/>
    <mergeCell ref="P2933:S2933"/>
    <mergeCell ref="T2933:U2933"/>
    <mergeCell ref="V2933:X2933"/>
    <mergeCell ref="E2932:K2932"/>
    <mergeCell ref="L2932:M2932"/>
    <mergeCell ref="N2932:O2932"/>
    <mergeCell ref="P2932:S2932"/>
    <mergeCell ref="T2932:U2932"/>
    <mergeCell ref="T2930:X2930"/>
    <mergeCell ref="E2931:K2931"/>
    <mergeCell ref="L2931:M2931"/>
    <mergeCell ref="N2931:O2931"/>
    <mergeCell ref="P2931:S2931"/>
    <mergeCell ref="T2931:U2931"/>
    <mergeCell ref="V2931:X2931"/>
    <mergeCell ref="C2913:G2913"/>
    <mergeCell ref="I2913:J2913"/>
    <mergeCell ref="M2913:N2913"/>
    <mergeCell ref="A2930:D2930"/>
    <mergeCell ref="E2930:M2930"/>
    <mergeCell ref="N2930:S2930"/>
    <mergeCell ref="E2911:M2911"/>
    <mergeCell ref="N2911:S2911"/>
    <mergeCell ref="T2911:U2911"/>
    <mergeCell ref="V2911:X2911"/>
    <mergeCell ref="A2875:X2875"/>
    <mergeCell ref="A2877:X2877"/>
    <mergeCell ref="F2879:R2879"/>
    <mergeCell ref="F2881:F2882"/>
    <mergeCell ref="U2882:X2883"/>
    <mergeCell ref="B2886:C2887"/>
    <mergeCell ref="F2886:I2887"/>
    <mergeCell ref="U2885:W2886"/>
    <mergeCell ref="V2909:X2909"/>
    <mergeCell ref="E2910:K2910"/>
    <mergeCell ref="L2910:M2910"/>
    <mergeCell ref="N2910:O2910"/>
    <mergeCell ref="P2910:S2910"/>
    <mergeCell ref="T2910:U2910"/>
    <mergeCell ref="V2910:X2910"/>
    <mergeCell ref="E2909:K2909"/>
    <mergeCell ref="L2909:M2909"/>
    <mergeCell ref="N2909:O2909"/>
    <mergeCell ref="P2909:S2909"/>
    <mergeCell ref="T2909:U2909"/>
    <mergeCell ref="V2907:X2907"/>
    <mergeCell ref="E2908:K2908"/>
    <mergeCell ref="L2908:M2908"/>
    <mergeCell ref="N2908:O2908"/>
    <mergeCell ref="P2908:S2908"/>
    <mergeCell ref="T2908:U2908"/>
    <mergeCell ref="V2908:X2908"/>
    <mergeCell ref="E2907:K2907"/>
    <mergeCell ref="L2907:M2907"/>
    <mergeCell ref="N2907:O2907"/>
    <mergeCell ref="P2907:S2907"/>
    <mergeCell ref="T2907:U2907"/>
    <mergeCell ref="V2905:X2905"/>
    <mergeCell ref="E2906:K2906"/>
    <mergeCell ref="L2906:M2906"/>
    <mergeCell ref="N2906:O2906"/>
    <mergeCell ref="P2906:S2906"/>
    <mergeCell ref="T2906:U2906"/>
    <mergeCell ref="V2906:X2906"/>
    <mergeCell ref="E2905:K2905"/>
    <mergeCell ref="L2905:M2905"/>
    <mergeCell ref="N2905:O2905"/>
    <mergeCell ref="P2905:S2905"/>
    <mergeCell ref="T2905:U2905"/>
    <mergeCell ref="V2903:X2903"/>
    <mergeCell ref="E2904:K2904"/>
    <mergeCell ref="L2904:M2904"/>
    <mergeCell ref="N2904:O2904"/>
    <mergeCell ref="P2904:S2904"/>
    <mergeCell ref="T2904:U2904"/>
    <mergeCell ref="V2904:X2904"/>
    <mergeCell ref="E2903:K2903"/>
    <mergeCell ref="L2903:M2903"/>
    <mergeCell ref="N2903:O2903"/>
    <mergeCell ref="P2903:S2903"/>
    <mergeCell ref="T2903:U2903"/>
    <mergeCell ref="V2901:X2901"/>
    <mergeCell ref="E2902:K2902"/>
    <mergeCell ref="L2902:M2902"/>
    <mergeCell ref="N2902:O2902"/>
    <mergeCell ref="P2902:S2902"/>
    <mergeCell ref="T2902:U2902"/>
    <mergeCell ref="V2902:X2902"/>
    <mergeCell ref="E2901:K2901"/>
    <mergeCell ref="L2901:M2901"/>
    <mergeCell ref="N2901:O2901"/>
    <mergeCell ref="P2901:S2901"/>
    <mergeCell ref="T2901:U2901"/>
    <mergeCell ref="V2899:X2899"/>
    <mergeCell ref="E2900:K2900"/>
    <mergeCell ref="L2900:M2900"/>
    <mergeCell ref="N2900:O2900"/>
    <mergeCell ref="P2900:S2900"/>
    <mergeCell ref="T2900:U2900"/>
    <mergeCell ref="V2900:X2900"/>
    <mergeCell ref="E2899:K2899"/>
    <mergeCell ref="L2899:M2899"/>
    <mergeCell ref="N2899:O2899"/>
    <mergeCell ref="P2899:S2899"/>
    <mergeCell ref="T2899:U2899"/>
    <mergeCell ref="V2897:X2897"/>
    <mergeCell ref="E2898:K2898"/>
    <mergeCell ref="L2898:M2898"/>
    <mergeCell ref="N2898:O2898"/>
    <mergeCell ref="P2898:S2898"/>
    <mergeCell ref="T2898:U2898"/>
    <mergeCell ref="V2898:X2898"/>
    <mergeCell ref="E2897:K2897"/>
    <mergeCell ref="L2897:M2897"/>
    <mergeCell ref="N2897:O2897"/>
    <mergeCell ref="P2897:S2897"/>
    <mergeCell ref="T2897:U2897"/>
    <mergeCell ref="V2895:X2895"/>
    <mergeCell ref="E2896:K2896"/>
    <mergeCell ref="L2896:M2896"/>
    <mergeCell ref="N2896:O2896"/>
    <mergeCell ref="P2896:S2896"/>
    <mergeCell ref="T2896:U2896"/>
    <mergeCell ref="V2896:X2896"/>
    <mergeCell ref="E2895:K2895"/>
    <mergeCell ref="L2895:M2895"/>
    <mergeCell ref="N2895:O2895"/>
    <mergeCell ref="P2895:S2895"/>
    <mergeCell ref="T2895:U2895"/>
    <mergeCell ref="V2893:X2893"/>
    <mergeCell ref="E2894:K2894"/>
    <mergeCell ref="L2894:M2894"/>
    <mergeCell ref="N2894:O2894"/>
    <mergeCell ref="P2894:S2894"/>
    <mergeCell ref="T2894:U2894"/>
    <mergeCell ref="V2894:X2894"/>
    <mergeCell ref="E2893:K2893"/>
    <mergeCell ref="L2893:M2893"/>
    <mergeCell ref="N2893:O2893"/>
    <mergeCell ref="P2893:S2893"/>
    <mergeCell ref="T2893:U2893"/>
    <mergeCell ref="V2891:X2891"/>
    <mergeCell ref="E2892:K2892"/>
    <mergeCell ref="L2892:M2892"/>
    <mergeCell ref="N2892:O2892"/>
    <mergeCell ref="P2892:S2892"/>
    <mergeCell ref="T2892:U2892"/>
    <mergeCell ref="V2892:X2892"/>
    <mergeCell ref="E2891:K2891"/>
    <mergeCell ref="L2891:M2891"/>
    <mergeCell ref="N2891:O2891"/>
    <mergeCell ref="P2891:S2891"/>
    <mergeCell ref="T2891:U2891"/>
    <mergeCell ref="T2889:X2889"/>
    <mergeCell ref="E2890:K2890"/>
    <mergeCell ref="L2890:M2890"/>
    <mergeCell ref="N2890:O2890"/>
    <mergeCell ref="P2890:S2890"/>
    <mergeCell ref="T2890:U2890"/>
    <mergeCell ref="V2890:X2890"/>
    <mergeCell ref="C2872:G2872"/>
    <mergeCell ref="I2872:J2872"/>
    <mergeCell ref="M2872:N2872"/>
    <mergeCell ref="A2889:D2889"/>
    <mergeCell ref="E2889:M2889"/>
    <mergeCell ref="N2889:S2889"/>
    <mergeCell ref="V2869:X2869"/>
    <mergeCell ref="E2870:M2870"/>
    <mergeCell ref="N2870:S2870"/>
    <mergeCell ref="T2870:U2870"/>
    <mergeCell ref="V2870:X2870"/>
    <mergeCell ref="E2869:K2869"/>
    <mergeCell ref="L2869:M2869"/>
    <mergeCell ref="N2869:O2869"/>
    <mergeCell ref="P2869:S2869"/>
    <mergeCell ref="T2869:U2869"/>
    <mergeCell ref="V2867:X2867"/>
    <mergeCell ref="E2868:K2868"/>
    <mergeCell ref="L2868:M2868"/>
    <mergeCell ref="N2868:O2868"/>
    <mergeCell ref="P2868:S2868"/>
    <mergeCell ref="T2868:U2868"/>
    <mergeCell ref="V2868:X2868"/>
    <mergeCell ref="E2867:K2867"/>
    <mergeCell ref="L2867:M2867"/>
    <mergeCell ref="N2867:O2867"/>
    <mergeCell ref="P2867:S2867"/>
    <mergeCell ref="T2867:U2867"/>
    <mergeCell ref="V2865:X2865"/>
    <mergeCell ref="E2866:K2866"/>
    <mergeCell ref="L2866:M2866"/>
    <mergeCell ref="N2866:O2866"/>
    <mergeCell ref="P2866:S2866"/>
    <mergeCell ref="T2866:U2866"/>
    <mergeCell ref="V2866:X2866"/>
    <mergeCell ref="E2865:K2865"/>
    <mergeCell ref="L2865:M2865"/>
    <mergeCell ref="N2865:O2865"/>
    <mergeCell ref="P2865:S2865"/>
    <mergeCell ref="T2865:U2865"/>
    <mergeCell ref="V2863:X2863"/>
    <mergeCell ref="E2864:K2864"/>
    <mergeCell ref="L2864:M2864"/>
    <mergeCell ref="N2864:O2864"/>
    <mergeCell ref="P2864:S2864"/>
    <mergeCell ref="T2864:U2864"/>
    <mergeCell ref="V2864:X2864"/>
    <mergeCell ref="E2863:K2863"/>
    <mergeCell ref="L2863:M2863"/>
    <mergeCell ref="N2863:O2863"/>
    <mergeCell ref="P2863:S2863"/>
    <mergeCell ref="T2863:U2863"/>
    <mergeCell ref="V2861:X2861"/>
    <mergeCell ref="E2862:K2862"/>
    <mergeCell ref="L2862:M2862"/>
    <mergeCell ref="N2862:O2862"/>
    <mergeCell ref="P2862:S2862"/>
    <mergeCell ref="T2862:U2862"/>
    <mergeCell ref="V2862:X2862"/>
    <mergeCell ref="E2861:K2861"/>
    <mergeCell ref="L2861:M2861"/>
    <mergeCell ref="N2861:O2861"/>
    <mergeCell ref="P2861:S2861"/>
    <mergeCell ref="T2861:U2861"/>
    <mergeCell ref="V2859:X2859"/>
    <mergeCell ref="E2860:K2860"/>
    <mergeCell ref="L2860:M2860"/>
    <mergeCell ref="N2860:O2860"/>
    <mergeCell ref="P2860:S2860"/>
    <mergeCell ref="T2860:U2860"/>
    <mergeCell ref="V2860:X2860"/>
    <mergeCell ref="E2859:K2859"/>
    <mergeCell ref="L2859:M2859"/>
    <mergeCell ref="N2859:O2859"/>
    <mergeCell ref="P2859:S2859"/>
    <mergeCell ref="T2859:U2859"/>
    <mergeCell ref="V2857:X2857"/>
    <mergeCell ref="E2858:K2858"/>
    <mergeCell ref="L2858:M2858"/>
    <mergeCell ref="N2858:O2858"/>
    <mergeCell ref="P2858:S2858"/>
    <mergeCell ref="T2858:U2858"/>
    <mergeCell ref="V2858:X2858"/>
    <mergeCell ref="E2857:K2857"/>
    <mergeCell ref="L2857:M2857"/>
    <mergeCell ref="N2857:O2857"/>
    <mergeCell ref="P2857:S2857"/>
    <mergeCell ref="T2857:U2857"/>
    <mergeCell ref="V2855:X2855"/>
    <mergeCell ref="E2856:K2856"/>
    <mergeCell ref="L2856:M2856"/>
    <mergeCell ref="N2856:O2856"/>
    <mergeCell ref="P2856:S2856"/>
    <mergeCell ref="T2856:U2856"/>
    <mergeCell ref="V2856:X2856"/>
    <mergeCell ref="E2855:K2855"/>
    <mergeCell ref="L2855:M2855"/>
    <mergeCell ref="N2855:O2855"/>
    <mergeCell ref="P2855:S2855"/>
    <mergeCell ref="T2855:U2855"/>
    <mergeCell ref="V2853:X2853"/>
    <mergeCell ref="E2854:K2854"/>
    <mergeCell ref="L2854:M2854"/>
    <mergeCell ref="N2854:O2854"/>
    <mergeCell ref="P2854:S2854"/>
    <mergeCell ref="T2854:U2854"/>
    <mergeCell ref="V2854:X2854"/>
    <mergeCell ref="E2853:K2853"/>
    <mergeCell ref="L2853:M2853"/>
    <mergeCell ref="N2853:O2853"/>
    <mergeCell ref="P2853:S2853"/>
    <mergeCell ref="T2853:U2853"/>
    <mergeCell ref="V2851:X2851"/>
    <mergeCell ref="E2852:K2852"/>
    <mergeCell ref="L2852:M2852"/>
    <mergeCell ref="N2852:O2852"/>
    <mergeCell ref="P2852:S2852"/>
    <mergeCell ref="T2852:U2852"/>
    <mergeCell ref="V2852:X2852"/>
    <mergeCell ref="E2851:K2851"/>
    <mergeCell ref="L2851:M2851"/>
    <mergeCell ref="N2851:O2851"/>
    <mergeCell ref="P2851:S2851"/>
    <mergeCell ref="T2851:U2851"/>
    <mergeCell ref="T2849:X2849"/>
    <mergeCell ref="E2850:K2850"/>
    <mergeCell ref="L2850:M2850"/>
    <mergeCell ref="N2850:O2850"/>
    <mergeCell ref="P2850:S2850"/>
    <mergeCell ref="T2850:U2850"/>
    <mergeCell ref="V2850:X2850"/>
    <mergeCell ref="C2832:G2832"/>
    <mergeCell ref="I2832:J2832"/>
    <mergeCell ref="M2832:N2832"/>
    <mergeCell ref="A2849:D2849"/>
    <mergeCell ref="E2849:M2849"/>
    <mergeCell ref="N2849:S2849"/>
    <mergeCell ref="A2835:X2835"/>
    <mergeCell ref="A2837:X2837"/>
    <mergeCell ref="F2839:R2839"/>
    <mergeCell ref="F2841:F2842"/>
    <mergeCell ref="U2842:X2843"/>
    <mergeCell ref="B2846:C2847"/>
    <mergeCell ref="F2846:I2847"/>
    <mergeCell ref="U2845:W2846"/>
    <mergeCell ref="E2830:M2830"/>
    <mergeCell ref="N2830:S2830"/>
    <mergeCell ref="T2830:U2830"/>
    <mergeCell ref="V2830:X2830"/>
    <mergeCell ref="A2794:X2794"/>
    <mergeCell ref="A2796:X2796"/>
    <mergeCell ref="F2798:R2798"/>
    <mergeCell ref="F2800:F2801"/>
    <mergeCell ref="U2801:X2802"/>
    <mergeCell ref="B2805:C2806"/>
    <mergeCell ref="F2805:I2806"/>
    <mergeCell ref="U2804:W2805"/>
    <mergeCell ref="V2828:X2828"/>
    <mergeCell ref="E2829:K2829"/>
    <mergeCell ref="L2829:M2829"/>
    <mergeCell ref="N2829:O2829"/>
    <mergeCell ref="P2829:S2829"/>
    <mergeCell ref="T2829:U2829"/>
    <mergeCell ref="V2829:X2829"/>
    <mergeCell ref="E2828:K2828"/>
    <mergeCell ref="L2828:M2828"/>
    <mergeCell ref="N2828:O2828"/>
    <mergeCell ref="P2828:S2828"/>
    <mergeCell ref="T2828:U2828"/>
    <mergeCell ref="V2826:X2826"/>
    <mergeCell ref="E2827:K2827"/>
    <mergeCell ref="L2827:M2827"/>
    <mergeCell ref="N2827:O2827"/>
    <mergeCell ref="P2827:S2827"/>
    <mergeCell ref="T2827:U2827"/>
    <mergeCell ref="V2827:X2827"/>
    <mergeCell ref="E2826:K2826"/>
    <mergeCell ref="L2826:M2826"/>
    <mergeCell ref="N2826:O2826"/>
    <mergeCell ref="P2826:S2826"/>
    <mergeCell ref="T2826:U2826"/>
    <mergeCell ref="V2824:X2824"/>
    <mergeCell ref="E2825:K2825"/>
    <mergeCell ref="L2825:M2825"/>
    <mergeCell ref="N2825:O2825"/>
    <mergeCell ref="P2825:S2825"/>
    <mergeCell ref="T2825:U2825"/>
    <mergeCell ref="V2825:X2825"/>
    <mergeCell ref="E2824:K2824"/>
    <mergeCell ref="L2824:M2824"/>
    <mergeCell ref="N2824:O2824"/>
    <mergeCell ref="P2824:S2824"/>
    <mergeCell ref="T2824:U2824"/>
    <mergeCell ref="V2822:X2822"/>
    <mergeCell ref="E2823:K2823"/>
    <mergeCell ref="L2823:M2823"/>
    <mergeCell ref="N2823:O2823"/>
    <mergeCell ref="P2823:S2823"/>
    <mergeCell ref="T2823:U2823"/>
    <mergeCell ref="V2823:X2823"/>
    <mergeCell ref="E2822:K2822"/>
    <mergeCell ref="L2822:M2822"/>
    <mergeCell ref="N2822:O2822"/>
    <mergeCell ref="P2822:S2822"/>
    <mergeCell ref="T2822:U2822"/>
    <mergeCell ref="V2820:X2820"/>
    <mergeCell ref="E2821:K2821"/>
    <mergeCell ref="L2821:M2821"/>
    <mergeCell ref="N2821:O2821"/>
    <mergeCell ref="P2821:S2821"/>
    <mergeCell ref="T2821:U2821"/>
    <mergeCell ref="V2821:X2821"/>
    <mergeCell ref="E2820:K2820"/>
    <mergeCell ref="L2820:M2820"/>
    <mergeCell ref="N2820:O2820"/>
    <mergeCell ref="P2820:S2820"/>
    <mergeCell ref="T2820:U2820"/>
    <mergeCell ref="V2818:X2818"/>
    <mergeCell ref="E2819:K2819"/>
    <mergeCell ref="L2819:M2819"/>
    <mergeCell ref="N2819:O2819"/>
    <mergeCell ref="P2819:S2819"/>
    <mergeCell ref="T2819:U2819"/>
    <mergeCell ref="V2819:X2819"/>
    <mergeCell ref="E2818:K2818"/>
    <mergeCell ref="L2818:M2818"/>
    <mergeCell ref="N2818:O2818"/>
    <mergeCell ref="P2818:S2818"/>
    <mergeCell ref="T2818:U2818"/>
    <mergeCell ref="V2816:X2816"/>
    <mergeCell ref="E2817:K2817"/>
    <mergeCell ref="L2817:M2817"/>
    <mergeCell ref="N2817:O2817"/>
    <mergeCell ref="P2817:S2817"/>
    <mergeCell ref="T2817:U2817"/>
    <mergeCell ref="V2817:X2817"/>
    <mergeCell ref="E2816:K2816"/>
    <mergeCell ref="L2816:M2816"/>
    <mergeCell ref="N2816:O2816"/>
    <mergeCell ref="P2816:S2816"/>
    <mergeCell ref="T2816:U2816"/>
    <mergeCell ref="V2814:X2814"/>
    <mergeCell ref="E2815:K2815"/>
    <mergeCell ref="L2815:M2815"/>
    <mergeCell ref="N2815:O2815"/>
    <mergeCell ref="P2815:S2815"/>
    <mergeCell ref="T2815:U2815"/>
    <mergeCell ref="V2815:X2815"/>
    <mergeCell ref="E2814:K2814"/>
    <mergeCell ref="L2814:M2814"/>
    <mergeCell ref="N2814:O2814"/>
    <mergeCell ref="P2814:S2814"/>
    <mergeCell ref="T2814:U2814"/>
    <mergeCell ref="V2812:X2812"/>
    <mergeCell ref="E2813:K2813"/>
    <mergeCell ref="L2813:M2813"/>
    <mergeCell ref="N2813:O2813"/>
    <mergeCell ref="P2813:S2813"/>
    <mergeCell ref="T2813:U2813"/>
    <mergeCell ref="V2813:X2813"/>
    <mergeCell ref="E2812:K2812"/>
    <mergeCell ref="L2812:M2812"/>
    <mergeCell ref="N2812:O2812"/>
    <mergeCell ref="P2812:S2812"/>
    <mergeCell ref="T2812:U2812"/>
    <mergeCell ref="V2810:X2810"/>
    <mergeCell ref="E2811:K2811"/>
    <mergeCell ref="L2811:M2811"/>
    <mergeCell ref="N2811:O2811"/>
    <mergeCell ref="P2811:S2811"/>
    <mergeCell ref="T2811:U2811"/>
    <mergeCell ref="V2811:X2811"/>
    <mergeCell ref="E2810:K2810"/>
    <mergeCell ref="L2810:M2810"/>
    <mergeCell ref="N2810:O2810"/>
    <mergeCell ref="P2810:S2810"/>
    <mergeCell ref="T2810:U2810"/>
    <mergeCell ref="T2808:X2808"/>
    <mergeCell ref="E2809:K2809"/>
    <mergeCell ref="L2809:M2809"/>
    <mergeCell ref="N2809:O2809"/>
    <mergeCell ref="P2809:S2809"/>
    <mergeCell ref="T2809:U2809"/>
    <mergeCell ref="V2809:X2809"/>
    <mergeCell ref="C2791:G2791"/>
    <mergeCell ref="I2791:J2791"/>
    <mergeCell ref="M2791:N2791"/>
    <mergeCell ref="A2808:D2808"/>
    <mergeCell ref="E2808:M2808"/>
    <mergeCell ref="N2808:S2808"/>
    <mergeCell ref="E2789:M2789"/>
    <mergeCell ref="N2789:S2789"/>
    <mergeCell ref="T2789:U2789"/>
    <mergeCell ref="V2789:X2789"/>
    <mergeCell ref="A2757:X2757"/>
    <mergeCell ref="A2759:X2759"/>
    <mergeCell ref="F2761:R2761"/>
    <mergeCell ref="F2763:F2764"/>
    <mergeCell ref="U2764:X2765"/>
    <mergeCell ref="B2768:C2769"/>
    <mergeCell ref="F2768:I2769"/>
    <mergeCell ref="U2767:W2768"/>
    <mergeCell ref="V2787:X2787"/>
    <mergeCell ref="E2788:K2788"/>
    <mergeCell ref="L2788:M2788"/>
    <mergeCell ref="N2788:O2788"/>
    <mergeCell ref="P2788:S2788"/>
    <mergeCell ref="T2788:U2788"/>
    <mergeCell ref="V2788:X2788"/>
    <mergeCell ref="E2787:K2787"/>
    <mergeCell ref="L2787:M2787"/>
    <mergeCell ref="N2787:O2787"/>
    <mergeCell ref="P2787:S2787"/>
    <mergeCell ref="T2787:U2787"/>
    <mergeCell ref="V2785:X2785"/>
    <mergeCell ref="E2786:K2786"/>
    <mergeCell ref="L2786:M2786"/>
    <mergeCell ref="N2786:O2786"/>
    <mergeCell ref="P2786:S2786"/>
    <mergeCell ref="T2786:U2786"/>
    <mergeCell ref="V2786:X2786"/>
    <mergeCell ref="E2785:K2785"/>
    <mergeCell ref="L2785:M2785"/>
    <mergeCell ref="N2785:O2785"/>
    <mergeCell ref="P2785:S2785"/>
    <mergeCell ref="T2785:U2785"/>
    <mergeCell ref="V2783:X2783"/>
    <mergeCell ref="E2784:K2784"/>
    <mergeCell ref="L2784:M2784"/>
    <mergeCell ref="N2784:O2784"/>
    <mergeCell ref="P2784:S2784"/>
    <mergeCell ref="T2784:U2784"/>
    <mergeCell ref="V2784:X2784"/>
    <mergeCell ref="E2783:K2783"/>
    <mergeCell ref="L2783:M2783"/>
    <mergeCell ref="N2783:O2783"/>
    <mergeCell ref="P2783:S2783"/>
    <mergeCell ref="T2783:U2783"/>
    <mergeCell ref="V2781:X2781"/>
    <mergeCell ref="E2782:K2782"/>
    <mergeCell ref="L2782:M2782"/>
    <mergeCell ref="N2782:O2782"/>
    <mergeCell ref="P2782:S2782"/>
    <mergeCell ref="T2782:U2782"/>
    <mergeCell ref="V2782:X2782"/>
    <mergeCell ref="E2781:K2781"/>
    <mergeCell ref="L2781:M2781"/>
    <mergeCell ref="N2781:O2781"/>
    <mergeCell ref="P2781:S2781"/>
    <mergeCell ref="T2781:U2781"/>
    <mergeCell ref="V2779:X2779"/>
    <mergeCell ref="E2780:K2780"/>
    <mergeCell ref="L2780:M2780"/>
    <mergeCell ref="N2780:O2780"/>
    <mergeCell ref="P2780:S2780"/>
    <mergeCell ref="T2780:U2780"/>
    <mergeCell ref="V2780:X2780"/>
    <mergeCell ref="E2779:K2779"/>
    <mergeCell ref="L2779:M2779"/>
    <mergeCell ref="N2779:O2779"/>
    <mergeCell ref="P2779:S2779"/>
    <mergeCell ref="T2779:U2779"/>
    <mergeCell ref="V2777:X2777"/>
    <mergeCell ref="E2778:K2778"/>
    <mergeCell ref="L2778:M2778"/>
    <mergeCell ref="N2778:O2778"/>
    <mergeCell ref="P2778:S2778"/>
    <mergeCell ref="T2778:U2778"/>
    <mergeCell ref="V2778:X2778"/>
    <mergeCell ref="E2777:K2777"/>
    <mergeCell ref="L2777:M2777"/>
    <mergeCell ref="N2777:O2777"/>
    <mergeCell ref="P2777:S2777"/>
    <mergeCell ref="T2777:U2777"/>
    <mergeCell ref="V2775:X2775"/>
    <mergeCell ref="E2776:K2776"/>
    <mergeCell ref="L2776:M2776"/>
    <mergeCell ref="N2776:O2776"/>
    <mergeCell ref="P2776:S2776"/>
    <mergeCell ref="T2776:U2776"/>
    <mergeCell ref="V2776:X2776"/>
    <mergeCell ref="E2775:K2775"/>
    <mergeCell ref="L2775:M2775"/>
    <mergeCell ref="N2775:O2775"/>
    <mergeCell ref="P2775:S2775"/>
    <mergeCell ref="T2775:U2775"/>
    <mergeCell ref="V2773:X2773"/>
    <mergeCell ref="E2774:K2774"/>
    <mergeCell ref="L2774:M2774"/>
    <mergeCell ref="N2774:O2774"/>
    <mergeCell ref="P2774:S2774"/>
    <mergeCell ref="T2774:U2774"/>
    <mergeCell ref="V2774:X2774"/>
    <mergeCell ref="E2773:K2773"/>
    <mergeCell ref="L2773:M2773"/>
    <mergeCell ref="N2773:O2773"/>
    <mergeCell ref="P2773:S2773"/>
    <mergeCell ref="T2773:U2773"/>
    <mergeCell ref="T2771:X2771"/>
    <mergeCell ref="E2772:K2772"/>
    <mergeCell ref="L2772:M2772"/>
    <mergeCell ref="N2772:O2772"/>
    <mergeCell ref="P2772:S2772"/>
    <mergeCell ref="T2772:U2772"/>
    <mergeCell ref="V2772:X2772"/>
    <mergeCell ref="C2754:G2754"/>
    <mergeCell ref="I2754:J2754"/>
    <mergeCell ref="M2754:N2754"/>
    <mergeCell ref="A2771:D2771"/>
    <mergeCell ref="E2771:M2771"/>
    <mergeCell ref="N2771:S2771"/>
    <mergeCell ref="E2752:M2752"/>
    <mergeCell ref="N2752:S2752"/>
    <mergeCell ref="T2752:U2752"/>
    <mergeCell ref="V2752:X2752"/>
    <mergeCell ref="A2714:X2714"/>
    <mergeCell ref="A2716:X2716"/>
    <mergeCell ref="F2718:R2718"/>
    <mergeCell ref="F2720:F2721"/>
    <mergeCell ref="U2721:X2722"/>
    <mergeCell ref="B2725:C2726"/>
    <mergeCell ref="F2725:I2726"/>
    <mergeCell ref="U2724:W2725"/>
    <mergeCell ref="V2750:X2750"/>
    <mergeCell ref="E2751:K2751"/>
    <mergeCell ref="L2751:M2751"/>
    <mergeCell ref="N2751:O2751"/>
    <mergeCell ref="P2751:S2751"/>
    <mergeCell ref="T2751:U2751"/>
    <mergeCell ref="V2751:X2751"/>
    <mergeCell ref="E2750:K2750"/>
    <mergeCell ref="L2750:M2750"/>
    <mergeCell ref="N2750:O2750"/>
    <mergeCell ref="P2750:S2750"/>
    <mergeCell ref="T2750:U2750"/>
    <mergeCell ref="V2748:X2748"/>
    <mergeCell ref="E2749:K2749"/>
    <mergeCell ref="L2749:M2749"/>
    <mergeCell ref="N2749:O2749"/>
    <mergeCell ref="P2749:S2749"/>
    <mergeCell ref="T2749:U2749"/>
    <mergeCell ref="V2749:X2749"/>
    <mergeCell ref="E2748:K2748"/>
    <mergeCell ref="L2748:M2748"/>
    <mergeCell ref="N2748:O2748"/>
    <mergeCell ref="P2748:S2748"/>
    <mergeCell ref="T2748:U2748"/>
    <mergeCell ref="V2746:X2746"/>
    <mergeCell ref="E2747:K2747"/>
    <mergeCell ref="L2747:M2747"/>
    <mergeCell ref="N2747:O2747"/>
    <mergeCell ref="P2747:S2747"/>
    <mergeCell ref="T2747:U2747"/>
    <mergeCell ref="V2747:X2747"/>
    <mergeCell ref="E2746:K2746"/>
    <mergeCell ref="L2746:M2746"/>
    <mergeCell ref="N2746:O2746"/>
    <mergeCell ref="P2746:S2746"/>
    <mergeCell ref="T2746:U2746"/>
    <mergeCell ref="V2744:X2744"/>
    <mergeCell ref="E2745:K2745"/>
    <mergeCell ref="L2745:M2745"/>
    <mergeCell ref="N2745:O2745"/>
    <mergeCell ref="P2745:S2745"/>
    <mergeCell ref="T2745:U2745"/>
    <mergeCell ref="V2745:X2745"/>
    <mergeCell ref="E2744:K2744"/>
    <mergeCell ref="L2744:M2744"/>
    <mergeCell ref="N2744:O2744"/>
    <mergeCell ref="P2744:S2744"/>
    <mergeCell ref="T2744:U2744"/>
    <mergeCell ref="V2742:X2742"/>
    <mergeCell ref="E2743:K2743"/>
    <mergeCell ref="L2743:M2743"/>
    <mergeCell ref="N2743:O2743"/>
    <mergeCell ref="P2743:S2743"/>
    <mergeCell ref="T2743:U2743"/>
    <mergeCell ref="V2743:X2743"/>
    <mergeCell ref="E2742:K2742"/>
    <mergeCell ref="L2742:M2742"/>
    <mergeCell ref="N2742:O2742"/>
    <mergeCell ref="P2742:S2742"/>
    <mergeCell ref="T2742:U2742"/>
    <mergeCell ref="V2740:X2740"/>
    <mergeCell ref="E2741:K2741"/>
    <mergeCell ref="L2741:M2741"/>
    <mergeCell ref="N2741:O2741"/>
    <mergeCell ref="P2741:S2741"/>
    <mergeCell ref="T2741:U2741"/>
    <mergeCell ref="V2741:X2741"/>
    <mergeCell ref="E2740:K2740"/>
    <mergeCell ref="L2740:M2740"/>
    <mergeCell ref="N2740:O2740"/>
    <mergeCell ref="P2740:S2740"/>
    <mergeCell ref="T2740:U2740"/>
    <mergeCell ref="V2738:X2738"/>
    <mergeCell ref="E2739:K2739"/>
    <mergeCell ref="L2739:M2739"/>
    <mergeCell ref="N2739:O2739"/>
    <mergeCell ref="P2739:S2739"/>
    <mergeCell ref="T2739:U2739"/>
    <mergeCell ref="V2739:X2739"/>
    <mergeCell ref="E2738:K2738"/>
    <mergeCell ref="L2738:M2738"/>
    <mergeCell ref="N2738:O2738"/>
    <mergeCell ref="P2738:S2738"/>
    <mergeCell ref="T2738:U2738"/>
    <mergeCell ref="V2736:X2736"/>
    <mergeCell ref="E2737:K2737"/>
    <mergeCell ref="L2737:M2737"/>
    <mergeCell ref="N2737:O2737"/>
    <mergeCell ref="P2737:S2737"/>
    <mergeCell ref="T2737:U2737"/>
    <mergeCell ref="V2737:X2737"/>
    <mergeCell ref="E2736:K2736"/>
    <mergeCell ref="L2736:M2736"/>
    <mergeCell ref="N2736:O2736"/>
    <mergeCell ref="P2736:S2736"/>
    <mergeCell ref="T2736:U2736"/>
    <mergeCell ref="V2734:X2734"/>
    <mergeCell ref="E2735:K2735"/>
    <mergeCell ref="L2735:M2735"/>
    <mergeCell ref="N2735:O2735"/>
    <mergeCell ref="P2735:S2735"/>
    <mergeCell ref="T2735:U2735"/>
    <mergeCell ref="V2735:X2735"/>
    <mergeCell ref="E2734:K2734"/>
    <mergeCell ref="L2734:M2734"/>
    <mergeCell ref="N2734:O2734"/>
    <mergeCell ref="P2734:S2734"/>
    <mergeCell ref="T2734:U2734"/>
    <mergeCell ref="V2732:X2732"/>
    <mergeCell ref="E2733:K2733"/>
    <mergeCell ref="L2733:M2733"/>
    <mergeCell ref="N2733:O2733"/>
    <mergeCell ref="P2733:S2733"/>
    <mergeCell ref="T2733:U2733"/>
    <mergeCell ref="V2733:X2733"/>
    <mergeCell ref="E2732:K2732"/>
    <mergeCell ref="L2732:M2732"/>
    <mergeCell ref="N2732:O2732"/>
    <mergeCell ref="P2732:S2732"/>
    <mergeCell ref="T2732:U2732"/>
    <mergeCell ref="V2730:X2730"/>
    <mergeCell ref="E2731:K2731"/>
    <mergeCell ref="L2731:M2731"/>
    <mergeCell ref="N2731:O2731"/>
    <mergeCell ref="P2731:S2731"/>
    <mergeCell ref="T2731:U2731"/>
    <mergeCell ref="V2731:X2731"/>
    <mergeCell ref="E2730:K2730"/>
    <mergeCell ref="L2730:M2730"/>
    <mergeCell ref="N2730:O2730"/>
    <mergeCell ref="P2730:S2730"/>
    <mergeCell ref="T2730:U2730"/>
    <mergeCell ref="T2728:X2728"/>
    <mergeCell ref="E2729:K2729"/>
    <mergeCell ref="L2729:M2729"/>
    <mergeCell ref="N2729:O2729"/>
    <mergeCell ref="P2729:S2729"/>
    <mergeCell ref="T2729:U2729"/>
    <mergeCell ref="V2729:X2729"/>
    <mergeCell ref="C2711:G2711"/>
    <mergeCell ref="I2711:J2711"/>
    <mergeCell ref="M2711:N2711"/>
    <mergeCell ref="A2728:D2728"/>
    <mergeCell ref="E2728:M2728"/>
    <mergeCell ref="N2728:S2728"/>
    <mergeCell ref="V2708:X2708"/>
    <mergeCell ref="E2709:M2709"/>
    <mergeCell ref="N2709:S2709"/>
    <mergeCell ref="T2709:U2709"/>
    <mergeCell ref="V2709:X2709"/>
    <mergeCell ref="E2708:K2708"/>
    <mergeCell ref="L2708:M2708"/>
    <mergeCell ref="N2708:O2708"/>
    <mergeCell ref="P2708:S2708"/>
    <mergeCell ref="T2708:U2708"/>
    <mergeCell ref="V2706:X2706"/>
    <mergeCell ref="E2707:K2707"/>
    <mergeCell ref="L2707:M2707"/>
    <mergeCell ref="N2707:O2707"/>
    <mergeCell ref="P2707:S2707"/>
    <mergeCell ref="T2707:U2707"/>
    <mergeCell ref="V2707:X2707"/>
    <mergeCell ref="E2706:K2706"/>
    <mergeCell ref="L2706:M2706"/>
    <mergeCell ref="N2706:O2706"/>
    <mergeCell ref="P2706:S2706"/>
    <mergeCell ref="T2706:U2706"/>
    <mergeCell ref="V2704:X2704"/>
    <mergeCell ref="E2705:K2705"/>
    <mergeCell ref="L2705:M2705"/>
    <mergeCell ref="N2705:O2705"/>
    <mergeCell ref="P2705:S2705"/>
    <mergeCell ref="T2705:U2705"/>
    <mergeCell ref="V2705:X2705"/>
    <mergeCell ref="E2704:K2704"/>
    <mergeCell ref="L2704:M2704"/>
    <mergeCell ref="N2704:O2704"/>
    <mergeCell ref="P2704:S2704"/>
    <mergeCell ref="T2704:U2704"/>
    <mergeCell ref="V2702:X2702"/>
    <mergeCell ref="E2703:K2703"/>
    <mergeCell ref="L2703:M2703"/>
    <mergeCell ref="N2703:O2703"/>
    <mergeCell ref="P2703:S2703"/>
    <mergeCell ref="T2703:U2703"/>
    <mergeCell ref="V2703:X2703"/>
    <mergeCell ref="E2702:K2702"/>
    <mergeCell ref="L2702:M2702"/>
    <mergeCell ref="N2702:O2702"/>
    <mergeCell ref="P2702:S2702"/>
    <mergeCell ref="T2702:U2702"/>
    <mergeCell ref="V2700:X2700"/>
    <mergeCell ref="E2701:K2701"/>
    <mergeCell ref="L2701:M2701"/>
    <mergeCell ref="N2701:O2701"/>
    <mergeCell ref="P2701:S2701"/>
    <mergeCell ref="T2701:U2701"/>
    <mergeCell ref="V2701:X2701"/>
    <mergeCell ref="E2700:K2700"/>
    <mergeCell ref="L2700:M2700"/>
    <mergeCell ref="N2700:O2700"/>
    <mergeCell ref="P2700:S2700"/>
    <mergeCell ref="T2700:U2700"/>
    <mergeCell ref="V2698:X2698"/>
    <mergeCell ref="E2699:K2699"/>
    <mergeCell ref="L2699:M2699"/>
    <mergeCell ref="N2699:O2699"/>
    <mergeCell ref="P2699:S2699"/>
    <mergeCell ref="T2699:U2699"/>
    <mergeCell ref="V2699:X2699"/>
    <mergeCell ref="E2698:K2698"/>
    <mergeCell ref="L2698:M2698"/>
    <mergeCell ref="N2698:O2698"/>
    <mergeCell ref="P2698:S2698"/>
    <mergeCell ref="T2698:U2698"/>
    <mergeCell ref="V2696:X2696"/>
    <mergeCell ref="E2697:K2697"/>
    <mergeCell ref="L2697:M2697"/>
    <mergeCell ref="N2697:O2697"/>
    <mergeCell ref="P2697:S2697"/>
    <mergeCell ref="T2697:U2697"/>
    <mergeCell ref="V2697:X2697"/>
    <mergeCell ref="E2696:K2696"/>
    <mergeCell ref="L2696:M2696"/>
    <mergeCell ref="N2696:O2696"/>
    <mergeCell ref="P2696:S2696"/>
    <mergeCell ref="T2696:U2696"/>
    <mergeCell ref="V2694:X2694"/>
    <mergeCell ref="E2695:K2695"/>
    <mergeCell ref="L2695:M2695"/>
    <mergeCell ref="N2695:O2695"/>
    <mergeCell ref="P2695:S2695"/>
    <mergeCell ref="T2695:U2695"/>
    <mergeCell ref="V2695:X2695"/>
    <mergeCell ref="E2694:K2694"/>
    <mergeCell ref="L2694:M2694"/>
    <mergeCell ref="N2694:O2694"/>
    <mergeCell ref="P2694:S2694"/>
    <mergeCell ref="T2694:U2694"/>
    <mergeCell ref="V2692:X2692"/>
    <mergeCell ref="E2693:K2693"/>
    <mergeCell ref="L2693:M2693"/>
    <mergeCell ref="N2693:O2693"/>
    <mergeCell ref="P2693:S2693"/>
    <mergeCell ref="T2693:U2693"/>
    <mergeCell ref="V2693:X2693"/>
    <mergeCell ref="E2692:K2692"/>
    <mergeCell ref="L2692:M2692"/>
    <mergeCell ref="N2692:O2692"/>
    <mergeCell ref="P2692:S2692"/>
    <mergeCell ref="T2692:U2692"/>
    <mergeCell ref="V2690:X2690"/>
    <mergeCell ref="E2691:K2691"/>
    <mergeCell ref="L2691:M2691"/>
    <mergeCell ref="N2691:O2691"/>
    <mergeCell ref="P2691:S2691"/>
    <mergeCell ref="T2691:U2691"/>
    <mergeCell ref="V2691:X2691"/>
    <mergeCell ref="E2690:K2690"/>
    <mergeCell ref="L2690:M2690"/>
    <mergeCell ref="N2690:O2690"/>
    <mergeCell ref="P2690:S2690"/>
    <mergeCell ref="T2690:U2690"/>
    <mergeCell ref="V2688:X2688"/>
    <mergeCell ref="E2689:K2689"/>
    <mergeCell ref="L2689:M2689"/>
    <mergeCell ref="N2689:O2689"/>
    <mergeCell ref="P2689:S2689"/>
    <mergeCell ref="T2689:U2689"/>
    <mergeCell ref="V2689:X2689"/>
    <mergeCell ref="E2688:K2688"/>
    <mergeCell ref="L2688:M2688"/>
    <mergeCell ref="N2688:O2688"/>
    <mergeCell ref="P2688:S2688"/>
    <mergeCell ref="T2688:U2688"/>
    <mergeCell ref="T2686:X2686"/>
    <mergeCell ref="E2687:K2687"/>
    <mergeCell ref="L2687:M2687"/>
    <mergeCell ref="N2687:O2687"/>
    <mergeCell ref="P2687:S2687"/>
    <mergeCell ref="T2687:U2687"/>
    <mergeCell ref="V2687:X2687"/>
    <mergeCell ref="C2669:G2669"/>
    <mergeCell ref="I2669:J2669"/>
    <mergeCell ref="M2669:N2669"/>
    <mergeCell ref="A2686:D2686"/>
    <mergeCell ref="E2686:M2686"/>
    <mergeCell ref="N2686:S2686"/>
    <mergeCell ref="A2672:X2672"/>
    <mergeCell ref="A2674:X2674"/>
    <mergeCell ref="F2676:R2676"/>
    <mergeCell ref="F2678:F2679"/>
    <mergeCell ref="U2679:X2680"/>
    <mergeCell ref="B2683:C2684"/>
    <mergeCell ref="F2683:I2684"/>
    <mergeCell ref="U2682:W2683"/>
    <mergeCell ref="V2666:X2666"/>
    <mergeCell ref="E2667:M2667"/>
    <mergeCell ref="N2667:S2667"/>
    <mergeCell ref="T2667:U2667"/>
    <mergeCell ref="V2667:X2667"/>
    <mergeCell ref="E2666:K2666"/>
    <mergeCell ref="L2666:M2666"/>
    <mergeCell ref="N2666:O2666"/>
    <mergeCell ref="P2666:S2666"/>
    <mergeCell ref="T2666:U2666"/>
    <mergeCell ref="V2664:X2664"/>
    <mergeCell ref="E2665:K2665"/>
    <mergeCell ref="L2665:M2665"/>
    <mergeCell ref="N2665:O2665"/>
    <mergeCell ref="P2665:S2665"/>
    <mergeCell ref="T2665:U2665"/>
    <mergeCell ref="V2665:X2665"/>
    <mergeCell ref="E2664:K2664"/>
    <mergeCell ref="L2664:M2664"/>
    <mergeCell ref="N2664:O2664"/>
    <mergeCell ref="P2664:S2664"/>
    <mergeCell ref="T2664:U2664"/>
    <mergeCell ref="V2662:X2662"/>
    <mergeCell ref="E2663:K2663"/>
    <mergeCell ref="L2663:M2663"/>
    <mergeCell ref="N2663:O2663"/>
    <mergeCell ref="P2663:S2663"/>
    <mergeCell ref="T2663:U2663"/>
    <mergeCell ref="V2663:X2663"/>
    <mergeCell ref="E2662:K2662"/>
    <mergeCell ref="L2662:M2662"/>
    <mergeCell ref="N2662:O2662"/>
    <mergeCell ref="P2662:S2662"/>
    <mergeCell ref="T2662:U2662"/>
    <mergeCell ref="V2660:X2660"/>
    <mergeCell ref="E2661:K2661"/>
    <mergeCell ref="L2661:M2661"/>
    <mergeCell ref="N2661:O2661"/>
    <mergeCell ref="P2661:S2661"/>
    <mergeCell ref="T2661:U2661"/>
    <mergeCell ref="V2661:X2661"/>
    <mergeCell ref="E2660:K2660"/>
    <mergeCell ref="L2660:M2660"/>
    <mergeCell ref="N2660:O2660"/>
    <mergeCell ref="P2660:S2660"/>
    <mergeCell ref="T2660:U2660"/>
    <mergeCell ref="V2658:X2658"/>
    <mergeCell ref="E2659:K2659"/>
    <mergeCell ref="L2659:M2659"/>
    <mergeCell ref="N2659:O2659"/>
    <mergeCell ref="P2659:S2659"/>
    <mergeCell ref="T2659:U2659"/>
    <mergeCell ref="V2659:X2659"/>
    <mergeCell ref="E2658:K2658"/>
    <mergeCell ref="L2658:M2658"/>
    <mergeCell ref="N2658:O2658"/>
    <mergeCell ref="P2658:S2658"/>
    <mergeCell ref="T2658:U2658"/>
    <mergeCell ref="V2656:X2656"/>
    <mergeCell ref="E2657:K2657"/>
    <mergeCell ref="L2657:M2657"/>
    <mergeCell ref="N2657:O2657"/>
    <mergeCell ref="P2657:S2657"/>
    <mergeCell ref="T2657:U2657"/>
    <mergeCell ref="V2657:X2657"/>
    <mergeCell ref="E2656:K2656"/>
    <mergeCell ref="L2656:M2656"/>
    <mergeCell ref="N2656:O2656"/>
    <mergeCell ref="P2656:S2656"/>
    <mergeCell ref="T2656:U2656"/>
    <mergeCell ref="V2654:X2654"/>
    <mergeCell ref="E2655:K2655"/>
    <mergeCell ref="L2655:M2655"/>
    <mergeCell ref="N2655:O2655"/>
    <mergeCell ref="P2655:S2655"/>
    <mergeCell ref="T2655:U2655"/>
    <mergeCell ref="V2655:X2655"/>
    <mergeCell ref="E2654:K2654"/>
    <mergeCell ref="L2654:M2654"/>
    <mergeCell ref="N2654:O2654"/>
    <mergeCell ref="P2654:S2654"/>
    <mergeCell ref="T2654:U2654"/>
    <mergeCell ref="V2652:X2652"/>
    <mergeCell ref="E2653:K2653"/>
    <mergeCell ref="L2653:M2653"/>
    <mergeCell ref="N2653:O2653"/>
    <mergeCell ref="P2653:S2653"/>
    <mergeCell ref="T2653:U2653"/>
    <mergeCell ref="V2653:X2653"/>
    <mergeCell ref="E2652:K2652"/>
    <mergeCell ref="L2652:M2652"/>
    <mergeCell ref="N2652:O2652"/>
    <mergeCell ref="P2652:S2652"/>
    <mergeCell ref="T2652:U2652"/>
    <mergeCell ref="V2650:X2650"/>
    <mergeCell ref="E2651:K2651"/>
    <mergeCell ref="L2651:M2651"/>
    <mergeCell ref="N2651:O2651"/>
    <mergeCell ref="P2651:S2651"/>
    <mergeCell ref="T2651:U2651"/>
    <mergeCell ref="V2651:X2651"/>
    <mergeCell ref="E2650:K2650"/>
    <mergeCell ref="L2650:M2650"/>
    <mergeCell ref="N2650:O2650"/>
    <mergeCell ref="P2650:S2650"/>
    <mergeCell ref="T2650:U2650"/>
    <mergeCell ref="V2648:X2648"/>
    <mergeCell ref="E2649:K2649"/>
    <mergeCell ref="L2649:M2649"/>
    <mergeCell ref="N2649:O2649"/>
    <mergeCell ref="P2649:S2649"/>
    <mergeCell ref="T2649:U2649"/>
    <mergeCell ref="V2649:X2649"/>
    <mergeCell ref="E2648:K2648"/>
    <mergeCell ref="L2648:M2648"/>
    <mergeCell ref="N2648:O2648"/>
    <mergeCell ref="P2648:S2648"/>
    <mergeCell ref="T2648:U2648"/>
    <mergeCell ref="V2646:X2646"/>
    <mergeCell ref="E2647:K2647"/>
    <mergeCell ref="L2647:M2647"/>
    <mergeCell ref="N2647:O2647"/>
    <mergeCell ref="P2647:S2647"/>
    <mergeCell ref="T2647:U2647"/>
    <mergeCell ref="V2647:X2647"/>
    <mergeCell ref="E2646:K2646"/>
    <mergeCell ref="L2646:M2646"/>
    <mergeCell ref="N2646:O2646"/>
    <mergeCell ref="P2646:S2646"/>
    <mergeCell ref="T2646:U2646"/>
    <mergeCell ref="V2644:X2644"/>
    <mergeCell ref="E2645:K2645"/>
    <mergeCell ref="L2645:M2645"/>
    <mergeCell ref="N2645:O2645"/>
    <mergeCell ref="P2645:S2645"/>
    <mergeCell ref="T2645:U2645"/>
    <mergeCell ref="V2645:X2645"/>
    <mergeCell ref="E2644:K2644"/>
    <mergeCell ref="L2644:M2644"/>
    <mergeCell ref="N2644:O2644"/>
    <mergeCell ref="P2644:S2644"/>
    <mergeCell ref="T2644:U2644"/>
    <mergeCell ref="T2642:X2642"/>
    <mergeCell ref="E2643:K2643"/>
    <mergeCell ref="L2643:M2643"/>
    <mergeCell ref="N2643:O2643"/>
    <mergeCell ref="P2643:S2643"/>
    <mergeCell ref="T2643:U2643"/>
    <mergeCell ref="V2643:X2643"/>
    <mergeCell ref="C2625:G2625"/>
    <mergeCell ref="I2625:J2625"/>
    <mergeCell ref="M2625:N2625"/>
    <mergeCell ref="A2642:D2642"/>
    <mergeCell ref="E2642:M2642"/>
    <mergeCell ref="N2642:S2642"/>
    <mergeCell ref="A2628:X2628"/>
    <mergeCell ref="A2630:X2630"/>
    <mergeCell ref="F2632:R2632"/>
    <mergeCell ref="F2634:F2635"/>
    <mergeCell ref="U2635:X2636"/>
    <mergeCell ref="B2639:C2640"/>
    <mergeCell ref="F2639:I2640"/>
    <mergeCell ref="U2638:W2639"/>
    <mergeCell ref="E2623:M2623"/>
    <mergeCell ref="N2623:S2623"/>
    <mergeCell ref="T2623:U2623"/>
    <mergeCell ref="V2623:X2623"/>
    <mergeCell ref="A2585:X2585"/>
    <mergeCell ref="A2587:X2587"/>
    <mergeCell ref="F2589:R2589"/>
    <mergeCell ref="F2591:F2592"/>
    <mergeCell ref="U2592:X2593"/>
    <mergeCell ref="B2596:C2597"/>
    <mergeCell ref="F2596:I2597"/>
    <mergeCell ref="U2595:W2596"/>
    <mergeCell ref="V2621:X2621"/>
    <mergeCell ref="E2622:K2622"/>
    <mergeCell ref="L2622:M2622"/>
    <mergeCell ref="N2622:O2622"/>
    <mergeCell ref="P2622:S2622"/>
    <mergeCell ref="T2622:U2622"/>
    <mergeCell ref="V2622:X2622"/>
    <mergeCell ref="E2621:K2621"/>
    <mergeCell ref="L2621:M2621"/>
    <mergeCell ref="N2621:O2621"/>
    <mergeCell ref="P2621:S2621"/>
    <mergeCell ref="T2621:U2621"/>
    <mergeCell ref="V2619:X2619"/>
    <mergeCell ref="E2620:K2620"/>
    <mergeCell ref="L2620:M2620"/>
    <mergeCell ref="N2620:O2620"/>
    <mergeCell ref="P2620:S2620"/>
    <mergeCell ref="T2620:U2620"/>
    <mergeCell ref="V2620:X2620"/>
    <mergeCell ref="E2619:K2619"/>
    <mergeCell ref="L2619:M2619"/>
    <mergeCell ref="N2619:O2619"/>
    <mergeCell ref="P2619:S2619"/>
    <mergeCell ref="T2619:U2619"/>
    <mergeCell ref="V2617:X2617"/>
    <mergeCell ref="E2618:K2618"/>
    <mergeCell ref="L2618:M2618"/>
    <mergeCell ref="N2618:O2618"/>
    <mergeCell ref="P2618:S2618"/>
    <mergeCell ref="T2618:U2618"/>
    <mergeCell ref="V2618:X2618"/>
    <mergeCell ref="E2617:K2617"/>
    <mergeCell ref="L2617:M2617"/>
    <mergeCell ref="N2617:O2617"/>
    <mergeCell ref="P2617:S2617"/>
    <mergeCell ref="T2617:U2617"/>
    <mergeCell ref="V2615:X2615"/>
    <mergeCell ref="E2616:K2616"/>
    <mergeCell ref="L2616:M2616"/>
    <mergeCell ref="N2616:O2616"/>
    <mergeCell ref="P2616:S2616"/>
    <mergeCell ref="T2616:U2616"/>
    <mergeCell ref="V2616:X2616"/>
    <mergeCell ref="E2615:K2615"/>
    <mergeCell ref="L2615:M2615"/>
    <mergeCell ref="N2615:O2615"/>
    <mergeCell ref="P2615:S2615"/>
    <mergeCell ref="T2615:U2615"/>
    <mergeCell ref="V2613:X2613"/>
    <mergeCell ref="E2614:K2614"/>
    <mergeCell ref="L2614:M2614"/>
    <mergeCell ref="N2614:O2614"/>
    <mergeCell ref="P2614:S2614"/>
    <mergeCell ref="T2614:U2614"/>
    <mergeCell ref="V2614:X2614"/>
    <mergeCell ref="E2613:K2613"/>
    <mergeCell ref="L2613:M2613"/>
    <mergeCell ref="N2613:O2613"/>
    <mergeCell ref="P2613:S2613"/>
    <mergeCell ref="T2613:U2613"/>
    <mergeCell ref="V2611:X2611"/>
    <mergeCell ref="E2612:K2612"/>
    <mergeCell ref="L2612:M2612"/>
    <mergeCell ref="N2612:O2612"/>
    <mergeCell ref="P2612:S2612"/>
    <mergeCell ref="T2612:U2612"/>
    <mergeCell ref="V2612:X2612"/>
    <mergeCell ref="E2611:K2611"/>
    <mergeCell ref="L2611:M2611"/>
    <mergeCell ref="N2611:O2611"/>
    <mergeCell ref="P2611:S2611"/>
    <mergeCell ref="T2611:U2611"/>
    <mergeCell ref="V2609:X2609"/>
    <mergeCell ref="E2610:K2610"/>
    <mergeCell ref="L2610:M2610"/>
    <mergeCell ref="N2610:O2610"/>
    <mergeCell ref="P2610:S2610"/>
    <mergeCell ref="T2610:U2610"/>
    <mergeCell ref="V2610:X2610"/>
    <mergeCell ref="E2609:K2609"/>
    <mergeCell ref="L2609:M2609"/>
    <mergeCell ref="N2609:O2609"/>
    <mergeCell ref="P2609:S2609"/>
    <mergeCell ref="T2609:U2609"/>
    <mergeCell ref="V2607:X2607"/>
    <mergeCell ref="E2608:K2608"/>
    <mergeCell ref="L2608:M2608"/>
    <mergeCell ref="N2608:O2608"/>
    <mergeCell ref="P2608:S2608"/>
    <mergeCell ref="T2608:U2608"/>
    <mergeCell ref="V2608:X2608"/>
    <mergeCell ref="E2607:K2607"/>
    <mergeCell ref="L2607:M2607"/>
    <mergeCell ref="N2607:O2607"/>
    <mergeCell ref="P2607:S2607"/>
    <mergeCell ref="T2607:U2607"/>
    <mergeCell ref="V2605:X2605"/>
    <mergeCell ref="E2606:K2606"/>
    <mergeCell ref="L2606:M2606"/>
    <mergeCell ref="N2606:O2606"/>
    <mergeCell ref="P2606:S2606"/>
    <mergeCell ref="T2606:U2606"/>
    <mergeCell ref="V2606:X2606"/>
    <mergeCell ref="E2605:K2605"/>
    <mergeCell ref="L2605:M2605"/>
    <mergeCell ref="N2605:O2605"/>
    <mergeCell ref="P2605:S2605"/>
    <mergeCell ref="T2605:U2605"/>
    <mergeCell ref="V2603:X2603"/>
    <mergeCell ref="E2604:K2604"/>
    <mergeCell ref="L2604:M2604"/>
    <mergeCell ref="N2604:O2604"/>
    <mergeCell ref="P2604:S2604"/>
    <mergeCell ref="T2604:U2604"/>
    <mergeCell ref="V2604:X2604"/>
    <mergeCell ref="E2603:K2603"/>
    <mergeCell ref="L2603:M2603"/>
    <mergeCell ref="N2603:O2603"/>
    <mergeCell ref="P2603:S2603"/>
    <mergeCell ref="T2603:U2603"/>
    <mergeCell ref="V2601:X2601"/>
    <mergeCell ref="E2602:K2602"/>
    <mergeCell ref="L2602:M2602"/>
    <mergeCell ref="N2602:O2602"/>
    <mergeCell ref="P2602:S2602"/>
    <mergeCell ref="T2602:U2602"/>
    <mergeCell ref="V2602:X2602"/>
    <mergeCell ref="E2601:K2601"/>
    <mergeCell ref="L2601:M2601"/>
    <mergeCell ref="N2601:O2601"/>
    <mergeCell ref="P2601:S2601"/>
    <mergeCell ref="T2601:U2601"/>
    <mergeCell ref="T2599:X2599"/>
    <mergeCell ref="E2600:K2600"/>
    <mergeCell ref="L2600:M2600"/>
    <mergeCell ref="N2600:O2600"/>
    <mergeCell ref="P2600:S2600"/>
    <mergeCell ref="T2600:U2600"/>
    <mergeCell ref="V2600:X2600"/>
    <mergeCell ref="C2582:G2582"/>
    <mergeCell ref="I2582:J2582"/>
    <mergeCell ref="M2582:N2582"/>
    <mergeCell ref="A2599:D2599"/>
    <mergeCell ref="E2599:M2599"/>
    <mergeCell ref="N2599:S2599"/>
    <mergeCell ref="V2579:X2579"/>
    <mergeCell ref="E2580:M2580"/>
    <mergeCell ref="N2580:S2580"/>
    <mergeCell ref="T2580:U2580"/>
    <mergeCell ref="V2580:X2580"/>
    <mergeCell ref="E2579:K2579"/>
    <mergeCell ref="L2579:M2579"/>
    <mergeCell ref="N2579:O2579"/>
    <mergeCell ref="P2579:S2579"/>
    <mergeCell ref="T2579:U2579"/>
    <mergeCell ref="V2577:X2577"/>
    <mergeCell ref="E2578:K2578"/>
    <mergeCell ref="L2578:M2578"/>
    <mergeCell ref="N2578:O2578"/>
    <mergeCell ref="P2578:S2578"/>
    <mergeCell ref="T2578:U2578"/>
    <mergeCell ref="V2578:X2578"/>
    <mergeCell ref="E2577:K2577"/>
    <mergeCell ref="L2577:M2577"/>
    <mergeCell ref="N2577:O2577"/>
    <mergeCell ref="P2577:S2577"/>
    <mergeCell ref="T2577:U2577"/>
    <mergeCell ref="V2575:X2575"/>
    <mergeCell ref="E2576:K2576"/>
    <mergeCell ref="L2576:M2576"/>
    <mergeCell ref="N2576:O2576"/>
    <mergeCell ref="P2576:S2576"/>
    <mergeCell ref="T2576:U2576"/>
    <mergeCell ref="V2576:X2576"/>
    <mergeCell ref="E2575:K2575"/>
    <mergeCell ref="L2575:M2575"/>
    <mergeCell ref="N2575:O2575"/>
    <mergeCell ref="P2575:S2575"/>
    <mergeCell ref="T2575:U2575"/>
    <mergeCell ref="V2573:X2573"/>
    <mergeCell ref="E2574:K2574"/>
    <mergeCell ref="L2574:M2574"/>
    <mergeCell ref="N2574:O2574"/>
    <mergeCell ref="P2574:S2574"/>
    <mergeCell ref="T2574:U2574"/>
    <mergeCell ref="V2574:X2574"/>
    <mergeCell ref="E2573:K2573"/>
    <mergeCell ref="L2573:M2573"/>
    <mergeCell ref="N2573:O2573"/>
    <mergeCell ref="P2573:S2573"/>
    <mergeCell ref="T2573:U2573"/>
    <mergeCell ref="V2571:X2571"/>
    <mergeCell ref="E2572:K2572"/>
    <mergeCell ref="L2572:M2572"/>
    <mergeCell ref="N2572:O2572"/>
    <mergeCell ref="P2572:S2572"/>
    <mergeCell ref="T2572:U2572"/>
    <mergeCell ref="V2572:X2572"/>
    <mergeCell ref="E2571:K2571"/>
    <mergeCell ref="L2571:M2571"/>
    <mergeCell ref="N2571:O2571"/>
    <mergeCell ref="P2571:S2571"/>
    <mergeCell ref="T2571:U2571"/>
    <mergeCell ref="V2569:X2569"/>
    <mergeCell ref="E2570:K2570"/>
    <mergeCell ref="L2570:M2570"/>
    <mergeCell ref="N2570:O2570"/>
    <mergeCell ref="P2570:S2570"/>
    <mergeCell ref="T2570:U2570"/>
    <mergeCell ref="V2570:X2570"/>
    <mergeCell ref="E2569:K2569"/>
    <mergeCell ref="L2569:M2569"/>
    <mergeCell ref="N2569:O2569"/>
    <mergeCell ref="P2569:S2569"/>
    <mergeCell ref="T2569:U2569"/>
    <mergeCell ref="V2567:X2567"/>
    <mergeCell ref="E2568:K2568"/>
    <mergeCell ref="L2568:M2568"/>
    <mergeCell ref="N2568:O2568"/>
    <mergeCell ref="P2568:S2568"/>
    <mergeCell ref="T2568:U2568"/>
    <mergeCell ref="V2568:X2568"/>
    <mergeCell ref="E2567:K2567"/>
    <mergeCell ref="L2567:M2567"/>
    <mergeCell ref="N2567:O2567"/>
    <mergeCell ref="P2567:S2567"/>
    <mergeCell ref="T2567:U2567"/>
    <mergeCell ref="V2565:X2565"/>
    <mergeCell ref="E2566:K2566"/>
    <mergeCell ref="L2566:M2566"/>
    <mergeCell ref="N2566:O2566"/>
    <mergeCell ref="P2566:S2566"/>
    <mergeCell ref="T2566:U2566"/>
    <mergeCell ref="V2566:X2566"/>
    <mergeCell ref="E2565:K2565"/>
    <mergeCell ref="L2565:M2565"/>
    <mergeCell ref="N2565:O2565"/>
    <mergeCell ref="P2565:S2565"/>
    <mergeCell ref="T2565:U2565"/>
    <mergeCell ref="V2563:X2563"/>
    <mergeCell ref="E2564:K2564"/>
    <mergeCell ref="L2564:M2564"/>
    <mergeCell ref="N2564:O2564"/>
    <mergeCell ref="P2564:S2564"/>
    <mergeCell ref="T2564:U2564"/>
    <mergeCell ref="V2564:X2564"/>
    <mergeCell ref="E2563:K2563"/>
    <mergeCell ref="L2563:M2563"/>
    <mergeCell ref="N2563:O2563"/>
    <mergeCell ref="P2563:S2563"/>
    <mergeCell ref="T2563:U2563"/>
    <mergeCell ref="V2561:X2561"/>
    <mergeCell ref="E2562:K2562"/>
    <mergeCell ref="L2562:M2562"/>
    <mergeCell ref="N2562:O2562"/>
    <mergeCell ref="P2562:S2562"/>
    <mergeCell ref="T2562:U2562"/>
    <mergeCell ref="V2562:X2562"/>
    <mergeCell ref="E2561:K2561"/>
    <mergeCell ref="L2561:M2561"/>
    <mergeCell ref="N2561:O2561"/>
    <mergeCell ref="P2561:S2561"/>
    <mergeCell ref="T2561:U2561"/>
    <mergeCell ref="V2559:X2559"/>
    <mergeCell ref="E2560:K2560"/>
    <mergeCell ref="L2560:M2560"/>
    <mergeCell ref="N2560:O2560"/>
    <mergeCell ref="P2560:S2560"/>
    <mergeCell ref="T2560:U2560"/>
    <mergeCell ref="V2560:X2560"/>
    <mergeCell ref="E2559:K2559"/>
    <mergeCell ref="L2559:M2559"/>
    <mergeCell ref="N2559:O2559"/>
    <mergeCell ref="P2559:S2559"/>
    <mergeCell ref="T2559:U2559"/>
    <mergeCell ref="V2557:X2557"/>
    <mergeCell ref="E2558:K2558"/>
    <mergeCell ref="L2558:M2558"/>
    <mergeCell ref="N2558:O2558"/>
    <mergeCell ref="P2558:S2558"/>
    <mergeCell ref="T2558:U2558"/>
    <mergeCell ref="V2558:X2558"/>
    <mergeCell ref="E2557:K2557"/>
    <mergeCell ref="L2557:M2557"/>
    <mergeCell ref="N2557:O2557"/>
    <mergeCell ref="P2557:S2557"/>
    <mergeCell ref="T2557:U2557"/>
    <mergeCell ref="T2555:X2555"/>
    <mergeCell ref="E2556:K2556"/>
    <mergeCell ref="L2556:M2556"/>
    <mergeCell ref="N2556:O2556"/>
    <mergeCell ref="P2556:S2556"/>
    <mergeCell ref="T2556:U2556"/>
    <mergeCell ref="V2556:X2556"/>
    <mergeCell ref="C2538:G2538"/>
    <mergeCell ref="I2538:J2538"/>
    <mergeCell ref="M2538:N2538"/>
    <mergeCell ref="A2555:D2555"/>
    <mergeCell ref="E2555:M2555"/>
    <mergeCell ref="N2555:S2555"/>
    <mergeCell ref="A2541:X2541"/>
    <mergeCell ref="A2543:X2543"/>
    <mergeCell ref="F2545:R2545"/>
    <mergeCell ref="F2547:F2548"/>
    <mergeCell ref="U2548:X2549"/>
    <mergeCell ref="B2552:C2553"/>
    <mergeCell ref="F2552:I2553"/>
    <mergeCell ref="U2551:W2552"/>
    <mergeCell ref="V2535:X2535"/>
    <mergeCell ref="E2536:M2536"/>
    <mergeCell ref="N2536:S2536"/>
    <mergeCell ref="T2536:U2536"/>
    <mergeCell ref="V2536:X2536"/>
    <mergeCell ref="E2535:K2535"/>
    <mergeCell ref="L2535:M2535"/>
    <mergeCell ref="N2535:O2535"/>
    <mergeCell ref="P2535:S2535"/>
    <mergeCell ref="T2535:U2535"/>
    <mergeCell ref="V2533:X2533"/>
    <mergeCell ref="E2534:K2534"/>
    <mergeCell ref="L2534:M2534"/>
    <mergeCell ref="N2534:O2534"/>
    <mergeCell ref="P2534:S2534"/>
    <mergeCell ref="T2534:U2534"/>
    <mergeCell ref="V2534:X2534"/>
    <mergeCell ref="E2533:K2533"/>
    <mergeCell ref="L2533:M2533"/>
    <mergeCell ref="N2533:O2533"/>
    <mergeCell ref="P2533:S2533"/>
    <mergeCell ref="T2533:U2533"/>
    <mergeCell ref="V2531:X2531"/>
    <mergeCell ref="E2532:K2532"/>
    <mergeCell ref="L2532:M2532"/>
    <mergeCell ref="N2532:O2532"/>
    <mergeCell ref="P2532:S2532"/>
    <mergeCell ref="T2532:U2532"/>
    <mergeCell ref="V2532:X2532"/>
    <mergeCell ref="E2531:K2531"/>
    <mergeCell ref="L2531:M2531"/>
    <mergeCell ref="N2531:O2531"/>
    <mergeCell ref="P2531:S2531"/>
    <mergeCell ref="T2531:U2531"/>
    <mergeCell ref="V2529:X2529"/>
    <mergeCell ref="E2530:K2530"/>
    <mergeCell ref="L2530:M2530"/>
    <mergeCell ref="N2530:O2530"/>
    <mergeCell ref="P2530:S2530"/>
    <mergeCell ref="T2530:U2530"/>
    <mergeCell ref="V2530:X2530"/>
    <mergeCell ref="E2529:K2529"/>
    <mergeCell ref="L2529:M2529"/>
    <mergeCell ref="N2529:O2529"/>
    <mergeCell ref="P2529:S2529"/>
    <mergeCell ref="T2529:U2529"/>
    <mergeCell ref="V2527:X2527"/>
    <mergeCell ref="E2528:K2528"/>
    <mergeCell ref="L2528:M2528"/>
    <mergeCell ref="N2528:O2528"/>
    <mergeCell ref="P2528:S2528"/>
    <mergeCell ref="T2528:U2528"/>
    <mergeCell ref="V2528:X2528"/>
    <mergeCell ref="E2527:K2527"/>
    <mergeCell ref="L2527:M2527"/>
    <mergeCell ref="N2527:O2527"/>
    <mergeCell ref="P2527:S2527"/>
    <mergeCell ref="T2527:U2527"/>
    <mergeCell ref="V2525:X2525"/>
    <mergeCell ref="E2526:K2526"/>
    <mergeCell ref="L2526:M2526"/>
    <mergeCell ref="N2526:O2526"/>
    <mergeCell ref="P2526:S2526"/>
    <mergeCell ref="T2526:U2526"/>
    <mergeCell ref="V2526:X2526"/>
    <mergeCell ref="E2525:K2525"/>
    <mergeCell ref="L2525:M2525"/>
    <mergeCell ref="N2525:O2525"/>
    <mergeCell ref="P2525:S2525"/>
    <mergeCell ref="T2525:U2525"/>
    <mergeCell ref="V2523:X2523"/>
    <mergeCell ref="E2524:K2524"/>
    <mergeCell ref="L2524:M2524"/>
    <mergeCell ref="N2524:O2524"/>
    <mergeCell ref="P2524:S2524"/>
    <mergeCell ref="T2524:U2524"/>
    <mergeCell ref="V2524:X2524"/>
    <mergeCell ref="E2523:K2523"/>
    <mergeCell ref="L2523:M2523"/>
    <mergeCell ref="N2523:O2523"/>
    <mergeCell ref="P2523:S2523"/>
    <mergeCell ref="T2523:U2523"/>
    <mergeCell ref="V2521:X2521"/>
    <mergeCell ref="E2522:K2522"/>
    <mergeCell ref="L2522:M2522"/>
    <mergeCell ref="N2522:O2522"/>
    <mergeCell ref="P2522:S2522"/>
    <mergeCell ref="T2522:U2522"/>
    <mergeCell ref="V2522:X2522"/>
    <mergeCell ref="E2521:K2521"/>
    <mergeCell ref="L2521:M2521"/>
    <mergeCell ref="N2521:O2521"/>
    <mergeCell ref="P2521:S2521"/>
    <mergeCell ref="T2521:U2521"/>
    <mergeCell ref="V2519:X2519"/>
    <mergeCell ref="E2520:K2520"/>
    <mergeCell ref="L2520:M2520"/>
    <mergeCell ref="N2520:O2520"/>
    <mergeCell ref="P2520:S2520"/>
    <mergeCell ref="T2520:U2520"/>
    <mergeCell ref="V2520:X2520"/>
    <mergeCell ref="E2519:K2519"/>
    <mergeCell ref="L2519:M2519"/>
    <mergeCell ref="N2519:O2519"/>
    <mergeCell ref="P2519:S2519"/>
    <mergeCell ref="T2519:U2519"/>
    <mergeCell ref="V2517:X2517"/>
    <mergeCell ref="E2518:K2518"/>
    <mergeCell ref="L2518:M2518"/>
    <mergeCell ref="N2518:O2518"/>
    <mergeCell ref="P2518:S2518"/>
    <mergeCell ref="T2518:U2518"/>
    <mergeCell ref="V2518:X2518"/>
    <mergeCell ref="E2517:K2517"/>
    <mergeCell ref="L2517:M2517"/>
    <mergeCell ref="N2517:O2517"/>
    <mergeCell ref="P2517:S2517"/>
    <mergeCell ref="T2517:U2517"/>
    <mergeCell ref="V2515:X2515"/>
    <mergeCell ref="E2516:K2516"/>
    <mergeCell ref="L2516:M2516"/>
    <mergeCell ref="N2516:O2516"/>
    <mergeCell ref="P2516:S2516"/>
    <mergeCell ref="T2516:U2516"/>
    <mergeCell ref="V2516:X2516"/>
    <mergeCell ref="E2515:K2515"/>
    <mergeCell ref="L2515:M2515"/>
    <mergeCell ref="N2515:O2515"/>
    <mergeCell ref="P2515:S2515"/>
    <mergeCell ref="T2515:U2515"/>
    <mergeCell ref="V2513:X2513"/>
    <mergeCell ref="E2514:K2514"/>
    <mergeCell ref="L2514:M2514"/>
    <mergeCell ref="N2514:O2514"/>
    <mergeCell ref="P2514:S2514"/>
    <mergeCell ref="T2514:U2514"/>
    <mergeCell ref="V2514:X2514"/>
    <mergeCell ref="E2513:K2513"/>
    <mergeCell ref="L2513:M2513"/>
    <mergeCell ref="N2513:O2513"/>
    <mergeCell ref="P2513:S2513"/>
    <mergeCell ref="T2513:U2513"/>
    <mergeCell ref="T2511:X2511"/>
    <mergeCell ref="E2512:K2512"/>
    <mergeCell ref="L2512:M2512"/>
    <mergeCell ref="N2512:O2512"/>
    <mergeCell ref="P2512:S2512"/>
    <mergeCell ref="T2512:U2512"/>
    <mergeCell ref="V2512:X2512"/>
    <mergeCell ref="C2494:G2494"/>
    <mergeCell ref="I2494:J2494"/>
    <mergeCell ref="M2494:N2494"/>
    <mergeCell ref="A2511:D2511"/>
    <mergeCell ref="E2511:M2511"/>
    <mergeCell ref="N2511:S2511"/>
    <mergeCell ref="A2497:X2497"/>
    <mergeCell ref="A2499:X2499"/>
    <mergeCell ref="F2501:R2501"/>
    <mergeCell ref="F2503:F2504"/>
    <mergeCell ref="U2504:X2505"/>
    <mergeCell ref="B2508:C2509"/>
    <mergeCell ref="F2508:I2509"/>
    <mergeCell ref="U2507:W2508"/>
    <mergeCell ref="V2491:X2491"/>
    <mergeCell ref="E2492:M2492"/>
    <mergeCell ref="N2492:S2492"/>
    <mergeCell ref="T2492:U2492"/>
    <mergeCell ref="V2492:X2492"/>
    <mergeCell ref="E2491:K2491"/>
    <mergeCell ref="L2491:M2491"/>
    <mergeCell ref="N2491:O2491"/>
    <mergeCell ref="P2491:S2491"/>
    <mergeCell ref="T2491:U2491"/>
    <mergeCell ref="V2489:X2489"/>
    <mergeCell ref="E2490:K2490"/>
    <mergeCell ref="L2490:M2490"/>
    <mergeCell ref="N2490:O2490"/>
    <mergeCell ref="P2490:S2490"/>
    <mergeCell ref="T2490:U2490"/>
    <mergeCell ref="V2490:X2490"/>
    <mergeCell ref="E2489:K2489"/>
    <mergeCell ref="L2489:M2489"/>
    <mergeCell ref="N2489:O2489"/>
    <mergeCell ref="P2489:S2489"/>
    <mergeCell ref="T2489:U2489"/>
    <mergeCell ref="V2487:X2487"/>
    <mergeCell ref="E2488:K2488"/>
    <mergeCell ref="L2488:M2488"/>
    <mergeCell ref="N2488:O2488"/>
    <mergeCell ref="P2488:S2488"/>
    <mergeCell ref="T2488:U2488"/>
    <mergeCell ref="V2488:X2488"/>
    <mergeCell ref="E2487:K2487"/>
    <mergeCell ref="L2487:M2487"/>
    <mergeCell ref="N2487:O2487"/>
    <mergeCell ref="P2487:S2487"/>
    <mergeCell ref="T2487:U2487"/>
    <mergeCell ref="V2485:X2485"/>
    <mergeCell ref="E2486:K2486"/>
    <mergeCell ref="L2486:M2486"/>
    <mergeCell ref="N2486:O2486"/>
    <mergeCell ref="P2486:S2486"/>
    <mergeCell ref="T2486:U2486"/>
    <mergeCell ref="V2486:X2486"/>
    <mergeCell ref="E2485:K2485"/>
    <mergeCell ref="L2485:M2485"/>
    <mergeCell ref="N2485:O2485"/>
    <mergeCell ref="P2485:S2485"/>
    <mergeCell ref="T2485:U2485"/>
    <mergeCell ref="V2483:X2483"/>
    <mergeCell ref="E2484:K2484"/>
    <mergeCell ref="L2484:M2484"/>
    <mergeCell ref="N2484:O2484"/>
    <mergeCell ref="P2484:S2484"/>
    <mergeCell ref="T2484:U2484"/>
    <mergeCell ref="V2484:X2484"/>
    <mergeCell ref="E2483:K2483"/>
    <mergeCell ref="L2483:M2483"/>
    <mergeCell ref="N2483:O2483"/>
    <mergeCell ref="P2483:S2483"/>
    <mergeCell ref="T2483:U2483"/>
    <mergeCell ref="V2481:X2481"/>
    <mergeCell ref="E2482:K2482"/>
    <mergeCell ref="L2482:M2482"/>
    <mergeCell ref="N2482:O2482"/>
    <mergeCell ref="P2482:S2482"/>
    <mergeCell ref="T2482:U2482"/>
    <mergeCell ref="V2482:X2482"/>
    <mergeCell ref="E2481:K2481"/>
    <mergeCell ref="L2481:M2481"/>
    <mergeCell ref="N2481:O2481"/>
    <mergeCell ref="P2481:S2481"/>
    <mergeCell ref="T2481:U2481"/>
    <mergeCell ref="V2479:X2479"/>
    <mergeCell ref="E2480:K2480"/>
    <mergeCell ref="L2480:M2480"/>
    <mergeCell ref="N2480:O2480"/>
    <mergeCell ref="P2480:S2480"/>
    <mergeCell ref="T2480:U2480"/>
    <mergeCell ref="V2480:X2480"/>
    <mergeCell ref="E2479:K2479"/>
    <mergeCell ref="L2479:M2479"/>
    <mergeCell ref="N2479:O2479"/>
    <mergeCell ref="P2479:S2479"/>
    <mergeCell ref="T2479:U2479"/>
    <mergeCell ref="V2477:X2477"/>
    <mergeCell ref="E2478:K2478"/>
    <mergeCell ref="L2478:M2478"/>
    <mergeCell ref="N2478:O2478"/>
    <mergeCell ref="P2478:S2478"/>
    <mergeCell ref="T2478:U2478"/>
    <mergeCell ref="V2478:X2478"/>
    <mergeCell ref="E2477:K2477"/>
    <mergeCell ref="L2477:M2477"/>
    <mergeCell ref="N2477:O2477"/>
    <mergeCell ref="P2477:S2477"/>
    <mergeCell ref="T2477:U2477"/>
    <mergeCell ref="V2475:X2475"/>
    <mergeCell ref="E2476:K2476"/>
    <mergeCell ref="L2476:M2476"/>
    <mergeCell ref="N2476:O2476"/>
    <mergeCell ref="P2476:S2476"/>
    <mergeCell ref="T2476:U2476"/>
    <mergeCell ref="V2476:X2476"/>
    <mergeCell ref="E2475:K2475"/>
    <mergeCell ref="L2475:M2475"/>
    <mergeCell ref="N2475:O2475"/>
    <mergeCell ref="P2475:S2475"/>
    <mergeCell ref="T2475:U2475"/>
    <mergeCell ref="V2473:X2473"/>
    <mergeCell ref="E2474:K2474"/>
    <mergeCell ref="L2474:M2474"/>
    <mergeCell ref="N2474:O2474"/>
    <mergeCell ref="P2474:S2474"/>
    <mergeCell ref="T2474:U2474"/>
    <mergeCell ref="V2474:X2474"/>
    <mergeCell ref="E2473:K2473"/>
    <mergeCell ref="L2473:M2473"/>
    <mergeCell ref="N2473:O2473"/>
    <mergeCell ref="P2473:S2473"/>
    <mergeCell ref="T2473:U2473"/>
    <mergeCell ref="V2471:X2471"/>
    <mergeCell ref="E2472:K2472"/>
    <mergeCell ref="L2472:M2472"/>
    <mergeCell ref="N2472:O2472"/>
    <mergeCell ref="P2472:S2472"/>
    <mergeCell ref="T2472:U2472"/>
    <mergeCell ref="V2472:X2472"/>
    <mergeCell ref="E2471:K2471"/>
    <mergeCell ref="L2471:M2471"/>
    <mergeCell ref="N2471:O2471"/>
    <mergeCell ref="P2471:S2471"/>
    <mergeCell ref="T2471:U2471"/>
    <mergeCell ref="T2469:X2469"/>
    <mergeCell ref="E2470:K2470"/>
    <mergeCell ref="L2470:M2470"/>
    <mergeCell ref="N2470:O2470"/>
    <mergeCell ref="P2470:S2470"/>
    <mergeCell ref="T2470:U2470"/>
    <mergeCell ref="V2470:X2470"/>
    <mergeCell ref="C2452:G2452"/>
    <mergeCell ref="I2452:J2452"/>
    <mergeCell ref="M2452:N2452"/>
    <mergeCell ref="A2469:D2469"/>
    <mergeCell ref="E2469:M2469"/>
    <mergeCell ref="N2469:S2469"/>
    <mergeCell ref="A2455:X2455"/>
    <mergeCell ref="A2457:X2457"/>
    <mergeCell ref="F2459:R2459"/>
    <mergeCell ref="F2461:F2462"/>
    <mergeCell ref="U2462:X2463"/>
    <mergeCell ref="B2466:C2467"/>
    <mergeCell ref="F2466:I2467"/>
    <mergeCell ref="U2465:W2466"/>
    <mergeCell ref="V2449:X2449"/>
    <mergeCell ref="E2450:M2450"/>
    <mergeCell ref="N2450:S2450"/>
    <mergeCell ref="T2450:U2450"/>
    <mergeCell ref="V2450:X2450"/>
    <mergeCell ref="E2449:K2449"/>
    <mergeCell ref="L2449:M2449"/>
    <mergeCell ref="N2449:O2449"/>
    <mergeCell ref="P2449:S2449"/>
    <mergeCell ref="T2449:U2449"/>
    <mergeCell ref="V2447:X2447"/>
    <mergeCell ref="E2448:K2448"/>
    <mergeCell ref="L2448:M2448"/>
    <mergeCell ref="N2448:O2448"/>
    <mergeCell ref="P2448:S2448"/>
    <mergeCell ref="T2448:U2448"/>
    <mergeCell ref="V2448:X2448"/>
    <mergeCell ref="E2447:K2447"/>
    <mergeCell ref="L2447:M2447"/>
    <mergeCell ref="N2447:O2447"/>
    <mergeCell ref="P2447:S2447"/>
    <mergeCell ref="T2447:U2447"/>
    <mergeCell ref="V2445:X2445"/>
    <mergeCell ref="E2446:K2446"/>
    <mergeCell ref="L2446:M2446"/>
    <mergeCell ref="N2446:O2446"/>
    <mergeCell ref="P2446:S2446"/>
    <mergeCell ref="T2446:U2446"/>
    <mergeCell ref="V2446:X2446"/>
    <mergeCell ref="E2445:K2445"/>
    <mergeCell ref="L2445:M2445"/>
    <mergeCell ref="N2445:O2445"/>
    <mergeCell ref="P2445:S2445"/>
    <mergeCell ref="T2445:U2445"/>
    <mergeCell ref="V2443:X2443"/>
    <mergeCell ref="E2444:K2444"/>
    <mergeCell ref="L2444:M2444"/>
    <mergeCell ref="N2444:O2444"/>
    <mergeCell ref="P2444:S2444"/>
    <mergeCell ref="T2444:U2444"/>
    <mergeCell ref="V2444:X2444"/>
    <mergeCell ref="E2443:K2443"/>
    <mergeCell ref="L2443:M2443"/>
    <mergeCell ref="N2443:O2443"/>
    <mergeCell ref="P2443:S2443"/>
    <mergeCell ref="T2443:U2443"/>
    <mergeCell ref="V2441:X2441"/>
    <mergeCell ref="E2442:K2442"/>
    <mergeCell ref="L2442:M2442"/>
    <mergeCell ref="N2442:O2442"/>
    <mergeCell ref="P2442:S2442"/>
    <mergeCell ref="T2442:U2442"/>
    <mergeCell ref="V2442:X2442"/>
    <mergeCell ref="E2441:K2441"/>
    <mergeCell ref="L2441:M2441"/>
    <mergeCell ref="N2441:O2441"/>
    <mergeCell ref="P2441:S2441"/>
    <mergeCell ref="T2441:U2441"/>
    <mergeCell ref="V2439:X2439"/>
    <mergeCell ref="E2440:K2440"/>
    <mergeCell ref="L2440:M2440"/>
    <mergeCell ref="N2440:O2440"/>
    <mergeCell ref="P2440:S2440"/>
    <mergeCell ref="T2440:U2440"/>
    <mergeCell ref="V2440:X2440"/>
    <mergeCell ref="E2439:K2439"/>
    <mergeCell ref="L2439:M2439"/>
    <mergeCell ref="N2439:O2439"/>
    <mergeCell ref="P2439:S2439"/>
    <mergeCell ref="T2439:U2439"/>
    <mergeCell ref="V2437:X2437"/>
    <mergeCell ref="E2438:K2438"/>
    <mergeCell ref="L2438:M2438"/>
    <mergeCell ref="N2438:O2438"/>
    <mergeCell ref="P2438:S2438"/>
    <mergeCell ref="T2438:U2438"/>
    <mergeCell ref="V2438:X2438"/>
    <mergeCell ref="E2437:K2437"/>
    <mergeCell ref="L2437:M2437"/>
    <mergeCell ref="N2437:O2437"/>
    <mergeCell ref="P2437:S2437"/>
    <mergeCell ref="T2437:U2437"/>
    <mergeCell ref="V2435:X2435"/>
    <mergeCell ref="E2436:K2436"/>
    <mergeCell ref="L2436:M2436"/>
    <mergeCell ref="N2436:O2436"/>
    <mergeCell ref="P2436:S2436"/>
    <mergeCell ref="T2436:U2436"/>
    <mergeCell ref="V2436:X2436"/>
    <mergeCell ref="E2435:K2435"/>
    <mergeCell ref="L2435:M2435"/>
    <mergeCell ref="N2435:O2435"/>
    <mergeCell ref="P2435:S2435"/>
    <mergeCell ref="T2435:U2435"/>
    <mergeCell ref="V2433:X2433"/>
    <mergeCell ref="E2434:K2434"/>
    <mergeCell ref="L2434:M2434"/>
    <mergeCell ref="N2434:O2434"/>
    <mergeCell ref="P2434:S2434"/>
    <mergeCell ref="T2434:U2434"/>
    <mergeCell ref="V2434:X2434"/>
    <mergeCell ref="E2433:K2433"/>
    <mergeCell ref="L2433:M2433"/>
    <mergeCell ref="N2433:O2433"/>
    <mergeCell ref="P2433:S2433"/>
    <mergeCell ref="T2433:U2433"/>
    <mergeCell ref="V2431:X2431"/>
    <mergeCell ref="E2432:K2432"/>
    <mergeCell ref="L2432:M2432"/>
    <mergeCell ref="N2432:O2432"/>
    <mergeCell ref="P2432:S2432"/>
    <mergeCell ref="T2432:U2432"/>
    <mergeCell ref="V2432:X2432"/>
    <mergeCell ref="E2431:K2431"/>
    <mergeCell ref="L2431:M2431"/>
    <mergeCell ref="N2431:O2431"/>
    <mergeCell ref="P2431:S2431"/>
    <mergeCell ref="T2431:U2431"/>
    <mergeCell ref="V2429:X2429"/>
    <mergeCell ref="E2430:K2430"/>
    <mergeCell ref="L2430:M2430"/>
    <mergeCell ref="N2430:O2430"/>
    <mergeCell ref="P2430:S2430"/>
    <mergeCell ref="T2430:U2430"/>
    <mergeCell ref="V2430:X2430"/>
    <mergeCell ref="E2429:K2429"/>
    <mergeCell ref="L2429:M2429"/>
    <mergeCell ref="N2429:O2429"/>
    <mergeCell ref="P2429:S2429"/>
    <mergeCell ref="T2429:U2429"/>
    <mergeCell ref="V2427:X2427"/>
    <mergeCell ref="E2428:K2428"/>
    <mergeCell ref="L2428:M2428"/>
    <mergeCell ref="N2428:O2428"/>
    <mergeCell ref="P2428:S2428"/>
    <mergeCell ref="T2428:U2428"/>
    <mergeCell ref="V2428:X2428"/>
    <mergeCell ref="E2427:K2427"/>
    <mergeCell ref="L2427:M2427"/>
    <mergeCell ref="N2427:O2427"/>
    <mergeCell ref="P2427:S2427"/>
    <mergeCell ref="T2427:U2427"/>
    <mergeCell ref="T2425:X2425"/>
    <mergeCell ref="E2426:K2426"/>
    <mergeCell ref="L2426:M2426"/>
    <mergeCell ref="N2426:O2426"/>
    <mergeCell ref="P2426:S2426"/>
    <mergeCell ref="T2426:U2426"/>
    <mergeCell ref="V2426:X2426"/>
    <mergeCell ref="C2408:G2408"/>
    <mergeCell ref="I2408:J2408"/>
    <mergeCell ref="M2408:N2408"/>
    <mergeCell ref="A2425:D2425"/>
    <mergeCell ref="E2425:M2425"/>
    <mergeCell ref="N2425:S2425"/>
    <mergeCell ref="A2411:X2411"/>
    <mergeCell ref="A2413:X2413"/>
    <mergeCell ref="F2415:R2415"/>
    <mergeCell ref="F2417:F2418"/>
    <mergeCell ref="U2418:X2419"/>
    <mergeCell ref="B2422:C2423"/>
    <mergeCell ref="F2422:I2423"/>
    <mergeCell ref="U2421:W2422"/>
    <mergeCell ref="E2406:M2406"/>
    <mergeCell ref="N2406:S2406"/>
    <mergeCell ref="T2406:U2406"/>
    <mergeCell ref="V2406:X2406"/>
    <mergeCell ref="A2368:X2368"/>
    <mergeCell ref="A2370:X2370"/>
    <mergeCell ref="F2372:R2372"/>
    <mergeCell ref="F2374:F2375"/>
    <mergeCell ref="U2375:X2376"/>
    <mergeCell ref="B2379:C2380"/>
    <mergeCell ref="F2379:I2380"/>
    <mergeCell ref="U2378:W2379"/>
    <mergeCell ref="V2404:X2404"/>
    <mergeCell ref="E2405:K2405"/>
    <mergeCell ref="L2405:M2405"/>
    <mergeCell ref="N2405:O2405"/>
    <mergeCell ref="P2405:S2405"/>
    <mergeCell ref="T2405:U2405"/>
    <mergeCell ref="V2405:X2405"/>
    <mergeCell ref="E2404:K2404"/>
    <mergeCell ref="L2404:M2404"/>
    <mergeCell ref="N2404:O2404"/>
    <mergeCell ref="P2404:S2404"/>
    <mergeCell ref="T2404:U2404"/>
    <mergeCell ref="V2402:X2402"/>
    <mergeCell ref="E2403:K2403"/>
    <mergeCell ref="L2403:M2403"/>
    <mergeCell ref="N2403:O2403"/>
    <mergeCell ref="P2403:S2403"/>
    <mergeCell ref="T2403:U2403"/>
    <mergeCell ref="V2403:X2403"/>
    <mergeCell ref="E2402:K2402"/>
    <mergeCell ref="L2402:M2402"/>
    <mergeCell ref="N2402:O2402"/>
    <mergeCell ref="P2402:S2402"/>
    <mergeCell ref="T2402:U2402"/>
    <mergeCell ref="V2400:X2400"/>
    <mergeCell ref="E2401:K2401"/>
    <mergeCell ref="L2401:M2401"/>
    <mergeCell ref="N2401:O2401"/>
    <mergeCell ref="P2401:S2401"/>
    <mergeCell ref="T2401:U2401"/>
    <mergeCell ref="V2401:X2401"/>
    <mergeCell ref="E2400:K2400"/>
    <mergeCell ref="L2400:M2400"/>
    <mergeCell ref="N2400:O2400"/>
    <mergeCell ref="P2400:S2400"/>
    <mergeCell ref="T2400:U2400"/>
    <mergeCell ref="V2398:X2398"/>
    <mergeCell ref="E2399:K2399"/>
    <mergeCell ref="L2399:M2399"/>
    <mergeCell ref="N2399:O2399"/>
    <mergeCell ref="P2399:S2399"/>
    <mergeCell ref="T2399:U2399"/>
    <mergeCell ref="V2399:X2399"/>
    <mergeCell ref="E2398:K2398"/>
    <mergeCell ref="L2398:M2398"/>
    <mergeCell ref="N2398:O2398"/>
    <mergeCell ref="P2398:S2398"/>
    <mergeCell ref="T2398:U2398"/>
    <mergeCell ref="V2396:X2396"/>
    <mergeCell ref="E2397:K2397"/>
    <mergeCell ref="L2397:M2397"/>
    <mergeCell ref="N2397:O2397"/>
    <mergeCell ref="P2397:S2397"/>
    <mergeCell ref="T2397:U2397"/>
    <mergeCell ref="V2397:X2397"/>
    <mergeCell ref="E2396:K2396"/>
    <mergeCell ref="L2396:M2396"/>
    <mergeCell ref="N2396:O2396"/>
    <mergeCell ref="P2396:S2396"/>
    <mergeCell ref="T2396:U2396"/>
    <mergeCell ref="V2394:X2394"/>
    <mergeCell ref="E2395:K2395"/>
    <mergeCell ref="L2395:M2395"/>
    <mergeCell ref="N2395:O2395"/>
    <mergeCell ref="P2395:S2395"/>
    <mergeCell ref="T2395:U2395"/>
    <mergeCell ref="V2395:X2395"/>
    <mergeCell ref="E2394:K2394"/>
    <mergeCell ref="L2394:M2394"/>
    <mergeCell ref="N2394:O2394"/>
    <mergeCell ref="P2394:S2394"/>
    <mergeCell ref="T2394:U2394"/>
    <mergeCell ref="V2392:X2392"/>
    <mergeCell ref="E2393:K2393"/>
    <mergeCell ref="L2393:M2393"/>
    <mergeCell ref="N2393:O2393"/>
    <mergeCell ref="P2393:S2393"/>
    <mergeCell ref="T2393:U2393"/>
    <mergeCell ref="V2393:X2393"/>
    <mergeCell ref="E2392:K2392"/>
    <mergeCell ref="L2392:M2392"/>
    <mergeCell ref="N2392:O2392"/>
    <mergeCell ref="P2392:S2392"/>
    <mergeCell ref="T2392:U2392"/>
    <mergeCell ref="V2390:X2390"/>
    <mergeCell ref="E2391:K2391"/>
    <mergeCell ref="L2391:M2391"/>
    <mergeCell ref="N2391:O2391"/>
    <mergeCell ref="P2391:S2391"/>
    <mergeCell ref="T2391:U2391"/>
    <mergeCell ref="V2391:X2391"/>
    <mergeCell ref="E2390:K2390"/>
    <mergeCell ref="L2390:M2390"/>
    <mergeCell ref="N2390:O2390"/>
    <mergeCell ref="P2390:S2390"/>
    <mergeCell ref="T2390:U2390"/>
    <mergeCell ref="V2388:X2388"/>
    <mergeCell ref="E2389:K2389"/>
    <mergeCell ref="L2389:M2389"/>
    <mergeCell ref="N2389:O2389"/>
    <mergeCell ref="P2389:S2389"/>
    <mergeCell ref="T2389:U2389"/>
    <mergeCell ref="V2389:X2389"/>
    <mergeCell ref="E2388:K2388"/>
    <mergeCell ref="L2388:M2388"/>
    <mergeCell ref="N2388:O2388"/>
    <mergeCell ref="P2388:S2388"/>
    <mergeCell ref="T2388:U2388"/>
    <mergeCell ref="V2386:X2386"/>
    <mergeCell ref="E2387:K2387"/>
    <mergeCell ref="L2387:M2387"/>
    <mergeCell ref="N2387:O2387"/>
    <mergeCell ref="P2387:S2387"/>
    <mergeCell ref="T2387:U2387"/>
    <mergeCell ref="V2387:X2387"/>
    <mergeCell ref="E2386:K2386"/>
    <mergeCell ref="L2386:M2386"/>
    <mergeCell ref="N2386:O2386"/>
    <mergeCell ref="P2386:S2386"/>
    <mergeCell ref="T2386:U2386"/>
    <mergeCell ref="V2384:X2384"/>
    <mergeCell ref="E2385:K2385"/>
    <mergeCell ref="L2385:M2385"/>
    <mergeCell ref="N2385:O2385"/>
    <mergeCell ref="P2385:S2385"/>
    <mergeCell ref="T2385:U2385"/>
    <mergeCell ref="V2385:X2385"/>
    <mergeCell ref="E2384:K2384"/>
    <mergeCell ref="L2384:M2384"/>
    <mergeCell ref="N2384:O2384"/>
    <mergeCell ref="P2384:S2384"/>
    <mergeCell ref="T2384:U2384"/>
    <mergeCell ref="T2382:X2382"/>
    <mergeCell ref="E2383:K2383"/>
    <mergeCell ref="L2383:M2383"/>
    <mergeCell ref="N2383:O2383"/>
    <mergeCell ref="P2383:S2383"/>
    <mergeCell ref="T2383:U2383"/>
    <mergeCell ref="V2383:X2383"/>
    <mergeCell ref="C2365:G2365"/>
    <mergeCell ref="I2365:J2365"/>
    <mergeCell ref="M2365:N2365"/>
    <mergeCell ref="A2382:D2382"/>
    <mergeCell ref="E2382:M2382"/>
    <mergeCell ref="N2382:S2382"/>
    <mergeCell ref="E2363:M2363"/>
    <mergeCell ref="N2363:S2363"/>
    <mergeCell ref="T2363:U2363"/>
    <mergeCell ref="V2363:X2363"/>
    <mergeCell ref="A2325:X2325"/>
    <mergeCell ref="A2327:X2327"/>
    <mergeCell ref="F2329:R2329"/>
    <mergeCell ref="F2331:F2332"/>
    <mergeCell ref="U2332:X2333"/>
    <mergeCell ref="B2336:C2337"/>
    <mergeCell ref="F2336:I2337"/>
    <mergeCell ref="U2335:W2336"/>
    <mergeCell ref="V2361:X2361"/>
    <mergeCell ref="E2362:K2362"/>
    <mergeCell ref="L2362:M2362"/>
    <mergeCell ref="N2362:O2362"/>
    <mergeCell ref="P2362:S2362"/>
    <mergeCell ref="T2362:U2362"/>
    <mergeCell ref="V2362:X2362"/>
    <mergeCell ref="E2361:K2361"/>
    <mergeCell ref="L2361:M2361"/>
    <mergeCell ref="N2361:O2361"/>
    <mergeCell ref="P2361:S2361"/>
    <mergeCell ref="T2361:U2361"/>
    <mergeCell ref="V2359:X2359"/>
    <mergeCell ref="E2360:K2360"/>
    <mergeCell ref="L2360:M2360"/>
    <mergeCell ref="N2360:O2360"/>
    <mergeCell ref="P2360:S2360"/>
    <mergeCell ref="T2360:U2360"/>
    <mergeCell ref="V2360:X2360"/>
    <mergeCell ref="E2359:K2359"/>
    <mergeCell ref="L2359:M2359"/>
    <mergeCell ref="N2359:O2359"/>
    <mergeCell ref="P2359:S2359"/>
    <mergeCell ref="T2359:U2359"/>
    <mergeCell ref="V2357:X2357"/>
    <mergeCell ref="E2358:K2358"/>
    <mergeCell ref="L2358:M2358"/>
    <mergeCell ref="N2358:O2358"/>
    <mergeCell ref="P2358:S2358"/>
    <mergeCell ref="T2358:U2358"/>
    <mergeCell ref="V2358:X2358"/>
    <mergeCell ref="E2357:K2357"/>
    <mergeCell ref="L2357:M2357"/>
    <mergeCell ref="N2357:O2357"/>
    <mergeCell ref="P2357:S2357"/>
    <mergeCell ref="T2357:U2357"/>
    <mergeCell ref="V2355:X2355"/>
    <mergeCell ref="E2356:K2356"/>
    <mergeCell ref="L2356:M2356"/>
    <mergeCell ref="N2356:O2356"/>
    <mergeCell ref="P2356:S2356"/>
    <mergeCell ref="T2356:U2356"/>
    <mergeCell ref="V2356:X2356"/>
    <mergeCell ref="E2355:K2355"/>
    <mergeCell ref="L2355:M2355"/>
    <mergeCell ref="N2355:O2355"/>
    <mergeCell ref="P2355:S2355"/>
    <mergeCell ref="T2355:U2355"/>
    <mergeCell ref="V2353:X2353"/>
    <mergeCell ref="E2354:K2354"/>
    <mergeCell ref="L2354:M2354"/>
    <mergeCell ref="N2354:O2354"/>
    <mergeCell ref="P2354:S2354"/>
    <mergeCell ref="T2354:U2354"/>
    <mergeCell ref="V2354:X2354"/>
    <mergeCell ref="E2353:K2353"/>
    <mergeCell ref="L2353:M2353"/>
    <mergeCell ref="N2353:O2353"/>
    <mergeCell ref="P2353:S2353"/>
    <mergeCell ref="T2353:U2353"/>
    <mergeCell ref="V2351:X2351"/>
    <mergeCell ref="E2352:K2352"/>
    <mergeCell ref="L2352:M2352"/>
    <mergeCell ref="N2352:O2352"/>
    <mergeCell ref="P2352:S2352"/>
    <mergeCell ref="T2352:U2352"/>
    <mergeCell ref="V2352:X2352"/>
    <mergeCell ref="E2351:K2351"/>
    <mergeCell ref="L2351:M2351"/>
    <mergeCell ref="N2351:O2351"/>
    <mergeCell ref="P2351:S2351"/>
    <mergeCell ref="T2351:U2351"/>
    <mergeCell ref="V2349:X2349"/>
    <mergeCell ref="E2350:K2350"/>
    <mergeCell ref="L2350:M2350"/>
    <mergeCell ref="N2350:O2350"/>
    <mergeCell ref="P2350:S2350"/>
    <mergeCell ref="T2350:U2350"/>
    <mergeCell ref="V2350:X2350"/>
    <mergeCell ref="E2349:K2349"/>
    <mergeCell ref="L2349:M2349"/>
    <mergeCell ref="N2349:O2349"/>
    <mergeCell ref="P2349:S2349"/>
    <mergeCell ref="T2349:U2349"/>
    <mergeCell ref="V2347:X2347"/>
    <mergeCell ref="E2348:K2348"/>
    <mergeCell ref="L2348:M2348"/>
    <mergeCell ref="N2348:O2348"/>
    <mergeCell ref="P2348:S2348"/>
    <mergeCell ref="T2348:U2348"/>
    <mergeCell ref="V2348:X2348"/>
    <mergeCell ref="E2347:K2347"/>
    <mergeCell ref="L2347:M2347"/>
    <mergeCell ref="N2347:O2347"/>
    <mergeCell ref="P2347:S2347"/>
    <mergeCell ref="T2347:U2347"/>
    <mergeCell ref="V2345:X2345"/>
    <mergeCell ref="E2346:K2346"/>
    <mergeCell ref="L2346:M2346"/>
    <mergeCell ref="N2346:O2346"/>
    <mergeCell ref="P2346:S2346"/>
    <mergeCell ref="T2346:U2346"/>
    <mergeCell ref="V2346:X2346"/>
    <mergeCell ref="E2345:K2345"/>
    <mergeCell ref="L2345:M2345"/>
    <mergeCell ref="N2345:O2345"/>
    <mergeCell ref="P2345:S2345"/>
    <mergeCell ref="T2345:U2345"/>
    <mergeCell ref="V2343:X2343"/>
    <mergeCell ref="E2344:K2344"/>
    <mergeCell ref="L2344:M2344"/>
    <mergeCell ref="N2344:O2344"/>
    <mergeCell ref="P2344:S2344"/>
    <mergeCell ref="T2344:U2344"/>
    <mergeCell ref="V2344:X2344"/>
    <mergeCell ref="E2343:K2343"/>
    <mergeCell ref="L2343:M2343"/>
    <mergeCell ref="N2343:O2343"/>
    <mergeCell ref="P2343:S2343"/>
    <mergeCell ref="T2343:U2343"/>
    <mergeCell ref="V2341:X2341"/>
    <mergeCell ref="E2342:K2342"/>
    <mergeCell ref="L2342:M2342"/>
    <mergeCell ref="N2342:O2342"/>
    <mergeCell ref="P2342:S2342"/>
    <mergeCell ref="T2342:U2342"/>
    <mergeCell ref="V2342:X2342"/>
    <mergeCell ref="E2341:K2341"/>
    <mergeCell ref="L2341:M2341"/>
    <mergeCell ref="N2341:O2341"/>
    <mergeCell ref="P2341:S2341"/>
    <mergeCell ref="T2341:U2341"/>
    <mergeCell ref="T2339:X2339"/>
    <mergeCell ref="E2340:K2340"/>
    <mergeCell ref="L2340:M2340"/>
    <mergeCell ref="N2340:O2340"/>
    <mergeCell ref="P2340:S2340"/>
    <mergeCell ref="T2340:U2340"/>
    <mergeCell ref="V2340:X2340"/>
    <mergeCell ref="C2322:G2322"/>
    <mergeCell ref="I2322:J2322"/>
    <mergeCell ref="M2322:N2322"/>
    <mergeCell ref="A2339:D2339"/>
    <mergeCell ref="E2339:M2339"/>
    <mergeCell ref="N2339:S2339"/>
    <mergeCell ref="E2320:M2320"/>
    <mergeCell ref="N2320:S2320"/>
    <mergeCell ref="T2320:U2320"/>
    <mergeCell ref="V2320:X2320"/>
    <mergeCell ref="A2282:X2282"/>
    <mergeCell ref="A2284:X2284"/>
    <mergeCell ref="F2286:R2286"/>
    <mergeCell ref="F2288:F2289"/>
    <mergeCell ref="U2289:X2290"/>
    <mergeCell ref="B2293:C2294"/>
    <mergeCell ref="F2293:I2294"/>
    <mergeCell ref="U2292:W2293"/>
    <mergeCell ref="V2318:X2318"/>
    <mergeCell ref="E2319:K2319"/>
    <mergeCell ref="L2319:M2319"/>
    <mergeCell ref="N2319:O2319"/>
    <mergeCell ref="P2319:S2319"/>
    <mergeCell ref="T2319:U2319"/>
    <mergeCell ref="V2319:X2319"/>
    <mergeCell ref="E2318:K2318"/>
    <mergeCell ref="L2318:M2318"/>
    <mergeCell ref="N2318:O2318"/>
    <mergeCell ref="P2318:S2318"/>
    <mergeCell ref="T2318:U2318"/>
    <mergeCell ref="V2316:X2316"/>
    <mergeCell ref="E2317:K2317"/>
    <mergeCell ref="L2317:M2317"/>
    <mergeCell ref="N2317:O2317"/>
    <mergeCell ref="P2317:S2317"/>
    <mergeCell ref="T2317:U2317"/>
    <mergeCell ref="V2317:X2317"/>
    <mergeCell ref="E2316:K2316"/>
    <mergeCell ref="L2316:M2316"/>
    <mergeCell ref="N2316:O2316"/>
    <mergeCell ref="P2316:S2316"/>
    <mergeCell ref="T2316:U2316"/>
    <mergeCell ref="V2314:X2314"/>
    <mergeCell ref="E2315:K2315"/>
    <mergeCell ref="L2315:M2315"/>
    <mergeCell ref="N2315:O2315"/>
    <mergeCell ref="P2315:S2315"/>
    <mergeCell ref="T2315:U2315"/>
    <mergeCell ref="V2315:X2315"/>
    <mergeCell ref="E2314:K2314"/>
    <mergeCell ref="L2314:M2314"/>
    <mergeCell ref="N2314:O2314"/>
    <mergeCell ref="P2314:S2314"/>
    <mergeCell ref="T2314:U2314"/>
    <mergeCell ref="V2312:X2312"/>
    <mergeCell ref="E2313:K2313"/>
    <mergeCell ref="L2313:M2313"/>
    <mergeCell ref="N2313:O2313"/>
    <mergeCell ref="P2313:S2313"/>
    <mergeCell ref="T2313:U2313"/>
    <mergeCell ref="V2313:X2313"/>
    <mergeCell ref="E2312:K2312"/>
    <mergeCell ref="L2312:M2312"/>
    <mergeCell ref="N2312:O2312"/>
    <mergeCell ref="P2312:S2312"/>
    <mergeCell ref="T2312:U2312"/>
    <mergeCell ref="V2310:X2310"/>
    <mergeCell ref="E2311:K2311"/>
    <mergeCell ref="L2311:M2311"/>
    <mergeCell ref="N2311:O2311"/>
    <mergeCell ref="P2311:S2311"/>
    <mergeCell ref="T2311:U2311"/>
    <mergeCell ref="V2311:X2311"/>
    <mergeCell ref="E2310:K2310"/>
    <mergeCell ref="L2310:M2310"/>
    <mergeCell ref="N2310:O2310"/>
    <mergeCell ref="P2310:S2310"/>
    <mergeCell ref="T2310:U2310"/>
    <mergeCell ref="V2308:X2308"/>
    <mergeCell ref="E2309:K2309"/>
    <mergeCell ref="L2309:M2309"/>
    <mergeCell ref="N2309:O2309"/>
    <mergeCell ref="P2309:S2309"/>
    <mergeCell ref="T2309:U2309"/>
    <mergeCell ref="V2309:X2309"/>
    <mergeCell ref="E2308:K2308"/>
    <mergeCell ref="L2308:M2308"/>
    <mergeCell ref="N2308:O2308"/>
    <mergeCell ref="P2308:S2308"/>
    <mergeCell ref="T2308:U2308"/>
    <mergeCell ref="V2306:X2306"/>
    <mergeCell ref="E2307:K2307"/>
    <mergeCell ref="L2307:M2307"/>
    <mergeCell ref="N2307:O2307"/>
    <mergeCell ref="P2307:S2307"/>
    <mergeCell ref="T2307:U2307"/>
    <mergeCell ref="V2307:X2307"/>
    <mergeCell ref="E2306:K2306"/>
    <mergeCell ref="L2306:M2306"/>
    <mergeCell ref="N2306:O2306"/>
    <mergeCell ref="P2306:S2306"/>
    <mergeCell ref="T2306:U2306"/>
    <mergeCell ref="V2304:X2304"/>
    <mergeCell ref="E2305:K2305"/>
    <mergeCell ref="L2305:M2305"/>
    <mergeCell ref="N2305:O2305"/>
    <mergeCell ref="P2305:S2305"/>
    <mergeCell ref="T2305:U2305"/>
    <mergeCell ref="V2305:X2305"/>
    <mergeCell ref="E2304:K2304"/>
    <mergeCell ref="L2304:M2304"/>
    <mergeCell ref="N2304:O2304"/>
    <mergeCell ref="P2304:S2304"/>
    <mergeCell ref="T2304:U2304"/>
    <mergeCell ref="V2302:X2302"/>
    <mergeCell ref="E2303:K2303"/>
    <mergeCell ref="L2303:M2303"/>
    <mergeCell ref="N2303:O2303"/>
    <mergeCell ref="P2303:S2303"/>
    <mergeCell ref="T2303:U2303"/>
    <mergeCell ref="V2303:X2303"/>
    <mergeCell ref="E2302:K2302"/>
    <mergeCell ref="L2302:M2302"/>
    <mergeCell ref="N2302:O2302"/>
    <mergeCell ref="P2302:S2302"/>
    <mergeCell ref="T2302:U2302"/>
    <mergeCell ref="V2300:X2300"/>
    <mergeCell ref="E2301:K2301"/>
    <mergeCell ref="L2301:M2301"/>
    <mergeCell ref="N2301:O2301"/>
    <mergeCell ref="P2301:S2301"/>
    <mergeCell ref="T2301:U2301"/>
    <mergeCell ref="V2301:X2301"/>
    <mergeCell ref="E2300:K2300"/>
    <mergeCell ref="L2300:M2300"/>
    <mergeCell ref="N2300:O2300"/>
    <mergeCell ref="P2300:S2300"/>
    <mergeCell ref="T2300:U2300"/>
    <mergeCell ref="V2298:X2298"/>
    <mergeCell ref="E2299:K2299"/>
    <mergeCell ref="L2299:M2299"/>
    <mergeCell ref="N2299:O2299"/>
    <mergeCell ref="P2299:S2299"/>
    <mergeCell ref="T2299:U2299"/>
    <mergeCell ref="V2299:X2299"/>
    <mergeCell ref="E2298:K2298"/>
    <mergeCell ref="L2298:M2298"/>
    <mergeCell ref="N2298:O2298"/>
    <mergeCell ref="P2298:S2298"/>
    <mergeCell ref="T2298:U2298"/>
    <mergeCell ref="T2296:X2296"/>
    <mergeCell ref="E2297:K2297"/>
    <mergeCell ref="L2297:M2297"/>
    <mergeCell ref="N2297:O2297"/>
    <mergeCell ref="P2297:S2297"/>
    <mergeCell ref="T2297:U2297"/>
    <mergeCell ref="V2297:X2297"/>
    <mergeCell ref="C2279:G2279"/>
    <mergeCell ref="I2279:J2279"/>
    <mergeCell ref="M2279:N2279"/>
    <mergeCell ref="A2296:D2296"/>
    <mergeCell ref="E2296:M2296"/>
    <mergeCell ref="N2296:S2296"/>
    <mergeCell ref="E2277:M2277"/>
    <mergeCell ref="N2277:S2277"/>
    <mergeCell ref="T2277:U2277"/>
    <mergeCell ref="V2277:X2277"/>
    <mergeCell ref="A2239:X2239"/>
    <mergeCell ref="A2241:X2241"/>
    <mergeCell ref="F2243:R2243"/>
    <mergeCell ref="F2245:F2246"/>
    <mergeCell ref="U2246:X2247"/>
    <mergeCell ref="B2250:C2251"/>
    <mergeCell ref="F2250:I2251"/>
    <mergeCell ref="U2249:W2250"/>
    <mergeCell ref="V2275:X2275"/>
    <mergeCell ref="E2276:K2276"/>
    <mergeCell ref="L2276:M2276"/>
    <mergeCell ref="N2276:O2276"/>
    <mergeCell ref="P2276:S2276"/>
    <mergeCell ref="T2276:U2276"/>
    <mergeCell ref="V2276:X2276"/>
    <mergeCell ref="E2275:K2275"/>
    <mergeCell ref="L2275:M2275"/>
    <mergeCell ref="N2275:O2275"/>
    <mergeCell ref="P2275:S2275"/>
    <mergeCell ref="T2275:U2275"/>
    <mergeCell ref="V2273:X2273"/>
    <mergeCell ref="E2274:K2274"/>
    <mergeCell ref="L2274:M2274"/>
    <mergeCell ref="N2274:O2274"/>
    <mergeCell ref="P2274:S2274"/>
    <mergeCell ref="T2274:U2274"/>
    <mergeCell ref="V2274:X2274"/>
    <mergeCell ref="E2273:K2273"/>
    <mergeCell ref="L2273:M2273"/>
    <mergeCell ref="N2273:O2273"/>
    <mergeCell ref="P2273:S2273"/>
    <mergeCell ref="T2273:U2273"/>
    <mergeCell ref="V2271:X2271"/>
    <mergeCell ref="E2272:K2272"/>
    <mergeCell ref="L2272:M2272"/>
    <mergeCell ref="N2272:O2272"/>
    <mergeCell ref="P2272:S2272"/>
    <mergeCell ref="T2272:U2272"/>
    <mergeCell ref="V2272:X2272"/>
    <mergeCell ref="E2271:K2271"/>
    <mergeCell ref="L2271:M2271"/>
    <mergeCell ref="N2271:O2271"/>
    <mergeCell ref="P2271:S2271"/>
    <mergeCell ref="T2271:U2271"/>
    <mergeCell ref="V2269:X2269"/>
    <mergeCell ref="E2270:K2270"/>
    <mergeCell ref="L2270:M2270"/>
    <mergeCell ref="N2270:O2270"/>
    <mergeCell ref="P2270:S2270"/>
    <mergeCell ref="T2270:U2270"/>
    <mergeCell ref="V2270:X2270"/>
    <mergeCell ref="E2269:K2269"/>
    <mergeCell ref="L2269:M2269"/>
    <mergeCell ref="N2269:O2269"/>
    <mergeCell ref="P2269:S2269"/>
    <mergeCell ref="T2269:U2269"/>
    <mergeCell ref="V2267:X2267"/>
    <mergeCell ref="E2268:K2268"/>
    <mergeCell ref="L2268:M2268"/>
    <mergeCell ref="N2268:O2268"/>
    <mergeCell ref="P2268:S2268"/>
    <mergeCell ref="T2268:U2268"/>
    <mergeCell ref="V2268:X2268"/>
    <mergeCell ref="E2267:K2267"/>
    <mergeCell ref="L2267:M2267"/>
    <mergeCell ref="N2267:O2267"/>
    <mergeCell ref="P2267:S2267"/>
    <mergeCell ref="T2267:U2267"/>
    <mergeCell ref="V2265:X2265"/>
    <mergeCell ref="E2266:K2266"/>
    <mergeCell ref="L2266:M2266"/>
    <mergeCell ref="N2266:O2266"/>
    <mergeCell ref="P2266:S2266"/>
    <mergeCell ref="T2266:U2266"/>
    <mergeCell ref="V2266:X2266"/>
    <mergeCell ref="E2265:K2265"/>
    <mergeCell ref="L2265:M2265"/>
    <mergeCell ref="N2265:O2265"/>
    <mergeCell ref="P2265:S2265"/>
    <mergeCell ref="T2265:U2265"/>
    <mergeCell ref="V2263:X2263"/>
    <mergeCell ref="E2264:K2264"/>
    <mergeCell ref="L2264:M2264"/>
    <mergeCell ref="N2264:O2264"/>
    <mergeCell ref="P2264:S2264"/>
    <mergeCell ref="T2264:U2264"/>
    <mergeCell ref="V2264:X2264"/>
    <mergeCell ref="E2263:K2263"/>
    <mergeCell ref="L2263:M2263"/>
    <mergeCell ref="N2263:O2263"/>
    <mergeCell ref="P2263:S2263"/>
    <mergeCell ref="T2263:U2263"/>
    <mergeCell ref="V2261:X2261"/>
    <mergeCell ref="E2262:K2262"/>
    <mergeCell ref="L2262:M2262"/>
    <mergeCell ref="N2262:O2262"/>
    <mergeCell ref="P2262:S2262"/>
    <mergeCell ref="T2262:U2262"/>
    <mergeCell ref="V2262:X2262"/>
    <mergeCell ref="E2261:K2261"/>
    <mergeCell ref="L2261:M2261"/>
    <mergeCell ref="N2261:O2261"/>
    <mergeCell ref="P2261:S2261"/>
    <mergeCell ref="T2261:U2261"/>
    <mergeCell ref="V2259:X2259"/>
    <mergeCell ref="E2260:K2260"/>
    <mergeCell ref="L2260:M2260"/>
    <mergeCell ref="N2260:O2260"/>
    <mergeCell ref="P2260:S2260"/>
    <mergeCell ref="T2260:U2260"/>
    <mergeCell ref="V2260:X2260"/>
    <mergeCell ref="E2259:K2259"/>
    <mergeCell ref="L2259:M2259"/>
    <mergeCell ref="N2259:O2259"/>
    <mergeCell ref="P2259:S2259"/>
    <mergeCell ref="T2259:U2259"/>
    <mergeCell ref="V2257:X2257"/>
    <mergeCell ref="E2258:K2258"/>
    <mergeCell ref="L2258:M2258"/>
    <mergeCell ref="N2258:O2258"/>
    <mergeCell ref="P2258:S2258"/>
    <mergeCell ref="T2258:U2258"/>
    <mergeCell ref="V2258:X2258"/>
    <mergeCell ref="E2257:K2257"/>
    <mergeCell ref="L2257:M2257"/>
    <mergeCell ref="N2257:O2257"/>
    <mergeCell ref="P2257:S2257"/>
    <mergeCell ref="T2257:U2257"/>
    <mergeCell ref="V2255:X2255"/>
    <mergeCell ref="E2256:K2256"/>
    <mergeCell ref="L2256:M2256"/>
    <mergeCell ref="N2256:O2256"/>
    <mergeCell ref="P2256:S2256"/>
    <mergeCell ref="T2256:U2256"/>
    <mergeCell ref="V2256:X2256"/>
    <mergeCell ref="E2255:K2255"/>
    <mergeCell ref="L2255:M2255"/>
    <mergeCell ref="N2255:O2255"/>
    <mergeCell ref="P2255:S2255"/>
    <mergeCell ref="T2255:U2255"/>
    <mergeCell ref="T2253:X2253"/>
    <mergeCell ref="E2254:K2254"/>
    <mergeCell ref="L2254:M2254"/>
    <mergeCell ref="N2254:O2254"/>
    <mergeCell ref="P2254:S2254"/>
    <mergeCell ref="T2254:U2254"/>
    <mergeCell ref="V2254:X2254"/>
    <mergeCell ref="C2236:G2236"/>
    <mergeCell ref="I2236:J2236"/>
    <mergeCell ref="M2236:N2236"/>
    <mergeCell ref="A2253:D2253"/>
    <mergeCell ref="E2253:M2253"/>
    <mergeCell ref="N2253:S2253"/>
    <mergeCell ref="E2234:M2234"/>
    <mergeCell ref="N2234:S2234"/>
    <mergeCell ref="T2234:U2234"/>
    <mergeCell ref="V2234:X2234"/>
    <mergeCell ref="A2196:X2196"/>
    <mergeCell ref="A2198:X2198"/>
    <mergeCell ref="F2200:R2200"/>
    <mergeCell ref="F2202:F2203"/>
    <mergeCell ref="U2203:X2204"/>
    <mergeCell ref="B2207:C2208"/>
    <mergeCell ref="F2207:I2208"/>
    <mergeCell ref="U2206:W2207"/>
    <mergeCell ref="V2232:X2232"/>
    <mergeCell ref="E2233:K2233"/>
    <mergeCell ref="L2233:M2233"/>
    <mergeCell ref="N2233:O2233"/>
    <mergeCell ref="P2233:S2233"/>
    <mergeCell ref="T2233:U2233"/>
    <mergeCell ref="V2233:X2233"/>
    <mergeCell ref="E2232:K2232"/>
    <mergeCell ref="L2232:M2232"/>
    <mergeCell ref="N2232:O2232"/>
    <mergeCell ref="P2232:S2232"/>
    <mergeCell ref="T2232:U2232"/>
    <mergeCell ref="V2230:X2230"/>
    <mergeCell ref="E2231:K2231"/>
    <mergeCell ref="L2231:M2231"/>
    <mergeCell ref="N2231:O2231"/>
    <mergeCell ref="P2231:S2231"/>
    <mergeCell ref="T2231:U2231"/>
    <mergeCell ref="V2231:X2231"/>
    <mergeCell ref="E2230:K2230"/>
    <mergeCell ref="L2230:M2230"/>
    <mergeCell ref="N2230:O2230"/>
    <mergeCell ref="P2230:S2230"/>
    <mergeCell ref="T2230:U2230"/>
    <mergeCell ref="V2228:X2228"/>
    <mergeCell ref="E2229:K2229"/>
    <mergeCell ref="L2229:M2229"/>
    <mergeCell ref="N2229:O2229"/>
    <mergeCell ref="P2229:S2229"/>
    <mergeCell ref="T2229:U2229"/>
    <mergeCell ref="V2229:X2229"/>
    <mergeCell ref="E2228:K2228"/>
    <mergeCell ref="L2228:M2228"/>
    <mergeCell ref="N2228:O2228"/>
    <mergeCell ref="P2228:S2228"/>
    <mergeCell ref="T2228:U2228"/>
    <mergeCell ref="V2226:X2226"/>
    <mergeCell ref="E2227:K2227"/>
    <mergeCell ref="L2227:M2227"/>
    <mergeCell ref="N2227:O2227"/>
    <mergeCell ref="P2227:S2227"/>
    <mergeCell ref="T2227:U2227"/>
    <mergeCell ref="V2227:X2227"/>
    <mergeCell ref="E2226:K2226"/>
    <mergeCell ref="L2226:M2226"/>
    <mergeCell ref="N2226:O2226"/>
    <mergeCell ref="P2226:S2226"/>
    <mergeCell ref="T2226:U2226"/>
    <mergeCell ref="V2224:X2224"/>
    <mergeCell ref="E2225:K2225"/>
    <mergeCell ref="L2225:M2225"/>
    <mergeCell ref="N2225:O2225"/>
    <mergeCell ref="P2225:S2225"/>
    <mergeCell ref="T2225:U2225"/>
    <mergeCell ref="V2225:X2225"/>
    <mergeCell ref="E2224:K2224"/>
    <mergeCell ref="L2224:M2224"/>
    <mergeCell ref="N2224:O2224"/>
    <mergeCell ref="P2224:S2224"/>
    <mergeCell ref="T2224:U2224"/>
    <mergeCell ref="V2222:X2222"/>
    <mergeCell ref="E2223:K2223"/>
    <mergeCell ref="L2223:M2223"/>
    <mergeCell ref="N2223:O2223"/>
    <mergeCell ref="P2223:S2223"/>
    <mergeCell ref="T2223:U2223"/>
    <mergeCell ref="V2223:X2223"/>
    <mergeCell ref="E2222:K2222"/>
    <mergeCell ref="L2222:M2222"/>
    <mergeCell ref="N2222:O2222"/>
    <mergeCell ref="P2222:S2222"/>
    <mergeCell ref="T2222:U2222"/>
    <mergeCell ref="V2220:X2220"/>
    <mergeCell ref="E2221:K2221"/>
    <mergeCell ref="L2221:M2221"/>
    <mergeCell ref="N2221:O2221"/>
    <mergeCell ref="P2221:S2221"/>
    <mergeCell ref="T2221:U2221"/>
    <mergeCell ref="V2221:X2221"/>
    <mergeCell ref="E2220:K2220"/>
    <mergeCell ref="L2220:M2220"/>
    <mergeCell ref="N2220:O2220"/>
    <mergeCell ref="P2220:S2220"/>
    <mergeCell ref="T2220:U2220"/>
    <mergeCell ref="V2218:X2218"/>
    <mergeCell ref="E2219:K2219"/>
    <mergeCell ref="L2219:M2219"/>
    <mergeCell ref="N2219:O2219"/>
    <mergeCell ref="P2219:S2219"/>
    <mergeCell ref="T2219:U2219"/>
    <mergeCell ref="V2219:X2219"/>
    <mergeCell ref="E2218:K2218"/>
    <mergeCell ref="L2218:M2218"/>
    <mergeCell ref="N2218:O2218"/>
    <mergeCell ref="P2218:S2218"/>
    <mergeCell ref="T2218:U2218"/>
    <mergeCell ref="V2216:X2216"/>
    <mergeCell ref="E2217:K2217"/>
    <mergeCell ref="L2217:M2217"/>
    <mergeCell ref="N2217:O2217"/>
    <mergeCell ref="P2217:S2217"/>
    <mergeCell ref="T2217:U2217"/>
    <mergeCell ref="V2217:X2217"/>
    <mergeCell ref="E2216:K2216"/>
    <mergeCell ref="L2216:M2216"/>
    <mergeCell ref="N2216:O2216"/>
    <mergeCell ref="P2216:S2216"/>
    <mergeCell ref="T2216:U2216"/>
    <mergeCell ref="V2214:X2214"/>
    <mergeCell ref="E2215:K2215"/>
    <mergeCell ref="L2215:M2215"/>
    <mergeCell ref="N2215:O2215"/>
    <mergeCell ref="P2215:S2215"/>
    <mergeCell ref="T2215:U2215"/>
    <mergeCell ref="V2215:X2215"/>
    <mergeCell ref="E2214:K2214"/>
    <mergeCell ref="L2214:M2214"/>
    <mergeCell ref="N2214:O2214"/>
    <mergeCell ref="P2214:S2214"/>
    <mergeCell ref="T2214:U2214"/>
    <mergeCell ref="V2212:X2212"/>
    <mergeCell ref="E2213:K2213"/>
    <mergeCell ref="L2213:M2213"/>
    <mergeCell ref="N2213:O2213"/>
    <mergeCell ref="P2213:S2213"/>
    <mergeCell ref="T2213:U2213"/>
    <mergeCell ref="V2213:X2213"/>
    <mergeCell ref="E2212:K2212"/>
    <mergeCell ref="L2212:M2212"/>
    <mergeCell ref="N2212:O2212"/>
    <mergeCell ref="P2212:S2212"/>
    <mergeCell ref="T2212:U2212"/>
    <mergeCell ref="T2210:X2210"/>
    <mergeCell ref="E2211:K2211"/>
    <mergeCell ref="L2211:M2211"/>
    <mergeCell ref="N2211:O2211"/>
    <mergeCell ref="P2211:S2211"/>
    <mergeCell ref="T2211:U2211"/>
    <mergeCell ref="V2211:X2211"/>
    <mergeCell ref="C2193:G2193"/>
    <mergeCell ref="I2193:J2193"/>
    <mergeCell ref="M2193:N2193"/>
    <mergeCell ref="A2210:D2210"/>
    <mergeCell ref="E2210:M2210"/>
    <mergeCell ref="N2210:S2210"/>
    <mergeCell ref="E2191:M2191"/>
    <mergeCell ref="N2191:S2191"/>
    <mergeCell ref="T2191:U2191"/>
    <mergeCell ref="V2191:X2191"/>
    <mergeCell ref="A2153:X2153"/>
    <mergeCell ref="A2155:X2155"/>
    <mergeCell ref="F2157:R2157"/>
    <mergeCell ref="F2159:F2160"/>
    <mergeCell ref="U2160:X2161"/>
    <mergeCell ref="B2164:C2165"/>
    <mergeCell ref="F2164:I2165"/>
    <mergeCell ref="U2163:W2164"/>
    <mergeCell ref="V2189:X2189"/>
    <mergeCell ref="E2190:K2190"/>
    <mergeCell ref="L2190:M2190"/>
    <mergeCell ref="N2190:O2190"/>
    <mergeCell ref="P2190:S2190"/>
    <mergeCell ref="T2190:U2190"/>
    <mergeCell ref="V2190:X2190"/>
    <mergeCell ref="E2189:K2189"/>
    <mergeCell ref="L2189:M2189"/>
    <mergeCell ref="N2189:O2189"/>
    <mergeCell ref="P2189:S2189"/>
    <mergeCell ref="T2189:U2189"/>
    <mergeCell ref="V2187:X2187"/>
    <mergeCell ref="E2188:K2188"/>
    <mergeCell ref="L2188:M2188"/>
    <mergeCell ref="N2188:O2188"/>
    <mergeCell ref="P2188:S2188"/>
    <mergeCell ref="T2188:U2188"/>
    <mergeCell ref="V2188:X2188"/>
    <mergeCell ref="E2187:K2187"/>
    <mergeCell ref="L2187:M2187"/>
    <mergeCell ref="N2187:O2187"/>
    <mergeCell ref="P2187:S2187"/>
    <mergeCell ref="T2187:U2187"/>
    <mergeCell ref="V2185:X2185"/>
    <mergeCell ref="E2186:K2186"/>
    <mergeCell ref="L2186:M2186"/>
    <mergeCell ref="N2186:O2186"/>
    <mergeCell ref="P2186:S2186"/>
    <mergeCell ref="T2186:U2186"/>
    <mergeCell ref="V2186:X2186"/>
    <mergeCell ref="E2185:K2185"/>
    <mergeCell ref="L2185:M2185"/>
    <mergeCell ref="N2185:O2185"/>
    <mergeCell ref="P2185:S2185"/>
    <mergeCell ref="T2185:U2185"/>
    <mergeCell ref="V2183:X2183"/>
    <mergeCell ref="E2184:K2184"/>
    <mergeCell ref="L2184:M2184"/>
    <mergeCell ref="N2184:O2184"/>
    <mergeCell ref="P2184:S2184"/>
    <mergeCell ref="T2184:U2184"/>
    <mergeCell ref="V2184:X2184"/>
    <mergeCell ref="E2183:K2183"/>
    <mergeCell ref="L2183:M2183"/>
    <mergeCell ref="N2183:O2183"/>
    <mergeCell ref="P2183:S2183"/>
    <mergeCell ref="T2183:U2183"/>
    <mergeCell ref="V2181:X2181"/>
    <mergeCell ref="E2182:K2182"/>
    <mergeCell ref="L2182:M2182"/>
    <mergeCell ref="N2182:O2182"/>
    <mergeCell ref="P2182:S2182"/>
    <mergeCell ref="T2182:U2182"/>
    <mergeCell ref="V2182:X2182"/>
    <mergeCell ref="E2181:K2181"/>
    <mergeCell ref="L2181:M2181"/>
    <mergeCell ref="N2181:O2181"/>
    <mergeCell ref="P2181:S2181"/>
    <mergeCell ref="T2181:U2181"/>
    <mergeCell ref="V2179:X2179"/>
    <mergeCell ref="E2180:K2180"/>
    <mergeCell ref="L2180:M2180"/>
    <mergeCell ref="N2180:O2180"/>
    <mergeCell ref="P2180:S2180"/>
    <mergeCell ref="T2180:U2180"/>
    <mergeCell ref="V2180:X2180"/>
    <mergeCell ref="E2179:K2179"/>
    <mergeCell ref="L2179:M2179"/>
    <mergeCell ref="N2179:O2179"/>
    <mergeCell ref="P2179:S2179"/>
    <mergeCell ref="T2179:U2179"/>
    <mergeCell ref="V2177:X2177"/>
    <mergeCell ref="E2178:K2178"/>
    <mergeCell ref="L2178:M2178"/>
    <mergeCell ref="N2178:O2178"/>
    <mergeCell ref="P2178:S2178"/>
    <mergeCell ref="T2178:U2178"/>
    <mergeCell ref="V2178:X2178"/>
    <mergeCell ref="E2177:K2177"/>
    <mergeCell ref="L2177:M2177"/>
    <mergeCell ref="N2177:O2177"/>
    <mergeCell ref="P2177:S2177"/>
    <mergeCell ref="T2177:U2177"/>
    <mergeCell ref="V2175:X2175"/>
    <mergeCell ref="E2176:K2176"/>
    <mergeCell ref="L2176:M2176"/>
    <mergeCell ref="N2176:O2176"/>
    <mergeCell ref="P2176:S2176"/>
    <mergeCell ref="T2176:U2176"/>
    <mergeCell ref="V2176:X2176"/>
    <mergeCell ref="E2175:K2175"/>
    <mergeCell ref="L2175:M2175"/>
    <mergeCell ref="N2175:O2175"/>
    <mergeCell ref="P2175:S2175"/>
    <mergeCell ref="T2175:U2175"/>
    <mergeCell ref="V2173:X2173"/>
    <mergeCell ref="E2174:K2174"/>
    <mergeCell ref="L2174:M2174"/>
    <mergeCell ref="N2174:O2174"/>
    <mergeCell ref="P2174:S2174"/>
    <mergeCell ref="T2174:U2174"/>
    <mergeCell ref="V2174:X2174"/>
    <mergeCell ref="E2173:K2173"/>
    <mergeCell ref="L2173:M2173"/>
    <mergeCell ref="N2173:O2173"/>
    <mergeCell ref="P2173:S2173"/>
    <mergeCell ref="T2173:U2173"/>
    <mergeCell ref="V2171:X2171"/>
    <mergeCell ref="E2172:K2172"/>
    <mergeCell ref="L2172:M2172"/>
    <mergeCell ref="N2172:O2172"/>
    <mergeCell ref="P2172:S2172"/>
    <mergeCell ref="T2172:U2172"/>
    <mergeCell ref="V2172:X2172"/>
    <mergeCell ref="E2171:K2171"/>
    <mergeCell ref="L2171:M2171"/>
    <mergeCell ref="N2171:O2171"/>
    <mergeCell ref="P2171:S2171"/>
    <mergeCell ref="T2171:U2171"/>
    <mergeCell ref="V2169:X2169"/>
    <mergeCell ref="E2170:K2170"/>
    <mergeCell ref="L2170:M2170"/>
    <mergeCell ref="N2170:O2170"/>
    <mergeCell ref="P2170:S2170"/>
    <mergeCell ref="T2170:U2170"/>
    <mergeCell ref="V2170:X2170"/>
    <mergeCell ref="E2169:K2169"/>
    <mergeCell ref="L2169:M2169"/>
    <mergeCell ref="N2169:O2169"/>
    <mergeCell ref="P2169:S2169"/>
    <mergeCell ref="T2169:U2169"/>
    <mergeCell ref="T2167:X2167"/>
    <mergeCell ref="E2168:K2168"/>
    <mergeCell ref="L2168:M2168"/>
    <mergeCell ref="N2168:O2168"/>
    <mergeCell ref="P2168:S2168"/>
    <mergeCell ref="T2168:U2168"/>
    <mergeCell ref="V2168:X2168"/>
    <mergeCell ref="C2150:G2150"/>
    <mergeCell ref="I2150:J2150"/>
    <mergeCell ref="M2150:N2150"/>
    <mergeCell ref="A2167:D2167"/>
    <mergeCell ref="E2167:M2167"/>
    <mergeCell ref="N2167:S2167"/>
    <mergeCell ref="E2148:M2148"/>
    <mergeCell ref="N2148:S2148"/>
    <mergeCell ref="T2148:U2148"/>
    <mergeCell ref="V2148:X2148"/>
    <mergeCell ref="A2110:X2110"/>
    <mergeCell ref="A2112:X2112"/>
    <mergeCell ref="F2114:R2114"/>
    <mergeCell ref="F2116:F2117"/>
    <mergeCell ref="U2117:X2118"/>
    <mergeCell ref="B2121:C2122"/>
    <mergeCell ref="F2121:I2122"/>
    <mergeCell ref="U2120:W2121"/>
    <mergeCell ref="V2146:X2146"/>
    <mergeCell ref="E2147:K2147"/>
    <mergeCell ref="L2147:M2147"/>
    <mergeCell ref="N2147:O2147"/>
    <mergeCell ref="P2147:S2147"/>
    <mergeCell ref="T2147:U2147"/>
    <mergeCell ref="V2147:X2147"/>
    <mergeCell ref="E2146:K2146"/>
    <mergeCell ref="L2146:M2146"/>
    <mergeCell ref="N2146:O2146"/>
    <mergeCell ref="P2146:S2146"/>
    <mergeCell ref="T2146:U2146"/>
    <mergeCell ref="V2144:X2144"/>
    <mergeCell ref="E2145:K2145"/>
    <mergeCell ref="L2145:M2145"/>
    <mergeCell ref="N2145:O2145"/>
    <mergeCell ref="P2145:S2145"/>
    <mergeCell ref="T2145:U2145"/>
    <mergeCell ref="V2145:X2145"/>
    <mergeCell ref="E2144:K2144"/>
    <mergeCell ref="L2144:M2144"/>
    <mergeCell ref="N2144:O2144"/>
    <mergeCell ref="P2144:S2144"/>
    <mergeCell ref="T2144:U2144"/>
    <mergeCell ref="V2142:X2142"/>
    <mergeCell ref="E2143:K2143"/>
    <mergeCell ref="L2143:M2143"/>
    <mergeCell ref="N2143:O2143"/>
    <mergeCell ref="P2143:S2143"/>
    <mergeCell ref="T2143:U2143"/>
    <mergeCell ref="V2143:X2143"/>
    <mergeCell ref="E2142:K2142"/>
    <mergeCell ref="L2142:M2142"/>
    <mergeCell ref="N2142:O2142"/>
    <mergeCell ref="P2142:S2142"/>
    <mergeCell ref="T2142:U2142"/>
    <mergeCell ref="V2140:X2140"/>
    <mergeCell ref="E2141:K2141"/>
    <mergeCell ref="L2141:M2141"/>
    <mergeCell ref="N2141:O2141"/>
    <mergeCell ref="P2141:S2141"/>
    <mergeCell ref="T2141:U2141"/>
    <mergeCell ref="V2141:X2141"/>
    <mergeCell ref="E2140:K2140"/>
    <mergeCell ref="L2140:M2140"/>
    <mergeCell ref="N2140:O2140"/>
    <mergeCell ref="P2140:S2140"/>
    <mergeCell ref="T2140:U2140"/>
    <mergeCell ref="V2138:X2138"/>
    <mergeCell ref="E2139:K2139"/>
    <mergeCell ref="L2139:M2139"/>
    <mergeCell ref="N2139:O2139"/>
    <mergeCell ref="P2139:S2139"/>
    <mergeCell ref="T2139:U2139"/>
    <mergeCell ref="V2139:X2139"/>
    <mergeCell ref="E2138:K2138"/>
    <mergeCell ref="L2138:M2138"/>
    <mergeCell ref="N2138:O2138"/>
    <mergeCell ref="P2138:S2138"/>
    <mergeCell ref="T2138:U2138"/>
    <mergeCell ref="V2136:X2136"/>
    <mergeCell ref="E2137:K2137"/>
    <mergeCell ref="L2137:M2137"/>
    <mergeCell ref="N2137:O2137"/>
    <mergeCell ref="P2137:S2137"/>
    <mergeCell ref="T2137:U2137"/>
    <mergeCell ref="V2137:X2137"/>
    <mergeCell ref="E2136:K2136"/>
    <mergeCell ref="L2136:M2136"/>
    <mergeCell ref="N2136:O2136"/>
    <mergeCell ref="P2136:S2136"/>
    <mergeCell ref="T2136:U2136"/>
    <mergeCell ref="V2134:X2134"/>
    <mergeCell ref="E2135:K2135"/>
    <mergeCell ref="L2135:M2135"/>
    <mergeCell ref="N2135:O2135"/>
    <mergeCell ref="P2135:S2135"/>
    <mergeCell ref="T2135:U2135"/>
    <mergeCell ref="V2135:X2135"/>
    <mergeCell ref="E2134:K2134"/>
    <mergeCell ref="L2134:M2134"/>
    <mergeCell ref="N2134:O2134"/>
    <mergeCell ref="P2134:S2134"/>
    <mergeCell ref="T2134:U2134"/>
    <mergeCell ref="V2132:X2132"/>
    <mergeCell ref="E2133:K2133"/>
    <mergeCell ref="L2133:M2133"/>
    <mergeCell ref="N2133:O2133"/>
    <mergeCell ref="P2133:S2133"/>
    <mergeCell ref="T2133:U2133"/>
    <mergeCell ref="V2133:X2133"/>
    <mergeCell ref="E2132:K2132"/>
    <mergeCell ref="L2132:M2132"/>
    <mergeCell ref="N2132:O2132"/>
    <mergeCell ref="P2132:S2132"/>
    <mergeCell ref="T2132:U2132"/>
    <mergeCell ref="V2130:X2130"/>
    <mergeCell ref="E2131:K2131"/>
    <mergeCell ref="L2131:M2131"/>
    <mergeCell ref="N2131:O2131"/>
    <mergeCell ref="P2131:S2131"/>
    <mergeCell ref="T2131:U2131"/>
    <mergeCell ref="V2131:X2131"/>
    <mergeCell ref="E2130:K2130"/>
    <mergeCell ref="L2130:M2130"/>
    <mergeCell ref="N2130:O2130"/>
    <mergeCell ref="P2130:S2130"/>
    <mergeCell ref="T2130:U2130"/>
    <mergeCell ref="V2128:X2128"/>
    <mergeCell ref="E2129:K2129"/>
    <mergeCell ref="L2129:M2129"/>
    <mergeCell ref="N2129:O2129"/>
    <mergeCell ref="P2129:S2129"/>
    <mergeCell ref="T2129:U2129"/>
    <mergeCell ref="V2129:X2129"/>
    <mergeCell ref="E2128:K2128"/>
    <mergeCell ref="L2128:M2128"/>
    <mergeCell ref="N2128:O2128"/>
    <mergeCell ref="P2128:S2128"/>
    <mergeCell ref="T2128:U2128"/>
    <mergeCell ref="V2126:X2126"/>
    <mergeCell ref="E2127:K2127"/>
    <mergeCell ref="L2127:M2127"/>
    <mergeCell ref="N2127:O2127"/>
    <mergeCell ref="P2127:S2127"/>
    <mergeCell ref="T2127:U2127"/>
    <mergeCell ref="V2127:X2127"/>
    <mergeCell ref="E2126:K2126"/>
    <mergeCell ref="L2126:M2126"/>
    <mergeCell ref="N2126:O2126"/>
    <mergeCell ref="P2126:S2126"/>
    <mergeCell ref="T2126:U2126"/>
    <mergeCell ref="T2124:X2124"/>
    <mergeCell ref="E2125:K2125"/>
    <mergeCell ref="L2125:M2125"/>
    <mergeCell ref="N2125:O2125"/>
    <mergeCell ref="P2125:S2125"/>
    <mergeCell ref="T2125:U2125"/>
    <mergeCell ref="V2125:X2125"/>
    <mergeCell ref="C2107:G2107"/>
    <mergeCell ref="I2107:J2107"/>
    <mergeCell ref="M2107:N2107"/>
    <mergeCell ref="A2124:D2124"/>
    <mergeCell ref="E2124:M2124"/>
    <mergeCell ref="N2124:S2124"/>
    <mergeCell ref="E2105:M2105"/>
    <mergeCell ref="N2105:S2105"/>
    <mergeCell ref="T2105:U2105"/>
    <mergeCell ref="V2105:X2105"/>
    <mergeCell ref="A2067:X2067"/>
    <mergeCell ref="A2069:X2069"/>
    <mergeCell ref="F2071:R2071"/>
    <mergeCell ref="F2073:F2074"/>
    <mergeCell ref="U2074:X2075"/>
    <mergeCell ref="B2078:C2079"/>
    <mergeCell ref="F2078:I2079"/>
    <mergeCell ref="U2077:W2078"/>
    <mergeCell ref="V2103:X2103"/>
    <mergeCell ref="E2104:K2104"/>
    <mergeCell ref="L2104:M2104"/>
    <mergeCell ref="N2104:O2104"/>
    <mergeCell ref="P2104:S2104"/>
    <mergeCell ref="T2104:U2104"/>
    <mergeCell ref="V2104:X2104"/>
    <mergeCell ref="E2103:K2103"/>
    <mergeCell ref="L2103:M2103"/>
    <mergeCell ref="N2103:O2103"/>
    <mergeCell ref="P2103:S2103"/>
    <mergeCell ref="T2103:U2103"/>
    <mergeCell ref="V2101:X2101"/>
    <mergeCell ref="E2102:K2102"/>
    <mergeCell ref="L2102:M2102"/>
    <mergeCell ref="N2102:O2102"/>
    <mergeCell ref="P2102:S2102"/>
    <mergeCell ref="T2102:U2102"/>
    <mergeCell ref="V2102:X2102"/>
    <mergeCell ref="E2101:K2101"/>
    <mergeCell ref="L2101:M2101"/>
    <mergeCell ref="N2101:O2101"/>
    <mergeCell ref="P2101:S2101"/>
    <mergeCell ref="T2101:U2101"/>
    <mergeCell ref="V2099:X2099"/>
    <mergeCell ref="E2100:K2100"/>
    <mergeCell ref="L2100:M2100"/>
    <mergeCell ref="N2100:O2100"/>
    <mergeCell ref="P2100:S2100"/>
    <mergeCell ref="T2100:U2100"/>
    <mergeCell ref="V2100:X2100"/>
    <mergeCell ref="E2099:K2099"/>
    <mergeCell ref="L2099:M2099"/>
    <mergeCell ref="N2099:O2099"/>
    <mergeCell ref="P2099:S2099"/>
    <mergeCell ref="T2099:U2099"/>
    <mergeCell ref="V2097:X2097"/>
    <mergeCell ref="E2098:K2098"/>
    <mergeCell ref="L2098:M2098"/>
    <mergeCell ref="N2098:O2098"/>
    <mergeCell ref="P2098:S2098"/>
    <mergeCell ref="T2098:U2098"/>
    <mergeCell ref="V2098:X2098"/>
    <mergeCell ref="E2097:K2097"/>
    <mergeCell ref="L2097:M2097"/>
    <mergeCell ref="N2097:O2097"/>
    <mergeCell ref="P2097:S2097"/>
    <mergeCell ref="T2097:U2097"/>
    <mergeCell ref="V2095:X2095"/>
    <mergeCell ref="E2096:K2096"/>
    <mergeCell ref="L2096:M2096"/>
    <mergeCell ref="N2096:O2096"/>
    <mergeCell ref="P2096:S2096"/>
    <mergeCell ref="T2096:U2096"/>
    <mergeCell ref="V2096:X2096"/>
    <mergeCell ref="E2095:K2095"/>
    <mergeCell ref="L2095:M2095"/>
    <mergeCell ref="N2095:O2095"/>
    <mergeCell ref="P2095:S2095"/>
    <mergeCell ref="T2095:U2095"/>
    <mergeCell ref="V2093:X2093"/>
    <mergeCell ref="E2094:K2094"/>
    <mergeCell ref="L2094:M2094"/>
    <mergeCell ref="N2094:O2094"/>
    <mergeCell ref="P2094:S2094"/>
    <mergeCell ref="T2094:U2094"/>
    <mergeCell ref="V2094:X2094"/>
    <mergeCell ref="E2093:K2093"/>
    <mergeCell ref="L2093:M2093"/>
    <mergeCell ref="N2093:O2093"/>
    <mergeCell ref="P2093:S2093"/>
    <mergeCell ref="T2093:U2093"/>
    <mergeCell ref="V2091:X2091"/>
    <mergeCell ref="E2092:K2092"/>
    <mergeCell ref="L2092:M2092"/>
    <mergeCell ref="N2092:O2092"/>
    <mergeCell ref="P2092:S2092"/>
    <mergeCell ref="T2092:U2092"/>
    <mergeCell ref="V2092:X2092"/>
    <mergeCell ref="E2091:K2091"/>
    <mergeCell ref="L2091:M2091"/>
    <mergeCell ref="N2091:O2091"/>
    <mergeCell ref="P2091:S2091"/>
    <mergeCell ref="T2091:U2091"/>
    <mergeCell ref="V2089:X2089"/>
    <mergeCell ref="E2090:K2090"/>
    <mergeCell ref="L2090:M2090"/>
    <mergeCell ref="N2090:O2090"/>
    <mergeCell ref="P2090:S2090"/>
    <mergeCell ref="T2090:U2090"/>
    <mergeCell ref="V2090:X2090"/>
    <mergeCell ref="E2089:K2089"/>
    <mergeCell ref="L2089:M2089"/>
    <mergeCell ref="N2089:O2089"/>
    <mergeCell ref="P2089:S2089"/>
    <mergeCell ref="T2089:U2089"/>
    <mergeCell ref="V2087:X2087"/>
    <mergeCell ref="E2088:K2088"/>
    <mergeCell ref="L2088:M2088"/>
    <mergeCell ref="N2088:O2088"/>
    <mergeCell ref="P2088:S2088"/>
    <mergeCell ref="T2088:U2088"/>
    <mergeCell ref="V2088:X2088"/>
    <mergeCell ref="E2087:K2087"/>
    <mergeCell ref="L2087:M2087"/>
    <mergeCell ref="N2087:O2087"/>
    <mergeCell ref="P2087:S2087"/>
    <mergeCell ref="T2087:U2087"/>
    <mergeCell ref="V2085:X2085"/>
    <mergeCell ref="E2086:K2086"/>
    <mergeCell ref="L2086:M2086"/>
    <mergeCell ref="N2086:O2086"/>
    <mergeCell ref="P2086:S2086"/>
    <mergeCell ref="T2086:U2086"/>
    <mergeCell ref="V2086:X2086"/>
    <mergeCell ref="E2085:K2085"/>
    <mergeCell ref="L2085:M2085"/>
    <mergeCell ref="N2085:O2085"/>
    <mergeCell ref="P2085:S2085"/>
    <mergeCell ref="T2085:U2085"/>
    <mergeCell ref="V2083:X2083"/>
    <mergeCell ref="E2084:K2084"/>
    <mergeCell ref="L2084:M2084"/>
    <mergeCell ref="N2084:O2084"/>
    <mergeCell ref="P2084:S2084"/>
    <mergeCell ref="T2084:U2084"/>
    <mergeCell ref="V2084:X2084"/>
    <mergeCell ref="E2083:K2083"/>
    <mergeCell ref="L2083:M2083"/>
    <mergeCell ref="N2083:O2083"/>
    <mergeCell ref="P2083:S2083"/>
    <mergeCell ref="T2083:U2083"/>
    <mergeCell ref="T2081:X2081"/>
    <mergeCell ref="E2082:K2082"/>
    <mergeCell ref="L2082:M2082"/>
    <mergeCell ref="N2082:O2082"/>
    <mergeCell ref="P2082:S2082"/>
    <mergeCell ref="T2082:U2082"/>
    <mergeCell ref="V2082:X2082"/>
    <mergeCell ref="C2064:G2064"/>
    <mergeCell ref="I2064:J2064"/>
    <mergeCell ref="M2064:N2064"/>
    <mergeCell ref="A2081:D2081"/>
    <mergeCell ref="E2081:M2081"/>
    <mergeCell ref="N2081:S2081"/>
    <mergeCell ref="V2061:X2061"/>
    <mergeCell ref="E2062:M2062"/>
    <mergeCell ref="N2062:S2062"/>
    <mergeCell ref="T2062:U2062"/>
    <mergeCell ref="V2062:X2062"/>
    <mergeCell ref="E2061:K2061"/>
    <mergeCell ref="L2061:M2061"/>
    <mergeCell ref="N2061:O2061"/>
    <mergeCell ref="P2061:S2061"/>
    <mergeCell ref="T2061:U2061"/>
    <mergeCell ref="V2059:X2059"/>
    <mergeCell ref="E2060:K2060"/>
    <mergeCell ref="L2060:M2060"/>
    <mergeCell ref="N2060:O2060"/>
    <mergeCell ref="P2060:S2060"/>
    <mergeCell ref="T2060:U2060"/>
    <mergeCell ref="V2060:X2060"/>
    <mergeCell ref="E2059:K2059"/>
    <mergeCell ref="L2059:M2059"/>
    <mergeCell ref="N2059:O2059"/>
    <mergeCell ref="P2059:S2059"/>
    <mergeCell ref="T2059:U2059"/>
    <mergeCell ref="V2057:X2057"/>
    <mergeCell ref="E2058:K2058"/>
    <mergeCell ref="L2058:M2058"/>
    <mergeCell ref="N2058:O2058"/>
    <mergeCell ref="P2058:S2058"/>
    <mergeCell ref="T2058:U2058"/>
    <mergeCell ref="V2058:X2058"/>
    <mergeCell ref="E2057:K2057"/>
    <mergeCell ref="L2057:M2057"/>
    <mergeCell ref="N2057:O2057"/>
    <mergeCell ref="P2057:S2057"/>
    <mergeCell ref="T2057:U2057"/>
    <mergeCell ref="V2055:X2055"/>
    <mergeCell ref="E2056:K2056"/>
    <mergeCell ref="L2056:M2056"/>
    <mergeCell ref="N2056:O2056"/>
    <mergeCell ref="P2056:S2056"/>
    <mergeCell ref="T2056:U2056"/>
    <mergeCell ref="V2056:X2056"/>
    <mergeCell ref="E2055:K2055"/>
    <mergeCell ref="L2055:M2055"/>
    <mergeCell ref="N2055:O2055"/>
    <mergeCell ref="P2055:S2055"/>
    <mergeCell ref="T2055:U2055"/>
    <mergeCell ref="V2053:X2053"/>
    <mergeCell ref="E2054:K2054"/>
    <mergeCell ref="L2054:M2054"/>
    <mergeCell ref="N2054:O2054"/>
    <mergeCell ref="P2054:S2054"/>
    <mergeCell ref="T2054:U2054"/>
    <mergeCell ref="V2054:X2054"/>
    <mergeCell ref="E2053:K2053"/>
    <mergeCell ref="L2053:M2053"/>
    <mergeCell ref="N2053:O2053"/>
    <mergeCell ref="P2053:S2053"/>
    <mergeCell ref="T2053:U2053"/>
    <mergeCell ref="V2051:X2051"/>
    <mergeCell ref="E2052:K2052"/>
    <mergeCell ref="L2052:M2052"/>
    <mergeCell ref="N2052:O2052"/>
    <mergeCell ref="P2052:S2052"/>
    <mergeCell ref="T2052:U2052"/>
    <mergeCell ref="V2052:X2052"/>
    <mergeCell ref="E2051:K2051"/>
    <mergeCell ref="L2051:M2051"/>
    <mergeCell ref="N2051:O2051"/>
    <mergeCell ref="P2051:S2051"/>
    <mergeCell ref="T2051:U2051"/>
    <mergeCell ref="V2049:X2049"/>
    <mergeCell ref="E2050:K2050"/>
    <mergeCell ref="L2050:M2050"/>
    <mergeCell ref="N2050:O2050"/>
    <mergeCell ref="P2050:S2050"/>
    <mergeCell ref="T2050:U2050"/>
    <mergeCell ref="V2050:X2050"/>
    <mergeCell ref="E2049:K2049"/>
    <mergeCell ref="L2049:M2049"/>
    <mergeCell ref="N2049:O2049"/>
    <mergeCell ref="P2049:S2049"/>
    <mergeCell ref="T2049:U2049"/>
    <mergeCell ref="V2047:X2047"/>
    <mergeCell ref="E2048:K2048"/>
    <mergeCell ref="L2048:M2048"/>
    <mergeCell ref="N2048:O2048"/>
    <mergeCell ref="P2048:S2048"/>
    <mergeCell ref="T2048:U2048"/>
    <mergeCell ref="V2048:X2048"/>
    <mergeCell ref="E2047:K2047"/>
    <mergeCell ref="L2047:M2047"/>
    <mergeCell ref="N2047:O2047"/>
    <mergeCell ref="P2047:S2047"/>
    <mergeCell ref="T2047:U2047"/>
    <mergeCell ref="V2045:X2045"/>
    <mergeCell ref="E2046:K2046"/>
    <mergeCell ref="L2046:M2046"/>
    <mergeCell ref="N2046:O2046"/>
    <mergeCell ref="P2046:S2046"/>
    <mergeCell ref="T2046:U2046"/>
    <mergeCell ref="V2046:X2046"/>
    <mergeCell ref="E2045:K2045"/>
    <mergeCell ref="L2045:M2045"/>
    <mergeCell ref="N2045:O2045"/>
    <mergeCell ref="P2045:S2045"/>
    <mergeCell ref="T2045:U2045"/>
    <mergeCell ref="V2043:X2043"/>
    <mergeCell ref="E2044:K2044"/>
    <mergeCell ref="L2044:M2044"/>
    <mergeCell ref="N2044:O2044"/>
    <mergeCell ref="P2044:S2044"/>
    <mergeCell ref="T2044:U2044"/>
    <mergeCell ref="V2044:X2044"/>
    <mergeCell ref="E2043:K2043"/>
    <mergeCell ref="L2043:M2043"/>
    <mergeCell ref="N2043:O2043"/>
    <mergeCell ref="P2043:S2043"/>
    <mergeCell ref="T2043:U2043"/>
    <mergeCell ref="V2041:X2041"/>
    <mergeCell ref="E2042:K2042"/>
    <mergeCell ref="L2042:M2042"/>
    <mergeCell ref="N2042:O2042"/>
    <mergeCell ref="P2042:S2042"/>
    <mergeCell ref="T2042:U2042"/>
    <mergeCell ref="V2042:X2042"/>
    <mergeCell ref="E2041:K2041"/>
    <mergeCell ref="L2041:M2041"/>
    <mergeCell ref="N2041:O2041"/>
    <mergeCell ref="P2041:S2041"/>
    <mergeCell ref="T2041:U2041"/>
    <mergeCell ref="T2039:X2039"/>
    <mergeCell ref="E2040:K2040"/>
    <mergeCell ref="L2040:M2040"/>
    <mergeCell ref="N2040:O2040"/>
    <mergeCell ref="P2040:S2040"/>
    <mergeCell ref="T2040:U2040"/>
    <mergeCell ref="V2040:X2040"/>
    <mergeCell ref="C2022:G2022"/>
    <mergeCell ref="I2022:J2022"/>
    <mergeCell ref="M2022:N2022"/>
    <mergeCell ref="A2039:D2039"/>
    <mergeCell ref="E2039:M2039"/>
    <mergeCell ref="N2039:S2039"/>
    <mergeCell ref="A2025:X2025"/>
    <mergeCell ref="A2027:X2027"/>
    <mergeCell ref="F2029:R2029"/>
    <mergeCell ref="F2031:F2032"/>
    <mergeCell ref="U2032:X2033"/>
    <mergeCell ref="B2036:C2037"/>
    <mergeCell ref="F2036:I2037"/>
    <mergeCell ref="U2035:W2036"/>
    <mergeCell ref="E2020:M2020"/>
    <mergeCell ref="N2020:S2020"/>
    <mergeCell ref="T2020:U2020"/>
    <mergeCell ref="V2020:X2020"/>
    <mergeCell ref="A1982:X1982"/>
    <mergeCell ref="A1984:X1984"/>
    <mergeCell ref="F1986:R1986"/>
    <mergeCell ref="F1988:F1989"/>
    <mergeCell ref="U1989:X1990"/>
    <mergeCell ref="B1993:C1994"/>
    <mergeCell ref="F1993:I1994"/>
    <mergeCell ref="U1992:W1993"/>
    <mergeCell ref="V2018:X2018"/>
    <mergeCell ref="E2019:K2019"/>
    <mergeCell ref="L2019:M2019"/>
    <mergeCell ref="N2019:O2019"/>
    <mergeCell ref="P2019:S2019"/>
    <mergeCell ref="T2019:U2019"/>
    <mergeCell ref="V2019:X2019"/>
    <mergeCell ref="E2018:K2018"/>
    <mergeCell ref="L2018:M2018"/>
    <mergeCell ref="N2018:O2018"/>
    <mergeCell ref="P2018:S2018"/>
    <mergeCell ref="T2018:U2018"/>
    <mergeCell ref="V2016:X2016"/>
    <mergeCell ref="E2017:K2017"/>
    <mergeCell ref="L2017:M2017"/>
    <mergeCell ref="N2017:O2017"/>
    <mergeCell ref="P2017:S2017"/>
    <mergeCell ref="T2017:U2017"/>
    <mergeCell ref="V2017:X2017"/>
    <mergeCell ref="E2016:K2016"/>
    <mergeCell ref="L2016:M2016"/>
    <mergeCell ref="N2016:O2016"/>
    <mergeCell ref="P2016:S2016"/>
    <mergeCell ref="T2016:U2016"/>
    <mergeCell ref="V2014:X2014"/>
    <mergeCell ref="E2015:K2015"/>
    <mergeCell ref="L2015:M2015"/>
    <mergeCell ref="N2015:O2015"/>
    <mergeCell ref="P2015:S2015"/>
    <mergeCell ref="T2015:U2015"/>
    <mergeCell ref="V2015:X2015"/>
    <mergeCell ref="E2014:K2014"/>
    <mergeCell ref="L2014:M2014"/>
    <mergeCell ref="N2014:O2014"/>
    <mergeCell ref="P2014:S2014"/>
    <mergeCell ref="T2014:U2014"/>
    <mergeCell ref="V2012:X2012"/>
    <mergeCell ref="E2013:K2013"/>
    <mergeCell ref="L2013:M2013"/>
    <mergeCell ref="N2013:O2013"/>
    <mergeCell ref="P2013:S2013"/>
    <mergeCell ref="T2013:U2013"/>
    <mergeCell ref="V2013:X2013"/>
    <mergeCell ref="E2012:K2012"/>
    <mergeCell ref="L2012:M2012"/>
    <mergeCell ref="N2012:O2012"/>
    <mergeCell ref="P2012:S2012"/>
    <mergeCell ref="T2012:U2012"/>
    <mergeCell ref="V2010:X2010"/>
    <mergeCell ref="E2011:K2011"/>
    <mergeCell ref="L2011:M2011"/>
    <mergeCell ref="N2011:O2011"/>
    <mergeCell ref="P2011:S2011"/>
    <mergeCell ref="T2011:U2011"/>
    <mergeCell ref="V2011:X2011"/>
    <mergeCell ref="E2010:K2010"/>
    <mergeCell ref="L2010:M2010"/>
    <mergeCell ref="N2010:O2010"/>
    <mergeCell ref="P2010:S2010"/>
    <mergeCell ref="T2010:U2010"/>
    <mergeCell ref="V2008:X2008"/>
    <mergeCell ref="E2009:K2009"/>
    <mergeCell ref="L2009:M2009"/>
    <mergeCell ref="N2009:O2009"/>
    <mergeCell ref="P2009:S2009"/>
    <mergeCell ref="T2009:U2009"/>
    <mergeCell ref="V2009:X2009"/>
    <mergeCell ref="E2008:K2008"/>
    <mergeCell ref="L2008:M2008"/>
    <mergeCell ref="N2008:O2008"/>
    <mergeCell ref="P2008:S2008"/>
    <mergeCell ref="T2008:U2008"/>
    <mergeCell ref="V2006:X2006"/>
    <mergeCell ref="E2007:K2007"/>
    <mergeCell ref="L2007:M2007"/>
    <mergeCell ref="N2007:O2007"/>
    <mergeCell ref="P2007:S2007"/>
    <mergeCell ref="T2007:U2007"/>
    <mergeCell ref="V2007:X2007"/>
    <mergeCell ref="E2006:K2006"/>
    <mergeCell ref="L2006:M2006"/>
    <mergeCell ref="N2006:O2006"/>
    <mergeCell ref="P2006:S2006"/>
    <mergeCell ref="T2006:U2006"/>
    <mergeCell ref="V2004:X2004"/>
    <mergeCell ref="E2005:K2005"/>
    <mergeCell ref="L2005:M2005"/>
    <mergeCell ref="N2005:O2005"/>
    <mergeCell ref="P2005:S2005"/>
    <mergeCell ref="T2005:U2005"/>
    <mergeCell ref="V2005:X2005"/>
    <mergeCell ref="E2004:K2004"/>
    <mergeCell ref="L2004:M2004"/>
    <mergeCell ref="N2004:O2004"/>
    <mergeCell ref="P2004:S2004"/>
    <mergeCell ref="T2004:U2004"/>
    <mergeCell ref="V2002:X2002"/>
    <mergeCell ref="E2003:K2003"/>
    <mergeCell ref="L2003:M2003"/>
    <mergeCell ref="N2003:O2003"/>
    <mergeCell ref="P2003:S2003"/>
    <mergeCell ref="T2003:U2003"/>
    <mergeCell ref="V2003:X2003"/>
    <mergeCell ref="E2002:K2002"/>
    <mergeCell ref="L2002:M2002"/>
    <mergeCell ref="N2002:O2002"/>
    <mergeCell ref="P2002:S2002"/>
    <mergeCell ref="T2002:U2002"/>
    <mergeCell ref="V2000:X2000"/>
    <mergeCell ref="E2001:K2001"/>
    <mergeCell ref="L2001:M2001"/>
    <mergeCell ref="N2001:O2001"/>
    <mergeCell ref="P2001:S2001"/>
    <mergeCell ref="T2001:U2001"/>
    <mergeCell ref="V2001:X2001"/>
    <mergeCell ref="E2000:K2000"/>
    <mergeCell ref="L2000:M2000"/>
    <mergeCell ref="N2000:O2000"/>
    <mergeCell ref="P2000:S2000"/>
    <mergeCell ref="T2000:U2000"/>
    <mergeCell ref="V1998:X1998"/>
    <mergeCell ref="E1999:K1999"/>
    <mergeCell ref="L1999:M1999"/>
    <mergeCell ref="N1999:O1999"/>
    <mergeCell ref="P1999:S1999"/>
    <mergeCell ref="T1999:U1999"/>
    <mergeCell ref="V1999:X1999"/>
    <mergeCell ref="E1998:K1998"/>
    <mergeCell ref="L1998:M1998"/>
    <mergeCell ref="N1998:O1998"/>
    <mergeCell ref="P1998:S1998"/>
    <mergeCell ref="T1998:U1998"/>
    <mergeCell ref="T1996:X1996"/>
    <mergeCell ref="E1997:K1997"/>
    <mergeCell ref="L1997:M1997"/>
    <mergeCell ref="N1997:O1997"/>
    <mergeCell ref="P1997:S1997"/>
    <mergeCell ref="T1997:U1997"/>
    <mergeCell ref="V1997:X1997"/>
    <mergeCell ref="C1979:G1979"/>
    <mergeCell ref="I1979:J1979"/>
    <mergeCell ref="M1979:N1979"/>
    <mergeCell ref="A1996:D1996"/>
    <mergeCell ref="E1996:M1996"/>
    <mergeCell ref="N1996:S1996"/>
    <mergeCell ref="E1977:M1977"/>
    <mergeCell ref="N1977:S1977"/>
    <mergeCell ref="T1977:U1977"/>
    <mergeCell ref="V1977:X1977"/>
    <mergeCell ref="A1941:X1941"/>
    <mergeCell ref="A1943:X1943"/>
    <mergeCell ref="F1945:R1945"/>
    <mergeCell ref="F1947:F1948"/>
    <mergeCell ref="U1948:X1949"/>
    <mergeCell ref="B1952:C1953"/>
    <mergeCell ref="F1952:I1953"/>
    <mergeCell ref="U1951:W1952"/>
    <mergeCell ref="V1975:X1975"/>
    <mergeCell ref="E1976:K1976"/>
    <mergeCell ref="L1976:M1976"/>
    <mergeCell ref="N1976:O1976"/>
    <mergeCell ref="P1976:S1976"/>
    <mergeCell ref="T1976:U1976"/>
    <mergeCell ref="V1976:X1976"/>
    <mergeCell ref="E1975:K1975"/>
    <mergeCell ref="L1975:M1975"/>
    <mergeCell ref="N1975:O1975"/>
    <mergeCell ref="P1975:S1975"/>
    <mergeCell ref="T1975:U1975"/>
    <mergeCell ref="V1973:X1973"/>
    <mergeCell ref="E1974:K1974"/>
    <mergeCell ref="L1974:M1974"/>
    <mergeCell ref="N1974:O1974"/>
    <mergeCell ref="P1974:S1974"/>
    <mergeCell ref="T1974:U1974"/>
    <mergeCell ref="V1974:X1974"/>
    <mergeCell ref="E1973:K1973"/>
    <mergeCell ref="L1973:M1973"/>
    <mergeCell ref="N1973:O1973"/>
    <mergeCell ref="P1973:S1973"/>
    <mergeCell ref="T1973:U1973"/>
    <mergeCell ref="V1971:X1971"/>
    <mergeCell ref="E1972:K1972"/>
    <mergeCell ref="L1972:M1972"/>
    <mergeCell ref="N1972:O1972"/>
    <mergeCell ref="P1972:S1972"/>
    <mergeCell ref="T1972:U1972"/>
    <mergeCell ref="V1972:X1972"/>
    <mergeCell ref="E1971:K1971"/>
    <mergeCell ref="L1971:M1971"/>
    <mergeCell ref="N1971:O1971"/>
    <mergeCell ref="P1971:S1971"/>
    <mergeCell ref="T1971:U1971"/>
    <mergeCell ref="V1969:X1969"/>
    <mergeCell ref="E1970:K1970"/>
    <mergeCell ref="L1970:M1970"/>
    <mergeCell ref="N1970:O1970"/>
    <mergeCell ref="P1970:S1970"/>
    <mergeCell ref="T1970:U1970"/>
    <mergeCell ref="V1970:X1970"/>
    <mergeCell ref="E1969:K1969"/>
    <mergeCell ref="L1969:M1969"/>
    <mergeCell ref="N1969:O1969"/>
    <mergeCell ref="P1969:S1969"/>
    <mergeCell ref="T1969:U1969"/>
    <mergeCell ref="V1967:X1967"/>
    <mergeCell ref="E1968:K1968"/>
    <mergeCell ref="L1968:M1968"/>
    <mergeCell ref="N1968:O1968"/>
    <mergeCell ref="P1968:S1968"/>
    <mergeCell ref="T1968:U1968"/>
    <mergeCell ref="V1968:X1968"/>
    <mergeCell ref="E1967:K1967"/>
    <mergeCell ref="L1967:M1967"/>
    <mergeCell ref="N1967:O1967"/>
    <mergeCell ref="P1967:S1967"/>
    <mergeCell ref="T1967:U1967"/>
    <mergeCell ref="V1965:X1965"/>
    <mergeCell ref="E1966:K1966"/>
    <mergeCell ref="L1966:M1966"/>
    <mergeCell ref="N1966:O1966"/>
    <mergeCell ref="P1966:S1966"/>
    <mergeCell ref="T1966:U1966"/>
    <mergeCell ref="V1966:X1966"/>
    <mergeCell ref="E1965:K1965"/>
    <mergeCell ref="L1965:M1965"/>
    <mergeCell ref="N1965:O1965"/>
    <mergeCell ref="P1965:S1965"/>
    <mergeCell ref="T1965:U1965"/>
    <mergeCell ref="V1963:X1963"/>
    <mergeCell ref="E1964:K1964"/>
    <mergeCell ref="L1964:M1964"/>
    <mergeCell ref="N1964:O1964"/>
    <mergeCell ref="P1964:S1964"/>
    <mergeCell ref="T1964:U1964"/>
    <mergeCell ref="V1964:X1964"/>
    <mergeCell ref="E1963:K1963"/>
    <mergeCell ref="L1963:M1963"/>
    <mergeCell ref="N1963:O1963"/>
    <mergeCell ref="P1963:S1963"/>
    <mergeCell ref="T1963:U1963"/>
    <mergeCell ref="V1961:X1961"/>
    <mergeCell ref="E1962:K1962"/>
    <mergeCell ref="L1962:M1962"/>
    <mergeCell ref="N1962:O1962"/>
    <mergeCell ref="P1962:S1962"/>
    <mergeCell ref="T1962:U1962"/>
    <mergeCell ref="V1962:X1962"/>
    <mergeCell ref="E1961:K1961"/>
    <mergeCell ref="L1961:M1961"/>
    <mergeCell ref="N1961:O1961"/>
    <mergeCell ref="P1961:S1961"/>
    <mergeCell ref="T1961:U1961"/>
    <mergeCell ref="V1959:X1959"/>
    <mergeCell ref="E1960:K1960"/>
    <mergeCell ref="L1960:M1960"/>
    <mergeCell ref="N1960:O1960"/>
    <mergeCell ref="P1960:S1960"/>
    <mergeCell ref="T1960:U1960"/>
    <mergeCell ref="V1960:X1960"/>
    <mergeCell ref="E1959:K1959"/>
    <mergeCell ref="L1959:M1959"/>
    <mergeCell ref="N1959:O1959"/>
    <mergeCell ref="P1959:S1959"/>
    <mergeCell ref="T1959:U1959"/>
    <mergeCell ref="V1957:X1957"/>
    <mergeCell ref="E1958:K1958"/>
    <mergeCell ref="L1958:M1958"/>
    <mergeCell ref="N1958:O1958"/>
    <mergeCell ref="P1958:S1958"/>
    <mergeCell ref="T1958:U1958"/>
    <mergeCell ref="V1958:X1958"/>
    <mergeCell ref="E1957:K1957"/>
    <mergeCell ref="L1957:M1957"/>
    <mergeCell ref="N1957:O1957"/>
    <mergeCell ref="P1957:S1957"/>
    <mergeCell ref="T1957:U1957"/>
    <mergeCell ref="T1955:X1955"/>
    <mergeCell ref="E1956:K1956"/>
    <mergeCell ref="L1956:M1956"/>
    <mergeCell ref="N1956:O1956"/>
    <mergeCell ref="P1956:S1956"/>
    <mergeCell ref="T1956:U1956"/>
    <mergeCell ref="V1956:X1956"/>
    <mergeCell ref="C1938:G1938"/>
    <mergeCell ref="I1938:J1938"/>
    <mergeCell ref="M1938:N1938"/>
    <mergeCell ref="A1955:D1955"/>
    <mergeCell ref="E1955:M1955"/>
    <mergeCell ref="N1955:S1955"/>
    <mergeCell ref="V1935:X1935"/>
    <mergeCell ref="E1936:M1936"/>
    <mergeCell ref="N1936:S1936"/>
    <mergeCell ref="T1936:U1936"/>
    <mergeCell ref="V1936:X1936"/>
    <mergeCell ref="E1935:K1935"/>
    <mergeCell ref="L1935:M1935"/>
    <mergeCell ref="N1935:O1935"/>
    <mergeCell ref="P1935:S1935"/>
    <mergeCell ref="T1935:U1935"/>
    <mergeCell ref="V1933:X1933"/>
    <mergeCell ref="E1934:K1934"/>
    <mergeCell ref="L1934:M1934"/>
    <mergeCell ref="N1934:O1934"/>
    <mergeCell ref="P1934:S1934"/>
    <mergeCell ref="T1934:U1934"/>
    <mergeCell ref="V1934:X1934"/>
    <mergeCell ref="E1933:K1933"/>
    <mergeCell ref="L1933:M1933"/>
    <mergeCell ref="N1933:O1933"/>
    <mergeCell ref="P1933:S1933"/>
    <mergeCell ref="T1933:U1933"/>
    <mergeCell ref="V1931:X1931"/>
    <mergeCell ref="E1932:K1932"/>
    <mergeCell ref="L1932:M1932"/>
    <mergeCell ref="N1932:O1932"/>
    <mergeCell ref="P1932:S1932"/>
    <mergeCell ref="T1932:U1932"/>
    <mergeCell ref="V1932:X1932"/>
    <mergeCell ref="E1931:K1931"/>
    <mergeCell ref="L1931:M1931"/>
    <mergeCell ref="N1931:O1931"/>
    <mergeCell ref="P1931:S1931"/>
    <mergeCell ref="T1931:U1931"/>
    <mergeCell ref="V1929:X1929"/>
    <mergeCell ref="E1930:K1930"/>
    <mergeCell ref="L1930:M1930"/>
    <mergeCell ref="N1930:O1930"/>
    <mergeCell ref="P1930:S1930"/>
    <mergeCell ref="T1930:U1930"/>
    <mergeCell ref="V1930:X1930"/>
    <mergeCell ref="E1929:K1929"/>
    <mergeCell ref="L1929:M1929"/>
    <mergeCell ref="N1929:O1929"/>
    <mergeCell ref="P1929:S1929"/>
    <mergeCell ref="T1929:U1929"/>
    <mergeCell ref="V1927:X1927"/>
    <mergeCell ref="E1928:K1928"/>
    <mergeCell ref="L1928:M1928"/>
    <mergeCell ref="N1928:O1928"/>
    <mergeCell ref="P1928:S1928"/>
    <mergeCell ref="T1928:U1928"/>
    <mergeCell ref="V1928:X1928"/>
    <mergeCell ref="E1927:K1927"/>
    <mergeCell ref="L1927:M1927"/>
    <mergeCell ref="N1927:O1927"/>
    <mergeCell ref="P1927:S1927"/>
    <mergeCell ref="T1927:U1927"/>
    <mergeCell ref="V1925:X1925"/>
    <mergeCell ref="E1926:K1926"/>
    <mergeCell ref="L1926:M1926"/>
    <mergeCell ref="N1926:O1926"/>
    <mergeCell ref="P1926:S1926"/>
    <mergeCell ref="T1926:U1926"/>
    <mergeCell ref="V1926:X1926"/>
    <mergeCell ref="E1925:K1925"/>
    <mergeCell ref="L1925:M1925"/>
    <mergeCell ref="N1925:O1925"/>
    <mergeCell ref="P1925:S1925"/>
    <mergeCell ref="T1925:U1925"/>
    <mergeCell ref="V1923:X1923"/>
    <mergeCell ref="E1924:K1924"/>
    <mergeCell ref="L1924:M1924"/>
    <mergeCell ref="N1924:O1924"/>
    <mergeCell ref="P1924:S1924"/>
    <mergeCell ref="T1924:U1924"/>
    <mergeCell ref="V1924:X1924"/>
    <mergeCell ref="E1923:K1923"/>
    <mergeCell ref="L1923:M1923"/>
    <mergeCell ref="N1923:O1923"/>
    <mergeCell ref="P1923:S1923"/>
    <mergeCell ref="T1923:U1923"/>
    <mergeCell ref="V1921:X1921"/>
    <mergeCell ref="E1922:K1922"/>
    <mergeCell ref="L1922:M1922"/>
    <mergeCell ref="N1922:O1922"/>
    <mergeCell ref="P1922:S1922"/>
    <mergeCell ref="T1922:U1922"/>
    <mergeCell ref="V1922:X1922"/>
    <mergeCell ref="E1921:K1921"/>
    <mergeCell ref="L1921:M1921"/>
    <mergeCell ref="N1921:O1921"/>
    <mergeCell ref="P1921:S1921"/>
    <mergeCell ref="T1921:U1921"/>
    <mergeCell ref="V1919:X1919"/>
    <mergeCell ref="E1920:K1920"/>
    <mergeCell ref="L1920:M1920"/>
    <mergeCell ref="N1920:O1920"/>
    <mergeCell ref="P1920:S1920"/>
    <mergeCell ref="T1920:U1920"/>
    <mergeCell ref="V1920:X1920"/>
    <mergeCell ref="E1919:K1919"/>
    <mergeCell ref="L1919:M1919"/>
    <mergeCell ref="N1919:O1919"/>
    <mergeCell ref="P1919:S1919"/>
    <mergeCell ref="T1919:U1919"/>
    <mergeCell ref="V1917:X1917"/>
    <mergeCell ref="E1918:K1918"/>
    <mergeCell ref="L1918:M1918"/>
    <mergeCell ref="N1918:O1918"/>
    <mergeCell ref="P1918:S1918"/>
    <mergeCell ref="T1918:U1918"/>
    <mergeCell ref="V1918:X1918"/>
    <mergeCell ref="E1917:K1917"/>
    <mergeCell ref="L1917:M1917"/>
    <mergeCell ref="N1917:O1917"/>
    <mergeCell ref="P1917:S1917"/>
    <mergeCell ref="T1917:U1917"/>
    <mergeCell ref="V1915:X1915"/>
    <mergeCell ref="E1916:K1916"/>
    <mergeCell ref="L1916:M1916"/>
    <mergeCell ref="N1916:O1916"/>
    <mergeCell ref="P1916:S1916"/>
    <mergeCell ref="T1916:U1916"/>
    <mergeCell ref="V1916:X1916"/>
    <mergeCell ref="E1915:K1915"/>
    <mergeCell ref="L1915:M1915"/>
    <mergeCell ref="N1915:O1915"/>
    <mergeCell ref="P1915:S1915"/>
    <mergeCell ref="T1915:U1915"/>
    <mergeCell ref="T1913:X1913"/>
    <mergeCell ref="E1914:K1914"/>
    <mergeCell ref="L1914:M1914"/>
    <mergeCell ref="N1914:O1914"/>
    <mergeCell ref="P1914:S1914"/>
    <mergeCell ref="T1914:U1914"/>
    <mergeCell ref="V1914:X1914"/>
    <mergeCell ref="C1896:G1896"/>
    <mergeCell ref="I1896:J1896"/>
    <mergeCell ref="M1896:N1896"/>
    <mergeCell ref="A1913:D1913"/>
    <mergeCell ref="E1913:M1913"/>
    <mergeCell ref="N1913:S1913"/>
    <mergeCell ref="A1899:X1899"/>
    <mergeCell ref="A1901:X1901"/>
    <mergeCell ref="F1903:R1903"/>
    <mergeCell ref="F1905:F1906"/>
    <mergeCell ref="U1906:X1907"/>
    <mergeCell ref="B1910:C1911"/>
    <mergeCell ref="F1910:I1911"/>
    <mergeCell ref="U1909:W1910"/>
    <mergeCell ref="V1893:X1893"/>
    <mergeCell ref="E1894:M1894"/>
    <mergeCell ref="N1894:S1894"/>
    <mergeCell ref="T1894:U1894"/>
    <mergeCell ref="V1894:X1894"/>
    <mergeCell ref="E1893:K1893"/>
    <mergeCell ref="L1893:M1893"/>
    <mergeCell ref="N1893:O1893"/>
    <mergeCell ref="P1893:S1893"/>
    <mergeCell ref="T1893:U1893"/>
    <mergeCell ref="V1891:X1891"/>
    <mergeCell ref="E1892:K1892"/>
    <mergeCell ref="L1892:M1892"/>
    <mergeCell ref="N1892:O1892"/>
    <mergeCell ref="P1892:S1892"/>
    <mergeCell ref="T1892:U1892"/>
    <mergeCell ref="V1892:X1892"/>
    <mergeCell ref="E1891:K1891"/>
    <mergeCell ref="L1891:M1891"/>
    <mergeCell ref="N1891:O1891"/>
    <mergeCell ref="P1891:S1891"/>
    <mergeCell ref="T1891:U1891"/>
    <mergeCell ref="V1889:X1889"/>
    <mergeCell ref="E1890:K1890"/>
    <mergeCell ref="L1890:M1890"/>
    <mergeCell ref="N1890:O1890"/>
    <mergeCell ref="P1890:S1890"/>
    <mergeCell ref="T1890:U1890"/>
    <mergeCell ref="V1890:X1890"/>
    <mergeCell ref="E1889:K1889"/>
    <mergeCell ref="L1889:M1889"/>
    <mergeCell ref="N1889:O1889"/>
    <mergeCell ref="P1889:S1889"/>
    <mergeCell ref="T1889:U1889"/>
    <mergeCell ref="V1887:X1887"/>
    <mergeCell ref="E1888:K1888"/>
    <mergeCell ref="L1888:M1888"/>
    <mergeCell ref="N1888:O1888"/>
    <mergeCell ref="P1888:S1888"/>
    <mergeCell ref="T1888:U1888"/>
    <mergeCell ref="V1888:X1888"/>
    <mergeCell ref="E1887:K1887"/>
    <mergeCell ref="L1887:M1887"/>
    <mergeCell ref="N1887:O1887"/>
    <mergeCell ref="P1887:S1887"/>
    <mergeCell ref="T1887:U1887"/>
    <mergeCell ref="V1885:X1885"/>
    <mergeCell ref="E1886:K1886"/>
    <mergeCell ref="L1886:M1886"/>
    <mergeCell ref="N1886:O1886"/>
    <mergeCell ref="P1886:S1886"/>
    <mergeCell ref="T1886:U1886"/>
    <mergeCell ref="V1886:X1886"/>
    <mergeCell ref="E1885:K1885"/>
    <mergeCell ref="L1885:M1885"/>
    <mergeCell ref="N1885:O1885"/>
    <mergeCell ref="P1885:S1885"/>
    <mergeCell ref="T1885:U1885"/>
    <mergeCell ref="V1883:X1883"/>
    <mergeCell ref="E1884:K1884"/>
    <mergeCell ref="L1884:M1884"/>
    <mergeCell ref="N1884:O1884"/>
    <mergeCell ref="P1884:S1884"/>
    <mergeCell ref="T1884:U1884"/>
    <mergeCell ref="V1884:X1884"/>
    <mergeCell ref="E1883:K1883"/>
    <mergeCell ref="L1883:M1883"/>
    <mergeCell ref="N1883:O1883"/>
    <mergeCell ref="P1883:S1883"/>
    <mergeCell ref="T1883:U1883"/>
    <mergeCell ref="V1881:X1881"/>
    <mergeCell ref="E1882:K1882"/>
    <mergeCell ref="L1882:M1882"/>
    <mergeCell ref="N1882:O1882"/>
    <mergeCell ref="P1882:S1882"/>
    <mergeCell ref="T1882:U1882"/>
    <mergeCell ref="V1882:X1882"/>
    <mergeCell ref="E1881:K1881"/>
    <mergeCell ref="L1881:M1881"/>
    <mergeCell ref="N1881:O1881"/>
    <mergeCell ref="P1881:S1881"/>
    <mergeCell ref="T1881:U1881"/>
    <mergeCell ref="V1879:X1879"/>
    <mergeCell ref="E1880:K1880"/>
    <mergeCell ref="L1880:M1880"/>
    <mergeCell ref="N1880:O1880"/>
    <mergeCell ref="P1880:S1880"/>
    <mergeCell ref="T1880:U1880"/>
    <mergeCell ref="V1880:X1880"/>
    <mergeCell ref="E1879:K1879"/>
    <mergeCell ref="L1879:M1879"/>
    <mergeCell ref="N1879:O1879"/>
    <mergeCell ref="P1879:S1879"/>
    <mergeCell ref="T1879:U1879"/>
    <mergeCell ref="V1877:X1877"/>
    <mergeCell ref="E1878:K1878"/>
    <mergeCell ref="L1878:M1878"/>
    <mergeCell ref="N1878:O1878"/>
    <mergeCell ref="P1878:S1878"/>
    <mergeCell ref="T1878:U1878"/>
    <mergeCell ref="V1878:X1878"/>
    <mergeCell ref="E1877:K1877"/>
    <mergeCell ref="L1877:M1877"/>
    <mergeCell ref="N1877:O1877"/>
    <mergeCell ref="P1877:S1877"/>
    <mergeCell ref="T1877:U1877"/>
    <mergeCell ref="V1875:X1875"/>
    <mergeCell ref="E1876:K1876"/>
    <mergeCell ref="L1876:M1876"/>
    <mergeCell ref="N1876:O1876"/>
    <mergeCell ref="P1876:S1876"/>
    <mergeCell ref="T1876:U1876"/>
    <mergeCell ref="V1876:X1876"/>
    <mergeCell ref="E1875:K1875"/>
    <mergeCell ref="L1875:M1875"/>
    <mergeCell ref="N1875:O1875"/>
    <mergeCell ref="P1875:S1875"/>
    <mergeCell ref="T1875:U1875"/>
    <mergeCell ref="V1873:X1873"/>
    <mergeCell ref="E1874:K1874"/>
    <mergeCell ref="L1874:M1874"/>
    <mergeCell ref="N1874:O1874"/>
    <mergeCell ref="P1874:S1874"/>
    <mergeCell ref="T1874:U1874"/>
    <mergeCell ref="V1874:X1874"/>
    <mergeCell ref="E1873:K1873"/>
    <mergeCell ref="L1873:M1873"/>
    <mergeCell ref="N1873:O1873"/>
    <mergeCell ref="P1873:S1873"/>
    <mergeCell ref="T1873:U1873"/>
    <mergeCell ref="T1871:X1871"/>
    <mergeCell ref="E1872:K1872"/>
    <mergeCell ref="L1872:M1872"/>
    <mergeCell ref="N1872:O1872"/>
    <mergeCell ref="P1872:S1872"/>
    <mergeCell ref="T1872:U1872"/>
    <mergeCell ref="V1872:X1872"/>
    <mergeCell ref="C1854:G1854"/>
    <mergeCell ref="I1854:J1854"/>
    <mergeCell ref="M1854:N1854"/>
    <mergeCell ref="A1871:D1871"/>
    <mergeCell ref="E1871:M1871"/>
    <mergeCell ref="N1871:S1871"/>
    <mergeCell ref="A1857:X1857"/>
    <mergeCell ref="A1859:X1859"/>
    <mergeCell ref="F1861:R1861"/>
    <mergeCell ref="F1863:F1864"/>
    <mergeCell ref="U1864:X1865"/>
    <mergeCell ref="B1868:C1869"/>
    <mergeCell ref="F1868:I1869"/>
    <mergeCell ref="U1867:W1868"/>
    <mergeCell ref="V1851:X1851"/>
    <mergeCell ref="E1852:M1852"/>
    <mergeCell ref="N1852:S1852"/>
    <mergeCell ref="T1852:U1852"/>
    <mergeCell ref="V1852:X1852"/>
    <mergeCell ref="E1851:K1851"/>
    <mergeCell ref="L1851:M1851"/>
    <mergeCell ref="N1851:O1851"/>
    <mergeCell ref="P1851:S1851"/>
    <mergeCell ref="T1851:U1851"/>
    <mergeCell ref="V1849:X1849"/>
    <mergeCell ref="E1850:K1850"/>
    <mergeCell ref="L1850:M1850"/>
    <mergeCell ref="N1850:O1850"/>
    <mergeCell ref="P1850:S1850"/>
    <mergeCell ref="T1850:U1850"/>
    <mergeCell ref="V1850:X1850"/>
    <mergeCell ref="E1849:K1849"/>
    <mergeCell ref="L1849:M1849"/>
    <mergeCell ref="N1849:O1849"/>
    <mergeCell ref="P1849:S1849"/>
    <mergeCell ref="T1849:U1849"/>
    <mergeCell ref="V1847:X1847"/>
    <mergeCell ref="E1848:K1848"/>
    <mergeCell ref="L1848:M1848"/>
    <mergeCell ref="N1848:O1848"/>
    <mergeCell ref="P1848:S1848"/>
    <mergeCell ref="T1848:U1848"/>
    <mergeCell ref="V1848:X1848"/>
    <mergeCell ref="E1847:K1847"/>
    <mergeCell ref="L1847:M1847"/>
    <mergeCell ref="N1847:O1847"/>
    <mergeCell ref="P1847:S1847"/>
    <mergeCell ref="T1847:U1847"/>
    <mergeCell ref="V1845:X1845"/>
    <mergeCell ref="E1846:K1846"/>
    <mergeCell ref="L1846:M1846"/>
    <mergeCell ref="N1846:O1846"/>
    <mergeCell ref="P1846:S1846"/>
    <mergeCell ref="T1846:U1846"/>
    <mergeCell ref="V1846:X1846"/>
    <mergeCell ref="E1845:K1845"/>
    <mergeCell ref="L1845:M1845"/>
    <mergeCell ref="N1845:O1845"/>
    <mergeCell ref="P1845:S1845"/>
    <mergeCell ref="T1845:U1845"/>
    <mergeCell ref="V1843:X1843"/>
    <mergeCell ref="E1844:K1844"/>
    <mergeCell ref="L1844:M1844"/>
    <mergeCell ref="N1844:O1844"/>
    <mergeCell ref="P1844:S1844"/>
    <mergeCell ref="T1844:U1844"/>
    <mergeCell ref="V1844:X1844"/>
    <mergeCell ref="E1843:K1843"/>
    <mergeCell ref="L1843:M1843"/>
    <mergeCell ref="N1843:O1843"/>
    <mergeCell ref="P1843:S1843"/>
    <mergeCell ref="T1843:U1843"/>
    <mergeCell ref="V1841:X1841"/>
    <mergeCell ref="E1842:K1842"/>
    <mergeCell ref="L1842:M1842"/>
    <mergeCell ref="N1842:O1842"/>
    <mergeCell ref="P1842:S1842"/>
    <mergeCell ref="T1842:U1842"/>
    <mergeCell ref="V1842:X1842"/>
    <mergeCell ref="E1841:K1841"/>
    <mergeCell ref="L1841:M1841"/>
    <mergeCell ref="N1841:O1841"/>
    <mergeCell ref="P1841:S1841"/>
    <mergeCell ref="T1841:U1841"/>
    <mergeCell ref="V1839:X1839"/>
    <mergeCell ref="E1840:K1840"/>
    <mergeCell ref="L1840:M1840"/>
    <mergeCell ref="N1840:O1840"/>
    <mergeCell ref="P1840:S1840"/>
    <mergeCell ref="T1840:U1840"/>
    <mergeCell ref="V1840:X1840"/>
    <mergeCell ref="E1839:K1839"/>
    <mergeCell ref="L1839:M1839"/>
    <mergeCell ref="N1839:O1839"/>
    <mergeCell ref="P1839:S1839"/>
    <mergeCell ref="T1839:U1839"/>
    <mergeCell ref="V1837:X1837"/>
    <mergeCell ref="E1838:K1838"/>
    <mergeCell ref="L1838:M1838"/>
    <mergeCell ref="N1838:O1838"/>
    <mergeCell ref="P1838:S1838"/>
    <mergeCell ref="T1838:U1838"/>
    <mergeCell ref="V1838:X1838"/>
    <mergeCell ref="E1837:K1837"/>
    <mergeCell ref="L1837:M1837"/>
    <mergeCell ref="N1837:O1837"/>
    <mergeCell ref="P1837:S1837"/>
    <mergeCell ref="T1837:U1837"/>
    <mergeCell ref="V1835:X1835"/>
    <mergeCell ref="E1836:K1836"/>
    <mergeCell ref="L1836:M1836"/>
    <mergeCell ref="N1836:O1836"/>
    <mergeCell ref="P1836:S1836"/>
    <mergeCell ref="T1836:U1836"/>
    <mergeCell ref="V1836:X1836"/>
    <mergeCell ref="E1835:K1835"/>
    <mergeCell ref="L1835:M1835"/>
    <mergeCell ref="N1835:O1835"/>
    <mergeCell ref="P1835:S1835"/>
    <mergeCell ref="T1835:U1835"/>
    <mergeCell ref="V1833:X1833"/>
    <mergeCell ref="E1834:K1834"/>
    <mergeCell ref="L1834:M1834"/>
    <mergeCell ref="N1834:O1834"/>
    <mergeCell ref="P1834:S1834"/>
    <mergeCell ref="T1834:U1834"/>
    <mergeCell ref="V1834:X1834"/>
    <mergeCell ref="E1833:K1833"/>
    <mergeCell ref="L1833:M1833"/>
    <mergeCell ref="N1833:O1833"/>
    <mergeCell ref="P1833:S1833"/>
    <mergeCell ref="T1833:U1833"/>
    <mergeCell ref="V1831:X1831"/>
    <mergeCell ref="E1832:K1832"/>
    <mergeCell ref="L1832:M1832"/>
    <mergeCell ref="N1832:O1832"/>
    <mergeCell ref="P1832:S1832"/>
    <mergeCell ref="T1832:U1832"/>
    <mergeCell ref="V1832:X1832"/>
    <mergeCell ref="E1831:K1831"/>
    <mergeCell ref="L1831:M1831"/>
    <mergeCell ref="N1831:O1831"/>
    <mergeCell ref="P1831:S1831"/>
    <mergeCell ref="T1831:U1831"/>
    <mergeCell ref="T1829:X1829"/>
    <mergeCell ref="E1830:K1830"/>
    <mergeCell ref="L1830:M1830"/>
    <mergeCell ref="N1830:O1830"/>
    <mergeCell ref="P1830:S1830"/>
    <mergeCell ref="T1830:U1830"/>
    <mergeCell ref="V1830:X1830"/>
    <mergeCell ref="C1812:G1812"/>
    <mergeCell ref="I1812:J1812"/>
    <mergeCell ref="M1812:N1812"/>
    <mergeCell ref="A1829:D1829"/>
    <mergeCell ref="E1829:M1829"/>
    <mergeCell ref="N1829:S1829"/>
    <mergeCell ref="A1815:X1815"/>
    <mergeCell ref="A1817:X1817"/>
    <mergeCell ref="F1819:R1819"/>
    <mergeCell ref="F1821:F1822"/>
    <mergeCell ref="U1822:X1823"/>
    <mergeCell ref="B1826:C1827"/>
    <mergeCell ref="F1826:I1827"/>
    <mergeCell ref="U1825:W1826"/>
    <mergeCell ref="V1809:X1809"/>
    <mergeCell ref="E1810:M1810"/>
    <mergeCell ref="N1810:S1810"/>
    <mergeCell ref="T1810:U1810"/>
    <mergeCell ref="V1810:X1810"/>
    <mergeCell ref="E1809:K1809"/>
    <mergeCell ref="L1809:M1809"/>
    <mergeCell ref="N1809:O1809"/>
    <mergeCell ref="P1809:S1809"/>
    <mergeCell ref="T1809:U1809"/>
    <mergeCell ref="V1807:X1807"/>
    <mergeCell ref="E1808:K1808"/>
    <mergeCell ref="L1808:M1808"/>
    <mergeCell ref="N1808:O1808"/>
    <mergeCell ref="P1808:S1808"/>
    <mergeCell ref="T1808:U1808"/>
    <mergeCell ref="V1808:X1808"/>
    <mergeCell ref="E1807:K1807"/>
    <mergeCell ref="L1807:M1807"/>
    <mergeCell ref="N1807:O1807"/>
    <mergeCell ref="P1807:S1807"/>
    <mergeCell ref="T1807:U1807"/>
    <mergeCell ref="V1805:X1805"/>
    <mergeCell ref="E1806:K1806"/>
    <mergeCell ref="L1806:M1806"/>
    <mergeCell ref="N1806:O1806"/>
    <mergeCell ref="P1806:S1806"/>
    <mergeCell ref="T1806:U1806"/>
    <mergeCell ref="V1806:X1806"/>
    <mergeCell ref="E1805:K1805"/>
    <mergeCell ref="L1805:M1805"/>
    <mergeCell ref="N1805:O1805"/>
    <mergeCell ref="P1805:S1805"/>
    <mergeCell ref="T1805:U1805"/>
    <mergeCell ref="V1803:X1803"/>
    <mergeCell ref="E1804:K1804"/>
    <mergeCell ref="L1804:M1804"/>
    <mergeCell ref="N1804:O1804"/>
    <mergeCell ref="P1804:S1804"/>
    <mergeCell ref="T1804:U1804"/>
    <mergeCell ref="V1804:X1804"/>
    <mergeCell ref="E1803:K1803"/>
    <mergeCell ref="L1803:M1803"/>
    <mergeCell ref="N1803:O1803"/>
    <mergeCell ref="P1803:S1803"/>
    <mergeCell ref="T1803:U1803"/>
    <mergeCell ref="V1801:X1801"/>
    <mergeCell ref="E1802:K1802"/>
    <mergeCell ref="L1802:M1802"/>
    <mergeCell ref="N1802:O1802"/>
    <mergeCell ref="P1802:S1802"/>
    <mergeCell ref="T1802:U1802"/>
    <mergeCell ref="V1802:X1802"/>
    <mergeCell ref="E1801:K1801"/>
    <mergeCell ref="L1801:M1801"/>
    <mergeCell ref="N1801:O1801"/>
    <mergeCell ref="P1801:S1801"/>
    <mergeCell ref="T1801:U1801"/>
    <mergeCell ref="V1799:X1799"/>
    <mergeCell ref="E1800:K1800"/>
    <mergeCell ref="L1800:M1800"/>
    <mergeCell ref="N1800:O1800"/>
    <mergeCell ref="P1800:S1800"/>
    <mergeCell ref="T1800:U1800"/>
    <mergeCell ref="V1800:X1800"/>
    <mergeCell ref="E1799:K1799"/>
    <mergeCell ref="L1799:M1799"/>
    <mergeCell ref="N1799:O1799"/>
    <mergeCell ref="P1799:S1799"/>
    <mergeCell ref="T1799:U1799"/>
    <mergeCell ref="V1797:X1797"/>
    <mergeCell ref="E1798:K1798"/>
    <mergeCell ref="L1798:M1798"/>
    <mergeCell ref="N1798:O1798"/>
    <mergeCell ref="P1798:S1798"/>
    <mergeCell ref="T1798:U1798"/>
    <mergeCell ref="V1798:X1798"/>
    <mergeCell ref="E1797:K1797"/>
    <mergeCell ref="L1797:M1797"/>
    <mergeCell ref="N1797:O1797"/>
    <mergeCell ref="P1797:S1797"/>
    <mergeCell ref="T1797:U1797"/>
    <mergeCell ref="V1795:X1795"/>
    <mergeCell ref="E1796:K1796"/>
    <mergeCell ref="L1796:M1796"/>
    <mergeCell ref="N1796:O1796"/>
    <mergeCell ref="P1796:S1796"/>
    <mergeCell ref="T1796:U1796"/>
    <mergeCell ref="V1796:X1796"/>
    <mergeCell ref="E1795:K1795"/>
    <mergeCell ref="L1795:M1795"/>
    <mergeCell ref="N1795:O1795"/>
    <mergeCell ref="P1795:S1795"/>
    <mergeCell ref="T1795:U1795"/>
    <mergeCell ref="V1793:X1793"/>
    <mergeCell ref="E1794:K1794"/>
    <mergeCell ref="L1794:M1794"/>
    <mergeCell ref="N1794:O1794"/>
    <mergeCell ref="P1794:S1794"/>
    <mergeCell ref="T1794:U1794"/>
    <mergeCell ref="V1794:X1794"/>
    <mergeCell ref="E1793:K1793"/>
    <mergeCell ref="L1793:M1793"/>
    <mergeCell ref="N1793:O1793"/>
    <mergeCell ref="P1793:S1793"/>
    <mergeCell ref="T1793:U1793"/>
    <mergeCell ref="V1791:X1791"/>
    <mergeCell ref="E1792:K1792"/>
    <mergeCell ref="L1792:M1792"/>
    <mergeCell ref="N1792:O1792"/>
    <mergeCell ref="P1792:S1792"/>
    <mergeCell ref="T1792:U1792"/>
    <mergeCell ref="V1792:X1792"/>
    <mergeCell ref="E1791:K1791"/>
    <mergeCell ref="L1791:M1791"/>
    <mergeCell ref="N1791:O1791"/>
    <mergeCell ref="P1791:S1791"/>
    <mergeCell ref="T1791:U1791"/>
    <mergeCell ref="T1789:X1789"/>
    <mergeCell ref="E1790:K1790"/>
    <mergeCell ref="L1790:M1790"/>
    <mergeCell ref="N1790:O1790"/>
    <mergeCell ref="P1790:S1790"/>
    <mergeCell ref="T1790:U1790"/>
    <mergeCell ref="V1790:X1790"/>
    <mergeCell ref="C1772:G1772"/>
    <mergeCell ref="I1772:J1772"/>
    <mergeCell ref="M1772:N1772"/>
    <mergeCell ref="A1789:D1789"/>
    <mergeCell ref="E1789:M1789"/>
    <mergeCell ref="N1789:S1789"/>
    <mergeCell ref="A1775:X1775"/>
    <mergeCell ref="A1777:X1777"/>
    <mergeCell ref="F1779:R1779"/>
    <mergeCell ref="F1781:F1782"/>
    <mergeCell ref="U1782:X1783"/>
    <mergeCell ref="B1786:C1787"/>
    <mergeCell ref="F1786:I1787"/>
    <mergeCell ref="U1785:W1786"/>
    <mergeCell ref="E1770:M1770"/>
    <mergeCell ref="N1770:S1770"/>
    <mergeCell ref="T1770:U1770"/>
    <mergeCell ref="V1770:X1770"/>
    <mergeCell ref="A1734:X1734"/>
    <mergeCell ref="A1736:X1736"/>
    <mergeCell ref="F1738:R1738"/>
    <mergeCell ref="F1740:F1741"/>
    <mergeCell ref="U1741:X1742"/>
    <mergeCell ref="B1745:C1746"/>
    <mergeCell ref="F1745:I1746"/>
    <mergeCell ref="U1744:W1745"/>
    <mergeCell ref="V1768:X1768"/>
    <mergeCell ref="E1769:K1769"/>
    <mergeCell ref="L1769:M1769"/>
    <mergeCell ref="N1769:O1769"/>
    <mergeCell ref="P1769:S1769"/>
    <mergeCell ref="T1769:U1769"/>
    <mergeCell ref="V1769:X1769"/>
    <mergeCell ref="E1768:K1768"/>
    <mergeCell ref="L1768:M1768"/>
    <mergeCell ref="N1768:O1768"/>
    <mergeCell ref="P1768:S1768"/>
    <mergeCell ref="T1768:U1768"/>
    <mergeCell ref="V1766:X1766"/>
    <mergeCell ref="E1767:K1767"/>
    <mergeCell ref="L1767:M1767"/>
    <mergeCell ref="N1767:O1767"/>
    <mergeCell ref="P1767:S1767"/>
    <mergeCell ref="T1767:U1767"/>
    <mergeCell ref="V1767:X1767"/>
    <mergeCell ref="E1766:K1766"/>
    <mergeCell ref="L1766:M1766"/>
    <mergeCell ref="N1766:O1766"/>
    <mergeCell ref="P1766:S1766"/>
    <mergeCell ref="T1766:U1766"/>
    <mergeCell ref="V1764:X1764"/>
    <mergeCell ref="E1765:K1765"/>
    <mergeCell ref="L1765:M1765"/>
    <mergeCell ref="N1765:O1765"/>
    <mergeCell ref="P1765:S1765"/>
    <mergeCell ref="T1765:U1765"/>
    <mergeCell ref="V1765:X1765"/>
    <mergeCell ref="E1764:K1764"/>
    <mergeCell ref="L1764:M1764"/>
    <mergeCell ref="N1764:O1764"/>
    <mergeCell ref="P1764:S1764"/>
    <mergeCell ref="T1764:U1764"/>
    <mergeCell ref="V1762:X1762"/>
    <mergeCell ref="E1763:K1763"/>
    <mergeCell ref="L1763:M1763"/>
    <mergeCell ref="N1763:O1763"/>
    <mergeCell ref="P1763:S1763"/>
    <mergeCell ref="T1763:U1763"/>
    <mergeCell ref="V1763:X1763"/>
    <mergeCell ref="E1762:K1762"/>
    <mergeCell ref="L1762:M1762"/>
    <mergeCell ref="N1762:O1762"/>
    <mergeCell ref="P1762:S1762"/>
    <mergeCell ref="T1762:U1762"/>
    <mergeCell ref="V1760:X1760"/>
    <mergeCell ref="E1761:K1761"/>
    <mergeCell ref="L1761:M1761"/>
    <mergeCell ref="N1761:O1761"/>
    <mergeCell ref="P1761:S1761"/>
    <mergeCell ref="T1761:U1761"/>
    <mergeCell ref="V1761:X1761"/>
    <mergeCell ref="E1760:K1760"/>
    <mergeCell ref="L1760:M1760"/>
    <mergeCell ref="N1760:O1760"/>
    <mergeCell ref="P1760:S1760"/>
    <mergeCell ref="T1760:U1760"/>
    <mergeCell ref="V1758:X1758"/>
    <mergeCell ref="E1759:K1759"/>
    <mergeCell ref="L1759:M1759"/>
    <mergeCell ref="N1759:O1759"/>
    <mergeCell ref="P1759:S1759"/>
    <mergeCell ref="T1759:U1759"/>
    <mergeCell ref="V1759:X1759"/>
    <mergeCell ref="E1758:K1758"/>
    <mergeCell ref="L1758:M1758"/>
    <mergeCell ref="N1758:O1758"/>
    <mergeCell ref="P1758:S1758"/>
    <mergeCell ref="T1758:U1758"/>
    <mergeCell ref="V1756:X1756"/>
    <mergeCell ref="E1757:K1757"/>
    <mergeCell ref="L1757:M1757"/>
    <mergeCell ref="N1757:O1757"/>
    <mergeCell ref="P1757:S1757"/>
    <mergeCell ref="T1757:U1757"/>
    <mergeCell ref="V1757:X1757"/>
    <mergeCell ref="E1756:K1756"/>
    <mergeCell ref="L1756:M1756"/>
    <mergeCell ref="N1756:O1756"/>
    <mergeCell ref="P1756:S1756"/>
    <mergeCell ref="T1756:U1756"/>
    <mergeCell ref="V1754:X1754"/>
    <mergeCell ref="E1755:K1755"/>
    <mergeCell ref="L1755:M1755"/>
    <mergeCell ref="N1755:O1755"/>
    <mergeCell ref="P1755:S1755"/>
    <mergeCell ref="T1755:U1755"/>
    <mergeCell ref="V1755:X1755"/>
    <mergeCell ref="E1754:K1754"/>
    <mergeCell ref="L1754:M1754"/>
    <mergeCell ref="N1754:O1754"/>
    <mergeCell ref="P1754:S1754"/>
    <mergeCell ref="T1754:U1754"/>
    <mergeCell ref="V1752:X1752"/>
    <mergeCell ref="E1753:K1753"/>
    <mergeCell ref="L1753:M1753"/>
    <mergeCell ref="N1753:O1753"/>
    <mergeCell ref="P1753:S1753"/>
    <mergeCell ref="T1753:U1753"/>
    <mergeCell ref="V1753:X1753"/>
    <mergeCell ref="E1752:K1752"/>
    <mergeCell ref="L1752:M1752"/>
    <mergeCell ref="N1752:O1752"/>
    <mergeCell ref="P1752:S1752"/>
    <mergeCell ref="T1752:U1752"/>
    <mergeCell ref="V1750:X1750"/>
    <mergeCell ref="E1751:K1751"/>
    <mergeCell ref="L1751:M1751"/>
    <mergeCell ref="N1751:O1751"/>
    <mergeCell ref="P1751:S1751"/>
    <mergeCell ref="T1751:U1751"/>
    <mergeCell ref="V1751:X1751"/>
    <mergeCell ref="E1750:K1750"/>
    <mergeCell ref="L1750:M1750"/>
    <mergeCell ref="N1750:O1750"/>
    <mergeCell ref="P1750:S1750"/>
    <mergeCell ref="T1750:U1750"/>
    <mergeCell ref="T1748:X1748"/>
    <mergeCell ref="E1749:K1749"/>
    <mergeCell ref="L1749:M1749"/>
    <mergeCell ref="N1749:O1749"/>
    <mergeCell ref="P1749:S1749"/>
    <mergeCell ref="T1749:U1749"/>
    <mergeCell ref="V1749:X1749"/>
    <mergeCell ref="C1731:G1731"/>
    <mergeCell ref="I1731:J1731"/>
    <mergeCell ref="M1731:N1731"/>
    <mergeCell ref="A1748:D1748"/>
    <mergeCell ref="E1748:M1748"/>
    <mergeCell ref="N1748:S1748"/>
    <mergeCell ref="V1728:X1728"/>
    <mergeCell ref="E1729:M1729"/>
    <mergeCell ref="N1729:S1729"/>
    <mergeCell ref="T1729:U1729"/>
    <mergeCell ref="V1729:X1729"/>
    <mergeCell ref="E1728:K1728"/>
    <mergeCell ref="L1728:M1728"/>
    <mergeCell ref="N1728:O1728"/>
    <mergeCell ref="P1728:S1728"/>
    <mergeCell ref="T1728:U1728"/>
    <mergeCell ref="V1726:X1726"/>
    <mergeCell ref="E1727:K1727"/>
    <mergeCell ref="L1727:M1727"/>
    <mergeCell ref="N1727:O1727"/>
    <mergeCell ref="P1727:S1727"/>
    <mergeCell ref="T1727:U1727"/>
    <mergeCell ref="V1727:X1727"/>
    <mergeCell ref="E1726:K1726"/>
    <mergeCell ref="L1726:M1726"/>
    <mergeCell ref="N1726:O1726"/>
    <mergeCell ref="P1726:S1726"/>
    <mergeCell ref="T1726:U1726"/>
    <mergeCell ref="V1724:X1724"/>
    <mergeCell ref="E1725:K1725"/>
    <mergeCell ref="L1725:M1725"/>
    <mergeCell ref="N1725:O1725"/>
    <mergeCell ref="P1725:S1725"/>
    <mergeCell ref="T1725:U1725"/>
    <mergeCell ref="V1725:X1725"/>
    <mergeCell ref="E1724:K1724"/>
    <mergeCell ref="L1724:M1724"/>
    <mergeCell ref="N1724:O1724"/>
    <mergeCell ref="P1724:S1724"/>
    <mergeCell ref="T1724:U1724"/>
    <mergeCell ref="V1722:X1722"/>
    <mergeCell ref="E1723:K1723"/>
    <mergeCell ref="L1723:M1723"/>
    <mergeCell ref="N1723:O1723"/>
    <mergeCell ref="P1723:S1723"/>
    <mergeCell ref="T1723:U1723"/>
    <mergeCell ref="V1723:X1723"/>
    <mergeCell ref="E1722:K1722"/>
    <mergeCell ref="L1722:M1722"/>
    <mergeCell ref="N1722:O1722"/>
    <mergeCell ref="P1722:S1722"/>
    <mergeCell ref="T1722:U1722"/>
    <mergeCell ref="V1720:X1720"/>
    <mergeCell ref="E1721:K1721"/>
    <mergeCell ref="L1721:M1721"/>
    <mergeCell ref="N1721:O1721"/>
    <mergeCell ref="P1721:S1721"/>
    <mergeCell ref="T1721:U1721"/>
    <mergeCell ref="V1721:X1721"/>
    <mergeCell ref="E1720:K1720"/>
    <mergeCell ref="L1720:M1720"/>
    <mergeCell ref="N1720:O1720"/>
    <mergeCell ref="P1720:S1720"/>
    <mergeCell ref="T1720:U1720"/>
    <mergeCell ref="V1718:X1718"/>
    <mergeCell ref="E1719:K1719"/>
    <mergeCell ref="L1719:M1719"/>
    <mergeCell ref="N1719:O1719"/>
    <mergeCell ref="P1719:S1719"/>
    <mergeCell ref="T1719:U1719"/>
    <mergeCell ref="V1719:X1719"/>
    <mergeCell ref="E1718:K1718"/>
    <mergeCell ref="L1718:M1718"/>
    <mergeCell ref="N1718:O1718"/>
    <mergeCell ref="P1718:S1718"/>
    <mergeCell ref="T1718:U1718"/>
    <mergeCell ref="V1716:X1716"/>
    <mergeCell ref="E1717:K1717"/>
    <mergeCell ref="L1717:M1717"/>
    <mergeCell ref="N1717:O1717"/>
    <mergeCell ref="P1717:S1717"/>
    <mergeCell ref="T1717:U1717"/>
    <mergeCell ref="V1717:X1717"/>
    <mergeCell ref="E1716:K1716"/>
    <mergeCell ref="L1716:M1716"/>
    <mergeCell ref="N1716:O1716"/>
    <mergeCell ref="P1716:S1716"/>
    <mergeCell ref="T1716:U1716"/>
    <mergeCell ref="V1714:X1714"/>
    <mergeCell ref="E1715:K1715"/>
    <mergeCell ref="L1715:M1715"/>
    <mergeCell ref="N1715:O1715"/>
    <mergeCell ref="P1715:S1715"/>
    <mergeCell ref="T1715:U1715"/>
    <mergeCell ref="V1715:X1715"/>
    <mergeCell ref="E1714:K1714"/>
    <mergeCell ref="L1714:M1714"/>
    <mergeCell ref="N1714:O1714"/>
    <mergeCell ref="P1714:S1714"/>
    <mergeCell ref="T1714:U1714"/>
    <mergeCell ref="V1712:X1712"/>
    <mergeCell ref="E1713:K1713"/>
    <mergeCell ref="L1713:M1713"/>
    <mergeCell ref="N1713:O1713"/>
    <mergeCell ref="P1713:S1713"/>
    <mergeCell ref="T1713:U1713"/>
    <mergeCell ref="V1713:X1713"/>
    <mergeCell ref="E1712:K1712"/>
    <mergeCell ref="L1712:M1712"/>
    <mergeCell ref="N1712:O1712"/>
    <mergeCell ref="P1712:S1712"/>
    <mergeCell ref="T1712:U1712"/>
    <mergeCell ref="V1710:X1710"/>
    <mergeCell ref="E1711:K1711"/>
    <mergeCell ref="L1711:M1711"/>
    <mergeCell ref="N1711:O1711"/>
    <mergeCell ref="P1711:S1711"/>
    <mergeCell ref="T1711:U1711"/>
    <mergeCell ref="V1711:X1711"/>
    <mergeCell ref="E1710:K1710"/>
    <mergeCell ref="L1710:M1710"/>
    <mergeCell ref="N1710:O1710"/>
    <mergeCell ref="P1710:S1710"/>
    <mergeCell ref="T1710:U1710"/>
    <mergeCell ref="V1708:X1708"/>
    <mergeCell ref="E1709:K1709"/>
    <mergeCell ref="L1709:M1709"/>
    <mergeCell ref="N1709:O1709"/>
    <mergeCell ref="P1709:S1709"/>
    <mergeCell ref="T1709:U1709"/>
    <mergeCell ref="V1709:X1709"/>
    <mergeCell ref="E1708:K1708"/>
    <mergeCell ref="L1708:M1708"/>
    <mergeCell ref="N1708:O1708"/>
    <mergeCell ref="P1708:S1708"/>
    <mergeCell ref="T1708:U1708"/>
    <mergeCell ref="T1706:X1706"/>
    <mergeCell ref="E1707:K1707"/>
    <mergeCell ref="L1707:M1707"/>
    <mergeCell ref="N1707:O1707"/>
    <mergeCell ref="P1707:S1707"/>
    <mergeCell ref="T1707:U1707"/>
    <mergeCell ref="V1707:X1707"/>
    <mergeCell ref="C1689:G1689"/>
    <mergeCell ref="I1689:J1689"/>
    <mergeCell ref="M1689:N1689"/>
    <mergeCell ref="A1706:D1706"/>
    <mergeCell ref="E1706:M1706"/>
    <mergeCell ref="N1706:S1706"/>
    <mergeCell ref="A1692:X1692"/>
    <mergeCell ref="A1694:X1694"/>
    <mergeCell ref="F1696:R1696"/>
    <mergeCell ref="F1698:F1699"/>
    <mergeCell ref="U1699:X1700"/>
    <mergeCell ref="B1703:C1704"/>
    <mergeCell ref="F1703:I1704"/>
    <mergeCell ref="U1702:W1703"/>
    <mergeCell ref="E1687:M1687"/>
    <mergeCell ref="N1687:S1687"/>
    <mergeCell ref="T1687:U1687"/>
    <mergeCell ref="V1687:X1687"/>
    <mergeCell ref="A1649:X1649"/>
    <mergeCell ref="A1651:X1651"/>
    <mergeCell ref="F1653:R1653"/>
    <mergeCell ref="F1655:F1656"/>
    <mergeCell ref="U1656:X1657"/>
    <mergeCell ref="B1660:C1661"/>
    <mergeCell ref="F1660:I1661"/>
    <mergeCell ref="U1659:W1660"/>
    <mergeCell ref="V1685:X1685"/>
    <mergeCell ref="E1686:K1686"/>
    <mergeCell ref="L1686:M1686"/>
    <mergeCell ref="N1686:O1686"/>
    <mergeCell ref="P1686:S1686"/>
    <mergeCell ref="T1686:U1686"/>
    <mergeCell ref="V1686:X1686"/>
    <mergeCell ref="E1685:K1685"/>
    <mergeCell ref="L1685:M1685"/>
    <mergeCell ref="N1685:O1685"/>
    <mergeCell ref="P1685:S1685"/>
    <mergeCell ref="T1685:U1685"/>
    <mergeCell ref="V1683:X1683"/>
    <mergeCell ref="E1684:K1684"/>
    <mergeCell ref="L1684:M1684"/>
    <mergeCell ref="N1684:O1684"/>
    <mergeCell ref="P1684:S1684"/>
    <mergeCell ref="T1684:U1684"/>
    <mergeCell ref="V1684:X1684"/>
    <mergeCell ref="E1683:K1683"/>
    <mergeCell ref="L1683:M1683"/>
    <mergeCell ref="N1683:O1683"/>
    <mergeCell ref="P1683:S1683"/>
    <mergeCell ref="T1683:U1683"/>
    <mergeCell ref="V1681:X1681"/>
    <mergeCell ref="E1682:K1682"/>
    <mergeCell ref="L1682:M1682"/>
    <mergeCell ref="N1682:O1682"/>
    <mergeCell ref="P1682:S1682"/>
    <mergeCell ref="T1682:U1682"/>
    <mergeCell ref="V1682:X1682"/>
    <mergeCell ref="E1681:K1681"/>
    <mergeCell ref="L1681:M1681"/>
    <mergeCell ref="N1681:O1681"/>
    <mergeCell ref="P1681:S1681"/>
    <mergeCell ref="T1681:U1681"/>
    <mergeCell ref="V1679:X1679"/>
    <mergeCell ref="E1680:K1680"/>
    <mergeCell ref="L1680:M1680"/>
    <mergeCell ref="N1680:O1680"/>
    <mergeCell ref="P1680:S1680"/>
    <mergeCell ref="T1680:U1680"/>
    <mergeCell ref="V1680:X1680"/>
    <mergeCell ref="E1679:K1679"/>
    <mergeCell ref="L1679:M1679"/>
    <mergeCell ref="N1679:O1679"/>
    <mergeCell ref="P1679:S1679"/>
    <mergeCell ref="T1679:U1679"/>
    <mergeCell ref="V1677:X1677"/>
    <mergeCell ref="E1678:K1678"/>
    <mergeCell ref="L1678:M1678"/>
    <mergeCell ref="N1678:O1678"/>
    <mergeCell ref="P1678:S1678"/>
    <mergeCell ref="T1678:U1678"/>
    <mergeCell ref="V1678:X1678"/>
    <mergeCell ref="E1677:K1677"/>
    <mergeCell ref="L1677:M1677"/>
    <mergeCell ref="N1677:O1677"/>
    <mergeCell ref="P1677:S1677"/>
    <mergeCell ref="T1677:U1677"/>
    <mergeCell ref="V1675:X1675"/>
    <mergeCell ref="E1676:K1676"/>
    <mergeCell ref="L1676:M1676"/>
    <mergeCell ref="N1676:O1676"/>
    <mergeCell ref="P1676:S1676"/>
    <mergeCell ref="T1676:U1676"/>
    <mergeCell ref="V1676:X1676"/>
    <mergeCell ref="E1675:K1675"/>
    <mergeCell ref="L1675:M1675"/>
    <mergeCell ref="N1675:O1675"/>
    <mergeCell ref="P1675:S1675"/>
    <mergeCell ref="T1675:U1675"/>
    <mergeCell ref="V1673:X1673"/>
    <mergeCell ref="E1674:K1674"/>
    <mergeCell ref="L1674:M1674"/>
    <mergeCell ref="N1674:O1674"/>
    <mergeCell ref="P1674:S1674"/>
    <mergeCell ref="T1674:U1674"/>
    <mergeCell ref="V1674:X1674"/>
    <mergeCell ref="E1673:K1673"/>
    <mergeCell ref="L1673:M1673"/>
    <mergeCell ref="N1673:O1673"/>
    <mergeCell ref="P1673:S1673"/>
    <mergeCell ref="T1673:U1673"/>
    <mergeCell ref="V1671:X1671"/>
    <mergeCell ref="E1672:K1672"/>
    <mergeCell ref="L1672:M1672"/>
    <mergeCell ref="N1672:O1672"/>
    <mergeCell ref="P1672:S1672"/>
    <mergeCell ref="T1672:U1672"/>
    <mergeCell ref="V1672:X1672"/>
    <mergeCell ref="E1671:K1671"/>
    <mergeCell ref="L1671:M1671"/>
    <mergeCell ref="N1671:O1671"/>
    <mergeCell ref="P1671:S1671"/>
    <mergeCell ref="T1671:U1671"/>
    <mergeCell ref="V1669:X1669"/>
    <mergeCell ref="E1670:K1670"/>
    <mergeCell ref="L1670:M1670"/>
    <mergeCell ref="N1670:O1670"/>
    <mergeCell ref="P1670:S1670"/>
    <mergeCell ref="T1670:U1670"/>
    <mergeCell ref="V1670:X1670"/>
    <mergeCell ref="E1669:K1669"/>
    <mergeCell ref="L1669:M1669"/>
    <mergeCell ref="N1669:O1669"/>
    <mergeCell ref="P1669:S1669"/>
    <mergeCell ref="T1669:U1669"/>
    <mergeCell ref="V1667:X1667"/>
    <mergeCell ref="E1668:K1668"/>
    <mergeCell ref="L1668:M1668"/>
    <mergeCell ref="N1668:O1668"/>
    <mergeCell ref="P1668:S1668"/>
    <mergeCell ref="T1668:U1668"/>
    <mergeCell ref="V1668:X1668"/>
    <mergeCell ref="E1667:K1667"/>
    <mergeCell ref="L1667:M1667"/>
    <mergeCell ref="N1667:O1667"/>
    <mergeCell ref="P1667:S1667"/>
    <mergeCell ref="T1667:U1667"/>
    <mergeCell ref="V1665:X1665"/>
    <mergeCell ref="E1666:K1666"/>
    <mergeCell ref="L1666:M1666"/>
    <mergeCell ref="N1666:O1666"/>
    <mergeCell ref="P1666:S1666"/>
    <mergeCell ref="T1666:U1666"/>
    <mergeCell ref="V1666:X1666"/>
    <mergeCell ref="E1665:K1665"/>
    <mergeCell ref="L1665:M1665"/>
    <mergeCell ref="N1665:O1665"/>
    <mergeCell ref="P1665:S1665"/>
    <mergeCell ref="T1665:U1665"/>
    <mergeCell ref="T1663:X1663"/>
    <mergeCell ref="E1664:K1664"/>
    <mergeCell ref="L1664:M1664"/>
    <mergeCell ref="N1664:O1664"/>
    <mergeCell ref="P1664:S1664"/>
    <mergeCell ref="T1664:U1664"/>
    <mergeCell ref="V1664:X1664"/>
    <mergeCell ref="C1646:G1646"/>
    <mergeCell ref="I1646:J1646"/>
    <mergeCell ref="M1646:N1646"/>
    <mergeCell ref="A1663:D1663"/>
    <mergeCell ref="E1663:M1663"/>
    <mergeCell ref="N1663:S1663"/>
    <mergeCell ref="V1643:X1643"/>
    <mergeCell ref="E1644:M1644"/>
    <mergeCell ref="N1644:S1644"/>
    <mergeCell ref="T1644:U1644"/>
    <mergeCell ref="V1644:X1644"/>
    <mergeCell ref="E1643:K1643"/>
    <mergeCell ref="L1643:M1643"/>
    <mergeCell ref="N1643:O1643"/>
    <mergeCell ref="P1643:S1643"/>
    <mergeCell ref="T1643:U1643"/>
    <mergeCell ref="V1641:X1641"/>
    <mergeCell ref="E1642:K1642"/>
    <mergeCell ref="L1642:M1642"/>
    <mergeCell ref="N1642:O1642"/>
    <mergeCell ref="P1642:S1642"/>
    <mergeCell ref="T1642:U1642"/>
    <mergeCell ref="V1642:X1642"/>
    <mergeCell ref="E1641:K1641"/>
    <mergeCell ref="L1641:M1641"/>
    <mergeCell ref="N1641:O1641"/>
    <mergeCell ref="P1641:S1641"/>
    <mergeCell ref="T1641:U1641"/>
    <mergeCell ref="V1639:X1639"/>
    <mergeCell ref="E1640:K1640"/>
    <mergeCell ref="L1640:M1640"/>
    <mergeCell ref="N1640:O1640"/>
    <mergeCell ref="P1640:S1640"/>
    <mergeCell ref="T1640:U1640"/>
    <mergeCell ref="V1640:X1640"/>
    <mergeCell ref="E1639:K1639"/>
    <mergeCell ref="L1639:M1639"/>
    <mergeCell ref="N1639:O1639"/>
    <mergeCell ref="P1639:S1639"/>
    <mergeCell ref="T1639:U1639"/>
    <mergeCell ref="V1637:X1637"/>
    <mergeCell ref="E1638:K1638"/>
    <mergeCell ref="L1638:M1638"/>
    <mergeCell ref="N1638:O1638"/>
    <mergeCell ref="P1638:S1638"/>
    <mergeCell ref="T1638:U1638"/>
    <mergeCell ref="V1638:X1638"/>
    <mergeCell ref="E1637:K1637"/>
    <mergeCell ref="L1637:M1637"/>
    <mergeCell ref="N1637:O1637"/>
    <mergeCell ref="P1637:S1637"/>
    <mergeCell ref="T1637:U1637"/>
    <mergeCell ref="V1635:X1635"/>
    <mergeCell ref="E1636:K1636"/>
    <mergeCell ref="L1636:M1636"/>
    <mergeCell ref="N1636:O1636"/>
    <mergeCell ref="P1636:S1636"/>
    <mergeCell ref="T1636:U1636"/>
    <mergeCell ref="V1636:X1636"/>
    <mergeCell ref="E1635:K1635"/>
    <mergeCell ref="L1635:M1635"/>
    <mergeCell ref="N1635:O1635"/>
    <mergeCell ref="P1635:S1635"/>
    <mergeCell ref="T1635:U1635"/>
    <mergeCell ref="V1633:X1633"/>
    <mergeCell ref="E1634:K1634"/>
    <mergeCell ref="L1634:M1634"/>
    <mergeCell ref="N1634:O1634"/>
    <mergeCell ref="P1634:S1634"/>
    <mergeCell ref="T1634:U1634"/>
    <mergeCell ref="V1634:X1634"/>
    <mergeCell ref="E1633:K1633"/>
    <mergeCell ref="L1633:M1633"/>
    <mergeCell ref="N1633:O1633"/>
    <mergeCell ref="P1633:S1633"/>
    <mergeCell ref="T1633:U1633"/>
    <mergeCell ref="V1631:X1631"/>
    <mergeCell ref="E1632:K1632"/>
    <mergeCell ref="L1632:M1632"/>
    <mergeCell ref="N1632:O1632"/>
    <mergeCell ref="P1632:S1632"/>
    <mergeCell ref="T1632:U1632"/>
    <mergeCell ref="V1632:X1632"/>
    <mergeCell ref="E1631:K1631"/>
    <mergeCell ref="L1631:M1631"/>
    <mergeCell ref="N1631:O1631"/>
    <mergeCell ref="P1631:S1631"/>
    <mergeCell ref="T1631:U1631"/>
    <mergeCell ref="V1629:X1629"/>
    <mergeCell ref="E1630:K1630"/>
    <mergeCell ref="L1630:M1630"/>
    <mergeCell ref="N1630:O1630"/>
    <mergeCell ref="P1630:S1630"/>
    <mergeCell ref="T1630:U1630"/>
    <mergeCell ref="V1630:X1630"/>
    <mergeCell ref="E1629:K1629"/>
    <mergeCell ref="L1629:M1629"/>
    <mergeCell ref="N1629:O1629"/>
    <mergeCell ref="P1629:S1629"/>
    <mergeCell ref="T1629:U1629"/>
    <mergeCell ref="V1627:X1627"/>
    <mergeCell ref="E1628:K1628"/>
    <mergeCell ref="L1628:M1628"/>
    <mergeCell ref="N1628:O1628"/>
    <mergeCell ref="P1628:S1628"/>
    <mergeCell ref="T1628:U1628"/>
    <mergeCell ref="V1628:X1628"/>
    <mergeCell ref="E1627:K1627"/>
    <mergeCell ref="L1627:M1627"/>
    <mergeCell ref="N1627:O1627"/>
    <mergeCell ref="P1627:S1627"/>
    <mergeCell ref="T1627:U1627"/>
    <mergeCell ref="V1625:X1625"/>
    <mergeCell ref="E1626:K1626"/>
    <mergeCell ref="L1626:M1626"/>
    <mergeCell ref="N1626:O1626"/>
    <mergeCell ref="P1626:S1626"/>
    <mergeCell ref="T1626:U1626"/>
    <mergeCell ref="V1626:X1626"/>
    <mergeCell ref="E1625:K1625"/>
    <mergeCell ref="L1625:M1625"/>
    <mergeCell ref="N1625:O1625"/>
    <mergeCell ref="P1625:S1625"/>
    <mergeCell ref="T1625:U1625"/>
    <mergeCell ref="V1623:X1623"/>
    <mergeCell ref="E1624:K1624"/>
    <mergeCell ref="L1624:M1624"/>
    <mergeCell ref="N1624:O1624"/>
    <mergeCell ref="P1624:S1624"/>
    <mergeCell ref="T1624:U1624"/>
    <mergeCell ref="V1624:X1624"/>
    <mergeCell ref="E1623:K1623"/>
    <mergeCell ref="L1623:M1623"/>
    <mergeCell ref="N1623:O1623"/>
    <mergeCell ref="P1623:S1623"/>
    <mergeCell ref="T1623:U1623"/>
    <mergeCell ref="V1621:X1621"/>
    <mergeCell ref="E1622:K1622"/>
    <mergeCell ref="L1622:M1622"/>
    <mergeCell ref="N1622:O1622"/>
    <mergeCell ref="P1622:S1622"/>
    <mergeCell ref="T1622:U1622"/>
    <mergeCell ref="V1622:X1622"/>
    <mergeCell ref="E1621:K1621"/>
    <mergeCell ref="L1621:M1621"/>
    <mergeCell ref="N1621:O1621"/>
    <mergeCell ref="P1621:S1621"/>
    <mergeCell ref="T1621:U1621"/>
    <mergeCell ref="T1619:X1619"/>
    <mergeCell ref="E1620:K1620"/>
    <mergeCell ref="L1620:M1620"/>
    <mergeCell ref="N1620:O1620"/>
    <mergeCell ref="P1620:S1620"/>
    <mergeCell ref="T1620:U1620"/>
    <mergeCell ref="V1620:X1620"/>
    <mergeCell ref="C1602:G1602"/>
    <mergeCell ref="I1602:J1602"/>
    <mergeCell ref="M1602:N1602"/>
    <mergeCell ref="A1619:D1619"/>
    <mergeCell ref="E1619:M1619"/>
    <mergeCell ref="N1619:S1619"/>
    <mergeCell ref="A1605:X1605"/>
    <mergeCell ref="A1607:X1607"/>
    <mergeCell ref="F1609:R1609"/>
    <mergeCell ref="F1611:F1612"/>
    <mergeCell ref="U1612:X1613"/>
    <mergeCell ref="B1616:C1617"/>
    <mergeCell ref="F1616:I1617"/>
    <mergeCell ref="U1615:W1616"/>
    <mergeCell ref="V1599:X1599"/>
    <mergeCell ref="E1600:M1600"/>
    <mergeCell ref="N1600:S1600"/>
    <mergeCell ref="T1600:U1600"/>
    <mergeCell ref="V1600:X1600"/>
    <mergeCell ref="E1599:K1599"/>
    <mergeCell ref="L1599:M1599"/>
    <mergeCell ref="N1599:O1599"/>
    <mergeCell ref="P1599:S1599"/>
    <mergeCell ref="T1599:U1599"/>
    <mergeCell ref="V1597:X1597"/>
    <mergeCell ref="E1598:K1598"/>
    <mergeCell ref="L1598:M1598"/>
    <mergeCell ref="N1598:O1598"/>
    <mergeCell ref="P1598:S1598"/>
    <mergeCell ref="T1598:U1598"/>
    <mergeCell ref="V1598:X1598"/>
    <mergeCell ref="E1597:K1597"/>
    <mergeCell ref="L1597:M1597"/>
    <mergeCell ref="N1597:O1597"/>
    <mergeCell ref="P1597:S1597"/>
    <mergeCell ref="T1597:U1597"/>
    <mergeCell ref="V1595:X1595"/>
    <mergeCell ref="E1596:K1596"/>
    <mergeCell ref="L1596:M1596"/>
    <mergeCell ref="N1596:O1596"/>
    <mergeCell ref="P1596:S1596"/>
    <mergeCell ref="T1596:U1596"/>
    <mergeCell ref="V1596:X1596"/>
    <mergeCell ref="E1595:K1595"/>
    <mergeCell ref="L1595:M1595"/>
    <mergeCell ref="N1595:O1595"/>
    <mergeCell ref="P1595:S1595"/>
    <mergeCell ref="T1595:U1595"/>
    <mergeCell ref="V1593:X1593"/>
    <mergeCell ref="E1594:K1594"/>
    <mergeCell ref="L1594:M1594"/>
    <mergeCell ref="N1594:O1594"/>
    <mergeCell ref="P1594:S1594"/>
    <mergeCell ref="T1594:U1594"/>
    <mergeCell ref="V1594:X1594"/>
    <mergeCell ref="E1593:K1593"/>
    <mergeCell ref="L1593:M1593"/>
    <mergeCell ref="N1593:O1593"/>
    <mergeCell ref="P1593:S1593"/>
    <mergeCell ref="T1593:U1593"/>
    <mergeCell ref="V1591:X1591"/>
    <mergeCell ref="E1592:K1592"/>
    <mergeCell ref="L1592:M1592"/>
    <mergeCell ref="N1592:O1592"/>
    <mergeCell ref="P1592:S1592"/>
    <mergeCell ref="T1592:U1592"/>
    <mergeCell ref="V1592:X1592"/>
    <mergeCell ref="E1591:K1591"/>
    <mergeCell ref="L1591:M1591"/>
    <mergeCell ref="N1591:O1591"/>
    <mergeCell ref="P1591:S1591"/>
    <mergeCell ref="T1591:U1591"/>
    <mergeCell ref="V1589:X1589"/>
    <mergeCell ref="E1590:K1590"/>
    <mergeCell ref="L1590:M1590"/>
    <mergeCell ref="N1590:O1590"/>
    <mergeCell ref="P1590:S1590"/>
    <mergeCell ref="T1590:U1590"/>
    <mergeCell ref="V1590:X1590"/>
    <mergeCell ref="E1589:K1589"/>
    <mergeCell ref="L1589:M1589"/>
    <mergeCell ref="N1589:O1589"/>
    <mergeCell ref="P1589:S1589"/>
    <mergeCell ref="T1589:U1589"/>
    <mergeCell ref="V1587:X1587"/>
    <mergeCell ref="E1588:K1588"/>
    <mergeCell ref="L1588:M1588"/>
    <mergeCell ref="N1588:O1588"/>
    <mergeCell ref="P1588:S1588"/>
    <mergeCell ref="T1588:U1588"/>
    <mergeCell ref="V1588:X1588"/>
    <mergeCell ref="E1587:K1587"/>
    <mergeCell ref="L1587:M1587"/>
    <mergeCell ref="N1587:O1587"/>
    <mergeCell ref="P1587:S1587"/>
    <mergeCell ref="T1587:U1587"/>
    <mergeCell ref="V1585:X1585"/>
    <mergeCell ref="E1586:K1586"/>
    <mergeCell ref="L1586:M1586"/>
    <mergeCell ref="N1586:O1586"/>
    <mergeCell ref="P1586:S1586"/>
    <mergeCell ref="T1586:U1586"/>
    <mergeCell ref="V1586:X1586"/>
    <mergeCell ref="E1585:K1585"/>
    <mergeCell ref="L1585:M1585"/>
    <mergeCell ref="N1585:O1585"/>
    <mergeCell ref="P1585:S1585"/>
    <mergeCell ref="T1585:U1585"/>
    <mergeCell ref="V1583:X1583"/>
    <mergeCell ref="E1584:K1584"/>
    <mergeCell ref="L1584:M1584"/>
    <mergeCell ref="N1584:O1584"/>
    <mergeCell ref="P1584:S1584"/>
    <mergeCell ref="T1584:U1584"/>
    <mergeCell ref="V1584:X1584"/>
    <mergeCell ref="E1583:K1583"/>
    <mergeCell ref="L1583:M1583"/>
    <mergeCell ref="N1583:O1583"/>
    <mergeCell ref="P1583:S1583"/>
    <mergeCell ref="T1583:U1583"/>
    <mergeCell ref="V1581:X1581"/>
    <mergeCell ref="E1582:K1582"/>
    <mergeCell ref="L1582:M1582"/>
    <mergeCell ref="N1582:O1582"/>
    <mergeCell ref="P1582:S1582"/>
    <mergeCell ref="T1582:U1582"/>
    <mergeCell ref="V1582:X1582"/>
    <mergeCell ref="E1581:K1581"/>
    <mergeCell ref="L1581:M1581"/>
    <mergeCell ref="N1581:O1581"/>
    <mergeCell ref="P1581:S1581"/>
    <mergeCell ref="T1581:U1581"/>
    <mergeCell ref="V1579:X1579"/>
    <mergeCell ref="E1580:K1580"/>
    <mergeCell ref="L1580:M1580"/>
    <mergeCell ref="N1580:O1580"/>
    <mergeCell ref="P1580:S1580"/>
    <mergeCell ref="T1580:U1580"/>
    <mergeCell ref="V1580:X1580"/>
    <mergeCell ref="E1579:K1579"/>
    <mergeCell ref="L1579:M1579"/>
    <mergeCell ref="N1579:O1579"/>
    <mergeCell ref="P1579:S1579"/>
    <mergeCell ref="T1579:U1579"/>
    <mergeCell ref="V1577:X1577"/>
    <mergeCell ref="E1578:K1578"/>
    <mergeCell ref="L1578:M1578"/>
    <mergeCell ref="N1578:O1578"/>
    <mergeCell ref="P1578:S1578"/>
    <mergeCell ref="T1578:U1578"/>
    <mergeCell ref="V1578:X1578"/>
    <mergeCell ref="E1577:K1577"/>
    <mergeCell ref="L1577:M1577"/>
    <mergeCell ref="N1577:O1577"/>
    <mergeCell ref="P1577:S1577"/>
    <mergeCell ref="T1577:U1577"/>
    <mergeCell ref="T1575:X1575"/>
    <mergeCell ref="E1576:K1576"/>
    <mergeCell ref="L1576:M1576"/>
    <mergeCell ref="N1576:O1576"/>
    <mergeCell ref="P1576:S1576"/>
    <mergeCell ref="T1576:U1576"/>
    <mergeCell ref="V1576:X1576"/>
    <mergeCell ref="C1558:G1558"/>
    <mergeCell ref="I1558:J1558"/>
    <mergeCell ref="M1558:N1558"/>
    <mergeCell ref="A1575:D1575"/>
    <mergeCell ref="E1575:M1575"/>
    <mergeCell ref="N1575:S1575"/>
    <mergeCell ref="A1561:X1561"/>
    <mergeCell ref="A1563:X1563"/>
    <mergeCell ref="F1565:R1565"/>
    <mergeCell ref="F1567:F1568"/>
    <mergeCell ref="U1568:X1569"/>
    <mergeCell ref="B1572:C1573"/>
    <mergeCell ref="F1572:I1573"/>
    <mergeCell ref="U1571:W1572"/>
    <mergeCell ref="V1555:X1555"/>
    <mergeCell ref="E1556:M1556"/>
    <mergeCell ref="N1556:S1556"/>
    <mergeCell ref="T1556:U1556"/>
    <mergeCell ref="V1556:X1556"/>
    <mergeCell ref="E1555:K1555"/>
    <mergeCell ref="L1555:M1555"/>
    <mergeCell ref="N1555:O1555"/>
    <mergeCell ref="P1555:S1555"/>
    <mergeCell ref="T1555:U1555"/>
    <mergeCell ref="V1553:X1553"/>
    <mergeCell ref="E1554:K1554"/>
    <mergeCell ref="L1554:M1554"/>
    <mergeCell ref="N1554:O1554"/>
    <mergeCell ref="P1554:S1554"/>
    <mergeCell ref="T1554:U1554"/>
    <mergeCell ref="V1554:X1554"/>
    <mergeCell ref="E1553:K1553"/>
    <mergeCell ref="L1553:M1553"/>
    <mergeCell ref="N1553:O1553"/>
    <mergeCell ref="P1553:S1553"/>
    <mergeCell ref="T1553:U1553"/>
    <mergeCell ref="V1551:X1551"/>
    <mergeCell ref="E1552:K1552"/>
    <mergeCell ref="L1552:M1552"/>
    <mergeCell ref="N1552:O1552"/>
    <mergeCell ref="P1552:S1552"/>
    <mergeCell ref="T1552:U1552"/>
    <mergeCell ref="V1552:X1552"/>
    <mergeCell ref="E1551:K1551"/>
    <mergeCell ref="L1551:M1551"/>
    <mergeCell ref="N1551:O1551"/>
    <mergeCell ref="P1551:S1551"/>
    <mergeCell ref="T1551:U1551"/>
    <mergeCell ref="V1549:X1549"/>
    <mergeCell ref="E1550:K1550"/>
    <mergeCell ref="L1550:M1550"/>
    <mergeCell ref="N1550:O1550"/>
    <mergeCell ref="P1550:S1550"/>
    <mergeCell ref="T1550:U1550"/>
    <mergeCell ref="V1550:X1550"/>
    <mergeCell ref="E1549:K1549"/>
    <mergeCell ref="L1549:M1549"/>
    <mergeCell ref="N1549:O1549"/>
    <mergeCell ref="P1549:S1549"/>
    <mergeCell ref="T1549:U1549"/>
    <mergeCell ref="V1547:X1547"/>
    <mergeCell ref="E1548:K1548"/>
    <mergeCell ref="L1548:M1548"/>
    <mergeCell ref="N1548:O1548"/>
    <mergeCell ref="P1548:S1548"/>
    <mergeCell ref="T1548:U1548"/>
    <mergeCell ref="V1548:X1548"/>
    <mergeCell ref="E1547:K1547"/>
    <mergeCell ref="L1547:M1547"/>
    <mergeCell ref="N1547:O1547"/>
    <mergeCell ref="P1547:S1547"/>
    <mergeCell ref="T1547:U1547"/>
    <mergeCell ref="V1545:X1545"/>
    <mergeCell ref="E1546:K1546"/>
    <mergeCell ref="L1546:M1546"/>
    <mergeCell ref="N1546:O1546"/>
    <mergeCell ref="P1546:S1546"/>
    <mergeCell ref="T1546:U1546"/>
    <mergeCell ref="V1546:X1546"/>
    <mergeCell ref="E1545:K1545"/>
    <mergeCell ref="L1545:M1545"/>
    <mergeCell ref="N1545:O1545"/>
    <mergeCell ref="P1545:S1545"/>
    <mergeCell ref="T1545:U1545"/>
    <mergeCell ref="V1543:X1543"/>
    <mergeCell ref="E1544:K1544"/>
    <mergeCell ref="L1544:M1544"/>
    <mergeCell ref="N1544:O1544"/>
    <mergeCell ref="P1544:S1544"/>
    <mergeCell ref="T1544:U1544"/>
    <mergeCell ref="V1544:X1544"/>
    <mergeCell ref="E1543:K1543"/>
    <mergeCell ref="L1543:M1543"/>
    <mergeCell ref="N1543:O1543"/>
    <mergeCell ref="P1543:S1543"/>
    <mergeCell ref="T1543:U1543"/>
    <mergeCell ref="V1541:X1541"/>
    <mergeCell ref="E1542:K1542"/>
    <mergeCell ref="L1542:M1542"/>
    <mergeCell ref="N1542:O1542"/>
    <mergeCell ref="P1542:S1542"/>
    <mergeCell ref="T1542:U1542"/>
    <mergeCell ref="V1542:X1542"/>
    <mergeCell ref="E1541:K1541"/>
    <mergeCell ref="L1541:M1541"/>
    <mergeCell ref="N1541:O1541"/>
    <mergeCell ref="P1541:S1541"/>
    <mergeCell ref="T1541:U1541"/>
    <mergeCell ref="V1539:X1539"/>
    <mergeCell ref="E1540:K1540"/>
    <mergeCell ref="L1540:M1540"/>
    <mergeCell ref="N1540:O1540"/>
    <mergeCell ref="P1540:S1540"/>
    <mergeCell ref="T1540:U1540"/>
    <mergeCell ref="V1540:X1540"/>
    <mergeCell ref="E1539:K1539"/>
    <mergeCell ref="L1539:M1539"/>
    <mergeCell ref="N1539:O1539"/>
    <mergeCell ref="P1539:S1539"/>
    <mergeCell ref="T1539:U1539"/>
    <mergeCell ref="V1537:X1537"/>
    <mergeCell ref="E1538:K1538"/>
    <mergeCell ref="L1538:M1538"/>
    <mergeCell ref="N1538:O1538"/>
    <mergeCell ref="P1538:S1538"/>
    <mergeCell ref="T1538:U1538"/>
    <mergeCell ref="V1538:X1538"/>
    <mergeCell ref="E1537:K1537"/>
    <mergeCell ref="L1537:M1537"/>
    <mergeCell ref="N1537:O1537"/>
    <mergeCell ref="P1537:S1537"/>
    <mergeCell ref="T1537:U1537"/>
    <mergeCell ref="T1535:X1535"/>
    <mergeCell ref="E1536:K1536"/>
    <mergeCell ref="L1536:M1536"/>
    <mergeCell ref="N1536:O1536"/>
    <mergeCell ref="P1536:S1536"/>
    <mergeCell ref="T1536:U1536"/>
    <mergeCell ref="V1536:X1536"/>
    <mergeCell ref="C1518:G1518"/>
    <mergeCell ref="I1518:J1518"/>
    <mergeCell ref="M1518:N1518"/>
    <mergeCell ref="A1535:D1535"/>
    <mergeCell ref="E1535:M1535"/>
    <mergeCell ref="N1535:S1535"/>
    <mergeCell ref="A1521:X1521"/>
    <mergeCell ref="A1523:X1523"/>
    <mergeCell ref="F1525:R1525"/>
    <mergeCell ref="F1527:F1528"/>
    <mergeCell ref="U1528:X1529"/>
    <mergeCell ref="B1532:C1533"/>
    <mergeCell ref="F1532:I1533"/>
    <mergeCell ref="U1531:W1532"/>
    <mergeCell ref="E1516:M1516"/>
    <mergeCell ref="N1516:S1516"/>
    <mergeCell ref="T1516:U1516"/>
    <mergeCell ref="V1516:X1516"/>
    <mergeCell ref="A1478:X1478"/>
    <mergeCell ref="A1480:X1480"/>
    <mergeCell ref="F1482:R1482"/>
    <mergeCell ref="F1484:F1485"/>
    <mergeCell ref="U1485:X1486"/>
    <mergeCell ref="B1489:C1490"/>
    <mergeCell ref="F1489:I1490"/>
    <mergeCell ref="U1488:W1489"/>
    <mergeCell ref="V1514:X1514"/>
    <mergeCell ref="E1515:K1515"/>
    <mergeCell ref="L1515:M1515"/>
    <mergeCell ref="N1515:O1515"/>
    <mergeCell ref="P1515:S1515"/>
    <mergeCell ref="T1515:U1515"/>
    <mergeCell ref="V1515:X1515"/>
    <mergeCell ref="E1514:K1514"/>
    <mergeCell ref="L1514:M1514"/>
    <mergeCell ref="N1514:O1514"/>
    <mergeCell ref="P1514:S1514"/>
    <mergeCell ref="T1514:U1514"/>
    <mergeCell ref="V1512:X1512"/>
    <mergeCell ref="E1513:K1513"/>
    <mergeCell ref="L1513:M1513"/>
    <mergeCell ref="N1513:O1513"/>
    <mergeCell ref="P1513:S1513"/>
    <mergeCell ref="T1513:U1513"/>
    <mergeCell ref="V1513:X1513"/>
    <mergeCell ref="E1512:K1512"/>
    <mergeCell ref="L1512:M1512"/>
    <mergeCell ref="N1512:O1512"/>
    <mergeCell ref="P1512:S1512"/>
    <mergeCell ref="T1512:U1512"/>
    <mergeCell ref="V1510:X1510"/>
    <mergeCell ref="E1511:K1511"/>
    <mergeCell ref="L1511:M1511"/>
    <mergeCell ref="N1511:O1511"/>
    <mergeCell ref="P1511:S1511"/>
    <mergeCell ref="T1511:U1511"/>
    <mergeCell ref="V1511:X1511"/>
    <mergeCell ref="E1510:K1510"/>
    <mergeCell ref="L1510:M1510"/>
    <mergeCell ref="N1510:O1510"/>
    <mergeCell ref="P1510:S1510"/>
    <mergeCell ref="T1510:U1510"/>
    <mergeCell ref="V1508:X1508"/>
    <mergeCell ref="E1509:K1509"/>
    <mergeCell ref="L1509:M1509"/>
    <mergeCell ref="N1509:O1509"/>
    <mergeCell ref="P1509:S1509"/>
    <mergeCell ref="T1509:U1509"/>
    <mergeCell ref="V1509:X1509"/>
    <mergeCell ref="E1508:K1508"/>
    <mergeCell ref="L1508:M1508"/>
    <mergeCell ref="N1508:O1508"/>
    <mergeCell ref="P1508:S1508"/>
    <mergeCell ref="T1508:U1508"/>
    <mergeCell ref="V1506:X1506"/>
    <mergeCell ref="E1507:K1507"/>
    <mergeCell ref="L1507:M1507"/>
    <mergeCell ref="N1507:O1507"/>
    <mergeCell ref="P1507:S1507"/>
    <mergeCell ref="T1507:U1507"/>
    <mergeCell ref="V1507:X1507"/>
    <mergeCell ref="E1506:K1506"/>
    <mergeCell ref="L1506:M1506"/>
    <mergeCell ref="N1506:O1506"/>
    <mergeCell ref="P1506:S1506"/>
    <mergeCell ref="T1506:U1506"/>
    <mergeCell ref="V1504:X1504"/>
    <mergeCell ref="E1505:K1505"/>
    <mergeCell ref="L1505:M1505"/>
    <mergeCell ref="N1505:O1505"/>
    <mergeCell ref="P1505:S1505"/>
    <mergeCell ref="T1505:U1505"/>
    <mergeCell ref="V1505:X1505"/>
    <mergeCell ref="E1504:K1504"/>
    <mergeCell ref="L1504:M1504"/>
    <mergeCell ref="N1504:O1504"/>
    <mergeCell ref="P1504:S1504"/>
    <mergeCell ref="T1504:U1504"/>
    <mergeCell ref="V1502:X1502"/>
    <mergeCell ref="E1503:K1503"/>
    <mergeCell ref="L1503:M1503"/>
    <mergeCell ref="N1503:O1503"/>
    <mergeCell ref="P1503:S1503"/>
    <mergeCell ref="T1503:U1503"/>
    <mergeCell ref="V1503:X1503"/>
    <mergeCell ref="E1502:K1502"/>
    <mergeCell ref="L1502:M1502"/>
    <mergeCell ref="N1502:O1502"/>
    <mergeCell ref="P1502:S1502"/>
    <mergeCell ref="T1502:U1502"/>
    <mergeCell ref="V1500:X1500"/>
    <mergeCell ref="E1501:K1501"/>
    <mergeCell ref="L1501:M1501"/>
    <mergeCell ref="N1501:O1501"/>
    <mergeCell ref="P1501:S1501"/>
    <mergeCell ref="T1501:U1501"/>
    <mergeCell ref="V1501:X1501"/>
    <mergeCell ref="E1500:K1500"/>
    <mergeCell ref="L1500:M1500"/>
    <mergeCell ref="N1500:O1500"/>
    <mergeCell ref="P1500:S1500"/>
    <mergeCell ref="T1500:U1500"/>
    <mergeCell ref="V1498:X1498"/>
    <mergeCell ref="E1499:K1499"/>
    <mergeCell ref="L1499:M1499"/>
    <mergeCell ref="N1499:O1499"/>
    <mergeCell ref="P1499:S1499"/>
    <mergeCell ref="T1499:U1499"/>
    <mergeCell ref="V1499:X1499"/>
    <mergeCell ref="E1498:K1498"/>
    <mergeCell ref="L1498:M1498"/>
    <mergeCell ref="N1498:O1498"/>
    <mergeCell ref="P1498:S1498"/>
    <mergeCell ref="T1498:U1498"/>
    <mergeCell ref="V1496:X1496"/>
    <mergeCell ref="E1497:K1497"/>
    <mergeCell ref="L1497:M1497"/>
    <mergeCell ref="N1497:O1497"/>
    <mergeCell ref="P1497:S1497"/>
    <mergeCell ref="T1497:U1497"/>
    <mergeCell ref="V1497:X1497"/>
    <mergeCell ref="E1496:K1496"/>
    <mergeCell ref="L1496:M1496"/>
    <mergeCell ref="N1496:O1496"/>
    <mergeCell ref="P1496:S1496"/>
    <mergeCell ref="T1496:U1496"/>
    <mergeCell ref="V1494:X1494"/>
    <mergeCell ref="E1495:K1495"/>
    <mergeCell ref="L1495:M1495"/>
    <mergeCell ref="N1495:O1495"/>
    <mergeCell ref="P1495:S1495"/>
    <mergeCell ref="T1495:U1495"/>
    <mergeCell ref="V1495:X1495"/>
    <mergeCell ref="E1494:K1494"/>
    <mergeCell ref="L1494:M1494"/>
    <mergeCell ref="N1494:O1494"/>
    <mergeCell ref="P1494:S1494"/>
    <mergeCell ref="T1494:U1494"/>
    <mergeCell ref="T1492:X1492"/>
    <mergeCell ref="E1493:K1493"/>
    <mergeCell ref="L1493:M1493"/>
    <mergeCell ref="N1493:O1493"/>
    <mergeCell ref="P1493:S1493"/>
    <mergeCell ref="T1493:U1493"/>
    <mergeCell ref="V1493:X1493"/>
    <mergeCell ref="C1475:G1475"/>
    <mergeCell ref="I1475:J1475"/>
    <mergeCell ref="M1475:N1475"/>
    <mergeCell ref="A1492:D1492"/>
    <mergeCell ref="E1492:M1492"/>
    <mergeCell ref="N1492:S1492"/>
    <mergeCell ref="E1473:M1473"/>
    <mergeCell ref="N1473:S1473"/>
    <mergeCell ref="T1473:U1473"/>
    <mergeCell ref="V1473:X1473"/>
    <mergeCell ref="A1435:X1435"/>
    <mergeCell ref="A1437:X1437"/>
    <mergeCell ref="F1439:R1439"/>
    <mergeCell ref="F1441:F1442"/>
    <mergeCell ref="U1442:X1443"/>
    <mergeCell ref="B1446:C1447"/>
    <mergeCell ref="F1446:I1447"/>
    <mergeCell ref="U1445:W1446"/>
    <mergeCell ref="V1471:X1471"/>
    <mergeCell ref="E1472:K1472"/>
    <mergeCell ref="L1472:M1472"/>
    <mergeCell ref="N1472:O1472"/>
    <mergeCell ref="P1472:S1472"/>
    <mergeCell ref="T1472:U1472"/>
    <mergeCell ref="V1472:X1472"/>
    <mergeCell ref="E1471:K1471"/>
    <mergeCell ref="L1471:M1471"/>
    <mergeCell ref="N1471:O1471"/>
    <mergeCell ref="P1471:S1471"/>
    <mergeCell ref="T1471:U1471"/>
    <mergeCell ref="V1469:X1469"/>
    <mergeCell ref="E1470:K1470"/>
    <mergeCell ref="L1470:M1470"/>
    <mergeCell ref="N1470:O1470"/>
    <mergeCell ref="P1470:S1470"/>
    <mergeCell ref="T1470:U1470"/>
    <mergeCell ref="V1470:X1470"/>
    <mergeCell ref="E1469:K1469"/>
    <mergeCell ref="L1469:M1469"/>
    <mergeCell ref="N1469:O1469"/>
    <mergeCell ref="P1469:S1469"/>
    <mergeCell ref="T1469:U1469"/>
    <mergeCell ref="V1467:X1467"/>
    <mergeCell ref="E1468:K1468"/>
    <mergeCell ref="L1468:M1468"/>
    <mergeCell ref="N1468:O1468"/>
    <mergeCell ref="P1468:S1468"/>
    <mergeCell ref="T1468:U1468"/>
    <mergeCell ref="V1468:X1468"/>
    <mergeCell ref="E1467:K1467"/>
    <mergeCell ref="L1467:M1467"/>
    <mergeCell ref="N1467:O1467"/>
    <mergeCell ref="P1467:S1467"/>
    <mergeCell ref="T1467:U1467"/>
    <mergeCell ref="V1465:X1465"/>
    <mergeCell ref="E1466:K1466"/>
    <mergeCell ref="L1466:M1466"/>
    <mergeCell ref="N1466:O1466"/>
    <mergeCell ref="P1466:S1466"/>
    <mergeCell ref="T1466:U1466"/>
    <mergeCell ref="V1466:X1466"/>
    <mergeCell ref="E1465:K1465"/>
    <mergeCell ref="L1465:M1465"/>
    <mergeCell ref="N1465:O1465"/>
    <mergeCell ref="P1465:S1465"/>
    <mergeCell ref="T1465:U1465"/>
    <mergeCell ref="V1463:X1463"/>
    <mergeCell ref="E1464:K1464"/>
    <mergeCell ref="L1464:M1464"/>
    <mergeCell ref="N1464:O1464"/>
    <mergeCell ref="P1464:S1464"/>
    <mergeCell ref="T1464:U1464"/>
    <mergeCell ref="V1464:X1464"/>
    <mergeCell ref="E1463:K1463"/>
    <mergeCell ref="L1463:M1463"/>
    <mergeCell ref="N1463:O1463"/>
    <mergeCell ref="P1463:S1463"/>
    <mergeCell ref="T1463:U1463"/>
    <mergeCell ref="V1461:X1461"/>
    <mergeCell ref="E1462:K1462"/>
    <mergeCell ref="L1462:M1462"/>
    <mergeCell ref="N1462:O1462"/>
    <mergeCell ref="P1462:S1462"/>
    <mergeCell ref="T1462:U1462"/>
    <mergeCell ref="V1462:X1462"/>
    <mergeCell ref="E1461:K1461"/>
    <mergeCell ref="L1461:M1461"/>
    <mergeCell ref="N1461:O1461"/>
    <mergeCell ref="P1461:S1461"/>
    <mergeCell ref="T1461:U1461"/>
    <mergeCell ref="V1459:X1459"/>
    <mergeCell ref="E1460:K1460"/>
    <mergeCell ref="L1460:M1460"/>
    <mergeCell ref="N1460:O1460"/>
    <mergeCell ref="P1460:S1460"/>
    <mergeCell ref="T1460:U1460"/>
    <mergeCell ref="V1460:X1460"/>
    <mergeCell ref="E1459:K1459"/>
    <mergeCell ref="L1459:M1459"/>
    <mergeCell ref="N1459:O1459"/>
    <mergeCell ref="P1459:S1459"/>
    <mergeCell ref="T1459:U1459"/>
    <mergeCell ref="V1457:X1457"/>
    <mergeCell ref="E1458:K1458"/>
    <mergeCell ref="L1458:M1458"/>
    <mergeCell ref="N1458:O1458"/>
    <mergeCell ref="P1458:S1458"/>
    <mergeCell ref="T1458:U1458"/>
    <mergeCell ref="V1458:X1458"/>
    <mergeCell ref="E1457:K1457"/>
    <mergeCell ref="L1457:M1457"/>
    <mergeCell ref="N1457:O1457"/>
    <mergeCell ref="P1457:S1457"/>
    <mergeCell ref="T1457:U1457"/>
    <mergeCell ref="V1455:X1455"/>
    <mergeCell ref="E1456:K1456"/>
    <mergeCell ref="L1456:M1456"/>
    <mergeCell ref="N1456:O1456"/>
    <mergeCell ref="P1456:S1456"/>
    <mergeCell ref="T1456:U1456"/>
    <mergeCell ref="V1456:X1456"/>
    <mergeCell ref="E1455:K1455"/>
    <mergeCell ref="L1455:M1455"/>
    <mergeCell ref="N1455:O1455"/>
    <mergeCell ref="P1455:S1455"/>
    <mergeCell ref="T1455:U1455"/>
    <mergeCell ref="V1453:X1453"/>
    <mergeCell ref="E1454:K1454"/>
    <mergeCell ref="L1454:M1454"/>
    <mergeCell ref="N1454:O1454"/>
    <mergeCell ref="P1454:S1454"/>
    <mergeCell ref="T1454:U1454"/>
    <mergeCell ref="V1454:X1454"/>
    <mergeCell ref="E1453:K1453"/>
    <mergeCell ref="L1453:M1453"/>
    <mergeCell ref="N1453:O1453"/>
    <mergeCell ref="P1453:S1453"/>
    <mergeCell ref="T1453:U1453"/>
    <mergeCell ref="V1451:X1451"/>
    <mergeCell ref="E1452:K1452"/>
    <mergeCell ref="L1452:M1452"/>
    <mergeCell ref="N1452:O1452"/>
    <mergeCell ref="P1452:S1452"/>
    <mergeCell ref="T1452:U1452"/>
    <mergeCell ref="V1452:X1452"/>
    <mergeCell ref="E1451:K1451"/>
    <mergeCell ref="L1451:M1451"/>
    <mergeCell ref="N1451:O1451"/>
    <mergeCell ref="P1451:S1451"/>
    <mergeCell ref="T1451:U1451"/>
    <mergeCell ref="T1449:X1449"/>
    <mergeCell ref="E1450:K1450"/>
    <mergeCell ref="L1450:M1450"/>
    <mergeCell ref="N1450:O1450"/>
    <mergeCell ref="P1450:S1450"/>
    <mergeCell ref="T1450:U1450"/>
    <mergeCell ref="V1450:X1450"/>
    <mergeCell ref="C1432:G1432"/>
    <mergeCell ref="I1432:J1432"/>
    <mergeCell ref="M1432:N1432"/>
    <mergeCell ref="A1449:D1449"/>
    <mergeCell ref="E1449:M1449"/>
    <mergeCell ref="N1449:S1449"/>
    <mergeCell ref="E1430:M1430"/>
    <mergeCell ref="N1430:S1430"/>
    <mergeCell ref="T1430:U1430"/>
    <mergeCell ref="V1430:X1430"/>
    <mergeCell ref="A1392:X1392"/>
    <mergeCell ref="A1394:X1394"/>
    <mergeCell ref="F1396:R1396"/>
    <mergeCell ref="F1398:F1399"/>
    <mergeCell ref="U1399:X1400"/>
    <mergeCell ref="B1403:C1404"/>
    <mergeCell ref="F1403:I1404"/>
    <mergeCell ref="U1402:W1403"/>
    <mergeCell ref="V1428:X1428"/>
    <mergeCell ref="E1429:K1429"/>
    <mergeCell ref="L1429:M1429"/>
    <mergeCell ref="N1429:O1429"/>
    <mergeCell ref="P1429:S1429"/>
    <mergeCell ref="T1429:U1429"/>
    <mergeCell ref="V1429:X1429"/>
    <mergeCell ref="E1428:K1428"/>
    <mergeCell ref="L1428:M1428"/>
    <mergeCell ref="N1428:O1428"/>
    <mergeCell ref="P1428:S1428"/>
    <mergeCell ref="T1428:U1428"/>
    <mergeCell ref="V1426:X1426"/>
    <mergeCell ref="E1427:K1427"/>
    <mergeCell ref="L1427:M1427"/>
    <mergeCell ref="N1427:O1427"/>
    <mergeCell ref="P1427:S1427"/>
    <mergeCell ref="T1427:U1427"/>
    <mergeCell ref="V1427:X1427"/>
    <mergeCell ref="E1426:K1426"/>
    <mergeCell ref="L1426:M1426"/>
    <mergeCell ref="N1426:O1426"/>
    <mergeCell ref="P1426:S1426"/>
    <mergeCell ref="T1426:U1426"/>
    <mergeCell ref="V1424:X1424"/>
    <mergeCell ref="E1425:K1425"/>
    <mergeCell ref="L1425:M1425"/>
    <mergeCell ref="N1425:O1425"/>
    <mergeCell ref="P1425:S1425"/>
    <mergeCell ref="T1425:U1425"/>
    <mergeCell ref="V1425:X1425"/>
    <mergeCell ref="E1424:K1424"/>
    <mergeCell ref="L1424:M1424"/>
    <mergeCell ref="N1424:O1424"/>
    <mergeCell ref="P1424:S1424"/>
    <mergeCell ref="T1424:U1424"/>
    <mergeCell ref="V1422:X1422"/>
    <mergeCell ref="E1423:K1423"/>
    <mergeCell ref="L1423:M1423"/>
    <mergeCell ref="N1423:O1423"/>
    <mergeCell ref="P1423:S1423"/>
    <mergeCell ref="T1423:U1423"/>
    <mergeCell ref="V1423:X1423"/>
    <mergeCell ref="E1422:K1422"/>
    <mergeCell ref="L1422:M1422"/>
    <mergeCell ref="N1422:O1422"/>
    <mergeCell ref="P1422:S1422"/>
    <mergeCell ref="T1422:U1422"/>
    <mergeCell ref="V1420:X1420"/>
    <mergeCell ref="E1421:K1421"/>
    <mergeCell ref="L1421:M1421"/>
    <mergeCell ref="N1421:O1421"/>
    <mergeCell ref="P1421:S1421"/>
    <mergeCell ref="T1421:U1421"/>
    <mergeCell ref="V1421:X1421"/>
    <mergeCell ref="E1420:K1420"/>
    <mergeCell ref="L1420:M1420"/>
    <mergeCell ref="N1420:O1420"/>
    <mergeCell ref="P1420:S1420"/>
    <mergeCell ref="T1420:U1420"/>
    <mergeCell ref="V1418:X1418"/>
    <mergeCell ref="E1419:K1419"/>
    <mergeCell ref="L1419:M1419"/>
    <mergeCell ref="N1419:O1419"/>
    <mergeCell ref="P1419:S1419"/>
    <mergeCell ref="T1419:U1419"/>
    <mergeCell ref="V1419:X1419"/>
    <mergeCell ref="E1418:K1418"/>
    <mergeCell ref="L1418:M1418"/>
    <mergeCell ref="N1418:O1418"/>
    <mergeCell ref="P1418:S1418"/>
    <mergeCell ref="T1418:U1418"/>
    <mergeCell ref="V1416:X1416"/>
    <mergeCell ref="E1417:K1417"/>
    <mergeCell ref="L1417:M1417"/>
    <mergeCell ref="N1417:O1417"/>
    <mergeCell ref="P1417:S1417"/>
    <mergeCell ref="T1417:U1417"/>
    <mergeCell ref="V1417:X1417"/>
    <mergeCell ref="E1416:K1416"/>
    <mergeCell ref="L1416:M1416"/>
    <mergeCell ref="N1416:O1416"/>
    <mergeCell ref="P1416:S1416"/>
    <mergeCell ref="T1416:U1416"/>
    <mergeCell ref="V1414:X1414"/>
    <mergeCell ref="E1415:K1415"/>
    <mergeCell ref="L1415:M1415"/>
    <mergeCell ref="N1415:O1415"/>
    <mergeCell ref="P1415:S1415"/>
    <mergeCell ref="T1415:U1415"/>
    <mergeCell ref="V1415:X1415"/>
    <mergeCell ref="E1414:K1414"/>
    <mergeCell ref="L1414:M1414"/>
    <mergeCell ref="N1414:O1414"/>
    <mergeCell ref="P1414:S1414"/>
    <mergeCell ref="T1414:U1414"/>
    <mergeCell ref="V1412:X1412"/>
    <mergeCell ref="E1413:K1413"/>
    <mergeCell ref="L1413:M1413"/>
    <mergeCell ref="N1413:O1413"/>
    <mergeCell ref="P1413:S1413"/>
    <mergeCell ref="T1413:U1413"/>
    <mergeCell ref="V1413:X1413"/>
    <mergeCell ref="E1412:K1412"/>
    <mergeCell ref="L1412:M1412"/>
    <mergeCell ref="N1412:O1412"/>
    <mergeCell ref="P1412:S1412"/>
    <mergeCell ref="T1412:U1412"/>
    <mergeCell ref="V1410:X1410"/>
    <mergeCell ref="E1411:K1411"/>
    <mergeCell ref="L1411:M1411"/>
    <mergeCell ref="N1411:O1411"/>
    <mergeCell ref="P1411:S1411"/>
    <mergeCell ref="T1411:U1411"/>
    <mergeCell ref="V1411:X1411"/>
    <mergeCell ref="E1410:K1410"/>
    <mergeCell ref="L1410:M1410"/>
    <mergeCell ref="N1410:O1410"/>
    <mergeCell ref="P1410:S1410"/>
    <mergeCell ref="T1410:U1410"/>
    <mergeCell ref="V1408:X1408"/>
    <mergeCell ref="E1409:K1409"/>
    <mergeCell ref="L1409:M1409"/>
    <mergeCell ref="N1409:O1409"/>
    <mergeCell ref="P1409:S1409"/>
    <mergeCell ref="T1409:U1409"/>
    <mergeCell ref="V1409:X1409"/>
    <mergeCell ref="E1408:K1408"/>
    <mergeCell ref="L1408:M1408"/>
    <mergeCell ref="N1408:O1408"/>
    <mergeCell ref="P1408:S1408"/>
    <mergeCell ref="T1408:U1408"/>
    <mergeCell ref="T1406:X1406"/>
    <mergeCell ref="E1407:K1407"/>
    <mergeCell ref="L1407:M1407"/>
    <mergeCell ref="N1407:O1407"/>
    <mergeCell ref="P1407:S1407"/>
    <mergeCell ref="T1407:U1407"/>
    <mergeCell ref="V1407:X1407"/>
    <mergeCell ref="C1389:G1389"/>
    <mergeCell ref="I1389:J1389"/>
    <mergeCell ref="M1389:N1389"/>
    <mergeCell ref="A1406:D1406"/>
    <mergeCell ref="E1406:M1406"/>
    <mergeCell ref="N1406:S1406"/>
    <mergeCell ref="E1387:M1387"/>
    <mergeCell ref="N1387:S1387"/>
    <mergeCell ref="T1387:U1387"/>
    <mergeCell ref="V1387:X1387"/>
    <mergeCell ref="A1349:X1349"/>
    <mergeCell ref="A1351:X1351"/>
    <mergeCell ref="F1353:R1353"/>
    <mergeCell ref="F1355:F1356"/>
    <mergeCell ref="U1356:X1357"/>
    <mergeCell ref="B1360:C1361"/>
    <mergeCell ref="F1360:I1361"/>
    <mergeCell ref="U1359:W1360"/>
    <mergeCell ref="V1385:X1385"/>
    <mergeCell ref="E1386:K1386"/>
    <mergeCell ref="L1386:M1386"/>
    <mergeCell ref="N1386:O1386"/>
    <mergeCell ref="P1386:S1386"/>
    <mergeCell ref="T1386:U1386"/>
    <mergeCell ref="V1386:X1386"/>
    <mergeCell ref="E1385:K1385"/>
    <mergeCell ref="L1385:M1385"/>
    <mergeCell ref="N1385:O1385"/>
    <mergeCell ref="P1385:S1385"/>
    <mergeCell ref="T1385:U1385"/>
    <mergeCell ref="V1383:X1383"/>
    <mergeCell ref="E1384:K1384"/>
    <mergeCell ref="L1384:M1384"/>
    <mergeCell ref="N1384:O1384"/>
    <mergeCell ref="P1384:S1384"/>
    <mergeCell ref="T1384:U1384"/>
    <mergeCell ref="V1384:X1384"/>
    <mergeCell ref="E1383:K1383"/>
    <mergeCell ref="L1383:M1383"/>
    <mergeCell ref="N1383:O1383"/>
    <mergeCell ref="P1383:S1383"/>
    <mergeCell ref="T1383:U1383"/>
    <mergeCell ref="V1381:X1381"/>
    <mergeCell ref="E1382:K1382"/>
    <mergeCell ref="L1382:M1382"/>
    <mergeCell ref="N1382:O1382"/>
    <mergeCell ref="P1382:S1382"/>
    <mergeCell ref="T1382:U1382"/>
    <mergeCell ref="V1382:X1382"/>
    <mergeCell ref="E1381:K1381"/>
    <mergeCell ref="L1381:M1381"/>
    <mergeCell ref="N1381:O1381"/>
    <mergeCell ref="P1381:S1381"/>
    <mergeCell ref="T1381:U1381"/>
    <mergeCell ref="V1379:X1379"/>
    <mergeCell ref="E1380:K1380"/>
    <mergeCell ref="L1380:M1380"/>
    <mergeCell ref="N1380:O1380"/>
    <mergeCell ref="P1380:S1380"/>
    <mergeCell ref="T1380:U1380"/>
    <mergeCell ref="V1380:X1380"/>
    <mergeCell ref="E1379:K1379"/>
    <mergeCell ref="L1379:M1379"/>
    <mergeCell ref="N1379:O1379"/>
    <mergeCell ref="P1379:S1379"/>
    <mergeCell ref="T1379:U1379"/>
    <mergeCell ref="V1377:X1377"/>
    <mergeCell ref="E1378:K1378"/>
    <mergeCell ref="L1378:M1378"/>
    <mergeCell ref="N1378:O1378"/>
    <mergeCell ref="P1378:S1378"/>
    <mergeCell ref="T1378:U1378"/>
    <mergeCell ref="V1378:X1378"/>
    <mergeCell ref="E1377:K1377"/>
    <mergeCell ref="L1377:M1377"/>
    <mergeCell ref="N1377:O1377"/>
    <mergeCell ref="P1377:S1377"/>
    <mergeCell ref="T1377:U1377"/>
    <mergeCell ref="V1375:X1375"/>
    <mergeCell ref="E1376:K1376"/>
    <mergeCell ref="L1376:M1376"/>
    <mergeCell ref="N1376:O1376"/>
    <mergeCell ref="P1376:S1376"/>
    <mergeCell ref="T1376:U1376"/>
    <mergeCell ref="V1376:X1376"/>
    <mergeCell ref="E1375:K1375"/>
    <mergeCell ref="L1375:M1375"/>
    <mergeCell ref="N1375:O1375"/>
    <mergeCell ref="P1375:S1375"/>
    <mergeCell ref="T1375:U1375"/>
    <mergeCell ref="V1373:X1373"/>
    <mergeCell ref="E1374:K1374"/>
    <mergeCell ref="L1374:M1374"/>
    <mergeCell ref="N1374:O1374"/>
    <mergeCell ref="P1374:S1374"/>
    <mergeCell ref="T1374:U1374"/>
    <mergeCell ref="V1374:X1374"/>
    <mergeCell ref="E1373:K1373"/>
    <mergeCell ref="L1373:M1373"/>
    <mergeCell ref="N1373:O1373"/>
    <mergeCell ref="P1373:S1373"/>
    <mergeCell ref="T1373:U1373"/>
    <mergeCell ref="V1371:X1371"/>
    <mergeCell ref="E1372:K1372"/>
    <mergeCell ref="L1372:M1372"/>
    <mergeCell ref="N1372:O1372"/>
    <mergeCell ref="P1372:S1372"/>
    <mergeCell ref="T1372:U1372"/>
    <mergeCell ref="V1372:X1372"/>
    <mergeCell ref="E1371:K1371"/>
    <mergeCell ref="L1371:M1371"/>
    <mergeCell ref="N1371:O1371"/>
    <mergeCell ref="P1371:S1371"/>
    <mergeCell ref="T1371:U1371"/>
    <mergeCell ref="V1369:X1369"/>
    <mergeCell ref="E1370:K1370"/>
    <mergeCell ref="L1370:M1370"/>
    <mergeCell ref="N1370:O1370"/>
    <mergeCell ref="P1370:S1370"/>
    <mergeCell ref="T1370:U1370"/>
    <mergeCell ref="V1370:X1370"/>
    <mergeCell ref="E1369:K1369"/>
    <mergeCell ref="L1369:M1369"/>
    <mergeCell ref="N1369:O1369"/>
    <mergeCell ref="P1369:S1369"/>
    <mergeCell ref="T1369:U1369"/>
    <mergeCell ref="V1367:X1367"/>
    <mergeCell ref="E1368:K1368"/>
    <mergeCell ref="L1368:M1368"/>
    <mergeCell ref="N1368:O1368"/>
    <mergeCell ref="P1368:S1368"/>
    <mergeCell ref="T1368:U1368"/>
    <mergeCell ref="V1368:X1368"/>
    <mergeCell ref="E1367:K1367"/>
    <mergeCell ref="L1367:M1367"/>
    <mergeCell ref="N1367:O1367"/>
    <mergeCell ref="P1367:S1367"/>
    <mergeCell ref="T1367:U1367"/>
    <mergeCell ref="V1365:X1365"/>
    <mergeCell ref="E1366:K1366"/>
    <mergeCell ref="L1366:M1366"/>
    <mergeCell ref="N1366:O1366"/>
    <mergeCell ref="P1366:S1366"/>
    <mergeCell ref="T1366:U1366"/>
    <mergeCell ref="V1366:X1366"/>
    <mergeCell ref="E1365:K1365"/>
    <mergeCell ref="L1365:M1365"/>
    <mergeCell ref="N1365:O1365"/>
    <mergeCell ref="P1365:S1365"/>
    <mergeCell ref="T1365:U1365"/>
    <mergeCell ref="T1363:X1363"/>
    <mergeCell ref="E1364:K1364"/>
    <mergeCell ref="L1364:M1364"/>
    <mergeCell ref="N1364:O1364"/>
    <mergeCell ref="P1364:S1364"/>
    <mergeCell ref="T1364:U1364"/>
    <mergeCell ref="V1364:X1364"/>
    <mergeCell ref="C1346:G1346"/>
    <mergeCell ref="I1346:J1346"/>
    <mergeCell ref="M1346:N1346"/>
    <mergeCell ref="A1363:D1363"/>
    <mergeCell ref="E1363:M1363"/>
    <mergeCell ref="N1363:S1363"/>
    <mergeCell ref="E1344:M1344"/>
    <mergeCell ref="N1344:S1344"/>
    <mergeCell ref="T1344:U1344"/>
    <mergeCell ref="V1344:X1344"/>
    <mergeCell ref="A1306:X1306"/>
    <mergeCell ref="A1308:X1308"/>
    <mergeCell ref="F1310:R1310"/>
    <mergeCell ref="F1312:F1313"/>
    <mergeCell ref="U1313:X1314"/>
    <mergeCell ref="B1317:C1318"/>
    <mergeCell ref="F1317:I1318"/>
    <mergeCell ref="U1316:W1317"/>
    <mergeCell ref="V1342:X1342"/>
    <mergeCell ref="E1343:K1343"/>
    <mergeCell ref="L1343:M1343"/>
    <mergeCell ref="N1343:O1343"/>
    <mergeCell ref="P1343:S1343"/>
    <mergeCell ref="T1343:U1343"/>
    <mergeCell ref="V1343:X1343"/>
    <mergeCell ref="E1342:K1342"/>
    <mergeCell ref="L1342:M1342"/>
    <mergeCell ref="N1342:O1342"/>
    <mergeCell ref="P1342:S1342"/>
    <mergeCell ref="T1342:U1342"/>
    <mergeCell ref="V1340:X1340"/>
    <mergeCell ref="E1341:K1341"/>
    <mergeCell ref="L1341:M1341"/>
    <mergeCell ref="N1341:O1341"/>
    <mergeCell ref="P1341:S1341"/>
    <mergeCell ref="T1341:U1341"/>
    <mergeCell ref="V1341:X1341"/>
    <mergeCell ref="E1340:K1340"/>
    <mergeCell ref="L1340:M1340"/>
    <mergeCell ref="N1340:O1340"/>
    <mergeCell ref="P1340:S1340"/>
    <mergeCell ref="T1340:U1340"/>
    <mergeCell ref="V1338:X1338"/>
    <mergeCell ref="E1339:K1339"/>
    <mergeCell ref="L1339:M1339"/>
    <mergeCell ref="N1339:O1339"/>
    <mergeCell ref="P1339:S1339"/>
    <mergeCell ref="T1339:U1339"/>
    <mergeCell ref="V1339:X1339"/>
    <mergeCell ref="E1338:K1338"/>
    <mergeCell ref="L1338:M1338"/>
    <mergeCell ref="N1338:O1338"/>
    <mergeCell ref="P1338:S1338"/>
    <mergeCell ref="T1338:U1338"/>
    <mergeCell ref="V1336:X1336"/>
    <mergeCell ref="E1337:K1337"/>
    <mergeCell ref="L1337:M1337"/>
    <mergeCell ref="N1337:O1337"/>
    <mergeCell ref="P1337:S1337"/>
    <mergeCell ref="T1337:U1337"/>
    <mergeCell ref="V1337:X1337"/>
    <mergeCell ref="E1336:K1336"/>
    <mergeCell ref="L1336:M1336"/>
    <mergeCell ref="N1336:O1336"/>
    <mergeCell ref="P1336:S1336"/>
    <mergeCell ref="T1336:U1336"/>
    <mergeCell ref="V1334:X1334"/>
    <mergeCell ref="E1335:K1335"/>
    <mergeCell ref="L1335:M1335"/>
    <mergeCell ref="N1335:O1335"/>
    <mergeCell ref="P1335:S1335"/>
    <mergeCell ref="T1335:U1335"/>
    <mergeCell ref="V1335:X1335"/>
    <mergeCell ref="E1334:K1334"/>
    <mergeCell ref="L1334:M1334"/>
    <mergeCell ref="N1334:O1334"/>
    <mergeCell ref="P1334:S1334"/>
    <mergeCell ref="T1334:U1334"/>
    <mergeCell ref="V1332:X1332"/>
    <mergeCell ref="E1333:K1333"/>
    <mergeCell ref="L1333:M1333"/>
    <mergeCell ref="N1333:O1333"/>
    <mergeCell ref="P1333:S1333"/>
    <mergeCell ref="T1333:U1333"/>
    <mergeCell ref="V1333:X1333"/>
    <mergeCell ref="E1332:K1332"/>
    <mergeCell ref="L1332:M1332"/>
    <mergeCell ref="N1332:O1332"/>
    <mergeCell ref="P1332:S1332"/>
    <mergeCell ref="T1332:U1332"/>
    <mergeCell ref="V1330:X1330"/>
    <mergeCell ref="E1331:K1331"/>
    <mergeCell ref="L1331:M1331"/>
    <mergeCell ref="N1331:O1331"/>
    <mergeCell ref="P1331:S1331"/>
    <mergeCell ref="T1331:U1331"/>
    <mergeCell ref="V1331:X1331"/>
    <mergeCell ref="E1330:K1330"/>
    <mergeCell ref="L1330:M1330"/>
    <mergeCell ref="N1330:O1330"/>
    <mergeCell ref="P1330:S1330"/>
    <mergeCell ref="T1330:U1330"/>
    <mergeCell ref="V1328:X1328"/>
    <mergeCell ref="E1329:K1329"/>
    <mergeCell ref="L1329:M1329"/>
    <mergeCell ref="N1329:O1329"/>
    <mergeCell ref="P1329:S1329"/>
    <mergeCell ref="T1329:U1329"/>
    <mergeCell ref="V1329:X1329"/>
    <mergeCell ref="E1328:K1328"/>
    <mergeCell ref="L1328:M1328"/>
    <mergeCell ref="N1328:O1328"/>
    <mergeCell ref="P1328:S1328"/>
    <mergeCell ref="T1328:U1328"/>
    <mergeCell ref="V1326:X1326"/>
    <mergeCell ref="E1327:K1327"/>
    <mergeCell ref="L1327:M1327"/>
    <mergeCell ref="N1327:O1327"/>
    <mergeCell ref="P1327:S1327"/>
    <mergeCell ref="T1327:U1327"/>
    <mergeCell ref="V1327:X1327"/>
    <mergeCell ref="E1326:K1326"/>
    <mergeCell ref="L1326:M1326"/>
    <mergeCell ref="N1326:O1326"/>
    <mergeCell ref="P1326:S1326"/>
    <mergeCell ref="T1326:U1326"/>
    <mergeCell ref="V1324:X1324"/>
    <mergeCell ref="E1325:K1325"/>
    <mergeCell ref="L1325:M1325"/>
    <mergeCell ref="N1325:O1325"/>
    <mergeCell ref="P1325:S1325"/>
    <mergeCell ref="T1325:U1325"/>
    <mergeCell ref="V1325:X1325"/>
    <mergeCell ref="E1324:K1324"/>
    <mergeCell ref="L1324:M1324"/>
    <mergeCell ref="N1324:O1324"/>
    <mergeCell ref="P1324:S1324"/>
    <mergeCell ref="T1324:U1324"/>
    <mergeCell ref="V1322:X1322"/>
    <mergeCell ref="E1323:K1323"/>
    <mergeCell ref="L1323:M1323"/>
    <mergeCell ref="N1323:O1323"/>
    <mergeCell ref="P1323:S1323"/>
    <mergeCell ref="T1323:U1323"/>
    <mergeCell ref="V1323:X1323"/>
    <mergeCell ref="E1322:K1322"/>
    <mergeCell ref="L1322:M1322"/>
    <mergeCell ref="N1322:O1322"/>
    <mergeCell ref="P1322:S1322"/>
    <mergeCell ref="T1322:U1322"/>
    <mergeCell ref="T1320:X1320"/>
    <mergeCell ref="E1321:K1321"/>
    <mergeCell ref="L1321:M1321"/>
    <mergeCell ref="N1321:O1321"/>
    <mergeCell ref="P1321:S1321"/>
    <mergeCell ref="T1321:U1321"/>
    <mergeCell ref="V1321:X1321"/>
    <mergeCell ref="C1303:G1303"/>
    <mergeCell ref="I1303:J1303"/>
    <mergeCell ref="M1303:N1303"/>
    <mergeCell ref="A1320:D1320"/>
    <mergeCell ref="E1320:M1320"/>
    <mergeCell ref="N1320:S1320"/>
    <mergeCell ref="E1301:M1301"/>
    <mergeCell ref="N1301:S1301"/>
    <mergeCell ref="T1301:U1301"/>
    <mergeCell ref="V1301:X1301"/>
    <mergeCell ref="A1263:X1263"/>
    <mergeCell ref="A1265:X1265"/>
    <mergeCell ref="F1267:R1267"/>
    <mergeCell ref="F1269:F1270"/>
    <mergeCell ref="U1270:X1271"/>
    <mergeCell ref="B1274:C1275"/>
    <mergeCell ref="F1274:I1275"/>
    <mergeCell ref="U1273:W1274"/>
    <mergeCell ref="V1299:X1299"/>
    <mergeCell ref="E1300:K1300"/>
    <mergeCell ref="L1300:M1300"/>
    <mergeCell ref="N1300:O1300"/>
    <mergeCell ref="P1300:S1300"/>
    <mergeCell ref="T1300:U1300"/>
    <mergeCell ref="V1300:X1300"/>
    <mergeCell ref="E1299:K1299"/>
    <mergeCell ref="L1299:M1299"/>
    <mergeCell ref="N1299:O1299"/>
    <mergeCell ref="P1299:S1299"/>
    <mergeCell ref="T1299:U1299"/>
    <mergeCell ref="V1297:X1297"/>
    <mergeCell ref="E1298:K1298"/>
    <mergeCell ref="L1298:M1298"/>
    <mergeCell ref="N1298:O1298"/>
    <mergeCell ref="P1298:S1298"/>
    <mergeCell ref="T1298:U1298"/>
    <mergeCell ref="V1298:X1298"/>
    <mergeCell ref="E1297:K1297"/>
    <mergeCell ref="L1297:M1297"/>
    <mergeCell ref="N1297:O1297"/>
    <mergeCell ref="P1297:S1297"/>
    <mergeCell ref="T1297:U1297"/>
    <mergeCell ref="V1295:X1295"/>
    <mergeCell ref="E1296:K1296"/>
    <mergeCell ref="L1296:M1296"/>
    <mergeCell ref="N1296:O1296"/>
    <mergeCell ref="P1296:S1296"/>
    <mergeCell ref="T1296:U1296"/>
    <mergeCell ref="V1296:X1296"/>
    <mergeCell ref="E1295:K1295"/>
    <mergeCell ref="L1295:M1295"/>
    <mergeCell ref="N1295:O1295"/>
    <mergeCell ref="P1295:S1295"/>
    <mergeCell ref="T1295:U1295"/>
    <mergeCell ref="V1293:X1293"/>
    <mergeCell ref="E1294:K1294"/>
    <mergeCell ref="L1294:M1294"/>
    <mergeCell ref="N1294:O1294"/>
    <mergeCell ref="P1294:S1294"/>
    <mergeCell ref="T1294:U1294"/>
    <mergeCell ref="V1294:X1294"/>
    <mergeCell ref="E1293:K1293"/>
    <mergeCell ref="L1293:M1293"/>
    <mergeCell ref="N1293:O1293"/>
    <mergeCell ref="P1293:S1293"/>
    <mergeCell ref="T1293:U1293"/>
    <mergeCell ref="V1291:X1291"/>
    <mergeCell ref="E1292:K1292"/>
    <mergeCell ref="L1292:M1292"/>
    <mergeCell ref="N1292:O1292"/>
    <mergeCell ref="P1292:S1292"/>
    <mergeCell ref="T1292:U1292"/>
    <mergeCell ref="V1292:X1292"/>
    <mergeCell ref="E1291:K1291"/>
    <mergeCell ref="L1291:M1291"/>
    <mergeCell ref="N1291:O1291"/>
    <mergeCell ref="P1291:S1291"/>
    <mergeCell ref="T1291:U1291"/>
    <mergeCell ref="V1289:X1289"/>
    <mergeCell ref="E1290:K1290"/>
    <mergeCell ref="L1290:M1290"/>
    <mergeCell ref="N1290:O1290"/>
    <mergeCell ref="P1290:S1290"/>
    <mergeCell ref="T1290:U1290"/>
    <mergeCell ref="V1290:X1290"/>
    <mergeCell ref="E1289:K1289"/>
    <mergeCell ref="L1289:M1289"/>
    <mergeCell ref="N1289:O1289"/>
    <mergeCell ref="P1289:S1289"/>
    <mergeCell ref="T1289:U1289"/>
    <mergeCell ref="V1287:X1287"/>
    <mergeCell ref="E1288:K1288"/>
    <mergeCell ref="L1288:M1288"/>
    <mergeCell ref="N1288:O1288"/>
    <mergeCell ref="P1288:S1288"/>
    <mergeCell ref="T1288:U1288"/>
    <mergeCell ref="V1288:X1288"/>
    <mergeCell ref="E1287:K1287"/>
    <mergeCell ref="L1287:M1287"/>
    <mergeCell ref="N1287:O1287"/>
    <mergeCell ref="P1287:S1287"/>
    <mergeCell ref="T1287:U1287"/>
    <mergeCell ref="V1285:X1285"/>
    <mergeCell ref="E1286:K1286"/>
    <mergeCell ref="L1286:M1286"/>
    <mergeCell ref="N1286:O1286"/>
    <mergeCell ref="P1286:S1286"/>
    <mergeCell ref="T1286:U1286"/>
    <mergeCell ref="V1286:X1286"/>
    <mergeCell ref="E1285:K1285"/>
    <mergeCell ref="L1285:M1285"/>
    <mergeCell ref="N1285:O1285"/>
    <mergeCell ref="P1285:S1285"/>
    <mergeCell ref="T1285:U1285"/>
    <mergeCell ref="V1283:X1283"/>
    <mergeCell ref="E1284:K1284"/>
    <mergeCell ref="L1284:M1284"/>
    <mergeCell ref="N1284:O1284"/>
    <mergeCell ref="P1284:S1284"/>
    <mergeCell ref="T1284:U1284"/>
    <mergeCell ref="V1284:X1284"/>
    <mergeCell ref="E1283:K1283"/>
    <mergeCell ref="L1283:M1283"/>
    <mergeCell ref="N1283:O1283"/>
    <mergeCell ref="P1283:S1283"/>
    <mergeCell ref="T1283:U1283"/>
    <mergeCell ref="V1281:X1281"/>
    <mergeCell ref="E1282:K1282"/>
    <mergeCell ref="L1282:M1282"/>
    <mergeCell ref="N1282:O1282"/>
    <mergeCell ref="P1282:S1282"/>
    <mergeCell ref="T1282:U1282"/>
    <mergeCell ref="V1282:X1282"/>
    <mergeCell ref="E1281:K1281"/>
    <mergeCell ref="L1281:M1281"/>
    <mergeCell ref="N1281:O1281"/>
    <mergeCell ref="P1281:S1281"/>
    <mergeCell ref="T1281:U1281"/>
    <mergeCell ref="V1279:X1279"/>
    <mergeCell ref="E1280:K1280"/>
    <mergeCell ref="L1280:M1280"/>
    <mergeCell ref="N1280:O1280"/>
    <mergeCell ref="P1280:S1280"/>
    <mergeCell ref="T1280:U1280"/>
    <mergeCell ref="V1280:X1280"/>
    <mergeCell ref="E1279:K1279"/>
    <mergeCell ref="L1279:M1279"/>
    <mergeCell ref="N1279:O1279"/>
    <mergeCell ref="P1279:S1279"/>
    <mergeCell ref="T1279:U1279"/>
    <mergeCell ref="T1277:X1277"/>
    <mergeCell ref="E1278:K1278"/>
    <mergeCell ref="L1278:M1278"/>
    <mergeCell ref="N1278:O1278"/>
    <mergeCell ref="P1278:S1278"/>
    <mergeCell ref="T1278:U1278"/>
    <mergeCell ref="V1278:X1278"/>
    <mergeCell ref="C1260:G1260"/>
    <mergeCell ref="I1260:J1260"/>
    <mergeCell ref="M1260:N1260"/>
    <mergeCell ref="A1277:D1277"/>
    <mergeCell ref="E1277:M1277"/>
    <mergeCell ref="N1277:S1277"/>
    <mergeCell ref="E1258:M1258"/>
    <mergeCell ref="N1258:S1258"/>
    <mergeCell ref="T1258:U1258"/>
    <mergeCell ref="V1258:X1258"/>
    <mergeCell ref="A1220:X1220"/>
    <mergeCell ref="A1222:X1222"/>
    <mergeCell ref="F1224:R1224"/>
    <mergeCell ref="F1226:F1227"/>
    <mergeCell ref="U1227:X1228"/>
    <mergeCell ref="B1231:C1232"/>
    <mergeCell ref="F1231:I1232"/>
    <mergeCell ref="U1230:W1231"/>
    <mergeCell ref="V1256:X1256"/>
    <mergeCell ref="E1257:K1257"/>
    <mergeCell ref="L1257:M1257"/>
    <mergeCell ref="N1257:O1257"/>
    <mergeCell ref="P1257:S1257"/>
    <mergeCell ref="T1257:U1257"/>
    <mergeCell ref="V1257:X1257"/>
    <mergeCell ref="E1256:K1256"/>
    <mergeCell ref="L1256:M1256"/>
    <mergeCell ref="N1256:O1256"/>
    <mergeCell ref="P1256:S1256"/>
    <mergeCell ref="T1256:U1256"/>
    <mergeCell ref="V1254:X1254"/>
    <mergeCell ref="E1255:K1255"/>
    <mergeCell ref="L1255:M1255"/>
    <mergeCell ref="N1255:O1255"/>
    <mergeCell ref="P1255:S1255"/>
    <mergeCell ref="T1255:U1255"/>
    <mergeCell ref="V1255:X1255"/>
    <mergeCell ref="E1254:K1254"/>
    <mergeCell ref="L1254:M1254"/>
    <mergeCell ref="N1254:O1254"/>
    <mergeCell ref="P1254:S1254"/>
    <mergeCell ref="T1254:U1254"/>
    <mergeCell ref="V1252:X1252"/>
    <mergeCell ref="E1253:K1253"/>
    <mergeCell ref="L1253:M1253"/>
    <mergeCell ref="N1253:O1253"/>
    <mergeCell ref="P1253:S1253"/>
    <mergeCell ref="T1253:U1253"/>
    <mergeCell ref="V1253:X1253"/>
    <mergeCell ref="E1252:K1252"/>
    <mergeCell ref="L1252:M1252"/>
    <mergeCell ref="N1252:O1252"/>
    <mergeCell ref="P1252:S1252"/>
    <mergeCell ref="T1252:U1252"/>
    <mergeCell ref="V1250:X1250"/>
    <mergeCell ref="E1251:K1251"/>
    <mergeCell ref="L1251:M1251"/>
    <mergeCell ref="N1251:O1251"/>
    <mergeCell ref="P1251:S1251"/>
    <mergeCell ref="T1251:U1251"/>
    <mergeCell ref="V1251:X1251"/>
    <mergeCell ref="E1250:K1250"/>
    <mergeCell ref="L1250:M1250"/>
    <mergeCell ref="N1250:O1250"/>
    <mergeCell ref="P1250:S1250"/>
    <mergeCell ref="T1250:U1250"/>
    <mergeCell ref="V1248:X1248"/>
    <mergeCell ref="E1249:K1249"/>
    <mergeCell ref="L1249:M1249"/>
    <mergeCell ref="N1249:O1249"/>
    <mergeCell ref="P1249:S1249"/>
    <mergeCell ref="T1249:U1249"/>
    <mergeCell ref="V1249:X1249"/>
    <mergeCell ref="E1248:K1248"/>
    <mergeCell ref="L1248:M1248"/>
    <mergeCell ref="N1248:O1248"/>
    <mergeCell ref="P1248:S1248"/>
    <mergeCell ref="T1248:U1248"/>
    <mergeCell ref="V1246:X1246"/>
    <mergeCell ref="E1247:K1247"/>
    <mergeCell ref="L1247:M1247"/>
    <mergeCell ref="N1247:O1247"/>
    <mergeCell ref="P1247:S1247"/>
    <mergeCell ref="T1247:U1247"/>
    <mergeCell ref="V1247:X1247"/>
    <mergeCell ref="E1246:K1246"/>
    <mergeCell ref="L1246:M1246"/>
    <mergeCell ref="N1246:O1246"/>
    <mergeCell ref="P1246:S1246"/>
    <mergeCell ref="T1246:U1246"/>
    <mergeCell ref="V1244:X1244"/>
    <mergeCell ref="E1245:K1245"/>
    <mergeCell ref="L1245:M1245"/>
    <mergeCell ref="N1245:O1245"/>
    <mergeCell ref="P1245:S1245"/>
    <mergeCell ref="T1245:U1245"/>
    <mergeCell ref="V1245:X1245"/>
    <mergeCell ref="E1244:K1244"/>
    <mergeCell ref="L1244:M1244"/>
    <mergeCell ref="N1244:O1244"/>
    <mergeCell ref="P1244:S1244"/>
    <mergeCell ref="T1244:U1244"/>
    <mergeCell ref="V1242:X1242"/>
    <mergeCell ref="E1243:K1243"/>
    <mergeCell ref="L1243:M1243"/>
    <mergeCell ref="N1243:O1243"/>
    <mergeCell ref="P1243:S1243"/>
    <mergeCell ref="T1243:U1243"/>
    <mergeCell ref="V1243:X1243"/>
    <mergeCell ref="E1242:K1242"/>
    <mergeCell ref="L1242:M1242"/>
    <mergeCell ref="N1242:O1242"/>
    <mergeCell ref="P1242:S1242"/>
    <mergeCell ref="T1242:U1242"/>
    <mergeCell ref="V1240:X1240"/>
    <mergeCell ref="E1241:K1241"/>
    <mergeCell ref="L1241:M1241"/>
    <mergeCell ref="N1241:O1241"/>
    <mergeCell ref="P1241:S1241"/>
    <mergeCell ref="T1241:U1241"/>
    <mergeCell ref="V1241:X1241"/>
    <mergeCell ref="E1240:K1240"/>
    <mergeCell ref="L1240:M1240"/>
    <mergeCell ref="N1240:O1240"/>
    <mergeCell ref="P1240:S1240"/>
    <mergeCell ref="T1240:U1240"/>
    <mergeCell ref="V1238:X1238"/>
    <mergeCell ref="E1239:K1239"/>
    <mergeCell ref="L1239:M1239"/>
    <mergeCell ref="N1239:O1239"/>
    <mergeCell ref="P1239:S1239"/>
    <mergeCell ref="T1239:U1239"/>
    <mergeCell ref="V1239:X1239"/>
    <mergeCell ref="E1238:K1238"/>
    <mergeCell ref="L1238:M1238"/>
    <mergeCell ref="N1238:O1238"/>
    <mergeCell ref="P1238:S1238"/>
    <mergeCell ref="T1238:U1238"/>
    <mergeCell ref="V1236:X1236"/>
    <mergeCell ref="E1237:K1237"/>
    <mergeCell ref="L1237:M1237"/>
    <mergeCell ref="N1237:O1237"/>
    <mergeCell ref="P1237:S1237"/>
    <mergeCell ref="T1237:U1237"/>
    <mergeCell ref="V1237:X1237"/>
    <mergeCell ref="E1236:K1236"/>
    <mergeCell ref="L1236:M1236"/>
    <mergeCell ref="N1236:O1236"/>
    <mergeCell ref="P1236:S1236"/>
    <mergeCell ref="T1236:U1236"/>
    <mergeCell ref="T1234:X1234"/>
    <mergeCell ref="E1235:K1235"/>
    <mergeCell ref="L1235:M1235"/>
    <mergeCell ref="N1235:O1235"/>
    <mergeCell ref="P1235:S1235"/>
    <mergeCell ref="T1235:U1235"/>
    <mergeCell ref="V1235:X1235"/>
    <mergeCell ref="C1217:G1217"/>
    <mergeCell ref="I1217:J1217"/>
    <mergeCell ref="M1217:N1217"/>
    <mergeCell ref="A1234:D1234"/>
    <mergeCell ref="E1234:M1234"/>
    <mergeCell ref="N1234:S1234"/>
    <mergeCell ref="E1215:M1215"/>
    <mergeCell ref="N1215:S1215"/>
    <mergeCell ref="T1215:U1215"/>
    <mergeCell ref="V1215:X1215"/>
    <mergeCell ref="A1177:X1177"/>
    <mergeCell ref="A1179:X1179"/>
    <mergeCell ref="F1181:R1181"/>
    <mergeCell ref="F1183:F1184"/>
    <mergeCell ref="U1184:X1185"/>
    <mergeCell ref="B1188:C1189"/>
    <mergeCell ref="F1188:I1189"/>
    <mergeCell ref="U1187:W1188"/>
    <mergeCell ref="V1213:X1213"/>
    <mergeCell ref="E1214:K1214"/>
    <mergeCell ref="L1214:M1214"/>
    <mergeCell ref="N1214:O1214"/>
    <mergeCell ref="P1214:S1214"/>
    <mergeCell ref="T1214:U1214"/>
    <mergeCell ref="V1214:X1214"/>
    <mergeCell ref="E1213:K1213"/>
    <mergeCell ref="L1213:M1213"/>
    <mergeCell ref="N1213:O1213"/>
    <mergeCell ref="P1213:S1213"/>
    <mergeCell ref="T1213:U1213"/>
    <mergeCell ref="V1211:X1211"/>
    <mergeCell ref="E1212:K1212"/>
    <mergeCell ref="L1212:M1212"/>
    <mergeCell ref="N1212:O1212"/>
    <mergeCell ref="P1212:S1212"/>
    <mergeCell ref="T1212:U1212"/>
    <mergeCell ref="V1212:X1212"/>
    <mergeCell ref="E1211:K1211"/>
    <mergeCell ref="L1211:M1211"/>
    <mergeCell ref="N1211:O1211"/>
    <mergeCell ref="P1211:S1211"/>
    <mergeCell ref="T1211:U1211"/>
    <mergeCell ref="V1209:X1209"/>
    <mergeCell ref="E1210:K1210"/>
    <mergeCell ref="L1210:M1210"/>
    <mergeCell ref="N1210:O1210"/>
    <mergeCell ref="P1210:S1210"/>
    <mergeCell ref="T1210:U1210"/>
    <mergeCell ref="V1210:X1210"/>
    <mergeCell ref="E1209:K1209"/>
    <mergeCell ref="L1209:M1209"/>
    <mergeCell ref="N1209:O1209"/>
    <mergeCell ref="P1209:S1209"/>
    <mergeCell ref="T1209:U1209"/>
    <mergeCell ref="V1207:X1207"/>
    <mergeCell ref="E1208:K1208"/>
    <mergeCell ref="L1208:M1208"/>
    <mergeCell ref="N1208:O1208"/>
    <mergeCell ref="P1208:S1208"/>
    <mergeCell ref="T1208:U1208"/>
    <mergeCell ref="V1208:X1208"/>
    <mergeCell ref="E1207:K1207"/>
    <mergeCell ref="L1207:M1207"/>
    <mergeCell ref="N1207:O1207"/>
    <mergeCell ref="P1207:S1207"/>
    <mergeCell ref="T1207:U1207"/>
    <mergeCell ref="V1205:X1205"/>
    <mergeCell ref="E1206:K1206"/>
    <mergeCell ref="L1206:M1206"/>
    <mergeCell ref="N1206:O1206"/>
    <mergeCell ref="P1206:S1206"/>
    <mergeCell ref="T1206:U1206"/>
    <mergeCell ref="V1206:X1206"/>
    <mergeCell ref="E1205:K1205"/>
    <mergeCell ref="L1205:M1205"/>
    <mergeCell ref="N1205:O1205"/>
    <mergeCell ref="P1205:S1205"/>
    <mergeCell ref="T1205:U1205"/>
    <mergeCell ref="V1203:X1203"/>
    <mergeCell ref="E1204:K1204"/>
    <mergeCell ref="L1204:M1204"/>
    <mergeCell ref="N1204:O1204"/>
    <mergeCell ref="P1204:S1204"/>
    <mergeCell ref="T1204:U1204"/>
    <mergeCell ref="V1204:X1204"/>
    <mergeCell ref="E1203:K1203"/>
    <mergeCell ref="L1203:M1203"/>
    <mergeCell ref="N1203:O1203"/>
    <mergeCell ref="P1203:S1203"/>
    <mergeCell ref="T1203:U1203"/>
    <mergeCell ref="V1201:X1201"/>
    <mergeCell ref="E1202:K1202"/>
    <mergeCell ref="L1202:M1202"/>
    <mergeCell ref="N1202:O1202"/>
    <mergeCell ref="P1202:S1202"/>
    <mergeCell ref="T1202:U1202"/>
    <mergeCell ref="V1202:X1202"/>
    <mergeCell ref="E1201:K1201"/>
    <mergeCell ref="L1201:M1201"/>
    <mergeCell ref="N1201:O1201"/>
    <mergeCell ref="P1201:S1201"/>
    <mergeCell ref="T1201:U1201"/>
    <mergeCell ref="V1199:X1199"/>
    <mergeCell ref="E1200:K1200"/>
    <mergeCell ref="L1200:M1200"/>
    <mergeCell ref="N1200:O1200"/>
    <mergeCell ref="P1200:S1200"/>
    <mergeCell ref="T1200:U1200"/>
    <mergeCell ref="V1200:X1200"/>
    <mergeCell ref="E1199:K1199"/>
    <mergeCell ref="L1199:M1199"/>
    <mergeCell ref="N1199:O1199"/>
    <mergeCell ref="P1199:S1199"/>
    <mergeCell ref="T1199:U1199"/>
    <mergeCell ref="V1197:X1197"/>
    <mergeCell ref="E1198:K1198"/>
    <mergeCell ref="L1198:M1198"/>
    <mergeCell ref="N1198:O1198"/>
    <mergeCell ref="P1198:S1198"/>
    <mergeCell ref="T1198:U1198"/>
    <mergeCell ref="V1198:X1198"/>
    <mergeCell ref="E1197:K1197"/>
    <mergeCell ref="L1197:M1197"/>
    <mergeCell ref="N1197:O1197"/>
    <mergeCell ref="P1197:S1197"/>
    <mergeCell ref="T1197:U1197"/>
    <mergeCell ref="V1195:X1195"/>
    <mergeCell ref="E1196:K1196"/>
    <mergeCell ref="L1196:M1196"/>
    <mergeCell ref="N1196:O1196"/>
    <mergeCell ref="P1196:S1196"/>
    <mergeCell ref="T1196:U1196"/>
    <mergeCell ref="V1196:X1196"/>
    <mergeCell ref="E1195:K1195"/>
    <mergeCell ref="L1195:M1195"/>
    <mergeCell ref="N1195:O1195"/>
    <mergeCell ref="P1195:S1195"/>
    <mergeCell ref="T1195:U1195"/>
    <mergeCell ref="V1193:X1193"/>
    <mergeCell ref="E1194:K1194"/>
    <mergeCell ref="L1194:M1194"/>
    <mergeCell ref="N1194:O1194"/>
    <mergeCell ref="P1194:S1194"/>
    <mergeCell ref="T1194:U1194"/>
    <mergeCell ref="V1194:X1194"/>
    <mergeCell ref="E1193:K1193"/>
    <mergeCell ref="L1193:M1193"/>
    <mergeCell ref="N1193:O1193"/>
    <mergeCell ref="P1193:S1193"/>
    <mergeCell ref="T1193:U1193"/>
    <mergeCell ref="T1191:X1191"/>
    <mergeCell ref="E1192:K1192"/>
    <mergeCell ref="L1192:M1192"/>
    <mergeCell ref="N1192:O1192"/>
    <mergeCell ref="P1192:S1192"/>
    <mergeCell ref="T1192:U1192"/>
    <mergeCell ref="V1192:X1192"/>
    <mergeCell ref="C1174:G1174"/>
    <mergeCell ref="I1174:J1174"/>
    <mergeCell ref="M1174:N1174"/>
    <mergeCell ref="A1191:D1191"/>
    <mergeCell ref="E1191:M1191"/>
    <mergeCell ref="N1191:S1191"/>
    <mergeCell ref="E1172:M1172"/>
    <mergeCell ref="N1172:S1172"/>
    <mergeCell ref="T1172:U1172"/>
    <mergeCell ref="V1172:X1172"/>
    <mergeCell ref="A1134:X1134"/>
    <mergeCell ref="A1136:X1136"/>
    <mergeCell ref="F1138:R1138"/>
    <mergeCell ref="F1140:F1141"/>
    <mergeCell ref="U1141:X1142"/>
    <mergeCell ref="B1145:C1146"/>
    <mergeCell ref="F1145:I1146"/>
    <mergeCell ref="U1144:W1145"/>
    <mergeCell ref="V1170:X1170"/>
    <mergeCell ref="E1171:K1171"/>
    <mergeCell ref="L1171:M1171"/>
    <mergeCell ref="N1171:O1171"/>
    <mergeCell ref="P1171:S1171"/>
    <mergeCell ref="T1171:U1171"/>
    <mergeCell ref="V1171:X1171"/>
    <mergeCell ref="E1170:K1170"/>
    <mergeCell ref="L1170:M1170"/>
    <mergeCell ref="N1170:O1170"/>
    <mergeCell ref="P1170:S1170"/>
    <mergeCell ref="T1170:U1170"/>
    <mergeCell ref="V1168:X1168"/>
    <mergeCell ref="E1169:K1169"/>
    <mergeCell ref="L1169:M1169"/>
    <mergeCell ref="N1169:O1169"/>
    <mergeCell ref="P1169:S1169"/>
    <mergeCell ref="T1169:U1169"/>
    <mergeCell ref="V1169:X1169"/>
    <mergeCell ref="E1168:K1168"/>
    <mergeCell ref="L1168:M1168"/>
    <mergeCell ref="N1168:O1168"/>
    <mergeCell ref="P1168:S1168"/>
    <mergeCell ref="T1168:U1168"/>
    <mergeCell ref="V1166:X1166"/>
    <mergeCell ref="E1167:K1167"/>
    <mergeCell ref="L1167:M1167"/>
    <mergeCell ref="N1167:O1167"/>
    <mergeCell ref="P1167:S1167"/>
    <mergeCell ref="T1167:U1167"/>
    <mergeCell ref="V1167:X1167"/>
    <mergeCell ref="E1166:K1166"/>
    <mergeCell ref="L1166:M1166"/>
    <mergeCell ref="N1166:O1166"/>
    <mergeCell ref="P1166:S1166"/>
    <mergeCell ref="T1166:U1166"/>
    <mergeCell ref="V1164:X1164"/>
    <mergeCell ref="E1165:K1165"/>
    <mergeCell ref="L1165:M1165"/>
    <mergeCell ref="N1165:O1165"/>
    <mergeCell ref="P1165:S1165"/>
    <mergeCell ref="T1165:U1165"/>
    <mergeCell ref="V1165:X1165"/>
    <mergeCell ref="E1164:K1164"/>
    <mergeCell ref="L1164:M1164"/>
    <mergeCell ref="N1164:O1164"/>
    <mergeCell ref="P1164:S1164"/>
    <mergeCell ref="T1164:U1164"/>
    <mergeCell ref="V1162:X1162"/>
    <mergeCell ref="E1163:K1163"/>
    <mergeCell ref="L1163:M1163"/>
    <mergeCell ref="N1163:O1163"/>
    <mergeCell ref="P1163:S1163"/>
    <mergeCell ref="T1163:U1163"/>
    <mergeCell ref="V1163:X1163"/>
    <mergeCell ref="E1162:K1162"/>
    <mergeCell ref="L1162:M1162"/>
    <mergeCell ref="N1162:O1162"/>
    <mergeCell ref="P1162:S1162"/>
    <mergeCell ref="T1162:U1162"/>
    <mergeCell ref="V1160:X1160"/>
    <mergeCell ref="E1161:K1161"/>
    <mergeCell ref="L1161:M1161"/>
    <mergeCell ref="N1161:O1161"/>
    <mergeCell ref="P1161:S1161"/>
    <mergeCell ref="T1161:U1161"/>
    <mergeCell ref="V1161:X1161"/>
    <mergeCell ref="E1160:K1160"/>
    <mergeCell ref="L1160:M1160"/>
    <mergeCell ref="N1160:O1160"/>
    <mergeCell ref="P1160:S1160"/>
    <mergeCell ref="T1160:U1160"/>
    <mergeCell ref="V1158:X1158"/>
    <mergeCell ref="E1159:K1159"/>
    <mergeCell ref="L1159:M1159"/>
    <mergeCell ref="N1159:O1159"/>
    <mergeCell ref="P1159:S1159"/>
    <mergeCell ref="T1159:U1159"/>
    <mergeCell ref="V1159:X1159"/>
    <mergeCell ref="E1158:K1158"/>
    <mergeCell ref="L1158:M1158"/>
    <mergeCell ref="N1158:O1158"/>
    <mergeCell ref="P1158:S1158"/>
    <mergeCell ref="T1158:U1158"/>
    <mergeCell ref="V1156:X1156"/>
    <mergeCell ref="E1157:K1157"/>
    <mergeCell ref="L1157:M1157"/>
    <mergeCell ref="N1157:O1157"/>
    <mergeCell ref="P1157:S1157"/>
    <mergeCell ref="T1157:U1157"/>
    <mergeCell ref="V1157:X1157"/>
    <mergeCell ref="E1156:K1156"/>
    <mergeCell ref="L1156:M1156"/>
    <mergeCell ref="N1156:O1156"/>
    <mergeCell ref="P1156:S1156"/>
    <mergeCell ref="T1156:U1156"/>
    <mergeCell ref="V1154:X1154"/>
    <mergeCell ref="E1155:K1155"/>
    <mergeCell ref="L1155:M1155"/>
    <mergeCell ref="N1155:O1155"/>
    <mergeCell ref="P1155:S1155"/>
    <mergeCell ref="T1155:U1155"/>
    <mergeCell ref="V1155:X1155"/>
    <mergeCell ref="E1154:K1154"/>
    <mergeCell ref="L1154:M1154"/>
    <mergeCell ref="N1154:O1154"/>
    <mergeCell ref="P1154:S1154"/>
    <mergeCell ref="T1154:U1154"/>
    <mergeCell ref="V1152:X1152"/>
    <mergeCell ref="E1153:K1153"/>
    <mergeCell ref="L1153:M1153"/>
    <mergeCell ref="N1153:O1153"/>
    <mergeCell ref="P1153:S1153"/>
    <mergeCell ref="T1153:U1153"/>
    <mergeCell ref="V1153:X1153"/>
    <mergeCell ref="E1152:K1152"/>
    <mergeCell ref="L1152:M1152"/>
    <mergeCell ref="N1152:O1152"/>
    <mergeCell ref="P1152:S1152"/>
    <mergeCell ref="T1152:U1152"/>
    <mergeCell ref="V1150:X1150"/>
    <mergeCell ref="E1151:K1151"/>
    <mergeCell ref="L1151:M1151"/>
    <mergeCell ref="N1151:O1151"/>
    <mergeCell ref="P1151:S1151"/>
    <mergeCell ref="T1151:U1151"/>
    <mergeCell ref="V1151:X1151"/>
    <mergeCell ref="E1150:K1150"/>
    <mergeCell ref="L1150:M1150"/>
    <mergeCell ref="N1150:O1150"/>
    <mergeCell ref="P1150:S1150"/>
    <mergeCell ref="T1150:U1150"/>
    <mergeCell ref="T1148:X1148"/>
    <mergeCell ref="E1149:K1149"/>
    <mergeCell ref="L1149:M1149"/>
    <mergeCell ref="N1149:O1149"/>
    <mergeCell ref="P1149:S1149"/>
    <mergeCell ref="T1149:U1149"/>
    <mergeCell ref="V1149:X1149"/>
    <mergeCell ref="C1131:G1131"/>
    <mergeCell ref="I1131:J1131"/>
    <mergeCell ref="M1131:N1131"/>
    <mergeCell ref="A1148:D1148"/>
    <mergeCell ref="E1148:M1148"/>
    <mergeCell ref="N1148:S1148"/>
    <mergeCell ref="E1129:M1129"/>
    <mergeCell ref="N1129:S1129"/>
    <mergeCell ref="T1129:U1129"/>
    <mergeCell ref="V1129:X1129"/>
    <mergeCell ref="A1091:X1091"/>
    <mergeCell ref="A1093:X1093"/>
    <mergeCell ref="F1095:R1095"/>
    <mergeCell ref="F1097:F1098"/>
    <mergeCell ref="U1098:X1099"/>
    <mergeCell ref="B1102:C1103"/>
    <mergeCell ref="F1102:I1103"/>
    <mergeCell ref="U1101:W1102"/>
    <mergeCell ref="V1127:X1127"/>
    <mergeCell ref="E1128:K1128"/>
    <mergeCell ref="L1128:M1128"/>
    <mergeCell ref="N1128:O1128"/>
    <mergeCell ref="P1128:S1128"/>
    <mergeCell ref="T1128:U1128"/>
    <mergeCell ref="V1128:X1128"/>
    <mergeCell ref="E1127:K1127"/>
    <mergeCell ref="L1127:M1127"/>
    <mergeCell ref="N1127:O1127"/>
    <mergeCell ref="P1127:S1127"/>
    <mergeCell ref="T1127:U1127"/>
    <mergeCell ref="V1125:X1125"/>
    <mergeCell ref="E1126:K1126"/>
    <mergeCell ref="L1126:M1126"/>
    <mergeCell ref="N1126:O1126"/>
    <mergeCell ref="P1126:S1126"/>
    <mergeCell ref="T1126:U1126"/>
    <mergeCell ref="V1126:X1126"/>
    <mergeCell ref="E1125:K1125"/>
    <mergeCell ref="L1125:M1125"/>
    <mergeCell ref="N1125:O1125"/>
    <mergeCell ref="P1125:S1125"/>
    <mergeCell ref="T1125:U1125"/>
    <mergeCell ref="V1123:X1123"/>
    <mergeCell ref="E1124:K1124"/>
    <mergeCell ref="L1124:M1124"/>
    <mergeCell ref="N1124:O1124"/>
    <mergeCell ref="P1124:S1124"/>
    <mergeCell ref="T1124:U1124"/>
    <mergeCell ref="V1124:X1124"/>
    <mergeCell ref="E1123:K1123"/>
    <mergeCell ref="L1123:M1123"/>
    <mergeCell ref="N1123:O1123"/>
    <mergeCell ref="P1123:S1123"/>
    <mergeCell ref="T1123:U1123"/>
    <mergeCell ref="V1121:X1121"/>
    <mergeCell ref="E1122:K1122"/>
    <mergeCell ref="L1122:M1122"/>
    <mergeCell ref="N1122:O1122"/>
    <mergeCell ref="P1122:S1122"/>
    <mergeCell ref="T1122:U1122"/>
    <mergeCell ref="V1122:X1122"/>
    <mergeCell ref="E1121:K1121"/>
    <mergeCell ref="L1121:M1121"/>
    <mergeCell ref="N1121:O1121"/>
    <mergeCell ref="P1121:S1121"/>
    <mergeCell ref="T1121:U1121"/>
    <mergeCell ref="V1119:X1119"/>
    <mergeCell ref="E1120:K1120"/>
    <mergeCell ref="L1120:M1120"/>
    <mergeCell ref="N1120:O1120"/>
    <mergeCell ref="P1120:S1120"/>
    <mergeCell ref="T1120:U1120"/>
    <mergeCell ref="V1120:X1120"/>
    <mergeCell ref="E1119:K1119"/>
    <mergeCell ref="L1119:M1119"/>
    <mergeCell ref="N1119:O1119"/>
    <mergeCell ref="P1119:S1119"/>
    <mergeCell ref="T1119:U1119"/>
    <mergeCell ref="V1117:X1117"/>
    <mergeCell ref="E1118:K1118"/>
    <mergeCell ref="L1118:M1118"/>
    <mergeCell ref="N1118:O1118"/>
    <mergeCell ref="P1118:S1118"/>
    <mergeCell ref="T1118:U1118"/>
    <mergeCell ref="V1118:X1118"/>
    <mergeCell ref="E1117:K1117"/>
    <mergeCell ref="L1117:M1117"/>
    <mergeCell ref="N1117:O1117"/>
    <mergeCell ref="P1117:S1117"/>
    <mergeCell ref="T1117:U1117"/>
    <mergeCell ref="V1115:X1115"/>
    <mergeCell ref="E1116:K1116"/>
    <mergeCell ref="L1116:M1116"/>
    <mergeCell ref="N1116:O1116"/>
    <mergeCell ref="P1116:S1116"/>
    <mergeCell ref="T1116:U1116"/>
    <mergeCell ref="V1116:X1116"/>
    <mergeCell ref="E1115:K1115"/>
    <mergeCell ref="L1115:M1115"/>
    <mergeCell ref="N1115:O1115"/>
    <mergeCell ref="P1115:S1115"/>
    <mergeCell ref="T1115:U1115"/>
    <mergeCell ref="V1113:X1113"/>
    <mergeCell ref="E1114:K1114"/>
    <mergeCell ref="L1114:M1114"/>
    <mergeCell ref="N1114:O1114"/>
    <mergeCell ref="P1114:S1114"/>
    <mergeCell ref="T1114:U1114"/>
    <mergeCell ref="V1114:X1114"/>
    <mergeCell ref="E1113:K1113"/>
    <mergeCell ref="L1113:M1113"/>
    <mergeCell ref="N1113:O1113"/>
    <mergeCell ref="P1113:S1113"/>
    <mergeCell ref="T1113:U1113"/>
    <mergeCell ref="V1111:X1111"/>
    <mergeCell ref="E1112:K1112"/>
    <mergeCell ref="L1112:M1112"/>
    <mergeCell ref="N1112:O1112"/>
    <mergeCell ref="P1112:S1112"/>
    <mergeCell ref="T1112:U1112"/>
    <mergeCell ref="V1112:X1112"/>
    <mergeCell ref="E1111:K1111"/>
    <mergeCell ref="L1111:M1111"/>
    <mergeCell ref="N1111:O1111"/>
    <mergeCell ref="P1111:S1111"/>
    <mergeCell ref="T1111:U1111"/>
    <mergeCell ref="V1109:X1109"/>
    <mergeCell ref="E1110:K1110"/>
    <mergeCell ref="L1110:M1110"/>
    <mergeCell ref="N1110:O1110"/>
    <mergeCell ref="P1110:S1110"/>
    <mergeCell ref="T1110:U1110"/>
    <mergeCell ref="V1110:X1110"/>
    <mergeCell ref="E1109:K1109"/>
    <mergeCell ref="L1109:M1109"/>
    <mergeCell ref="N1109:O1109"/>
    <mergeCell ref="P1109:S1109"/>
    <mergeCell ref="T1109:U1109"/>
    <mergeCell ref="V1107:X1107"/>
    <mergeCell ref="E1108:K1108"/>
    <mergeCell ref="L1108:M1108"/>
    <mergeCell ref="N1108:O1108"/>
    <mergeCell ref="P1108:S1108"/>
    <mergeCell ref="T1108:U1108"/>
    <mergeCell ref="V1108:X1108"/>
    <mergeCell ref="E1107:K1107"/>
    <mergeCell ref="L1107:M1107"/>
    <mergeCell ref="N1107:O1107"/>
    <mergeCell ref="P1107:S1107"/>
    <mergeCell ref="T1107:U1107"/>
    <mergeCell ref="T1105:X1105"/>
    <mergeCell ref="E1106:K1106"/>
    <mergeCell ref="L1106:M1106"/>
    <mergeCell ref="N1106:O1106"/>
    <mergeCell ref="P1106:S1106"/>
    <mergeCell ref="T1106:U1106"/>
    <mergeCell ref="V1106:X1106"/>
    <mergeCell ref="C1088:G1088"/>
    <mergeCell ref="I1088:J1088"/>
    <mergeCell ref="M1088:N1088"/>
    <mergeCell ref="A1105:D1105"/>
    <mergeCell ref="E1105:M1105"/>
    <mergeCell ref="N1105:S1105"/>
    <mergeCell ref="E1086:M1086"/>
    <mergeCell ref="N1086:S1086"/>
    <mergeCell ref="T1086:U1086"/>
    <mergeCell ref="V1086:X1086"/>
    <mergeCell ref="A1048:X1048"/>
    <mergeCell ref="A1050:X1050"/>
    <mergeCell ref="F1052:R1052"/>
    <mergeCell ref="F1054:F1055"/>
    <mergeCell ref="U1055:X1056"/>
    <mergeCell ref="B1059:C1060"/>
    <mergeCell ref="F1059:I1060"/>
    <mergeCell ref="U1058:W1059"/>
    <mergeCell ref="V1084:X1084"/>
    <mergeCell ref="E1085:K1085"/>
    <mergeCell ref="L1085:M1085"/>
    <mergeCell ref="N1085:O1085"/>
    <mergeCell ref="P1085:S1085"/>
    <mergeCell ref="T1085:U1085"/>
    <mergeCell ref="V1085:X1085"/>
    <mergeCell ref="E1084:K1084"/>
    <mergeCell ref="L1084:M1084"/>
    <mergeCell ref="N1084:O1084"/>
    <mergeCell ref="P1084:S1084"/>
    <mergeCell ref="T1084:U1084"/>
    <mergeCell ref="V1082:X1082"/>
    <mergeCell ref="E1083:K1083"/>
    <mergeCell ref="L1083:M1083"/>
    <mergeCell ref="N1083:O1083"/>
    <mergeCell ref="P1083:S1083"/>
    <mergeCell ref="T1083:U1083"/>
    <mergeCell ref="V1083:X1083"/>
    <mergeCell ref="E1082:K1082"/>
    <mergeCell ref="L1082:M1082"/>
    <mergeCell ref="N1082:O1082"/>
    <mergeCell ref="P1082:S1082"/>
    <mergeCell ref="T1082:U1082"/>
    <mergeCell ref="V1080:X1080"/>
    <mergeCell ref="E1081:K1081"/>
    <mergeCell ref="L1081:M1081"/>
    <mergeCell ref="N1081:O1081"/>
    <mergeCell ref="P1081:S1081"/>
    <mergeCell ref="T1081:U1081"/>
    <mergeCell ref="V1081:X1081"/>
    <mergeCell ref="E1080:K1080"/>
    <mergeCell ref="L1080:M1080"/>
    <mergeCell ref="N1080:O1080"/>
    <mergeCell ref="P1080:S1080"/>
    <mergeCell ref="T1080:U1080"/>
    <mergeCell ref="V1078:X1078"/>
    <mergeCell ref="E1079:K1079"/>
    <mergeCell ref="L1079:M1079"/>
    <mergeCell ref="N1079:O1079"/>
    <mergeCell ref="P1079:S1079"/>
    <mergeCell ref="T1079:U1079"/>
    <mergeCell ref="V1079:X1079"/>
    <mergeCell ref="E1078:K1078"/>
    <mergeCell ref="L1078:M1078"/>
    <mergeCell ref="N1078:O1078"/>
    <mergeCell ref="P1078:S1078"/>
    <mergeCell ref="T1078:U1078"/>
    <mergeCell ref="V1076:X1076"/>
    <mergeCell ref="E1077:K1077"/>
    <mergeCell ref="L1077:M1077"/>
    <mergeCell ref="N1077:O1077"/>
    <mergeCell ref="P1077:S1077"/>
    <mergeCell ref="T1077:U1077"/>
    <mergeCell ref="V1077:X1077"/>
    <mergeCell ref="E1076:K1076"/>
    <mergeCell ref="L1076:M1076"/>
    <mergeCell ref="N1076:O1076"/>
    <mergeCell ref="P1076:S1076"/>
    <mergeCell ref="T1076:U1076"/>
    <mergeCell ref="V1074:X1074"/>
    <mergeCell ref="E1075:K1075"/>
    <mergeCell ref="L1075:M1075"/>
    <mergeCell ref="N1075:O1075"/>
    <mergeCell ref="P1075:S1075"/>
    <mergeCell ref="T1075:U1075"/>
    <mergeCell ref="V1075:X1075"/>
    <mergeCell ref="E1074:K1074"/>
    <mergeCell ref="L1074:M1074"/>
    <mergeCell ref="N1074:O1074"/>
    <mergeCell ref="P1074:S1074"/>
    <mergeCell ref="T1074:U1074"/>
    <mergeCell ref="V1072:X1072"/>
    <mergeCell ref="E1073:K1073"/>
    <mergeCell ref="L1073:M1073"/>
    <mergeCell ref="N1073:O1073"/>
    <mergeCell ref="P1073:S1073"/>
    <mergeCell ref="T1073:U1073"/>
    <mergeCell ref="V1073:X1073"/>
    <mergeCell ref="E1072:K1072"/>
    <mergeCell ref="L1072:M1072"/>
    <mergeCell ref="N1072:O1072"/>
    <mergeCell ref="P1072:S1072"/>
    <mergeCell ref="T1072:U1072"/>
    <mergeCell ref="V1070:X1070"/>
    <mergeCell ref="E1071:K1071"/>
    <mergeCell ref="L1071:M1071"/>
    <mergeCell ref="N1071:O1071"/>
    <mergeCell ref="P1071:S1071"/>
    <mergeCell ref="T1071:U1071"/>
    <mergeCell ref="V1071:X1071"/>
    <mergeCell ref="E1070:K1070"/>
    <mergeCell ref="L1070:M1070"/>
    <mergeCell ref="N1070:O1070"/>
    <mergeCell ref="P1070:S1070"/>
    <mergeCell ref="T1070:U1070"/>
    <mergeCell ref="V1068:X1068"/>
    <mergeCell ref="E1069:K1069"/>
    <mergeCell ref="L1069:M1069"/>
    <mergeCell ref="N1069:O1069"/>
    <mergeCell ref="P1069:S1069"/>
    <mergeCell ref="T1069:U1069"/>
    <mergeCell ref="V1069:X1069"/>
    <mergeCell ref="E1068:K1068"/>
    <mergeCell ref="L1068:M1068"/>
    <mergeCell ref="N1068:O1068"/>
    <mergeCell ref="P1068:S1068"/>
    <mergeCell ref="T1068:U1068"/>
    <mergeCell ref="V1066:X1066"/>
    <mergeCell ref="E1067:K1067"/>
    <mergeCell ref="L1067:M1067"/>
    <mergeCell ref="N1067:O1067"/>
    <mergeCell ref="P1067:S1067"/>
    <mergeCell ref="T1067:U1067"/>
    <mergeCell ref="V1067:X1067"/>
    <mergeCell ref="E1066:K1066"/>
    <mergeCell ref="L1066:M1066"/>
    <mergeCell ref="N1066:O1066"/>
    <mergeCell ref="P1066:S1066"/>
    <mergeCell ref="T1066:U1066"/>
    <mergeCell ref="V1064:X1064"/>
    <mergeCell ref="E1065:K1065"/>
    <mergeCell ref="L1065:M1065"/>
    <mergeCell ref="N1065:O1065"/>
    <mergeCell ref="P1065:S1065"/>
    <mergeCell ref="T1065:U1065"/>
    <mergeCell ref="V1065:X1065"/>
    <mergeCell ref="E1064:K1064"/>
    <mergeCell ref="L1064:M1064"/>
    <mergeCell ref="N1064:O1064"/>
    <mergeCell ref="P1064:S1064"/>
    <mergeCell ref="T1064:U1064"/>
    <mergeCell ref="T1062:X1062"/>
    <mergeCell ref="E1063:K1063"/>
    <mergeCell ref="L1063:M1063"/>
    <mergeCell ref="N1063:O1063"/>
    <mergeCell ref="P1063:S1063"/>
    <mergeCell ref="T1063:U1063"/>
    <mergeCell ref="V1063:X1063"/>
    <mergeCell ref="C1045:G1045"/>
    <mergeCell ref="I1045:J1045"/>
    <mergeCell ref="M1045:N1045"/>
    <mergeCell ref="A1062:D1062"/>
    <mergeCell ref="E1062:M1062"/>
    <mergeCell ref="N1062:S1062"/>
    <mergeCell ref="E1043:M1043"/>
    <mergeCell ref="N1043:S1043"/>
    <mergeCell ref="T1043:U1043"/>
    <mergeCell ref="V1043:X1043"/>
    <mergeCell ref="A1005:X1005"/>
    <mergeCell ref="A1007:X1007"/>
    <mergeCell ref="F1009:R1009"/>
    <mergeCell ref="F1011:F1012"/>
    <mergeCell ref="U1012:X1013"/>
    <mergeCell ref="B1016:C1017"/>
    <mergeCell ref="F1016:I1017"/>
    <mergeCell ref="U1015:W1016"/>
    <mergeCell ref="V1041:X1041"/>
    <mergeCell ref="E1042:K1042"/>
    <mergeCell ref="L1042:M1042"/>
    <mergeCell ref="N1042:O1042"/>
    <mergeCell ref="P1042:S1042"/>
    <mergeCell ref="T1042:U1042"/>
    <mergeCell ref="V1042:X1042"/>
    <mergeCell ref="E1041:K1041"/>
    <mergeCell ref="L1041:M1041"/>
    <mergeCell ref="N1041:O1041"/>
    <mergeCell ref="P1041:S1041"/>
    <mergeCell ref="T1041:U1041"/>
    <mergeCell ref="V1039:X1039"/>
    <mergeCell ref="E1040:K1040"/>
    <mergeCell ref="L1040:M1040"/>
    <mergeCell ref="N1040:O1040"/>
    <mergeCell ref="P1040:S1040"/>
    <mergeCell ref="T1040:U1040"/>
    <mergeCell ref="V1040:X1040"/>
    <mergeCell ref="E1039:K1039"/>
    <mergeCell ref="L1039:M1039"/>
    <mergeCell ref="N1039:O1039"/>
    <mergeCell ref="P1039:S1039"/>
    <mergeCell ref="T1039:U1039"/>
    <mergeCell ref="V1037:X1037"/>
    <mergeCell ref="E1038:K1038"/>
    <mergeCell ref="L1038:M1038"/>
    <mergeCell ref="N1038:O1038"/>
    <mergeCell ref="P1038:S1038"/>
    <mergeCell ref="T1038:U1038"/>
    <mergeCell ref="V1038:X1038"/>
    <mergeCell ref="E1037:K1037"/>
    <mergeCell ref="L1037:M1037"/>
    <mergeCell ref="N1037:O1037"/>
    <mergeCell ref="P1037:S1037"/>
    <mergeCell ref="T1037:U1037"/>
    <mergeCell ref="V1035:X1035"/>
    <mergeCell ref="E1036:K1036"/>
    <mergeCell ref="L1036:M1036"/>
    <mergeCell ref="N1036:O1036"/>
    <mergeCell ref="P1036:S1036"/>
    <mergeCell ref="T1036:U1036"/>
    <mergeCell ref="V1036:X1036"/>
    <mergeCell ref="E1035:K1035"/>
    <mergeCell ref="L1035:M1035"/>
    <mergeCell ref="N1035:O1035"/>
    <mergeCell ref="P1035:S1035"/>
    <mergeCell ref="T1035:U1035"/>
    <mergeCell ref="V1033:X1033"/>
    <mergeCell ref="E1034:K1034"/>
    <mergeCell ref="L1034:M1034"/>
    <mergeCell ref="N1034:O1034"/>
    <mergeCell ref="P1034:S1034"/>
    <mergeCell ref="T1034:U1034"/>
    <mergeCell ref="V1034:X1034"/>
    <mergeCell ref="E1033:K1033"/>
    <mergeCell ref="L1033:M1033"/>
    <mergeCell ref="N1033:O1033"/>
    <mergeCell ref="P1033:S1033"/>
    <mergeCell ref="T1033:U1033"/>
    <mergeCell ref="V1031:X1031"/>
    <mergeCell ref="E1032:K1032"/>
    <mergeCell ref="L1032:M1032"/>
    <mergeCell ref="N1032:O1032"/>
    <mergeCell ref="P1032:S1032"/>
    <mergeCell ref="T1032:U1032"/>
    <mergeCell ref="V1032:X1032"/>
    <mergeCell ref="E1031:K1031"/>
    <mergeCell ref="L1031:M1031"/>
    <mergeCell ref="N1031:O1031"/>
    <mergeCell ref="P1031:S1031"/>
    <mergeCell ref="T1031:U1031"/>
    <mergeCell ref="V1029:X1029"/>
    <mergeCell ref="E1030:K1030"/>
    <mergeCell ref="L1030:M1030"/>
    <mergeCell ref="N1030:O1030"/>
    <mergeCell ref="P1030:S1030"/>
    <mergeCell ref="T1030:U1030"/>
    <mergeCell ref="V1030:X1030"/>
    <mergeCell ref="E1029:K1029"/>
    <mergeCell ref="L1029:M1029"/>
    <mergeCell ref="N1029:O1029"/>
    <mergeCell ref="P1029:S1029"/>
    <mergeCell ref="T1029:U1029"/>
    <mergeCell ref="V1027:X1027"/>
    <mergeCell ref="E1028:K1028"/>
    <mergeCell ref="L1028:M1028"/>
    <mergeCell ref="N1028:O1028"/>
    <mergeCell ref="P1028:S1028"/>
    <mergeCell ref="T1028:U1028"/>
    <mergeCell ref="V1028:X1028"/>
    <mergeCell ref="E1027:K1027"/>
    <mergeCell ref="L1027:M1027"/>
    <mergeCell ref="N1027:O1027"/>
    <mergeCell ref="P1027:S1027"/>
    <mergeCell ref="T1027:U1027"/>
    <mergeCell ref="V1025:X1025"/>
    <mergeCell ref="E1026:K1026"/>
    <mergeCell ref="L1026:M1026"/>
    <mergeCell ref="N1026:O1026"/>
    <mergeCell ref="P1026:S1026"/>
    <mergeCell ref="T1026:U1026"/>
    <mergeCell ref="V1026:X1026"/>
    <mergeCell ref="E1025:K1025"/>
    <mergeCell ref="L1025:M1025"/>
    <mergeCell ref="N1025:O1025"/>
    <mergeCell ref="P1025:S1025"/>
    <mergeCell ref="T1025:U1025"/>
    <mergeCell ref="V1023:X1023"/>
    <mergeCell ref="E1024:K1024"/>
    <mergeCell ref="L1024:M1024"/>
    <mergeCell ref="N1024:O1024"/>
    <mergeCell ref="P1024:S1024"/>
    <mergeCell ref="T1024:U1024"/>
    <mergeCell ref="V1024:X1024"/>
    <mergeCell ref="E1023:K1023"/>
    <mergeCell ref="L1023:M1023"/>
    <mergeCell ref="N1023:O1023"/>
    <mergeCell ref="P1023:S1023"/>
    <mergeCell ref="T1023:U1023"/>
    <mergeCell ref="V1021:X1021"/>
    <mergeCell ref="E1022:K1022"/>
    <mergeCell ref="L1022:M1022"/>
    <mergeCell ref="N1022:O1022"/>
    <mergeCell ref="P1022:S1022"/>
    <mergeCell ref="T1022:U1022"/>
    <mergeCell ref="V1022:X1022"/>
    <mergeCell ref="E1021:K1021"/>
    <mergeCell ref="L1021:M1021"/>
    <mergeCell ref="N1021:O1021"/>
    <mergeCell ref="P1021:S1021"/>
    <mergeCell ref="T1021:U1021"/>
    <mergeCell ref="T1019:X1019"/>
    <mergeCell ref="E1020:K1020"/>
    <mergeCell ref="L1020:M1020"/>
    <mergeCell ref="N1020:O1020"/>
    <mergeCell ref="P1020:S1020"/>
    <mergeCell ref="T1020:U1020"/>
    <mergeCell ref="V1020:X1020"/>
    <mergeCell ref="C1002:G1002"/>
    <mergeCell ref="I1002:J1002"/>
    <mergeCell ref="M1002:N1002"/>
    <mergeCell ref="A1019:D1019"/>
    <mergeCell ref="E1019:M1019"/>
    <mergeCell ref="N1019:S1019"/>
    <mergeCell ref="E1000:M1000"/>
    <mergeCell ref="N1000:S1000"/>
    <mergeCell ref="T1000:U1000"/>
    <mergeCell ref="V1000:X1000"/>
    <mergeCell ref="A962:X962"/>
    <mergeCell ref="A964:X964"/>
    <mergeCell ref="F966:R966"/>
    <mergeCell ref="F968:F969"/>
    <mergeCell ref="U969:X970"/>
    <mergeCell ref="B973:C974"/>
    <mergeCell ref="F973:I974"/>
    <mergeCell ref="U972:W973"/>
    <mergeCell ref="V998:X998"/>
    <mergeCell ref="E999:K999"/>
    <mergeCell ref="L999:M999"/>
    <mergeCell ref="N999:O999"/>
    <mergeCell ref="P999:S999"/>
    <mergeCell ref="T999:U999"/>
    <mergeCell ref="V999:X999"/>
    <mergeCell ref="E998:K998"/>
    <mergeCell ref="L998:M998"/>
    <mergeCell ref="N998:O998"/>
    <mergeCell ref="P998:S998"/>
    <mergeCell ref="T998:U998"/>
    <mergeCell ref="V996:X996"/>
    <mergeCell ref="E997:K997"/>
    <mergeCell ref="L997:M997"/>
    <mergeCell ref="N997:O997"/>
    <mergeCell ref="P997:S997"/>
    <mergeCell ref="T997:U997"/>
    <mergeCell ref="V997:X997"/>
    <mergeCell ref="E996:K996"/>
    <mergeCell ref="L996:M996"/>
    <mergeCell ref="N996:O996"/>
    <mergeCell ref="P996:S996"/>
    <mergeCell ref="T996:U996"/>
    <mergeCell ref="V994:X994"/>
    <mergeCell ref="E995:K995"/>
    <mergeCell ref="L995:M995"/>
    <mergeCell ref="N995:O995"/>
    <mergeCell ref="P995:S995"/>
    <mergeCell ref="T995:U995"/>
    <mergeCell ref="V995:X995"/>
    <mergeCell ref="E994:K994"/>
    <mergeCell ref="L994:M994"/>
    <mergeCell ref="N994:O994"/>
    <mergeCell ref="P994:S994"/>
    <mergeCell ref="T994:U994"/>
    <mergeCell ref="V992:X992"/>
    <mergeCell ref="E993:K993"/>
    <mergeCell ref="L993:M993"/>
    <mergeCell ref="N993:O993"/>
    <mergeCell ref="P993:S993"/>
    <mergeCell ref="T993:U993"/>
    <mergeCell ref="V993:X993"/>
    <mergeCell ref="E992:K992"/>
    <mergeCell ref="L992:M992"/>
    <mergeCell ref="N992:O992"/>
    <mergeCell ref="P992:S992"/>
    <mergeCell ref="T992:U992"/>
    <mergeCell ref="V990:X990"/>
    <mergeCell ref="E991:K991"/>
    <mergeCell ref="L991:M991"/>
    <mergeCell ref="N991:O991"/>
    <mergeCell ref="P991:S991"/>
    <mergeCell ref="T991:U991"/>
    <mergeCell ref="V991:X991"/>
    <mergeCell ref="E990:K990"/>
    <mergeCell ref="L990:M990"/>
    <mergeCell ref="N990:O990"/>
    <mergeCell ref="P990:S990"/>
    <mergeCell ref="T990:U990"/>
    <mergeCell ref="V988:X988"/>
    <mergeCell ref="E989:K989"/>
    <mergeCell ref="L989:M989"/>
    <mergeCell ref="N989:O989"/>
    <mergeCell ref="P989:S989"/>
    <mergeCell ref="T989:U989"/>
    <mergeCell ref="V989:X989"/>
    <mergeCell ref="E988:K988"/>
    <mergeCell ref="L988:M988"/>
    <mergeCell ref="N988:O988"/>
    <mergeCell ref="P988:S988"/>
    <mergeCell ref="T988:U988"/>
    <mergeCell ref="V986:X986"/>
    <mergeCell ref="E987:K987"/>
    <mergeCell ref="L987:M987"/>
    <mergeCell ref="N987:O987"/>
    <mergeCell ref="P987:S987"/>
    <mergeCell ref="T987:U987"/>
    <mergeCell ref="V987:X987"/>
    <mergeCell ref="E986:K986"/>
    <mergeCell ref="L986:M986"/>
    <mergeCell ref="N986:O986"/>
    <mergeCell ref="P986:S986"/>
    <mergeCell ref="T986:U986"/>
    <mergeCell ref="V984:X984"/>
    <mergeCell ref="E985:K985"/>
    <mergeCell ref="L985:M985"/>
    <mergeCell ref="N985:O985"/>
    <mergeCell ref="P985:S985"/>
    <mergeCell ref="T985:U985"/>
    <mergeCell ref="V985:X985"/>
    <mergeCell ref="E984:K984"/>
    <mergeCell ref="L984:M984"/>
    <mergeCell ref="N984:O984"/>
    <mergeCell ref="P984:S984"/>
    <mergeCell ref="T984:U984"/>
    <mergeCell ref="V982:X982"/>
    <mergeCell ref="E983:K983"/>
    <mergeCell ref="L983:M983"/>
    <mergeCell ref="N983:O983"/>
    <mergeCell ref="P983:S983"/>
    <mergeCell ref="T983:U983"/>
    <mergeCell ref="V983:X983"/>
    <mergeCell ref="E982:K982"/>
    <mergeCell ref="L982:M982"/>
    <mergeCell ref="N982:O982"/>
    <mergeCell ref="P982:S982"/>
    <mergeCell ref="T982:U982"/>
    <mergeCell ref="V980:X980"/>
    <mergeCell ref="E981:K981"/>
    <mergeCell ref="L981:M981"/>
    <mergeCell ref="N981:O981"/>
    <mergeCell ref="P981:S981"/>
    <mergeCell ref="T981:U981"/>
    <mergeCell ref="V981:X981"/>
    <mergeCell ref="E980:K980"/>
    <mergeCell ref="L980:M980"/>
    <mergeCell ref="N980:O980"/>
    <mergeCell ref="P980:S980"/>
    <mergeCell ref="T980:U980"/>
    <mergeCell ref="V978:X978"/>
    <mergeCell ref="E979:K979"/>
    <mergeCell ref="L979:M979"/>
    <mergeCell ref="N979:O979"/>
    <mergeCell ref="P979:S979"/>
    <mergeCell ref="T979:U979"/>
    <mergeCell ref="V979:X979"/>
    <mergeCell ref="E978:K978"/>
    <mergeCell ref="L978:M978"/>
    <mergeCell ref="N978:O978"/>
    <mergeCell ref="P978:S978"/>
    <mergeCell ref="T978:U978"/>
    <mergeCell ref="T976:X976"/>
    <mergeCell ref="E977:K977"/>
    <mergeCell ref="L977:M977"/>
    <mergeCell ref="N977:O977"/>
    <mergeCell ref="P977:S977"/>
    <mergeCell ref="T977:U977"/>
    <mergeCell ref="V977:X977"/>
    <mergeCell ref="C959:G959"/>
    <mergeCell ref="I959:J959"/>
    <mergeCell ref="M959:N959"/>
    <mergeCell ref="A976:D976"/>
    <mergeCell ref="E976:M976"/>
    <mergeCell ref="N976:S976"/>
    <mergeCell ref="E957:M957"/>
    <mergeCell ref="N957:S957"/>
    <mergeCell ref="T957:U957"/>
    <mergeCell ref="V957:X957"/>
    <mergeCell ref="A921:X921"/>
    <mergeCell ref="A923:X923"/>
    <mergeCell ref="F925:R925"/>
    <mergeCell ref="F927:F928"/>
    <mergeCell ref="U928:X929"/>
    <mergeCell ref="B932:C933"/>
    <mergeCell ref="F932:I933"/>
    <mergeCell ref="U931:W932"/>
    <mergeCell ref="V955:X955"/>
    <mergeCell ref="E956:K956"/>
    <mergeCell ref="L956:M956"/>
    <mergeCell ref="N956:O956"/>
    <mergeCell ref="P956:S956"/>
    <mergeCell ref="T956:U956"/>
    <mergeCell ref="V956:X956"/>
    <mergeCell ref="E955:K955"/>
    <mergeCell ref="L955:M955"/>
    <mergeCell ref="N955:O955"/>
    <mergeCell ref="P955:S955"/>
    <mergeCell ref="T955:U955"/>
    <mergeCell ref="V953:X953"/>
    <mergeCell ref="E954:K954"/>
    <mergeCell ref="L954:M954"/>
    <mergeCell ref="N954:O954"/>
    <mergeCell ref="P954:S954"/>
    <mergeCell ref="T954:U954"/>
    <mergeCell ref="V954:X954"/>
    <mergeCell ref="E953:K953"/>
    <mergeCell ref="L953:M953"/>
    <mergeCell ref="N953:O953"/>
    <mergeCell ref="P953:S953"/>
    <mergeCell ref="T953:U953"/>
    <mergeCell ref="V951:X951"/>
    <mergeCell ref="E952:K952"/>
    <mergeCell ref="L952:M952"/>
    <mergeCell ref="N952:O952"/>
    <mergeCell ref="P952:S952"/>
    <mergeCell ref="T952:U952"/>
    <mergeCell ref="V952:X952"/>
    <mergeCell ref="E951:K951"/>
    <mergeCell ref="L951:M951"/>
    <mergeCell ref="N951:O951"/>
    <mergeCell ref="P951:S951"/>
    <mergeCell ref="T951:U951"/>
    <mergeCell ref="V949:X949"/>
    <mergeCell ref="E950:K950"/>
    <mergeCell ref="L950:M950"/>
    <mergeCell ref="N950:O950"/>
    <mergeCell ref="P950:S950"/>
    <mergeCell ref="T950:U950"/>
    <mergeCell ref="V950:X950"/>
    <mergeCell ref="E949:K949"/>
    <mergeCell ref="L949:M949"/>
    <mergeCell ref="N949:O949"/>
    <mergeCell ref="P949:S949"/>
    <mergeCell ref="T949:U949"/>
    <mergeCell ref="V947:X947"/>
    <mergeCell ref="E948:K948"/>
    <mergeCell ref="L948:M948"/>
    <mergeCell ref="N948:O948"/>
    <mergeCell ref="P948:S948"/>
    <mergeCell ref="T948:U948"/>
    <mergeCell ref="V948:X948"/>
    <mergeCell ref="E947:K947"/>
    <mergeCell ref="L947:M947"/>
    <mergeCell ref="N947:O947"/>
    <mergeCell ref="P947:S947"/>
    <mergeCell ref="T947:U947"/>
    <mergeCell ref="V945:X945"/>
    <mergeCell ref="E946:K946"/>
    <mergeCell ref="L946:M946"/>
    <mergeCell ref="N946:O946"/>
    <mergeCell ref="P946:S946"/>
    <mergeCell ref="T946:U946"/>
    <mergeCell ref="V946:X946"/>
    <mergeCell ref="E945:K945"/>
    <mergeCell ref="L945:M945"/>
    <mergeCell ref="N945:O945"/>
    <mergeCell ref="P945:S945"/>
    <mergeCell ref="T945:U945"/>
    <mergeCell ref="V943:X943"/>
    <mergeCell ref="E944:K944"/>
    <mergeCell ref="L944:M944"/>
    <mergeCell ref="N944:O944"/>
    <mergeCell ref="P944:S944"/>
    <mergeCell ref="T944:U944"/>
    <mergeCell ref="V944:X944"/>
    <mergeCell ref="E943:K943"/>
    <mergeCell ref="L943:M943"/>
    <mergeCell ref="N943:O943"/>
    <mergeCell ref="P943:S943"/>
    <mergeCell ref="T943:U943"/>
    <mergeCell ref="V941:X941"/>
    <mergeCell ref="E942:K942"/>
    <mergeCell ref="L942:M942"/>
    <mergeCell ref="N942:O942"/>
    <mergeCell ref="P942:S942"/>
    <mergeCell ref="T942:U942"/>
    <mergeCell ref="V942:X942"/>
    <mergeCell ref="E941:K941"/>
    <mergeCell ref="L941:M941"/>
    <mergeCell ref="N941:O941"/>
    <mergeCell ref="P941:S941"/>
    <mergeCell ref="T941:U941"/>
    <mergeCell ref="V939:X939"/>
    <mergeCell ref="E940:K940"/>
    <mergeCell ref="L940:M940"/>
    <mergeCell ref="N940:O940"/>
    <mergeCell ref="P940:S940"/>
    <mergeCell ref="T940:U940"/>
    <mergeCell ref="V940:X940"/>
    <mergeCell ref="E939:K939"/>
    <mergeCell ref="L939:M939"/>
    <mergeCell ref="N939:O939"/>
    <mergeCell ref="P939:S939"/>
    <mergeCell ref="T939:U939"/>
    <mergeCell ref="V937:X937"/>
    <mergeCell ref="E938:K938"/>
    <mergeCell ref="L938:M938"/>
    <mergeCell ref="N938:O938"/>
    <mergeCell ref="P938:S938"/>
    <mergeCell ref="T938:U938"/>
    <mergeCell ref="V938:X938"/>
    <mergeCell ref="E937:K937"/>
    <mergeCell ref="L937:M937"/>
    <mergeCell ref="N937:O937"/>
    <mergeCell ref="P937:S937"/>
    <mergeCell ref="T937:U937"/>
    <mergeCell ref="T935:X935"/>
    <mergeCell ref="E936:K936"/>
    <mergeCell ref="L936:M936"/>
    <mergeCell ref="N936:O936"/>
    <mergeCell ref="P936:S936"/>
    <mergeCell ref="T936:U936"/>
    <mergeCell ref="V936:X936"/>
    <mergeCell ref="C918:G918"/>
    <mergeCell ref="I918:J918"/>
    <mergeCell ref="M918:N918"/>
    <mergeCell ref="A935:D935"/>
    <mergeCell ref="E935:M935"/>
    <mergeCell ref="N935:S935"/>
    <mergeCell ref="V915:X915"/>
    <mergeCell ref="E916:M916"/>
    <mergeCell ref="N916:S916"/>
    <mergeCell ref="T916:U916"/>
    <mergeCell ref="V916:X916"/>
    <mergeCell ref="E915:K915"/>
    <mergeCell ref="L915:M915"/>
    <mergeCell ref="N915:O915"/>
    <mergeCell ref="P915:S915"/>
    <mergeCell ref="T915:U915"/>
    <mergeCell ref="V913:X913"/>
    <mergeCell ref="E914:K914"/>
    <mergeCell ref="L914:M914"/>
    <mergeCell ref="N914:O914"/>
    <mergeCell ref="P914:S914"/>
    <mergeCell ref="T914:U914"/>
    <mergeCell ref="V914:X914"/>
    <mergeCell ref="E913:K913"/>
    <mergeCell ref="L913:M913"/>
    <mergeCell ref="N913:O913"/>
    <mergeCell ref="P913:S913"/>
    <mergeCell ref="T913:U913"/>
    <mergeCell ref="V911:X911"/>
    <mergeCell ref="E912:K912"/>
    <mergeCell ref="L912:M912"/>
    <mergeCell ref="N912:O912"/>
    <mergeCell ref="P912:S912"/>
    <mergeCell ref="T912:U912"/>
    <mergeCell ref="V912:X912"/>
    <mergeCell ref="E911:K911"/>
    <mergeCell ref="L911:M911"/>
    <mergeCell ref="N911:O911"/>
    <mergeCell ref="P911:S911"/>
    <mergeCell ref="T911:U911"/>
    <mergeCell ref="V909:X909"/>
    <mergeCell ref="E910:K910"/>
    <mergeCell ref="L910:M910"/>
    <mergeCell ref="N910:O910"/>
    <mergeCell ref="P910:S910"/>
    <mergeCell ref="T910:U910"/>
    <mergeCell ref="V910:X910"/>
    <mergeCell ref="E909:K909"/>
    <mergeCell ref="L909:M909"/>
    <mergeCell ref="N909:O909"/>
    <mergeCell ref="P909:S909"/>
    <mergeCell ref="T909:U909"/>
    <mergeCell ref="V907:X907"/>
    <mergeCell ref="E908:K908"/>
    <mergeCell ref="L908:M908"/>
    <mergeCell ref="N908:O908"/>
    <mergeCell ref="P908:S908"/>
    <mergeCell ref="T908:U908"/>
    <mergeCell ref="V908:X908"/>
    <mergeCell ref="E907:K907"/>
    <mergeCell ref="L907:M907"/>
    <mergeCell ref="N907:O907"/>
    <mergeCell ref="P907:S907"/>
    <mergeCell ref="T907:U907"/>
    <mergeCell ref="V905:X905"/>
    <mergeCell ref="E906:K906"/>
    <mergeCell ref="L906:M906"/>
    <mergeCell ref="N906:O906"/>
    <mergeCell ref="P906:S906"/>
    <mergeCell ref="T906:U906"/>
    <mergeCell ref="V906:X906"/>
    <mergeCell ref="E905:K905"/>
    <mergeCell ref="L905:M905"/>
    <mergeCell ref="N905:O905"/>
    <mergeCell ref="P905:S905"/>
    <mergeCell ref="T905:U905"/>
    <mergeCell ref="V903:X903"/>
    <mergeCell ref="E904:K904"/>
    <mergeCell ref="L904:M904"/>
    <mergeCell ref="N904:O904"/>
    <mergeCell ref="P904:S904"/>
    <mergeCell ref="T904:U904"/>
    <mergeCell ref="V904:X904"/>
    <mergeCell ref="E903:K903"/>
    <mergeCell ref="L903:M903"/>
    <mergeCell ref="N903:O903"/>
    <mergeCell ref="P903:S903"/>
    <mergeCell ref="T903:U903"/>
    <mergeCell ref="V901:X901"/>
    <mergeCell ref="E902:K902"/>
    <mergeCell ref="L902:M902"/>
    <mergeCell ref="N902:O902"/>
    <mergeCell ref="P902:S902"/>
    <mergeCell ref="T902:U902"/>
    <mergeCell ref="V902:X902"/>
    <mergeCell ref="E901:K901"/>
    <mergeCell ref="L901:M901"/>
    <mergeCell ref="N901:O901"/>
    <mergeCell ref="P901:S901"/>
    <mergeCell ref="T901:U901"/>
    <mergeCell ref="V899:X899"/>
    <mergeCell ref="E900:K900"/>
    <mergeCell ref="L900:M900"/>
    <mergeCell ref="N900:O900"/>
    <mergeCell ref="P900:S900"/>
    <mergeCell ref="T900:U900"/>
    <mergeCell ref="V900:X900"/>
    <mergeCell ref="E899:K899"/>
    <mergeCell ref="L899:M899"/>
    <mergeCell ref="N899:O899"/>
    <mergeCell ref="P899:S899"/>
    <mergeCell ref="T899:U899"/>
    <mergeCell ref="V897:X897"/>
    <mergeCell ref="E898:K898"/>
    <mergeCell ref="L898:M898"/>
    <mergeCell ref="N898:O898"/>
    <mergeCell ref="P898:S898"/>
    <mergeCell ref="T898:U898"/>
    <mergeCell ref="V898:X898"/>
    <mergeCell ref="E897:K897"/>
    <mergeCell ref="L897:M897"/>
    <mergeCell ref="N897:O897"/>
    <mergeCell ref="P897:S897"/>
    <mergeCell ref="T897:U897"/>
    <mergeCell ref="V895:X895"/>
    <mergeCell ref="E896:K896"/>
    <mergeCell ref="L896:M896"/>
    <mergeCell ref="N896:O896"/>
    <mergeCell ref="P896:S896"/>
    <mergeCell ref="T896:U896"/>
    <mergeCell ref="V896:X896"/>
    <mergeCell ref="E895:K895"/>
    <mergeCell ref="L895:M895"/>
    <mergeCell ref="N895:O895"/>
    <mergeCell ref="P895:S895"/>
    <mergeCell ref="T895:U895"/>
    <mergeCell ref="T893:X893"/>
    <mergeCell ref="E894:K894"/>
    <mergeCell ref="L894:M894"/>
    <mergeCell ref="N894:O894"/>
    <mergeCell ref="P894:S894"/>
    <mergeCell ref="T894:U894"/>
    <mergeCell ref="V894:X894"/>
    <mergeCell ref="C876:G876"/>
    <mergeCell ref="I876:J876"/>
    <mergeCell ref="M876:N876"/>
    <mergeCell ref="A893:D893"/>
    <mergeCell ref="E893:M893"/>
    <mergeCell ref="N893:S893"/>
    <mergeCell ref="A879:X879"/>
    <mergeCell ref="A881:X881"/>
    <mergeCell ref="F883:R883"/>
    <mergeCell ref="F885:F886"/>
    <mergeCell ref="U886:X887"/>
    <mergeCell ref="B890:C891"/>
    <mergeCell ref="F890:I891"/>
    <mergeCell ref="U889:W890"/>
    <mergeCell ref="E874:M874"/>
    <mergeCell ref="N874:S874"/>
    <mergeCell ref="T874:U874"/>
    <mergeCell ref="V874:X874"/>
    <mergeCell ref="A838:X838"/>
    <mergeCell ref="A840:X840"/>
    <mergeCell ref="F842:R842"/>
    <mergeCell ref="F844:F845"/>
    <mergeCell ref="U845:X846"/>
    <mergeCell ref="B849:C850"/>
    <mergeCell ref="F849:I850"/>
    <mergeCell ref="U848:W849"/>
    <mergeCell ref="V872:X872"/>
    <mergeCell ref="E873:K873"/>
    <mergeCell ref="L873:M873"/>
    <mergeCell ref="N873:O873"/>
    <mergeCell ref="P873:S873"/>
    <mergeCell ref="T873:U873"/>
    <mergeCell ref="V873:X873"/>
    <mergeCell ref="E872:K872"/>
    <mergeCell ref="L872:M872"/>
    <mergeCell ref="N872:O872"/>
    <mergeCell ref="P872:S872"/>
    <mergeCell ref="T872:U872"/>
    <mergeCell ref="V870:X870"/>
    <mergeCell ref="E871:K871"/>
    <mergeCell ref="L871:M871"/>
    <mergeCell ref="N871:O871"/>
    <mergeCell ref="P871:S871"/>
    <mergeCell ref="T871:U871"/>
    <mergeCell ref="V871:X871"/>
    <mergeCell ref="E870:K870"/>
    <mergeCell ref="L870:M870"/>
    <mergeCell ref="N870:O870"/>
    <mergeCell ref="P870:S870"/>
    <mergeCell ref="T870:U870"/>
    <mergeCell ref="V868:X868"/>
    <mergeCell ref="E869:K869"/>
    <mergeCell ref="L869:M869"/>
    <mergeCell ref="N869:O869"/>
    <mergeCell ref="P869:S869"/>
    <mergeCell ref="T869:U869"/>
    <mergeCell ref="V869:X869"/>
    <mergeCell ref="E868:K868"/>
    <mergeCell ref="L868:M868"/>
    <mergeCell ref="N868:O868"/>
    <mergeCell ref="P868:S868"/>
    <mergeCell ref="T868:U868"/>
    <mergeCell ref="V866:X866"/>
    <mergeCell ref="E867:K867"/>
    <mergeCell ref="L867:M867"/>
    <mergeCell ref="N867:O867"/>
    <mergeCell ref="P867:S867"/>
    <mergeCell ref="T867:U867"/>
    <mergeCell ref="V867:X867"/>
    <mergeCell ref="E866:K866"/>
    <mergeCell ref="L866:M866"/>
    <mergeCell ref="N866:O866"/>
    <mergeCell ref="P866:S866"/>
    <mergeCell ref="T866:U866"/>
    <mergeCell ref="V864:X864"/>
    <mergeCell ref="E865:K865"/>
    <mergeCell ref="L865:M865"/>
    <mergeCell ref="N865:O865"/>
    <mergeCell ref="P865:S865"/>
    <mergeCell ref="T865:U865"/>
    <mergeCell ref="V865:X865"/>
    <mergeCell ref="E864:K864"/>
    <mergeCell ref="L864:M864"/>
    <mergeCell ref="N864:O864"/>
    <mergeCell ref="P864:S864"/>
    <mergeCell ref="T864:U864"/>
    <mergeCell ref="V862:X862"/>
    <mergeCell ref="E863:K863"/>
    <mergeCell ref="L863:M863"/>
    <mergeCell ref="N863:O863"/>
    <mergeCell ref="P863:S863"/>
    <mergeCell ref="T863:U863"/>
    <mergeCell ref="V863:X863"/>
    <mergeCell ref="E862:K862"/>
    <mergeCell ref="L862:M862"/>
    <mergeCell ref="N862:O862"/>
    <mergeCell ref="P862:S862"/>
    <mergeCell ref="T862:U862"/>
    <mergeCell ref="V860:X860"/>
    <mergeCell ref="E861:K861"/>
    <mergeCell ref="L861:M861"/>
    <mergeCell ref="N861:O861"/>
    <mergeCell ref="P861:S861"/>
    <mergeCell ref="T861:U861"/>
    <mergeCell ref="V861:X861"/>
    <mergeCell ref="E860:K860"/>
    <mergeCell ref="L860:M860"/>
    <mergeCell ref="N860:O860"/>
    <mergeCell ref="P860:S860"/>
    <mergeCell ref="T860:U860"/>
    <mergeCell ref="V858:X858"/>
    <mergeCell ref="E859:K859"/>
    <mergeCell ref="L859:M859"/>
    <mergeCell ref="N859:O859"/>
    <mergeCell ref="P859:S859"/>
    <mergeCell ref="T859:U859"/>
    <mergeCell ref="V859:X859"/>
    <mergeCell ref="E858:K858"/>
    <mergeCell ref="L858:M858"/>
    <mergeCell ref="N858:O858"/>
    <mergeCell ref="P858:S858"/>
    <mergeCell ref="T858:U858"/>
    <mergeCell ref="V856:X856"/>
    <mergeCell ref="E857:K857"/>
    <mergeCell ref="L857:M857"/>
    <mergeCell ref="N857:O857"/>
    <mergeCell ref="P857:S857"/>
    <mergeCell ref="T857:U857"/>
    <mergeCell ref="V857:X857"/>
    <mergeCell ref="E856:K856"/>
    <mergeCell ref="L856:M856"/>
    <mergeCell ref="N856:O856"/>
    <mergeCell ref="P856:S856"/>
    <mergeCell ref="T856:U856"/>
    <mergeCell ref="V854:X854"/>
    <mergeCell ref="E855:K855"/>
    <mergeCell ref="L855:M855"/>
    <mergeCell ref="N855:O855"/>
    <mergeCell ref="P855:S855"/>
    <mergeCell ref="T855:U855"/>
    <mergeCell ref="V855:X855"/>
    <mergeCell ref="E854:K854"/>
    <mergeCell ref="L854:M854"/>
    <mergeCell ref="N854:O854"/>
    <mergeCell ref="P854:S854"/>
    <mergeCell ref="T854:U854"/>
    <mergeCell ref="T852:X852"/>
    <mergeCell ref="E853:K853"/>
    <mergeCell ref="L853:M853"/>
    <mergeCell ref="N853:O853"/>
    <mergeCell ref="P853:S853"/>
    <mergeCell ref="T853:U853"/>
    <mergeCell ref="V853:X853"/>
    <mergeCell ref="C835:G835"/>
    <mergeCell ref="I835:J835"/>
    <mergeCell ref="M835:N835"/>
    <mergeCell ref="A852:D852"/>
    <mergeCell ref="E852:M852"/>
    <mergeCell ref="N852:S852"/>
    <mergeCell ref="E833:M833"/>
    <mergeCell ref="N833:S833"/>
    <mergeCell ref="T833:U833"/>
    <mergeCell ref="V833:X833"/>
    <mergeCell ref="A797:X797"/>
    <mergeCell ref="A799:X799"/>
    <mergeCell ref="F801:R801"/>
    <mergeCell ref="F803:F804"/>
    <mergeCell ref="U804:X805"/>
    <mergeCell ref="B808:C809"/>
    <mergeCell ref="F808:I809"/>
    <mergeCell ref="U807:W808"/>
    <mergeCell ref="V831:X831"/>
    <mergeCell ref="E832:K832"/>
    <mergeCell ref="L832:M832"/>
    <mergeCell ref="N832:O832"/>
    <mergeCell ref="P832:S832"/>
    <mergeCell ref="T832:U832"/>
    <mergeCell ref="V832:X832"/>
    <mergeCell ref="E831:K831"/>
    <mergeCell ref="L831:M831"/>
    <mergeCell ref="N831:O831"/>
    <mergeCell ref="P831:S831"/>
    <mergeCell ref="T831:U831"/>
    <mergeCell ref="V829:X829"/>
    <mergeCell ref="E830:K830"/>
    <mergeCell ref="L830:M830"/>
    <mergeCell ref="N830:O830"/>
    <mergeCell ref="P830:S830"/>
    <mergeCell ref="T830:U830"/>
    <mergeCell ref="V830:X830"/>
    <mergeCell ref="E829:K829"/>
    <mergeCell ref="L829:M829"/>
    <mergeCell ref="N829:O829"/>
    <mergeCell ref="P829:S829"/>
    <mergeCell ref="T829:U829"/>
    <mergeCell ref="V827:X827"/>
    <mergeCell ref="E828:K828"/>
    <mergeCell ref="L828:M828"/>
    <mergeCell ref="N828:O828"/>
    <mergeCell ref="P828:S828"/>
    <mergeCell ref="T828:U828"/>
    <mergeCell ref="V828:X828"/>
    <mergeCell ref="E827:K827"/>
    <mergeCell ref="L827:M827"/>
    <mergeCell ref="N827:O827"/>
    <mergeCell ref="P827:S827"/>
    <mergeCell ref="T827:U827"/>
    <mergeCell ref="V825:X825"/>
    <mergeCell ref="E826:K826"/>
    <mergeCell ref="L826:M826"/>
    <mergeCell ref="N826:O826"/>
    <mergeCell ref="P826:S826"/>
    <mergeCell ref="T826:U826"/>
    <mergeCell ref="V826:X826"/>
    <mergeCell ref="E825:K825"/>
    <mergeCell ref="L825:M825"/>
    <mergeCell ref="N825:O825"/>
    <mergeCell ref="P825:S825"/>
    <mergeCell ref="T825:U825"/>
    <mergeCell ref="V823:X823"/>
    <mergeCell ref="E824:K824"/>
    <mergeCell ref="L824:M824"/>
    <mergeCell ref="N824:O824"/>
    <mergeCell ref="P824:S824"/>
    <mergeCell ref="T824:U824"/>
    <mergeCell ref="V824:X824"/>
    <mergeCell ref="E823:K823"/>
    <mergeCell ref="L823:M823"/>
    <mergeCell ref="N823:O823"/>
    <mergeCell ref="P823:S823"/>
    <mergeCell ref="T823:U823"/>
    <mergeCell ref="V821:X821"/>
    <mergeCell ref="E822:K822"/>
    <mergeCell ref="L822:M822"/>
    <mergeCell ref="N822:O822"/>
    <mergeCell ref="P822:S822"/>
    <mergeCell ref="T822:U822"/>
    <mergeCell ref="V822:X822"/>
    <mergeCell ref="E821:K821"/>
    <mergeCell ref="L821:M821"/>
    <mergeCell ref="N821:O821"/>
    <mergeCell ref="P821:S821"/>
    <mergeCell ref="T821:U821"/>
    <mergeCell ref="V819:X819"/>
    <mergeCell ref="E820:K820"/>
    <mergeCell ref="L820:M820"/>
    <mergeCell ref="N820:O820"/>
    <mergeCell ref="P820:S820"/>
    <mergeCell ref="T820:U820"/>
    <mergeCell ref="V820:X820"/>
    <mergeCell ref="E819:K819"/>
    <mergeCell ref="L819:M819"/>
    <mergeCell ref="N819:O819"/>
    <mergeCell ref="P819:S819"/>
    <mergeCell ref="T819:U819"/>
    <mergeCell ref="V817:X817"/>
    <mergeCell ref="E818:K818"/>
    <mergeCell ref="L818:M818"/>
    <mergeCell ref="N818:O818"/>
    <mergeCell ref="P818:S818"/>
    <mergeCell ref="T818:U818"/>
    <mergeCell ref="V818:X818"/>
    <mergeCell ref="E817:K817"/>
    <mergeCell ref="L817:M817"/>
    <mergeCell ref="N817:O817"/>
    <mergeCell ref="P817:S817"/>
    <mergeCell ref="T817:U817"/>
    <mergeCell ref="V815:X815"/>
    <mergeCell ref="E816:K816"/>
    <mergeCell ref="L816:M816"/>
    <mergeCell ref="N816:O816"/>
    <mergeCell ref="P816:S816"/>
    <mergeCell ref="T816:U816"/>
    <mergeCell ref="V816:X816"/>
    <mergeCell ref="E815:K815"/>
    <mergeCell ref="L815:M815"/>
    <mergeCell ref="N815:O815"/>
    <mergeCell ref="P815:S815"/>
    <mergeCell ref="T815:U815"/>
    <mergeCell ref="V813:X813"/>
    <mergeCell ref="E814:K814"/>
    <mergeCell ref="L814:M814"/>
    <mergeCell ref="N814:O814"/>
    <mergeCell ref="P814:S814"/>
    <mergeCell ref="T814:U814"/>
    <mergeCell ref="V814:X814"/>
    <mergeCell ref="E813:K813"/>
    <mergeCell ref="L813:M813"/>
    <mergeCell ref="N813:O813"/>
    <mergeCell ref="P813:S813"/>
    <mergeCell ref="T813:U813"/>
    <mergeCell ref="T811:X811"/>
    <mergeCell ref="E812:K812"/>
    <mergeCell ref="L812:M812"/>
    <mergeCell ref="N812:O812"/>
    <mergeCell ref="P812:S812"/>
    <mergeCell ref="T812:U812"/>
    <mergeCell ref="V812:X812"/>
    <mergeCell ref="C794:G794"/>
    <mergeCell ref="I794:J794"/>
    <mergeCell ref="M794:N794"/>
    <mergeCell ref="A811:D811"/>
    <mergeCell ref="E811:M811"/>
    <mergeCell ref="N811:S811"/>
    <mergeCell ref="E792:M792"/>
    <mergeCell ref="N792:S792"/>
    <mergeCell ref="T792:U792"/>
    <mergeCell ref="V792:X792"/>
    <mergeCell ref="A756:X756"/>
    <mergeCell ref="A758:X758"/>
    <mergeCell ref="F760:R760"/>
    <mergeCell ref="F762:F763"/>
    <mergeCell ref="U763:X764"/>
    <mergeCell ref="B767:C768"/>
    <mergeCell ref="F767:I768"/>
    <mergeCell ref="U766:W767"/>
    <mergeCell ref="V790:X790"/>
    <mergeCell ref="E791:K791"/>
    <mergeCell ref="L791:M791"/>
    <mergeCell ref="N791:O791"/>
    <mergeCell ref="P791:S791"/>
    <mergeCell ref="T791:U791"/>
    <mergeCell ref="V791:X791"/>
    <mergeCell ref="E790:K790"/>
    <mergeCell ref="L790:M790"/>
    <mergeCell ref="N790:O790"/>
    <mergeCell ref="P790:S790"/>
    <mergeCell ref="T790:U790"/>
    <mergeCell ref="V788:X788"/>
    <mergeCell ref="E789:K789"/>
    <mergeCell ref="L789:M789"/>
    <mergeCell ref="N789:O789"/>
    <mergeCell ref="P789:S789"/>
    <mergeCell ref="T789:U789"/>
    <mergeCell ref="V789:X789"/>
    <mergeCell ref="E788:K788"/>
    <mergeCell ref="L788:M788"/>
    <mergeCell ref="N788:O788"/>
    <mergeCell ref="P788:S788"/>
    <mergeCell ref="T788:U788"/>
    <mergeCell ref="V786:X786"/>
    <mergeCell ref="E787:K787"/>
    <mergeCell ref="L787:M787"/>
    <mergeCell ref="N787:O787"/>
    <mergeCell ref="P787:S787"/>
    <mergeCell ref="T787:U787"/>
    <mergeCell ref="V787:X787"/>
    <mergeCell ref="E786:K786"/>
    <mergeCell ref="L786:M786"/>
    <mergeCell ref="N786:O786"/>
    <mergeCell ref="P786:S786"/>
    <mergeCell ref="T786:U786"/>
    <mergeCell ref="V784:X784"/>
    <mergeCell ref="E785:K785"/>
    <mergeCell ref="L785:M785"/>
    <mergeCell ref="N785:O785"/>
    <mergeCell ref="P785:S785"/>
    <mergeCell ref="T785:U785"/>
    <mergeCell ref="V785:X785"/>
    <mergeCell ref="E784:K784"/>
    <mergeCell ref="L784:M784"/>
    <mergeCell ref="N784:O784"/>
    <mergeCell ref="P784:S784"/>
    <mergeCell ref="T784:U784"/>
    <mergeCell ref="V782:X782"/>
    <mergeCell ref="E783:K783"/>
    <mergeCell ref="L783:M783"/>
    <mergeCell ref="N783:O783"/>
    <mergeCell ref="P783:S783"/>
    <mergeCell ref="T783:U783"/>
    <mergeCell ref="V783:X783"/>
    <mergeCell ref="E782:K782"/>
    <mergeCell ref="L782:M782"/>
    <mergeCell ref="N782:O782"/>
    <mergeCell ref="P782:S782"/>
    <mergeCell ref="T782:U782"/>
    <mergeCell ref="V780:X780"/>
    <mergeCell ref="E781:K781"/>
    <mergeCell ref="L781:M781"/>
    <mergeCell ref="N781:O781"/>
    <mergeCell ref="P781:S781"/>
    <mergeCell ref="T781:U781"/>
    <mergeCell ref="V781:X781"/>
    <mergeCell ref="E780:K780"/>
    <mergeCell ref="L780:M780"/>
    <mergeCell ref="N780:O780"/>
    <mergeCell ref="P780:S780"/>
    <mergeCell ref="T780:U780"/>
    <mergeCell ref="V778:X778"/>
    <mergeCell ref="E779:K779"/>
    <mergeCell ref="L779:M779"/>
    <mergeCell ref="N779:O779"/>
    <mergeCell ref="P779:S779"/>
    <mergeCell ref="T779:U779"/>
    <mergeCell ref="V779:X779"/>
    <mergeCell ref="E778:K778"/>
    <mergeCell ref="L778:M778"/>
    <mergeCell ref="N778:O778"/>
    <mergeCell ref="P778:S778"/>
    <mergeCell ref="T778:U778"/>
    <mergeCell ref="V776:X776"/>
    <mergeCell ref="E777:K777"/>
    <mergeCell ref="L777:M777"/>
    <mergeCell ref="N777:O777"/>
    <mergeCell ref="P777:S777"/>
    <mergeCell ref="T777:U777"/>
    <mergeCell ref="V777:X777"/>
    <mergeCell ref="E776:K776"/>
    <mergeCell ref="L776:M776"/>
    <mergeCell ref="N776:O776"/>
    <mergeCell ref="P776:S776"/>
    <mergeCell ref="T776:U776"/>
    <mergeCell ref="V774:X774"/>
    <mergeCell ref="E775:K775"/>
    <mergeCell ref="L775:M775"/>
    <mergeCell ref="N775:O775"/>
    <mergeCell ref="P775:S775"/>
    <mergeCell ref="T775:U775"/>
    <mergeCell ref="V775:X775"/>
    <mergeCell ref="E774:K774"/>
    <mergeCell ref="L774:M774"/>
    <mergeCell ref="N774:O774"/>
    <mergeCell ref="P774:S774"/>
    <mergeCell ref="T774:U774"/>
    <mergeCell ref="V772:X772"/>
    <mergeCell ref="E773:K773"/>
    <mergeCell ref="L773:M773"/>
    <mergeCell ref="N773:O773"/>
    <mergeCell ref="P773:S773"/>
    <mergeCell ref="T773:U773"/>
    <mergeCell ref="V773:X773"/>
    <mergeCell ref="E772:K772"/>
    <mergeCell ref="L772:M772"/>
    <mergeCell ref="N772:O772"/>
    <mergeCell ref="P772:S772"/>
    <mergeCell ref="T772:U772"/>
    <mergeCell ref="T770:X770"/>
    <mergeCell ref="E771:K771"/>
    <mergeCell ref="L771:M771"/>
    <mergeCell ref="N771:O771"/>
    <mergeCell ref="P771:S771"/>
    <mergeCell ref="T771:U771"/>
    <mergeCell ref="V771:X771"/>
    <mergeCell ref="C753:G753"/>
    <mergeCell ref="I753:J753"/>
    <mergeCell ref="M753:N753"/>
    <mergeCell ref="A770:D770"/>
    <mergeCell ref="E770:M770"/>
    <mergeCell ref="N770:S770"/>
    <mergeCell ref="E751:M751"/>
    <mergeCell ref="N751:S751"/>
    <mergeCell ref="T751:U751"/>
    <mergeCell ref="V751:X751"/>
    <mergeCell ref="A713:X713"/>
    <mergeCell ref="A715:X715"/>
    <mergeCell ref="F717:R717"/>
    <mergeCell ref="F719:F720"/>
    <mergeCell ref="U720:X721"/>
    <mergeCell ref="B724:C725"/>
    <mergeCell ref="F724:I725"/>
    <mergeCell ref="U723:W724"/>
    <mergeCell ref="V749:X749"/>
    <mergeCell ref="E750:K750"/>
    <mergeCell ref="L750:M750"/>
    <mergeCell ref="N750:O750"/>
    <mergeCell ref="P750:S750"/>
    <mergeCell ref="T750:U750"/>
    <mergeCell ref="V750:X750"/>
    <mergeCell ref="E749:K749"/>
    <mergeCell ref="L749:M749"/>
    <mergeCell ref="N749:O749"/>
    <mergeCell ref="P749:S749"/>
    <mergeCell ref="T749:U749"/>
    <mergeCell ref="V747:X747"/>
    <mergeCell ref="E748:K748"/>
    <mergeCell ref="L748:M748"/>
    <mergeCell ref="N748:O748"/>
    <mergeCell ref="P748:S748"/>
    <mergeCell ref="T748:U748"/>
    <mergeCell ref="V748:X748"/>
    <mergeCell ref="E747:K747"/>
    <mergeCell ref="L747:M747"/>
    <mergeCell ref="N747:O747"/>
    <mergeCell ref="P747:S747"/>
    <mergeCell ref="T747:U747"/>
    <mergeCell ref="V745:X745"/>
    <mergeCell ref="E746:K746"/>
    <mergeCell ref="L746:M746"/>
    <mergeCell ref="N746:O746"/>
    <mergeCell ref="P746:S746"/>
    <mergeCell ref="T746:U746"/>
    <mergeCell ref="V746:X746"/>
    <mergeCell ref="E745:K745"/>
    <mergeCell ref="L745:M745"/>
    <mergeCell ref="N745:O745"/>
    <mergeCell ref="P745:S745"/>
    <mergeCell ref="T745:U745"/>
    <mergeCell ref="V743:X743"/>
    <mergeCell ref="E744:K744"/>
    <mergeCell ref="L744:M744"/>
    <mergeCell ref="N744:O744"/>
    <mergeCell ref="P744:S744"/>
    <mergeCell ref="T744:U744"/>
    <mergeCell ref="V744:X744"/>
    <mergeCell ref="E743:K743"/>
    <mergeCell ref="L743:M743"/>
    <mergeCell ref="N743:O743"/>
    <mergeCell ref="P743:S743"/>
    <mergeCell ref="T743:U743"/>
    <mergeCell ref="V741:X741"/>
    <mergeCell ref="E742:K742"/>
    <mergeCell ref="L742:M742"/>
    <mergeCell ref="N742:O742"/>
    <mergeCell ref="P742:S742"/>
    <mergeCell ref="T742:U742"/>
    <mergeCell ref="V742:X742"/>
    <mergeCell ref="E741:K741"/>
    <mergeCell ref="L741:M741"/>
    <mergeCell ref="N741:O741"/>
    <mergeCell ref="P741:S741"/>
    <mergeCell ref="T741:U741"/>
    <mergeCell ref="V739:X739"/>
    <mergeCell ref="E740:K740"/>
    <mergeCell ref="L740:M740"/>
    <mergeCell ref="N740:O740"/>
    <mergeCell ref="P740:S740"/>
    <mergeCell ref="T740:U740"/>
    <mergeCell ref="V740:X740"/>
    <mergeCell ref="E739:K739"/>
    <mergeCell ref="L739:M739"/>
    <mergeCell ref="N739:O739"/>
    <mergeCell ref="P739:S739"/>
    <mergeCell ref="T739:U739"/>
    <mergeCell ref="V737:X737"/>
    <mergeCell ref="E738:K738"/>
    <mergeCell ref="L738:M738"/>
    <mergeCell ref="N738:O738"/>
    <mergeCell ref="P738:S738"/>
    <mergeCell ref="T738:U738"/>
    <mergeCell ref="V738:X738"/>
    <mergeCell ref="E737:K737"/>
    <mergeCell ref="L737:M737"/>
    <mergeCell ref="N737:O737"/>
    <mergeCell ref="P737:S737"/>
    <mergeCell ref="T737:U737"/>
    <mergeCell ref="V735:X735"/>
    <mergeCell ref="E736:K736"/>
    <mergeCell ref="L736:M736"/>
    <mergeCell ref="N736:O736"/>
    <mergeCell ref="P736:S736"/>
    <mergeCell ref="T736:U736"/>
    <mergeCell ref="V736:X736"/>
    <mergeCell ref="E735:K735"/>
    <mergeCell ref="L735:M735"/>
    <mergeCell ref="N735:O735"/>
    <mergeCell ref="P735:S735"/>
    <mergeCell ref="T735:U735"/>
    <mergeCell ref="V733:X733"/>
    <mergeCell ref="E734:K734"/>
    <mergeCell ref="L734:M734"/>
    <mergeCell ref="N734:O734"/>
    <mergeCell ref="P734:S734"/>
    <mergeCell ref="T734:U734"/>
    <mergeCell ref="V734:X734"/>
    <mergeCell ref="E733:K733"/>
    <mergeCell ref="L733:M733"/>
    <mergeCell ref="N733:O733"/>
    <mergeCell ref="P733:S733"/>
    <mergeCell ref="T733:U733"/>
    <mergeCell ref="V731:X731"/>
    <mergeCell ref="E732:K732"/>
    <mergeCell ref="L732:M732"/>
    <mergeCell ref="N732:O732"/>
    <mergeCell ref="P732:S732"/>
    <mergeCell ref="T732:U732"/>
    <mergeCell ref="V732:X732"/>
    <mergeCell ref="E731:K731"/>
    <mergeCell ref="L731:M731"/>
    <mergeCell ref="N731:O731"/>
    <mergeCell ref="P731:S731"/>
    <mergeCell ref="T731:U731"/>
    <mergeCell ref="V729:X729"/>
    <mergeCell ref="E730:K730"/>
    <mergeCell ref="L730:M730"/>
    <mergeCell ref="N730:O730"/>
    <mergeCell ref="P730:S730"/>
    <mergeCell ref="T730:U730"/>
    <mergeCell ref="V730:X730"/>
    <mergeCell ref="E729:K729"/>
    <mergeCell ref="L729:M729"/>
    <mergeCell ref="N729:O729"/>
    <mergeCell ref="P729:S729"/>
    <mergeCell ref="T729:U729"/>
    <mergeCell ref="T727:X727"/>
    <mergeCell ref="E728:K728"/>
    <mergeCell ref="L728:M728"/>
    <mergeCell ref="N728:O728"/>
    <mergeCell ref="P728:S728"/>
    <mergeCell ref="T728:U728"/>
    <mergeCell ref="V728:X728"/>
    <mergeCell ref="C710:G710"/>
    <mergeCell ref="I710:J710"/>
    <mergeCell ref="M710:N710"/>
    <mergeCell ref="A727:D727"/>
    <mergeCell ref="E727:M727"/>
    <mergeCell ref="N727:S727"/>
    <mergeCell ref="V707:X707"/>
    <mergeCell ref="E708:M708"/>
    <mergeCell ref="N708:S708"/>
    <mergeCell ref="T708:U708"/>
    <mergeCell ref="V708:X708"/>
    <mergeCell ref="E707:K707"/>
    <mergeCell ref="L707:M707"/>
    <mergeCell ref="N707:O707"/>
    <mergeCell ref="P707:S707"/>
    <mergeCell ref="T707:U707"/>
    <mergeCell ref="V705:X705"/>
    <mergeCell ref="E706:K706"/>
    <mergeCell ref="L706:M706"/>
    <mergeCell ref="N706:O706"/>
    <mergeCell ref="P706:S706"/>
    <mergeCell ref="T706:U706"/>
    <mergeCell ref="V706:X706"/>
    <mergeCell ref="E705:K705"/>
    <mergeCell ref="L705:M705"/>
    <mergeCell ref="N705:O705"/>
    <mergeCell ref="P705:S705"/>
    <mergeCell ref="T705:U705"/>
    <mergeCell ref="V703:X703"/>
    <mergeCell ref="E704:K704"/>
    <mergeCell ref="L704:M704"/>
    <mergeCell ref="N704:O704"/>
    <mergeCell ref="P704:S704"/>
    <mergeCell ref="T704:U704"/>
    <mergeCell ref="V704:X704"/>
    <mergeCell ref="E703:K703"/>
    <mergeCell ref="L703:M703"/>
    <mergeCell ref="N703:O703"/>
    <mergeCell ref="P703:S703"/>
    <mergeCell ref="T703:U703"/>
    <mergeCell ref="V701:X701"/>
    <mergeCell ref="E702:K702"/>
    <mergeCell ref="L702:M702"/>
    <mergeCell ref="N702:O702"/>
    <mergeCell ref="P702:S702"/>
    <mergeCell ref="T702:U702"/>
    <mergeCell ref="V702:X702"/>
    <mergeCell ref="E701:K701"/>
    <mergeCell ref="L701:M701"/>
    <mergeCell ref="N701:O701"/>
    <mergeCell ref="P701:S701"/>
    <mergeCell ref="T701:U701"/>
    <mergeCell ref="V699:X699"/>
    <mergeCell ref="E700:K700"/>
    <mergeCell ref="L700:M700"/>
    <mergeCell ref="N700:O700"/>
    <mergeCell ref="P700:S700"/>
    <mergeCell ref="T700:U700"/>
    <mergeCell ref="V700:X700"/>
    <mergeCell ref="E699:K699"/>
    <mergeCell ref="L699:M699"/>
    <mergeCell ref="N699:O699"/>
    <mergeCell ref="P699:S699"/>
    <mergeCell ref="T699:U699"/>
    <mergeCell ref="V697:X697"/>
    <mergeCell ref="E698:K698"/>
    <mergeCell ref="L698:M698"/>
    <mergeCell ref="N698:O698"/>
    <mergeCell ref="P698:S698"/>
    <mergeCell ref="T698:U698"/>
    <mergeCell ref="V698:X698"/>
    <mergeCell ref="E697:K697"/>
    <mergeCell ref="L697:M697"/>
    <mergeCell ref="N697:O697"/>
    <mergeCell ref="P697:S697"/>
    <mergeCell ref="T697:U697"/>
    <mergeCell ref="V695:X695"/>
    <mergeCell ref="E696:K696"/>
    <mergeCell ref="L696:M696"/>
    <mergeCell ref="N696:O696"/>
    <mergeCell ref="P696:S696"/>
    <mergeCell ref="T696:U696"/>
    <mergeCell ref="V696:X696"/>
    <mergeCell ref="E695:K695"/>
    <mergeCell ref="L695:M695"/>
    <mergeCell ref="N695:O695"/>
    <mergeCell ref="P695:S695"/>
    <mergeCell ref="T695:U695"/>
    <mergeCell ref="V693:X693"/>
    <mergeCell ref="E694:K694"/>
    <mergeCell ref="L694:M694"/>
    <mergeCell ref="N694:O694"/>
    <mergeCell ref="P694:S694"/>
    <mergeCell ref="T694:U694"/>
    <mergeCell ref="V694:X694"/>
    <mergeCell ref="E693:K693"/>
    <mergeCell ref="L693:M693"/>
    <mergeCell ref="N693:O693"/>
    <mergeCell ref="P693:S693"/>
    <mergeCell ref="T693:U693"/>
    <mergeCell ref="V691:X691"/>
    <mergeCell ref="E692:K692"/>
    <mergeCell ref="L692:M692"/>
    <mergeCell ref="N692:O692"/>
    <mergeCell ref="P692:S692"/>
    <mergeCell ref="T692:U692"/>
    <mergeCell ref="V692:X692"/>
    <mergeCell ref="E691:K691"/>
    <mergeCell ref="L691:M691"/>
    <mergeCell ref="N691:O691"/>
    <mergeCell ref="P691:S691"/>
    <mergeCell ref="T691:U691"/>
    <mergeCell ref="V689:X689"/>
    <mergeCell ref="E690:K690"/>
    <mergeCell ref="L690:M690"/>
    <mergeCell ref="N690:O690"/>
    <mergeCell ref="P690:S690"/>
    <mergeCell ref="T690:U690"/>
    <mergeCell ref="V690:X690"/>
    <mergeCell ref="E689:K689"/>
    <mergeCell ref="L689:M689"/>
    <mergeCell ref="N689:O689"/>
    <mergeCell ref="P689:S689"/>
    <mergeCell ref="T689:U689"/>
    <mergeCell ref="V687:X687"/>
    <mergeCell ref="E688:K688"/>
    <mergeCell ref="L688:M688"/>
    <mergeCell ref="N688:O688"/>
    <mergeCell ref="P688:S688"/>
    <mergeCell ref="T688:U688"/>
    <mergeCell ref="V688:X688"/>
    <mergeCell ref="E687:K687"/>
    <mergeCell ref="L687:M687"/>
    <mergeCell ref="N687:O687"/>
    <mergeCell ref="P687:S687"/>
    <mergeCell ref="T687:U687"/>
    <mergeCell ref="V685:X685"/>
    <mergeCell ref="E686:K686"/>
    <mergeCell ref="L686:M686"/>
    <mergeCell ref="N686:O686"/>
    <mergeCell ref="P686:S686"/>
    <mergeCell ref="T686:U686"/>
    <mergeCell ref="V686:X686"/>
    <mergeCell ref="E685:K685"/>
    <mergeCell ref="L685:M685"/>
    <mergeCell ref="N685:O685"/>
    <mergeCell ref="P685:S685"/>
    <mergeCell ref="T685:U685"/>
    <mergeCell ref="V683:X683"/>
    <mergeCell ref="E684:K684"/>
    <mergeCell ref="L684:M684"/>
    <mergeCell ref="N684:O684"/>
    <mergeCell ref="P684:S684"/>
    <mergeCell ref="T684:U684"/>
    <mergeCell ref="V684:X684"/>
    <mergeCell ref="E683:K683"/>
    <mergeCell ref="L683:M683"/>
    <mergeCell ref="N683:O683"/>
    <mergeCell ref="P683:S683"/>
    <mergeCell ref="T683:U683"/>
    <mergeCell ref="V681:X681"/>
    <mergeCell ref="E682:K682"/>
    <mergeCell ref="L682:M682"/>
    <mergeCell ref="N682:O682"/>
    <mergeCell ref="P682:S682"/>
    <mergeCell ref="T682:U682"/>
    <mergeCell ref="V682:X682"/>
    <mergeCell ref="E681:K681"/>
    <mergeCell ref="L681:M681"/>
    <mergeCell ref="N681:O681"/>
    <mergeCell ref="P681:S681"/>
    <mergeCell ref="T681:U681"/>
    <mergeCell ref="T679:X679"/>
    <mergeCell ref="E680:K680"/>
    <mergeCell ref="L680:M680"/>
    <mergeCell ref="N680:O680"/>
    <mergeCell ref="P680:S680"/>
    <mergeCell ref="T680:U680"/>
    <mergeCell ref="V680:X680"/>
    <mergeCell ref="C662:G662"/>
    <mergeCell ref="I662:J662"/>
    <mergeCell ref="M662:N662"/>
    <mergeCell ref="A679:D679"/>
    <mergeCell ref="E679:M679"/>
    <mergeCell ref="N679:S679"/>
    <mergeCell ref="A665:X665"/>
    <mergeCell ref="A667:X667"/>
    <mergeCell ref="F669:R669"/>
    <mergeCell ref="F671:F672"/>
    <mergeCell ref="U672:X673"/>
    <mergeCell ref="B676:C677"/>
    <mergeCell ref="F676:I677"/>
    <mergeCell ref="U675:W676"/>
    <mergeCell ref="V659:X659"/>
    <mergeCell ref="E660:M660"/>
    <mergeCell ref="N660:S660"/>
    <mergeCell ref="T660:U660"/>
    <mergeCell ref="V660:X660"/>
    <mergeCell ref="E659:K659"/>
    <mergeCell ref="L659:M659"/>
    <mergeCell ref="N659:O659"/>
    <mergeCell ref="P659:S659"/>
    <mergeCell ref="T659:U659"/>
    <mergeCell ref="V657:X657"/>
    <mergeCell ref="E658:K658"/>
    <mergeCell ref="L658:M658"/>
    <mergeCell ref="N658:O658"/>
    <mergeCell ref="P658:S658"/>
    <mergeCell ref="T658:U658"/>
    <mergeCell ref="V658:X658"/>
    <mergeCell ref="E657:K657"/>
    <mergeCell ref="L657:M657"/>
    <mergeCell ref="N657:O657"/>
    <mergeCell ref="P657:S657"/>
    <mergeCell ref="T657:U657"/>
    <mergeCell ref="V655:X655"/>
    <mergeCell ref="E656:K656"/>
    <mergeCell ref="L656:M656"/>
    <mergeCell ref="N656:O656"/>
    <mergeCell ref="P656:S656"/>
    <mergeCell ref="T656:U656"/>
    <mergeCell ref="V656:X656"/>
    <mergeCell ref="E655:K655"/>
    <mergeCell ref="L655:M655"/>
    <mergeCell ref="N655:O655"/>
    <mergeCell ref="P655:S655"/>
    <mergeCell ref="T655:U655"/>
    <mergeCell ref="V653:X653"/>
    <mergeCell ref="E654:K654"/>
    <mergeCell ref="L654:M654"/>
    <mergeCell ref="N654:O654"/>
    <mergeCell ref="P654:S654"/>
    <mergeCell ref="T654:U654"/>
    <mergeCell ref="V654:X654"/>
    <mergeCell ref="E653:K653"/>
    <mergeCell ref="L653:M653"/>
    <mergeCell ref="N653:O653"/>
    <mergeCell ref="P653:S653"/>
    <mergeCell ref="T653:U653"/>
    <mergeCell ref="V651:X651"/>
    <mergeCell ref="E652:K652"/>
    <mergeCell ref="L652:M652"/>
    <mergeCell ref="N652:O652"/>
    <mergeCell ref="P652:S652"/>
    <mergeCell ref="T652:U652"/>
    <mergeCell ref="V652:X652"/>
    <mergeCell ref="E651:K651"/>
    <mergeCell ref="L651:M651"/>
    <mergeCell ref="N651:O651"/>
    <mergeCell ref="P651:S651"/>
    <mergeCell ref="T651:U651"/>
    <mergeCell ref="V649:X649"/>
    <mergeCell ref="E650:K650"/>
    <mergeCell ref="L650:M650"/>
    <mergeCell ref="N650:O650"/>
    <mergeCell ref="P650:S650"/>
    <mergeCell ref="T650:U650"/>
    <mergeCell ref="V650:X650"/>
    <mergeCell ref="E649:K649"/>
    <mergeCell ref="L649:M649"/>
    <mergeCell ref="N649:O649"/>
    <mergeCell ref="P649:S649"/>
    <mergeCell ref="T649:U649"/>
    <mergeCell ref="A647:D647"/>
    <mergeCell ref="E647:M647"/>
    <mergeCell ref="N647:S647"/>
    <mergeCell ref="T647:X647"/>
    <mergeCell ref="E648:K648"/>
    <mergeCell ref="L648:M648"/>
    <mergeCell ref="N648:O648"/>
    <mergeCell ref="P648:S648"/>
    <mergeCell ref="T648:U648"/>
    <mergeCell ref="V648:X648"/>
    <mergeCell ref="V645:X645"/>
    <mergeCell ref="E646:M646"/>
    <mergeCell ref="N646:S646"/>
    <mergeCell ref="T646:U646"/>
    <mergeCell ref="V646:X646"/>
    <mergeCell ref="E645:K645"/>
    <mergeCell ref="L645:M645"/>
    <mergeCell ref="N645:O645"/>
    <mergeCell ref="P645:S645"/>
    <mergeCell ref="T645:U645"/>
    <mergeCell ref="V643:X643"/>
    <mergeCell ref="E644:K644"/>
    <mergeCell ref="L644:M644"/>
    <mergeCell ref="N644:O644"/>
    <mergeCell ref="P644:S644"/>
    <mergeCell ref="T644:U644"/>
    <mergeCell ref="V644:X644"/>
    <mergeCell ref="E643:K643"/>
    <mergeCell ref="L643:M643"/>
    <mergeCell ref="N643:O643"/>
    <mergeCell ref="P643:S643"/>
    <mergeCell ref="T643:U643"/>
    <mergeCell ref="V641:X641"/>
    <mergeCell ref="E642:K642"/>
    <mergeCell ref="L642:M642"/>
    <mergeCell ref="N642:O642"/>
    <mergeCell ref="P642:S642"/>
    <mergeCell ref="T642:U642"/>
    <mergeCell ref="V642:X642"/>
    <mergeCell ref="E641:K641"/>
    <mergeCell ref="L641:M641"/>
    <mergeCell ref="N641:O641"/>
    <mergeCell ref="P641:S641"/>
    <mergeCell ref="T641:U641"/>
    <mergeCell ref="V639:X639"/>
    <mergeCell ref="E640:K640"/>
    <mergeCell ref="L640:M640"/>
    <mergeCell ref="N640:O640"/>
    <mergeCell ref="P640:S640"/>
    <mergeCell ref="T640:U640"/>
    <mergeCell ref="V640:X640"/>
    <mergeCell ref="E639:K639"/>
    <mergeCell ref="L639:M639"/>
    <mergeCell ref="N639:O639"/>
    <mergeCell ref="P639:S639"/>
    <mergeCell ref="T639:U639"/>
    <mergeCell ref="V637:X637"/>
    <mergeCell ref="E638:K638"/>
    <mergeCell ref="L638:M638"/>
    <mergeCell ref="N638:O638"/>
    <mergeCell ref="P638:S638"/>
    <mergeCell ref="T638:U638"/>
    <mergeCell ref="V638:X638"/>
    <mergeCell ref="E637:K637"/>
    <mergeCell ref="L637:M637"/>
    <mergeCell ref="N637:O637"/>
    <mergeCell ref="P637:S637"/>
    <mergeCell ref="T637:U637"/>
    <mergeCell ref="V635:X635"/>
    <mergeCell ref="E636:K636"/>
    <mergeCell ref="L636:M636"/>
    <mergeCell ref="N636:O636"/>
    <mergeCell ref="P636:S636"/>
    <mergeCell ref="T636:U636"/>
    <mergeCell ref="V636:X636"/>
    <mergeCell ref="E635:K635"/>
    <mergeCell ref="L635:M635"/>
    <mergeCell ref="N635:O635"/>
    <mergeCell ref="P635:S635"/>
    <mergeCell ref="T635:U635"/>
    <mergeCell ref="T633:X633"/>
    <mergeCell ref="E634:K634"/>
    <mergeCell ref="L634:M634"/>
    <mergeCell ref="N634:O634"/>
    <mergeCell ref="P634:S634"/>
    <mergeCell ref="T634:U634"/>
    <mergeCell ref="V634:X634"/>
    <mergeCell ref="C616:G616"/>
    <mergeCell ref="I616:J616"/>
    <mergeCell ref="M616:N616"/>
    <mergeCell ref="A633:D633"/>
    <mergeCell ref="E633:M633"/>
    <mergeCell ref="N633:S633"/>
    <mergeCell ref="A619:X619"/>
    <mergeCell ref="A621:X621"/>
    <mergeCell ref="F623:R623"/>
    <mergeCell ref="F625:F626"/>
    <mergeCell ref="U626:X627"/>
    <mergeCell ref="B630:C631"/>
    <mergeCell ref="F630:I631"/>
    <mergeCell ref="U629:W630"/>
    <mergeCell ref="V613:X613"/>
    <mergeCell ref="E614:M614"/>
    <mergeCell ref="N614:S614"/>
    <mergeCell ref="T614:U614"/>
    <mergeCell ref="V614:X614"/>
    <mergeCell ref="E613:K613"/>
    <mergeCell ref="L613:M613"/>
    <mergeCell ref="N613:O613"/>
    <mergeCell ref="P613:S613"/>
    <mergeCell ref="T613:U613"/>
    <mergeCell ref="V611:X611"/>
    <mergeCell ref="E612:K612"/>
    <mergeCell ref="L612:M612"/>
    <mergeCell ref="N612:O612"/>
    <mergeCell ref="P612:S612"/>
    <mergeCell ref="T612:U612"/>
    <mergeCell ref="V612:X612"/>
    <mergeCell ref="E611:K611"/>
    <mergeCell ref="L611:M611"/>
    <mergeCell ref="N611:O611"/>
    <mergeCell ref="P611:S611"/>
    <mergeCell ref="T611:U611"/>
    <mergeCell ref="V609:X609"/>
    <mergeCell ref="E610:K610"/>
    <mergeCell ref="L610:M610"/>
    <mergeCell ref="N610:O610"/>
    <mergeCell ref="P610:S610"/>
    <mergeCell ref="T610:U610"/>
    <mergeCell ref="V610:X610"/>
    <mergeCell ref="E609:K609"/>
    <mergeCell ref="L609:M609"/>
    <mergeCell ref="N609:O609"/>
    <mergeCell ref="P609:S609"/>
    <mergeCell ref="T609:U609"/>
    <mergeCell ref="V607:X607"/>
    <mergeCell ref="E608:K608"/>
    <mergeCell ref="L608:M608"/>
    <mergeCell ref="N608:O608"/>
    <mergeCell ref="P608:S608"/>
    <mergeCell ref="T608:U608"/>
    <mergeCell ref="V608:X608"/>
    <mergeCell ref="E607:K607"/>
    <mergeCell ref="L607:M607"/>
    <mergeCell ref="N607:O607"/>
    <mergeCell ref="P607:S607"/>
    <mergeCell ref="T607:U607"/>
    <mergeCell ref="V605:X605"/>
    <mergeCell ref="E606:K606"/>
    <mergeCell ref="L606:M606"/>
    <mergeCell ref="N606:O606"/>
    <mergeCell ref="P606:S606"/>
    <mergeCell ref="T606:U606"/>
    <mergeCell ref="V606:X606"/>
    <mergeCell ref="E605:K605"/>
    <mergeCell ref="L605:M605"/>
    <mergeCell ref="N605:O605"/>
    <mergeCell ref="P605:S605"/>
    <mergeCell ref="T605:U605"/>
    <mergeCell ref="V603:X603"/>
    <mergeCell ref="E604:K604"/>
    <mergeCell ref="L604:M604"/>
    <mergeCell ref="N604:O604"/>
    <mergeCell ref="P604:S604"/>
    <mergeCell ref="T604:U604"/>
    <mergeCell ref="V604:X604"/>
    <mergeCell ref="E603:K603"/>
    <mergeCell ref="L603:M603"/>
    <mergeCell ref="N603:O603"/>
    <mergeCell ref="P603:S603"/>
    <mergeCell ref="T603:U603"/>
    <mergeCell ref="A601:D601"/>
    <mergeCell ref="E601:M601"/>
    <mergeCell ref="N601:S601"/>
    <mergeCell ref="T601:X601"/>
    <mergeCell ref="E602:K602"/>
    <mergeCell ref="L602:M602"/>
    <mergeCell ref="N602:O602"/>
    <mergeCell ref="P602:S602"/>
    <mergeCell ref="T602:U602"/>
    <mergeCell ref="V602:X602"/>
    <mergeCell ref="V599:X599"/>
    <mergeCell ref="E600:M600"/>
    <mergeCell ref="N600:S600"/>
    <mergeCell ref="T600:U600"/>
    <mergeCell ref="V600:X600"/>
    <mergeCell ref="E599:K599"/>
    <mergeCell ref="L599:M599"/>
    <mergeCell ref="N599:O599"/>
    <mergeCell ref="P599:S599"/>
    <mergeCell ref="T599:U599"/>
    <mergeCell ref="V597:X597"/>
    <mergeCell ref="E598:K598"/>
    <mergeCell ref="L598:M598"/>
    <mergeCell ref="N598:O598"/>
    <mergeCell ref="P598:S598"/>
    <mergeCell ref="T598:U598"/>
    <mergeCell ref="V598:X598"/>
    <mergeCell ref="E597:K597"/>
    <mergeCell ref="L597:M597"/>
    <mergeCell ref="N597:O597"/>
    <mergeCell ref="P597:S597"/>
    <mergeCell ref="T597:U597"/>
    <mergeCell ref="V595:X595"/>
    <mergeCell ref="E596:K596"/>
    <mergeCell ref="L596:M596"/>
    <mergeCell ref="N596:O596"/>
    <mergeCell ref="P596:S596"/>
    <mergeCell ref="T596:U596"/>
    <mergeCell ref="V596:X596"/>
    <mergeCell ref="E595:K595"/>
    <mergeCell ref="L595:M595"/>
    <mergeCell ref="N595:O595"/>
    <mergeCell ref="P595:S595"/>
    <mergeCell ref="T595:U595"/>
    <mergeCell ref="V593:X593"/>
    <mergeCell ref="E594:K594"/>
    <mergeCell ref="L594:M594"/>
    <mergeCell ref="N594:O594"/>
    <mergeCell ref="P594:S594"/>
    <mergeCell ref="T594:U594"/>
    <mergeCell ref="V594:X594"/>
    <mergeCell ref="E593:K593"/>
    <mergeCell ref="L593:M593"/>
    <mergeCell ref="N593:O593"/>
    <mergeCell ref="P593:S593"/>
    <mergeCell ref="T593:U593"/>
    <mergeCell ref="V591:X591"/>
    <mergeCell ref="E592:K592"/>
    <mergeCell ref="L592:M592"/>
    <mergeCell ref="N592:O592"/>
    <mergeCell ref="P592:S592"/>
    <mergeCell ref="T592:U592"/>
    <mergeCell ref="V592:X592"/>
    <mergeCell ref="E591:K591"/>
    <mergeCell ref="L591:M591"/>
    <mergeCell ref="N591:O591"/>
    <mergeCell ref="P591:S591"/>
    <mergeCell ref="T591:U591"/>
    <mergeCell ref="V589:X589"/>
    <mergeCell ref="E590:K590"/>
    <mergeCell ref="L590:M590"/>
    <mergeCell ref="N590:O590"/>
    <mergeCell ref="P590:S590"/>
    <mergeCell ref="T590:U590"/>
    <mergeCell ref="V590:X590"/>
    <mergeCell ref="E589:K589"/>
    <mergeCell ref="L589:M589"/>
    <mergeCell ref="N589:O589"/>
    <mergeCell ref="P589:S589"/>
    <mergeCell ref="T589:U589"/>
    <mergeCell ref="T587:X587"/>
    <mergeCell ref="E588:K588"/>
    <mergeCell ref="L588:M588"/>
    <mergeCell ref="N588:O588"/>
    <mergeCell ref="P588:S588"/>
    <mergeCell ref="T588:U588"/>
    <mergeCell ref="V588:X588"/>
    <mergeCell ref="C570:G570"/>
    <mergeCell ref="I570:J570"/>
    <mergeCell ref="M570:N570"/>
    <mergeCell ref="A587:D587"/>
    <mergeCell ref="E587:M587"/>
    <mergeCell ref="N587:S587"/>
    <mergeCell ref="A573:X573"/>
    <mergeCell ref="A575:X575"/>
    <mergeCell ref="F577:R577"/>
    <mergeCell ref="F579:F580"/>
    <mergeCell ref="U580:X581"/>
    <mergeCell ref="B584:C585"/>
    <mergeCell ref="F584:I585"/>
    <mergeCell ref="U583:W584"/>
    <mergeCell ref="E568:M568"/>
    <mergeCell ref="N568:S568"/>
    <mergeCell ref="T568:U568"/>
    <mergeCell ref="V568:X568"/>
    <mergeCell ref="A530:X530"/>
    <mergeCell ref="A532:X532"/>
    <mergeCell ref="F534:R534"/>
    <mergeCell ref="F536:F537"/>
    <mergeCell ref="U537:X538"/>
    <mergeCell ref="B541:C542"/>
    <mergeCell ref="F541:I542"/>
    <mergeCell ref="U540:W541"/>
    <mergeCell ref="V566:X566"/>
    <mergeCell ref="E567:K567"/>
    <mergeCell ref="L567:M567"/>
    <mergeCell ref="N567:O567"/>
    <mergeCell ref="P567:S567"/>
    <mergeCell ref="T567:U567"/>
    <mergeCell ref="V567:X567"/>
    <mergeCell ref="E566:K566"/>
    <mergeCell ref="L566:M566"/>
    <mergeCell ref="N566:O566"/>
    <mergeCell ref="P566:S566"/>
    <mergeCell ref="T566:U566"/>
    <mergeCell ref="V564:X564"/>
    <mergeCell ref="E565:K565"/>
    <mergeCell ref="L565:M565"/>
    <mergeCell ref="N565:O565"/>
    <mergeCell ref="P565:S565"/>
    <mergeCell ref="T565:U565"/>
    <mergeCell ref="V565:X565"/>
    <mergeCell ref="E564:K564"/>
    <mergeCell ref="L564:M564"/>
    <mergeCell ref="N564:O564"/>
    <mergeCell ref="P564:S564"/>
    <mergeCell ref="T564:U564"/>
    <mergeCell ref="V562:X562"/>
    <mergeCell ref="E563:K563"/>
    <mergeCell ref="L563:M563"/>
    <mergeCell ref="N563:O563"/>
    <mergeCell ref="P563:S563"/>
    <mergeCell ref="T563:U563"/>
    <mergeCell ref="V563:X563"/>
    <mergeCell ref="E562:K562"/>
    <mergeCell ref="L562:M562"/>
    <mergeCell ref="N562:O562"/>
    <mergeCell ref="P562:S562"/>
    <mergeCell ref="T562:U562"/>
    <mergeCell ref="V560:X560"/>
    <mergeCell ref="E561:K561"/>
    <mergeCell ref="L561:M561"/>
    <mergeCell ref="N561:O561"/>
    <mergeCell ref="P561:S561"/>
    <mergeCell ref="T561:U561"/>
    <mergeCell ref="V561:X561"/>
    <mergeCell ref="E560:K560"/>
    <mergeCell ref="L560:M560"/>
    <mergeCell ref="N560:O560"/>
    <mergeCell ref="P560:S560"/>
    <mergeCell ref="T560:U560"/>
    <mergeCell ref="V558:X558"/>
    <mergeCell ref="E559:K559"/>
    <mergeCell ref="L559:M559"/>
    <mergeCell ref="N559:O559"/>
    <mergeCell ref="P559:S559"/>
    <mergeCell ref="T559:U559"/>
    <mergeCell ref="V559:X559"/>
    <mergeCell ref="E558:K558"/>
    <mergeCell ref="L558:M558"/>
    <mergeCell ref="N558:O558"/>
    <mergeCell ref="P558:S558"/>
    <mergeCell ref="T558:U558"/>
    <mergeCell ref="V556:X556"/>
    <mergeCell ref="E557:K557"/>
    <mergeCell ref="L557:M557"/>
    <mergeCell ref="N557:O557"/>
    <mergeCell ref="P557:S557"/>
    <mergeCell ref="T557:U557"/>
    <mergeCell ref="V557:X557"/>
    <mergeCell ref="E556:K556"/>
    <mergeCell ref="L556:M556"/>
    <mergeCell ref="N556:O556"/>
    <mergeCell ref="P556:S556"/>
    <mergeCell ref="T556:U556"/>
    <mergeCell ref="E554:M554"/>
    <mergeCell ref="N554:S554"/>
    <mergeCell ref="T554:U554"/>
    <mergeCell ref="V554:X554"/>
    <mergeCell ref="A555:D555"/>
    <mergeCell ref="E555:M555"/>
    <mergeCell ref="N555:S555"/>
    <mergeCell ref="T555:X555"/>
    <mergeCell ref="V552:X552"/>
    <mergeCell ref="E553:K553"/>
    <mergeCell ref="L553:M553"/>
    <mergeCell ref="N553:O553"/>
    <mergeCell ref="P553:S553"/>
    <mergeCell ref="T553:U553"/>
    <mergeCell ref="V553:X553"/>
    <mergeCell ref="E552:K552"/>
    <mergeCell ref="L552:M552"/>
    <mergeCell ref="N552:O552"/>
    <mergeCell ref="P552:S552"/>
    <mergeCell ref="T552:U552"/>
    <mergeCell ref="V550:X550"/>
    <mergeCell ref="E551:K551"/>
    <mergeCell ref="L551:M551"/>
    <mergeCell ref="N551:O551"/>
    <mergeCell ref="P551:S551"/>
    <mergeCell ref="T551:U551"/>
    <mergeCell ref="V551:X551"/>
    <mergeCell ref="E550:K550"/>
    <mergeCell ref="L550:M550"/>
    <mergeCell ref="N550:O550"/>
    <mergeCell ref="P550:S550"/>
    <mergeCell ref="T550:U550"/>
    <mergeCell ref="V548:X548"/>
    <mergeCell ref="E549:K549"/>
    <mergeCell ref="L549:M549"/>
    <mergeCell ref="N549:O549"/>
    <mergeCell ref="P549:S549"/>
    <mergeCell ref="T549:U549"/>
    <mergeCell ref="V549:X549"/>
    <mergeCell ref="E548:K548"/>
    <mergeCell ref="L548:M548"/>
    <mergeCell ref="N548:O548"/>
    <mergeCell ref="P548:S548"/>
    <mergeCell ref="T548:U548"/>
    <mergeCell ref="V546:X546"/>
    <mergeCell ref="E547:K547"/>
    <mergeCell ref="L547:M547"/>
    <mergeCell ref="N547:O547"/>
    <mergeCell ref="P547:S547"/>
    <mergeCell ref="T547:U547"/>
    <mergeCell ref="V547:X547"/>
    <mergeCell ref="E546:K546"/>
    <mergeCell ref="L546:M546"/>
    <mergeCell ref="N546:O546"/>
    <mergeCell ref="P546:S546"/>
    <mergeCell ref="T546:U546"/>
    <mergeCell ref="T544:X544"/>
    <mergeCell ref="E545:K545"/>
    <mergeCell ref="L545:M545"/>
    <mergeCell ref="N545:O545"/>
    <mergeCell ref="P545:S545"/>
    <mergeCell ref="T545:U545"/>
    <mergeCell ref="V545:X545"/>
    <mergeCell ref="C527:G527"/>
    <mergeCell ref="I527:J527"/>
    <mergeCell ref="M527:N527"/>
    <mergeCell ref="A544:D544"/>
    <mergeCell ref="E544:M544"/>
    <mergeCell ref="N544:S544"/>
    <mergeCell ref="V524:X524"/>
    <mergeCell ref="E525:M525"/>
    <mergeCell ref="N525:S525"/>
    <mergeCell ref="T525:U525"/>
    <mergeCell ref="V525:X525"/>
    <mergeCell ref="E524:K524"/>
    <mergeCell ref="L524:M524"/>
    <mergeCell ref="N524:O524"/>
    <mergeCell ref="P524:S524"/>
    <mergeCell ref="T524:U524"/>
    <mergeCell ref="V522:X522"/>
    <mergeCell ref="E523:K523"/>
    <mergeCell ref="L523:M523"/>
    <mergeCell ref="N523:O523"/>
    <mergeCell ref="P523:S523"/>
    <mergeCell ref="T523:U523"/>
    <mergeCell ref="V523:X523"/>
    <mergeCell ref="E522:K522"/>
    <mergeCell ref="L522:M522"/>
    <mergeCell ref="N522:O522"/>
    <mergeCell ref="P522:S522"/>
    <mergeCell ref="T522:U522"/>
    <mergeCell ref="V520:X520"/>
    <mergeCell ref="E521:K521"/>
    <mergeCell ref="L521:M521"/>
    <mergeCell ref="N521:O521"/>
    <mergeCell ref="P521:S521"/>
    <mergeCell ref="T521:U521"/>
    <mergeCell ref="V521:X521"/>
    <mergeCell ref="E520:K520"/>
    <mergeCell ref="L520:M520"/>
    <mergeCell ref="N520:O520"/>
    <mergeCell ref="P520:S520"/>
    <mergeCell ref="T520:U520"/>
    <mergeCell ref="V518:X518"/>
    <mergeCell ref="E519:K519"/>
    <mergeCell ref="L519:M519"/>
    <mergeCell ref="N519:O519"/>
    <mergeCell ref="P519:S519"/>
    <mergeCell ref="T519:U519"/>
    <mergeCell ref="V519:X519"/>
    <mergeCell ref="E518:K518"/>
    <mergeCell ref="L518:M518"/>
    <mergeCell ref="N518:O518"/>
    <mergeCell ref="P518:S518"/>
    <mergeCell ref="T518:U518"/>
    <mergeCell ref="V516:X516"/>
    <mergeCell ref="E517:K517"/>
    <mergeCell ref="L517:M517"/>
    <mergeCell ref="N517:O517"/>
    <mergeCell ref="P517:S517"/>
    <mergeCell ref="T517:U517"/>
    <mergeCell ref="V517:X517"/>
    <mergeCell ref="E516:K516"/>
    <mergeCell ref="L516:M516"/>
    <mergeCell ref="N516:O516"/>
    <mergeCell ref="P516:S516"/>
    <mergeCell ref="T516:U516"/>
    <mergeCell ref="V514:X514"/>
    <mergeCell ref="E515:K515"/>
    <mergeCell ref="L515:M515"/>
    <mergeCell ref="N515:O515"/>
    <mergeCell ref="P515:S515"/>
    <mergeCell ref="T515:U515"/>
    <mergeCell ref="V515:X515"/>
    <mergeCell ref="E514:K514"/>
    <mergeCell ref="L514:M514"/>
    <mergeCell ref="N514:O514"/>
    <mergeCell ref="P514:S514"/>
    <mergeCell ref="T514:U514"/>
    <mergeCell ref="V512:X512"/>
    <mergeCell ref="E513:K513"/>
    <mergeCell ref="L513:M513"/>
    <mergeCell ref="N513:O513"/>
    <mergeCell ref="P513:S513"/>
    <mergeCell ref="T513:U513"/>
    <mergeCell ref="V513:X513"/>
    <mergeCell ref="E512:K512"/>
    <mergeCell ref="L512:M512"/>
    <mergeCell ref="N512:O512"/>
    <mergeCell ref="P512:S512"/>
    <mergeCell ref="T512:U512"/>
    <mergeCell ref="V510:X510"/>
    <mergeCell ref="E511:K511"/>
    <mergeCell ref="L511:M511"/>
    <mergeCell ref="N511:O511"/>
    <mergeCell ref="P511:S511"/>
    <mergeCell ref="T511:U511"/>
    <mergeCell ref="V511:X511"/>
    <mergeCell ref="E510:K510"/>
    <mergeCell ref="L510:M510"/>
    <mergeCell ref="N510:O510"/>
    <mergeCell ref="P510:S510"/>
    <mergeCell ref="T510:U510"/>
    <mergeCell ref="V508:X508"/>
    <mergeCell ref="E509:K509"/>
    <mergeCell ref="L509:M509"/>
    <mergeCell ref="N509:O509"/>
    <mergeCell ref="P509:S509"/>
    <mergeCell ref="T509:U509"/>
    <mergeCell ref="V509:X509"/>
    <mergeCell ref="E508:K508"/>
    <mergeCell ref="L508:M508"/>
    <mergeCell ref="N508:O508"/>
    <mergeCell ref="P508:S508"/>
    <mergeCell ref="T508:U508"/>
    <mergeCell ref="V506:X506"/>
    <mergeCell ref="E507:K507"/>
    <mergeCell ref="L507:M507"/>
    <mergeCell ref="N507:O507"/>
    <mergeCell ref="P507:S507"/>
    <mergeCell ref="T507:U507"/>
    <mergeCell ref="V507:X507"/>
    <mergeCell ref="E506:K506"/>
    <mergeCell ref="L506:M506"/>
    <mergeCell ref="N506:O506"/>
    <mergeCell ref="P506:S506"/>
    <mergeCell ref="T506:U506"/>
    <mergeCell ref="V504:X504"/>
    <mergeCell ref="E505:K505"/>
    <mergeCell ref="L505:M505"/>
    <mergeCell ref="N505:O505"/>
    <mergeCell ref="P505:S505"/>
    <mergeCell ref="T505:U505"/>
    <mergeCell ref="V505:X505"/>
    <mergeCell ref="E504:K504"/>
    <mergeCell ref="L504:M504"/>
    <mergeCell ref="N504:O504"/>
    <mergeCell ref="P504:S504"/>
    <mergeCell ref="T504:U504"/>
    <mergeCell ref="V502:X502"/>
    <mergeCell ref="E503:K503"/>
    <mergeCell ref="L503:M503"/>
    <mergeCell ref="N503:O503"/>
    <mergeCell ref="P503:S503"/>
    <mergeCell ref="T503:U503"/>
    <mergeCell ref="V503:X503"/>
    <mergeCell ref="E502:K502"/>
    <mergeCell ref="L502:M502"/>
    <mergeCell ref="N502:O502"/>
    <mergeCell ref="P502:S502"/>
    <mergeCell ref="T502:U502"/>
    <mergeCell ref="T500:X500"/>
    <mergeCell ref="E501:K501"/>
    <mergeCell ref="L501:M501"/>
    <mergeCell ref="N501:O501"/>
    <mergeCell ref="P501:S501"/>
    <mergeCell ref="T501:U501"/>
    <mergeCell ref="V501:X501"/>
    <mergeCell ref="C483:G483"/>
    <mergeCell ref="I483:J483"/>
    <mergeCell ref="M483:N483"/>
    <mergeCell ref="A500:D500"/>
    <mergeCell ref="E500:M500"/>
    <mergeCell ref="N500:S500"/>
    <mergeCell ref="A486:X486"/>
    <mergeCell ref="A488:X488"/>
    <mergeCell ref="F490:R490"/>
    <mergeCell ref="F492:F493"/>
    <mergeCell ref="U493:X494"/>
    <mergeCell ref="B497:C498"/>
    <mergeCell ref="F497:I498"/>
    <mergeCell ref="U496:W497"/>
    <mergeCell ref="E481:M481"/>
    <mergeCell ref="N481:S481"/>
    <mergeCell ref="T481:U481"/>
    <mergeCell ref="V481:X481"/>
    <mergeCell ref="A443:X443"/>
    <mergeCell ref="A445:X445"/>
    <mergeCell ref="F447:R447"/>
    <mergeCell ref="F449:F450"/>
    <mergeCell ref="U450:X451"/>
    <mergeCell ref="B454:C455"/>
    <mergeCell ref="F454:I455"/>
    <mergeCell ref="U453:W454"/>
    <mergeCell ref="V479:X479"/>
    <mergeCell ref="E480:K480"/>
    <mergeCell ref="L480:M480"/>
    <mergeCell ref="N480:O480"/>
    <mergeCell ref="P480:S480"/>
    <mergeCell ref="T480:U480"/>
    <mergeCell ref="V480:X480"/>
    <mergeCell ref="E479:K479"/>
    <mergeCell ref="L479:M479"/>
    <mergeCell ref="N479:O479"/>
    <mergeCell ref="P479:S479"/>
    <mergeCell ref="T479:U479"/>
    <mergeCell ref="V477:X477"/>
    <mergeCell ref="E478:K478"/>
    <mergeCell ref="L478:M478"/>
    <mergeCell ref="N478:O478"/>
    <mergeCell ref="P478:S478"/>
    <mergeCell ref="T478:U478"/>
    <mergeCell ref="V478:X478"/>
    <mergeCell ref="E477:K477"/>
    <mergeCell ref="L477:M477"/>
    <mergeCell ref="N477:O477"/>
    <mergeCell ref="P477:S477"/>
    <mergeCell ref="T477:U477"/>
    <mergeCell ref="V475:X475"/>
    <mergeCell ref="E476:K476"/>
    <mergeCell ref="L476:M476"/>
    <mergeCell ref="N476:O476"/>
    <mergeCell ref="P476:S476"/>
    <mergeCell ref="T476:U476"/>
    <mergeCell ref="V476:X476"/>
    <mergeCell ref="E475:K475"/>
    <mergeCell ref="L475:M475"/>
    <mergeCell ref="N475:O475"/>
    <mergeCell ref="P475:S475"/>
    <mergeCell ref="T475:U475"/>
    <mergeCell ref="V473:X473"/>
    <mergeCell ref="E474:K474"/>
    <mergeCell ref="L474:M474"/>
    <mergeCell ref="N474:O474"/>
    <mergeCell ref="P474:S474"/>
    <mergeCell ref="T474:U474"/>
    <mergeCell ref="V474:X474"/>
    <mergeCell ref="E473:K473"/>
    <mergeCell ref="L473:M473"/>
    <mergeCell ref="N473:O473"/>
    <mergeCell ref="P473:S473"/>
    <mergeCell ref="T473:U473"/>
    <mergeCell ref="V471:X471"/>
    <mergeCell ref="E472:K472"/>
    <mergeCell ref="L472:M472"/>
    <mergeCell ref="N472:O472"/>
    <mergeCell ref="P472:S472"/>
    <mergeCell ref="T472:U472"/>
    <mergeCell ref="V472:X472"/>
    <mergeCell ref="E471:K471"/>
    <mergeCell ref="L471:M471"/>
    <mergeCell ref="N471:O471"/>
    <mergeCell ref="P471:S471"/>
    <mergeCell ref="T471:U471"/>
    <mergeCell ref="V469:X469"/>
    <mergeCell ref="E470:K470"/>
    <mergeCell ref="L470:M470"/>
    <mergeCell ref="N470:O470"/>
    <mergeCell ref="P470:S470"/>
    <mergeCell ref="T470:U470"/>
    <mergeCell ref="V470:X470"/>
    <mergeCell ref="E469:K469"/>
    <mergeCell ref="L469:M469"/>
    <mergeCell ref="N469:O469"/>
    <mergeCell ref="P469:S469"/>
    <mergeCell ref="T469:U469"/>
    <mergeCell ref="V467:X467"/>
    <mergeCell ref="E468:K468"/>
    <mergeCell ref="L468:M468"/>
    <mergeCell ref="N468:O468"/>
    <mergeCell ref="P468:S468"/>
    <mergeCell ref="T468:U468"/>
    <mergeCell ref="V468:X468"/>
    <mergeCell ref="E467:K467"/>
    <mergeCell ref="L467:M467"/>
    <mergeCell ref="N467:O467"/>
    <mergeCell ref="P467:S467"/>
    <mergeCell ref="T467:U467"/>
    <mergeCell ref="V465:X465"/>
    <mergeCell ref="E466:K466"/>
    <mergeCell ref="L466:M466"/>
    <mergeCell ref="N466:O466"/>
    <mergeCell ref="P466:S466"/>
    <mergeCell ref="T466:U466"/>
    <mergeCell ref="V466:X466"/>
    <mergeCell ref="E465:K465"/>
    <mergeCell ref="L465:M465"/>
    <mergeCell ref="N465:O465"/>
    <mergeCell ref="P465:S465"/>
    <mergeCell ref="T465:U465"/>
    <mergeCell ref="V463:X463"/>
    <mergeCell ref="E464:K464"/>
    <mergeCell ref="L464:M464"/>
    <mergeCell ref="N464:O464"/>
    <mergeCell ref="P464:S464"/>
    <mergeCell ref="T464:U464"/>
    <mergeCell ref="V464:X464"/>
    <mergeCell ref="E463:K463"/>
    <mergeCell ref="L463:M463"/>
    <mergeCell ref="N463:O463"/>
    <mergeCell ref="P463:S463"/>
    <mergeCell ref="T463:U463"/>
    <mergeCell ref="V461:X461"/>
    <mergeCell ref="E462:K462"/>
    <mergeCell ref="L462:M462"/>
    <mergeCell ref="N462:O462"/>
    <mergeCell ref="P462:S462"/>
    <mergeCell ref="T462:U462"/>
    <mergeCell ref="V462:X462"/>
    <mergeCell ref="E461:K461"/>
    <mergeCell ref="L461:M461"/>
    <mergeCell ref="N461:O461"/>
    <mergeCell ref="P461:S461"/>
    <mergeCell ref="T461:U461"/>
    <mergeCell ref="V459:X459"/>
    <mergeCell ref="E460:K460"/>
    <mergeCell ref="L460:M460"/>
    <mergeCell ref="N460:O460"/>
    <mergeCell ref="P460:S460"/>
    <mergeCell ref="T460:U460"/>
    <mergeCell ref="V460:X460"/>
    <mergeCell ref="E459:K459"/>
    <mergeCell ref="L459:M459"/>
    <mergeCell ref="N459:O459"/>
    <mergeCell ref="P459:S459"/>
    <mergeCell ref="T459:U459"/>
    <mergeCell ref="T457:X457"/>
    <mergeCell ref="E458:K458"/>
    <mergeCell ref="L458:M458"/>
    <mergeCell ref="N458:O458"/>
    <mergeCell ref="P458:S458"/>
    <mergeCell ref="T458:U458"/>
    <mergeCell ref="V458:X458"/>
    <mergeCell ref="C440:G440"/>
    <mergeCell ref="I440:J440"/>
    <mergeCell ref="M440:N440"/>
    <mergeCell ref="A457:D457"/>
    <mergeCell ref="E457:M457"/>
    <mergeCell ref="N457:S457"/>
    <mergeCell ref="V437:X437"/>
    <mergeCell ref="E438:M438"/>
    <mergeCell ref="N438:S438"/>
    <mergeCell ref="T438:U438"/>
    <mergeCell ref="V438:X438"/>
    <mergeCell ref="E437:K437"/>
    <mergeCell ref="L437:M437"/>
    <mergeCell ref="N437:O437"/>
    <mergeCell ref="P437:S437"/>
    <mergeCell ref="T437:U437"/>
    <mergeCell ref="V435:X435"/>
    <mergeCell ref="E436:K436"/>
    <mergeCell ref="L436:M436"/>
    <mergeCell ref="N436:O436"/>
    <mergeCell ref="P436:S436"/>
    <mergeCell ref="T436:U436"/>
    <mergeCell ref="V436:X436"/>
    <mergeCell ref="E435:K435"/>
    <mergeCell ref="L435:M435"/>
    <mergeCell ref="N435:O435"/>
    <mergeCell ref="P435:S435"/>
    <mergeCell ref="T435:U435"/>
    <mergeCell ref="V433:X433"/>
    <mergeCell ref="E434:K434"/>
    <mergeCell ref="L434:M434"/>
    <mergeCell ref="N434:O434"/>
    <mergeCell ref="P434:S434"/>
    <mergeCell ref="T434:U434"/>
    <mergeCell ref="V434:X434"/>
    <mergeCell ref="E433:K433"/>
    <mergeCell ref="L433:M433"/>
    <mergeCell ref="N433:O433"/>
    <mergeCell ref="P433:S433"/>
    <mergeCell ref="T433:U433"/>
    <mergeCell ref="V431:X431"/>
    <mergeCell ref="E432:K432"/>
    <mergeCell ref="L432:M432"/>
    <mergeCell ref="N432:O432"/>
    <mergeCell ref="P432:S432"/>
    <mergeCell ref="T432:U432"/>
    <mergeCell ref="V432:X432"/>
    <mergeCell ref="E431:K431"/>
    <mergeCell ref="L431:M431"/>
    <mergeCell ref="N431:O431"/>
    <mergeCell ref="P431:S431"/>
    <mergeCell ref="T431:U431"/>
    <mergeCell ref="V429:X429"/>
    <mergeCell ref="E430:K430"/>
    <mergeCell ref="L430:M430"/>
    <mergeCell ref="N430:O430"/>
    <mergeCell ref="P430:S430"/>
    <mergeCell ref="T430:U430"/>
    <mergeCell ref="V430:X430"/>
    <mergeCell ref="E429:K429"/>
    <mergeCell ref="L429:M429"/>
    <mergeCell ref="N429:O429"/>
    <mergeCell ref="P429:S429"/>
    <mergeCell ref="T429:U429"/>
    <mergeCell ref="V427:X427"/>
    <mergeCell ref="E428:K428"/>
    <mergeCell ref="L428:M428"/>
    <mergeCell ref="N428:O428"/>
    <mergeCell ref="P428:S428"/>
    <mergeCell ref="T428:U428"/>
    <mergeCell ref="V428:X428"/>
    <mergeCell ref="E427:K427"/>
    <mergeCell ref="L427:M427"/>
    <mergeCell ref="N427:O427"/>
    <mergeCell ref="P427:S427"/>
    <mergeCell ref="T427:U427"/>
    <mergeCell ref="V425:X425"/>
    <mergeCell ref="E426:K426"/>
    <mergeCell ref="L426:M426"/>
    <mergeCell ref="N426:O426"/>
    <mergeCell ref="P426:S426"/>
    <mergeCell ref="T426:U426"/>
    <mergeCell ref="V426:X426"/>
    <mergeCell ref="E425:K425"/>
    <mergeCell ref="L425:M425"/>
    <mergeCell ref="N425:O425"/>
    <mergeCell ref="P425:S425"/>
    <mergeCell ref="T425:U425"/>
    <mergeCell ref="V423:X423"/>
    <mergeCell ref="E424:K424"/>
    <mergeCell ref="L424:M424"/>
    <mergeCell ref="N424:O424"/>
    <mergeCell ref="P424:S424"/>
    <mergeCell ref="T424:U424"/>
    <mergeCell ref="V424:X424"/>
    <mergeCell ref="E423:K423"/>
    <mergeCell ref="L423:M423"/>
    <mergeCell ref="N423:O423"/>
    <mergeCell ref="P423:S423"/>
    <mergeCell ref="T423:U423"/>
    <mergeCell ref="V421:X421"/>
    <mergeCell ref="E422:K422"/>
    <mergeCell ref="L422:M422"/>
    <mergeCell ref="N422:O422"/>
    <mergeCell ref="P422:S422"/>
    <mergeCell ref="T422:U422"/>
    <mergeCell ref="V422:X422"/>
    <mergeCell ref="E421:K421"/>
    <mergeCell ref="L421:M421"/>
    <mergeCell ref="N421:O421"/>
    <mergeCell ref="P421:S421"/>
    <mergeCell ref="T421:U421"/>
    <mergeCell ref="V419:X419"/>
    <mergeCell ref="E420:K420"/>
    <mergeCell ref="L420:M420"/>
    <mergeCell ref="N420:O420"/>
    <mergeCell ref="P420:S420"/>
    <mergeCell ref="T420:U420"/>
    <mergeCell ref="V420:X420"/>
    <mergeCell ref="E419:K419"/>
    <mergeCell ref="L419:M419"/>
    <mergeCell ref="N419:O419"/>
    <mergeCell ref="P419:S419"/>
    <mergeCell ref="T419:U419"/>
    <mergeCell ref="V417:X417"/>
    <mergeCell ref="E418:K418"/>
    <mergeCell ref="L418:M418"/>
    <mergeCell ref="N418:O418"/>
    <mergeCell ref="P418:S418"/>
    <mergeCell ref="T418:U418"/>
    <mergeCell ref="V418:X418"/>
    <mergeCell ref="E417:K417"/>
    <mergeCell ref="L417:M417"/>
    <mergeCell ref="N417:O417"/>
    <mergeCell ref="P417:S417"/>
    <mergeCell ref="T417:U417"/>
    <mergeCell ref="V415:X415"/>
    <mergeCell ref="E416:K416"/>
    <mergeCell ref="L416:M416"/>
    <mergeCell ref="N416:O416"/>
    <mergeCell ref="P416:S416"/>
    <mergeCell ref="T416:U416"/>
    <mergeCell ref="V416:X416"/>
    <mergeCell ref="E415:K415"/>
    <mergeCell ref="L415:M415"/>
    <mergeCell ref="N415:O415"/>
    <mergeCell ref="P415:S415"/>
    <mergeCell ref="T415:U415"/>
    <mergeCell ref="T413:X413"/>
    <mergeCell ref="E414:K414"/>
    <mergeCell ref="L414:M414"/>
    <mergeCell ref="N414:O414"/>
    <mergeCell ref="P414:S414"/>
    <mergeCell ref="T414:U414"/>
    <mergeCell ref="V414:X414"/>
    <mergeCell ref="C396:G396"/>
    <mergeCell ref="I396:J396"/>
    <mergeCell ref="M396:N396"/>
    <mergeCell ref="A413:D413"/>
    <mergeCell ref="E413:M413"/>
    <mergeCell ref="N413:S413"/>
    <mergeCell ref="A399:X399"/>
    <mergeCell ref="A401:X401"/>
    <mergeCell ref="F403:R403"/>
    <mergeCell ref="F405:F406"/>
    <mergeCell ref="U406:X407"/>
    <mergeCell ref="B410:C411"/>
    <mergeCell ref="F410:I411"/>
    <mergeCell ref="U409:W410"/>
    <mergeCell ref="V393:X393"/>
    <mergeCell ref="E394:M394"/>
    <mergeCell ref="N394:S394"/>
    <mergeCell ref="T394:U394"/>
    <mergeCell ref="V394:X394"/>
    <mergeCell ref="E393:K393"/>
    <mergeCell ref="L393:M393"/>
    <mergeCell ref="N393:O393"/>
    <mergeCell ref="P393:S393"/>
    <mergeCell ref="T393:U393"/>
    <mergeCell ref="V391:X391"/>
    <mergeCell ref="E392:K392"/>
    <mergeCell ref="L392:M392"/>
    <mergeCell ref="N392:O392"/>
    <mergeCell ref="P392:S392"/>
    <mergeCell ref="T392:U392"/>
    <mergeCell ref="V392:X392"/>
    <mergeCell ref="E391:K391"/>
    <mergeCell ref="L391:M391"/>
    <mergeCell ref="N391:O391"/>
    <mergeCell ref="P391:S391"/>
    <mergeCell ref="T391:U391"/>
    <mergeCell ref="V389:X389"/>
    <mergeCell ref="E390:K390"/>
    <mergeCell ref="L390:M390"/>
    <mergeCell ref="N390:O390"/>
    <mergeCell ref="P390:S390"/>
    <mergeCell ref="T390:U390"/>
    <mergeCell ref="V390:X390"/>
    <mergeCell ref="E389:K389"/>
    <mergeCell ref="L389:M389"/>
    <mergeCell ref="N389:O389"/>
    <mergeCell ref="P389:S389"/>
    <mergeCell ref="T389:U389"/>
    <mergeCell ref="V387:X387"/>
    <mergeCell ref="E388:K388"/>
    <mergeCell ref="L388:M388"/>
    <mergeCell ref="N388:O388"/>
    <mergeCell ref="P388:S388"/>
    <mergeCell ref="T388:U388"/>
    <mergeCell ref="V388:X388"/>
    <mergeCell ref="E387:K387"/>
    <mergeCell ref="L387:M387"/>
    <mergeCell ref="N387:O387"/>
    <mergeCell ref="P387:S387"/>
    <mergeCell ref="T387:U387"/>
    <mergeCell ref="V385:X385"/>
    <mergeCell ref="E386:K386"/>
    <mergeCell ref="L386:M386"/>
    <mergeCell ref="N386:O386"/>
    <mergeCell ref="P386:S386"/>
    <mergeCell ref="T386:U386"/>
    <mergeCell ref="V386:X386"/>
    <mergeCell ref="E385:K385"/>
    <mergeCell ref="L385:M385"/>
    <mergeCell ref="N385:O385"/>
    <mergeCell ref="P385:S385"/>
    <mergeCell ref="T385:U385"/>
    <mergeCell ref="V383:X383"/>
    <mergeCell ref="E384:K384"/>
    <mergeCell ref="L384:M384"/>
    <mergeCell ref="N384:O384"/>
    <mergeCell ref="P384:S384"/>
    <mergeCell ref="T384:U384"/>
    <mergeCell ref="V384:X384"/>
    <mergeCell ref="E383:K383"/>
    <mergeCell ref="L383:M383"/>
    <mergeCell ref="N383:O383"/>
    <mergeCell ref="P383:S383"/>
    <mergeCell ref="T383:U383"/>
    <mergeCell ref="V381:X381"/>
    <mergeCell ref="E382:K382"/>
    <mergeCell ref="L382:M382"/>
    <mergeCell ref="N382:O382"/>
    <mergeCell ref="P382:S382"/>
    <mergeCell ref="T382:U382"/>
    <mergeCell ref="V382:X382"/>
    <mergeCell ref="E381:K381"/>
    <mergeCell ref="L381:M381"/>
    <mergeCell ref="N381:O381"/>
    <mergeCell ref="P381:S381"/>
    <mergeCell ref="T381:U381"/>
    <mergeCell ref="V379:X379"/>
    <mergeCell ref="E380:K380"/>
    <mergeCell ref="L380:M380"/>
    <mergeCell ref="N380:O380"/>
    <mergeCell ref="P380:S380"/>
    <mergeCell ref="T380:U380"/>
    <mergeCell ref="V380:X380"/>
    <mergeCell ref="E379:K379"/>
    <mergeCell ref="L379:M379"/>
    <mergeCell ref="N379:O379"/>
    <mergeCell ref="P379:S379"/>
    <mergeCell ref="T379:U379"/>
    <mergeCell ref="V377:X377"/>
    <mergeCell ref="E378:K378"/>
    <mergeCell ref="L378:M378"/>
    <mergeCell ref="N378:O378"/>
    <mergeCell ref="P378:S378"/>
    <mergeCell ref="T378:U378"/>
    <mergeCell ref="V378:X378"/>
    <mergeCell ref="E377:K377"/>
    <mergeCell ref="L377:M377"/>
    <mergeCell ref="N377:O377"/>
    <mergeCell ref="P377:S377"/>
    <mergeCell ref="T377:U377"/>
    <mergeCell ref="V375:X375"/>
    <mergeCell ref="E376:K376"/>
    <mergeCell ref="L376:M376"/>
    <mergeCell ref="N376:O376"/>
    <mergeCell ref="P376:S376"/>
    <mergeCell ref="T376:U376"/>
    <mergeCell ref="V376:X376"/>
    <mergeCell ref="E375:K375"/>
    <mergeCell ref="L375:M375"/>
    <mergeCell ref="N375:O375"/>
    <mergeCell ref="P375:S375"/>
    <mergeCell ref="T375:U375"/>
    <mergeCell ref="V373:X373"/>
    <mergeCell ref="E374:K374"/>
    <mergeCell ref="L374:M374"/>
    <mergeCell ref="N374:O374"/>
    <mergeCell ref="P374:S374"/>
    <mergeCell ref="T374:U374"/>
    <mergeCell ref="V374:X374"/>
    <mergeCell ref="E373:K373"/>
    <mergeCell ref="L373:M373"/>
    <mergeCell ref="N373:O373"/>
    <mergeCell ref="P373:S373"/>
    <mergeCell ref="T373:U373"/>
    <mergeCell ref="V371:X371"/>
    <mergeCell ref="E372:K372"/>
    <mergeCell ref="L372:M372"/>
    <mergeCell ref="N372:O372"/>
    <mergeCell ref="P372:S372"/>
    <mergeCell ref="T372:U372"/>
    <mergeCell ref="V372:X372"/>
    <mergeCell ref="E371:K371"/>
    <mergeCell ref="L371:M371"/>
    <mergeCell ref="N371:O371"/>
    <mergeCell ref="P371:S371"/>
    <mergeCell ref="T371:U371"/>
    <mergeCell ref="T369:X369"/>
    <mergeCell ref="E370:K370"/>
    <mergeCell ref="L370:M370"/>
    <mergeCell ref="N370:O370"/>
    <mergeCell ref="P370:S370"/>
    <mergeCell ref="T370:U370"/>
    <mergeCell ref="V370:X370"/>
    <mergeCell ref="C352:G352"/>
    <mergeCell ref="I352:J352"/>
    <mergeCell ref="M352:N352"/>
    <mergeCell ref="A369:D369"/>
    <mergeCell ref="E369:M369"/>
    <mergeCell ref="N369:S369"/>
    <mergeCell ref="A355:X355"/>
    <mergeCell ref="A357:X357"/>
    <mergeCell ref="F359:R359"/>
    <mergeCell ref="F361:F362"/>
    <mergeCell ref="U362:X363"/>
    <mergeCell ref="B366:C367"/>
    <mergeCell ref="F366:I367"/>
    <mergeCell ref="U365:W366"/>
    <mergeCell ref="E350:M350"/>
    <mergeCell ref="N350:S350"/>
    <mergeCell ref="T350:U350"/>
    <mergeCell ref="V350:X350"/>
    <mergeCell ref="A312:X312"/>
    <mergeCell ref="A314:X314"/>
    <mergeCell ref="F316:R316"/>
    <mergeCell ref="F318:F319"/>
    <mergeCell ref="U319:X320"/>
    <mergeCell ref="B323:C324"/>
    <mergeCell ref="F323:I324"/>
    <mergeCell ref="U322:W323"/>
    <mergeCell ref="V348:X348"/>
    <mergeCell ref="E349:K349"/>
    <mergeCell ref="L349:M349"/>
    <mergeCell ref="N349:O349"/>
    <mergeCell ref="P349:S349"/>
    <mergeCell ref="T349:U349"/>
    <mergeCell ref="V349:X349"/>
    <mergeCell ref="E348:K348"/>
    <mergeCell ref="L348:M348"/>
    <mergeCell ref="N348:O348"/>
    <mergeCell ref="P348:S348"/>
    <mergeCell ref="T348:U348"/>
    <mergeCell ref="V346:X346"/>
    <mergeCell ref="E347:K347"/>
    <mergeCell ref="L347:M347"/>
    <mergeCell ref="N347:O347"/>
    <mergeCell ref="P347:S347"/>
    <mergeCell ref="T347:U347"/>
    <mergeCell ref="V347:X347"/>
    <mergeCell ref="E346:K346"/>
    <mergeCell ref="L346:M346"/>
    <mergeCell ref="N346:O346"/>
    <mergeCell ref="P346:S346"/>
    <mergeCell ref="T346:U346"/>
    <mergeCell ref="V344:X344"/>
    <mergeCell ref="E345:K345"/>
    <mergeCell ref="L345:M345"/>
    <mergeCell ref="N345:O345"/>
    <mergeCell ref="P345:S345"/>
    <mergeCell ref="T345:U345"/>
    <mergeCell ref="V345:X345"/>
    <mergeCell ref="E344:K344"/>
    <mergeCell ref="L344:M344"/>
    <mergeCell ref="N344:O344"/>
    <mergeCell ref="P344:S344"/>
    <mergeCell ref="T344:U344"/>
    <mergeCell ref="V342:X342"/>
    <mergeCell ref="E343:K343"/>
    <mergeCell ref="L343:M343"/>
    <mergeCell ref="N343:O343"/>
    <mergeCell ref="P343:S343"/>
    <mergeCell ref="T343:U343"/>
    <mergeCell ref="V343:X343"/>
    <mergeCell ref="E342:K342"/>
    <mergeCell ref="L342:M342"/>
    <mergeCell ref="N342:O342"/>
    <mergeCell ref="P342:S342"/>
    <mergeCell ref="T342:U342"/>
    <mergeCell ref="V340:X340"/>
    <mergeCell ref="E341:K341"/>
    <mergeCell ref="L341:M341"/>
    <mergeCell ref="N341:O341"/>
    <mergeCell ref="P341:S341"/>
    <mergeCell ref="T341:U341"/>
    <mergeCell ref="V341:X341"/>
    <mergeCell ref="E340:K340"/>
    <mergeCell ref="L340:M340"/>
    <mergeCell ref="N340:O340"/>
    <mergeCell ref="P340:S340"/>
    <mergeCell ref="T340:U340"/>
    <mergeCell ref="V338:X338"/>
    <mergeCell ref="E339:K339"/>
    <mergeCell ref="L339:M339"/>
    <mergeCell ref="N339:O339"/>
    <mergeCell ref="P339:S339"/>
    <mergeCell ref="T339:U339"/>
    <mergeCell ref="V339:X339"/>
    <mergeCell ref="E338:K338"/>
    <mergeCell ref="L338:M338"/>
    <mergeCell ref="N338:O338"/>
    <mergeCell ref="P338:S338"/>
    <mergeCell ref="T338:U338"/>
    <mergeCell ref="V336:X336"/>
    <mergeCell ref="E337:K337"/>
    <mergeCell ref="L337:M337"/>
    <mergeCell ref="N337:O337"/>
    <mergeCell ref="P337:S337"/>
    <mergeCell ref="T337:U337"/>
    <mergeCell ref="V337:X337"/>
    <mergeCell ref="E336:K336"/>
    <mergeCell ref="L336:M336"/>
    <mergeCell ref="N336:O336"/>
    <mergeCell ref="P336:S336"/>
    <mergeCell ref="T336:U336"/>
    <mergeCell ref="V334:X334"/>
    <mergeCell ref="E335:K335"/>
    <mergeCell ref="L335:M335"/>
    <mergeCell ref="N335:O335"/>
    <mergeCell ref="P335:S335"/>
    <mergeCell ref="T335:U335"/>
    <mergeCell ref="V335:X335"/>
    <mergeCell ref="E334:K334"/>
    <mergeCell ref="L334:M334"/>
    <mergeCell ref="N334:O334"/>
    <mergeCell ref="P334:S334"/>
    <mergeCell ref="T334:U334"/>
    <mergeCell ref="V332:X332"/>
    <mergeCell ref="E333:K333"/>
    <mergeCell ref="L333:M333"/>
    <mergeCell ref="N333:O333"/>
    <mergeCell ref="P333:S333"/>
    <mergeCell ref="T333:U333"/>
    <mergeCell ref="V333:X333"/>
    <mergeCell ref="E332:K332"/>
    <mergeCell ref="L332:M332"/>
    <mergeCell ref="N332:O332"/>
    <mergeCell ref="P332:S332"/>
    <mergeCell ref="T332:U332"/>
    <mergeCell ref="V330:X330"/>
    <mergeCell ref="E331:K331"/>
    <mergeCell ref="L331:M331"/>
    <mergeCell ref="N331:O331"/>
    <mergeCell ref="P331:S331"/>
    <mergeCell ref="T331:U331"/>
    <mergeCell ref="V331:X331"/>
    <mergeCell ref="E330:K330"/>
    <mergeCell ref="L330:M330"/>
    <mergeCell ref="N330:O330"/>
    <mergeCell ref="P330:S330"/>
    <mergeCell ref="T330:U330"/>
    <mergeCell ref="V328:X328"/>
    <mergeCell ref="E329:K329"/>
    <mergeCell ref="L329:M329"/>
    <mergeCell ref="N329:O329"/>
    <mergeCell ref="P329:S329"/>
    <mergeCell ref="T329:U329"/>
    <mergeCell ref="V329:X329"/>
    <mergeCell ref="E328:K328"/>
    <mergeCell ref="L328:M328"/>
    <mergeCell ref="N328:O328"/>
    <mergeCell ref="P328:S328"/>
    <mergeCell ref="T328:U328"/>
    <mergeCell ref="T326:X326"/>
    <mergeCell ref="E327:K327"/>
    <mergeCell ref="L327:M327"/>
    <mergeCell ref="N327:O327"/>
    <mergeCell ref="P327:S327"/>
    <mergeCell ref="T327:U327"/>
    <mergeCell ref="V327:X327"/>
    <mergeCell ref="C309:G309"/>
    <mergeCell ref="I309:J309"/>
    <mergeCell ref="M309:N309"/>
    <mergeCell ref="A326:D326"/>
    <mergeCell ref="E326:M326"/>
    <mergeCell ref="N326:S326"/>
    <mergeCell ref="E307:M307"/>
    <mergeCell ref="N307:S307"/>
    <mergeCell ref="T307:U307"/>
    <mergeCell ref="V307:X307"/>
    <mergeCell ref="A265:X265"/>
    <mergeCell ref="A267:X267"/>
    <mergeCell ref="F269:R269"/>
    <mergeCell ref="F271:F272"/>
    <mergeCell ref="U272:X273"/>
    <mergeCell ref="B276:C277"/>
    <mergeCell ref="F276:I277"/>
    <mergeCell ref="U275:W276"/>
    <mergeCell ref="V305:X305"/>
    <mergeCell ref="E306:K306"/>
    <mergeCell ref="L306:M306"/>
    <mergeCell ref="N306:O306"/>
    <mergeCell ref="P306:S306"/>
    <mergeCell ref="T306:U306"/>
    <mergeCell ref="V306:X306"/>
    <mergeCell ref="E305:K305"/>
    <mergeCell ref="L305:M305"/>
    <mergeCell ref="N305:O305"/>
    <mergeCell ref="P305:S305"/>
    <mergeCell ref="T305:U305"/>
    <mergeCell ref="V303:X303"/>
    <mergeCell ref="E304:K304"/>
    <mergeCell ref="L304:M304"/>
    <mergeCell ref="N304:O304"/>
    <mergeCell ref="P304:S304"/>
    <mergeCell ref="T304:U304"/>
    <mergeCell ref="V304:X304"/>
    <mergeCell ref="E303:K303"/>
    <mergeCell ref="L303:M303"/>
    <mergeCell ref="N303:O303"/>
    <mergeCell ref="P303:S303"/>
    <mergeCell ref="T303:U303"/>
    <mergeCell ref="V301:X301"/>
    <mergeCell ref="E302:K302"/>
    <mergeCell ref="L302:M302"/>
    <mergeCell ref="N302:O302"/>
    <mergeCell ref="P302:S302"/>
    <mergeCell ref="T302:U302"/>
    <mergeCell ref="V302:X302"/>
    <mergeCell ref="E301:K301"/>
    <mergeCell ref="L301:M301"/>
    <mergeCell ref="N301:O301"/>
    <mergeCell ref="P301:S301"/>
    <mergeCell ref="T301:U301"/>
    <mergeCell ref="V299:X299"/>
    <mergeCell ref="E300:K300"/>
    <mergeCell ref="L300:M300"/>
    <mergeCell ref="N300:O300"/>
    <mergeCell ref="P300:S300"/>
    <mergeCell ref="T300:U300"/>
    <mergeCell ref="V300:X300"/>
    <mergeCell ref="E299:K299"/>
    <mergeCell ref="L299:M299"/>
    <mergeCell ref="N299:O299"/>
    <mergeCell ref="P299:S299"/>
    <mergeCell ref="T299:U299"/>
    <mergeCell ref="V297:X297"/>
    <mergeCell ref="E298:K298"/>
    <mergeCell ref="L298:M298"/>
    <mergeCell ref="N298:O298"/>
    <mergeCell ref="P298:S298"/>
    <mergeCell ref="T298:U298"/>
    <mergeCell ref="V298:X298"/>
    <mergeCell ref="E297:K297"/>
    <mergeCell ref="L297:M297"/>
    <mergeCell ref="N297:O297"/>
    <mergeCell ref="P297:S297"/>
    <mergeCell ref="T297:U297"/>
    <mergeCell ref="V295:X295"/>
    <mergeCell ref="E296:K296"/>
    <mergeCell ref="L296:M296"/>
    <mergeCell ref="N296:O296"/>
    <mergeCell ref="P296:S296"/>
    <mergeCell ref="T296:U296"/>
    <mergeCell ref="V296:X296"/>
    <mergeCell ref="E295:K295"/>
    <mergeCell ref="L295:M295"/>
    <mergeCell ref="N295:O295"/>
    <mergeCell ref="P295:S295"/>
    <mergeCell ref="T295:U295"/>
    <mergeCell ref="V293:X293"/>
    <mergeCell ref="E294:K294"/>
    <mergeCell ref="L294:M294"/>
    <mergeCell ref="N294:O294"/>
    <mergeCell ref="P294:S294"/>
    <mergeCell ref="T294:U294"/>
    <mergeCell ref="V294:X294"/>
    <mergeCell ref="E293:K293"/>
    <mergeCell ref="L293:M293"/>
    <mergeCell ref="N293:O293"/>
    <mergeCell ref="P293:S293"/>
    <mergeCell ref="T293:U293"/>
    <mergeCell ref="V291:X291"/>
    <mergeCell ref="E292:K292"/>
    <mergeCell ref="L292:M292"/>
    <mergeCell ref="N292:O292"/>
    <mergeCell ref="P292:S292"/>
    <mergeCell ref="T292:U292"/>
    <mergeCell ref="V292:X292"/>
    <mergeCell ref="E291:K291"/>
    <mergeCell ref="L291:M291"/>
    <mergeCell ref="N291:O291"/>
    <mergeCell ref="P291:S291"/>
    <mergeCell ref="T291:U291"/>
    <mergeCell ref="V289:X289"/>
    <mergeCell ref="E290:K290"/>
    <mergeCell ref="L290:M290"/>
    <mergeCell ref="N290:O290"/>
    <mergeCell ref="P290:S290"/>
    <mergeCell ref="T290:U290"/>
    <mergeCell ref="V290:X290"/>
    <mergeCell ref="E289:K289"/>
    <mergeCell ref="L289:M289"/>
    <mergeCell ref="N289:O289"/>
    <mergeCell ref="P289:S289"/>
    <mergeCell ref="T289:U289"/>
    <mergeCell ref="V287:X287"/>
    <mergeCell ref="E288:K288"/>
    <mergeCell ref="L288:M288"/>
    <mergeCell ref="N288:O288"/>
    <mergeCell ref="P288:S288"/>
    <mergeCell ref="T288:U288"/>
    <mergeCell ref="V288:X288"/>
    <mergeCell ref="E287:K287"/>
    <mergeCell ref="L287:M287"/>
    <mergeCell ref="N287:O287"/>
    <mergeCell ref="P287:S287"/>
    <mergeCell ref="T287:U287"/>
    <mergeCell ref="V285:X285"/>
    <mergeCell ref="E286:K286"/>
    <mergeCell ref="L286:M286"/>
    <mergeCell ref="N286:O286"/>
    <mergeCell ref="P286:S286"/>
    <mergeCell ref="T286:U286"/>
    <mergeCell ref="V286:X286"/>
    <mergeCell ref="E285:K285"/>
    <mergeCell ref="L285:M285"/>
    <mergeCell ref="N285:O285"/>
    <mergeCell ref="P285:S285"/>
    <mergeCell ref="T285:U285"/>
    <mergeCell ref="V283:X283"/>
    <mergeCell ref="E284:K284"/>
    <mergeCell ref="L284:M284"/>
    <mergeCell ref="N284:O284"/>
    <mergeCell ref="P284:S284"/>
    <mergeCell ref="T284:U284"/>
    <mergeCell ref="V284:X284"/>
    <mergeCell ref="E283:K283"/>
    <mergeCell ref="L283:M283"/>
    <mergeCell ref="N283:O283"/>
    <mergeCell ref="P283:S283"/>
    <mergeCell ref="T283:U283"/>
    <mergeCell ref="V281:X281"/>
    <mergeCell ref="E282:K282"/>
    <mergeCell ref="L282:M282"/>
    <mergeCell ref="N282:O282"/>
    <mergeCell ref="P282:S282"/>
    <mergeCell ref="T282:U282"/>
    <mergeCell ref="V282:X282"/>
    <mergeCell ref="E281:K281"/>
    <mergeCell ref="L281:M281"/>
    <mergeCell ref="N281:O281"/>
    <mergeCell ref="P281:S281"/>
    <mergeCell ref="T281:U281"/>
    <mergeCell ref="T279:X279"/>
    <mergeCell ref="E280:K280"/>
    <mergeCell ref="L280:M280"/>
    <mergeCell ref="N280:O280"/>
    <mergeCell ref="P280:S280"/>
    <mergeCell ref="T280:U280"/>
    <mergeCell ref="V280:X280"/>
    <mergeCell ref="C262:G262"/>
    <mergeCell ref="I262:J262"/>
    <mergeCell ref="M262:N262"/>
    <mergeCell ref="A279:D279"/>
    <mergeCell ref="E279:M279"/>
    <mergeCell ref="N279:S279"/>
    <mergeCell ref="V259:X259"/>
    <mergeCell ref="E260:M260"/>
    <mergeCell ref="N260:S260"/>
    <mergeCell ref="T260:U260"/>
    <mergeCell ref="V260:X260"/>
    <mergeCell ref="E259:K259"/>
    <mergeCell ref="L259:M259"/>
    <mergeCell ref="N259:O259"/>
    <mergeCell ref="P259:S259"/>
    <mergeCell ref="T259:U259"/>
    <mergeCell ref="V257:X257"/>
    <mergeCell ref="E258:K258"/>
    <mergeCell ref="L258:M258"/>
    <mergeCell ref="N258:O258"/>
    <mergeCell ref="P258:S258"/>
    <mergeCell ref="T258:U258"/>
    <mergeCell ref="V258:X258"/>
    <mergeCell ref="E257:K257"/>
    <mergeCell ref="L257:M257"/>
    <mergeCell ref="N257:O257"/>
    <mergeCell ref="P257:S257"/>
    <mergeCell ref="T257:U257"/>
    <mergeCell ref="V255:X255"/>
    <mergeCell ref="E256:K256"/>
    <mergeCell ref="L256:M256"/>
    <mergeCell ref="N256:O256"/>
    <mergeCell ref="P256:S256"/>
    <mergeCell ref="T256:U256"/>
    <mergeCell ref="V256:X256"/>
    <mergeCell ref="E255:K255"/>
    <mergeCell ref="L255:M255"/>
    <mergeCell ref="N255:O255"/>
    <mergeCell ref="P255:S255"/>
    <mergeCell ref="T255:U255"/>
    <mergeCell ref="V253:X253"/>
    <mergeCell ref="E254:K254"/>
    <mergeCell ref="L254:M254"/>
    <mergeCell ref="N254:O254"/>
    <mergeCell ref="P254:S254"/>
    <mergeCell ref="T254:U254"/>
    <mergeCell ref="V254:X254"/>
    <mergeCell ref="E253:K253"/>
    <mergeCell ref="L253:M253"/>
    <mergeCell ref="N253:O253"/>
    <mergeCell ref="P253:S253"/>
    <mergeCell ref="T253:U253"/>
    <mergeCell ref="V251:X251"/>
    <mergeCell ref="E252:K252"/>
    <mergeCell ref="L252:M252"/>
    <mergeCell ref="N252:O252"/>
    <mergeCell ref="P252:S252"/>
    <mergeCell ref="T252:U252"/>
    <mergeCell ref="V252:X252"/>
    <mergeCell ref="E251:K251"/>
    <mergeCell ref="L251:M251"/>
    <mergeCell ref="N251:O251"/>
    <mergeCell ref="P251:S251"/>
    <mergeCell ref="T251:U251"/>
    <mergeCell ref="V249:X249"/>
    <mergeCell ref="E250:K250"/>
    <mergeCell ref="L250:M250"/>
    <mergeCell ref="N250:O250"/>
    <mergeCell ref="P250:S250"/>
    <mergeCell ref="T250:U250"/>
    <mergeCell ref="V250:X250"/>
    <mergeCell ref="E249:K249"/>
    <mergeCell ref="L249:M249"/>
    <mergeCell ref="N249:O249"/>
    <mergeCell ref="P249:S249"/>
    <mergeCell ref="T249:U249"/>
    <mergeCell ref="E247:M247"/>
    <mergeCell ref="N247:S247"/>
    <mergeCell ref="T247:U247"/>
    <mergeCell ref="V247:X247"/>
    <mergeCell ref="A248:D248"/>
    <mergeCell ref="E248:M248"/>
    <mergeCell ref="N248:S248"/>
    <mergeCell ref="T248:X248"/>
    <mergeCell ref="V245:X245"/>
    <mergeCell ref="E246:K246"/>
    <mergeCell ref="L246:M246"/>
    <mergeCell ref="N246:O246"/>
    <mergeCell ref="P246:S246"/>
    <mergeCell ref="T246:U246"/>
    <mergeCell ref="V246:X246"/>
    <mergeCell ref="E245:K245"/>
    <mergeCell ref="L245:M245"/>
    <mergeCell ref="N245:O245"/>
    <mergeCell ref="P245:S245"/>
    <mergeCell ref="T245:U245"/>
    <mergeCell ref="V243:X243"/>
    <mergeCell ref="E244:K244"/>
    <mergeCell ref="L244:M244"/>
    <mergeCell ref="N244:O244"/>
    <mergeCell ref="P244:S244"/>
    <mergeCell ref="T244:U244"/>
    <mergeCell ref="V244:X244"/>
    <mergeCell ref="E243:K243"/>
    <mergeCell ref="L243:M243"/>
    <mergeCell ref="N243:O243"/>
    <mergeCell ref="P243:S243"/>
    <mergeCell ref="T243:U243"/>
    <mergeCell ref="V241:X241"/>
    <mergeCell ref="E242:K242"/>
    <mergeCell ref="L242:M242"/>
    <mergeCell ref="N242:O242"/>
    <mergeCell ref="P242:S242"/>
    <mergeCell ref="T242:U242"/>
    <mergeCell ref="V242:X242"/>
    <mergeCell ref="E241:K241"/>
    <mergeCell ref="L241:M241"/>
    <mergeCell ref="N241:O241"/>
    <mergeCell ref="P241:S241"/>
    <mergeCell ref="T241:U241"/>
    <mergeCell ref="V239:X239"/>
    <mergeCell ref="E240:K240"/>
    <mergeCell ref="L240:M240"/>
    <mergeCell ref="N240:O240"/>
    <mergeCell ref="P240:S240"/>
    <mergeCell ref="T240:U240"/>
    <mergeCell ref="V240:X240"/>
    <mergeCell ref="E239:K239"/>
    <mergeCell ref="L239:M239"/>
    <mergeCell ref="N239:O239"/>
    <mergeCell ref="P239:S239"/>
    <mergeCell ref="T239:U239"/>
    <mergeCell ref="V237:X237"/>
    <mergeCell ref="E238:K238"/>
    <mergeCell ref="L238:M238"/>
    <mergeCell ref="N238:O238"/>
    <mergeCell ref="P238:S238"/>
    <mergeCell ref="T238:U238"/>
    <mergeCell ref="V238:X238"/>
    <mergeCell ref="E237:K237"/>
    <mergeCell ref="L237:M237"/>
    <mergeCell ref="N237:O237"/>
    <mergeCell ref="P237:S237"/>
    <mergeCell ref="T237:U237"/>
    <mergeCell ref="T235:X235"/>
    <mergeCell ref="E236:K236"/>
    <mergeCell ref="L236:M236"/>
    <mergeCell ref="N236:O236"/>
    <mergeCell ref="P236:S236"/>
    <mergeCell ref="T236:U236"/>
    <mergeCell ref="V236:X236"/>
    <mergeCell ref="C218:G218"/>
    <mergeCell ref="I218:J218"/>
    <mergeCell ref="M218:N218"/>
    <mergeCell ref="A235:D235"/>
    <mergeCell ref="E235:M235"/>
    <mergeCell ref="N235:S235"/>
    <mergeCell ref="A221:X221"/>
    <mergeCell ref="A223:X223"/>
    <mergeCell ref="F225:R225"/>
    <mergeCell ref="F227:F228"/>
    <mergeCell ref="U228:X229"/>
    <mergeCell ref="B232:C233"/>
    <mergeCell ref="F232:I233"/>
    <mergeCell ref="U231:W232"/>
    <mergeCell ref="V215:X215"/>
    <mergeCell ref="E216:M216"/>
    <mergeCell ref="N216:S216"/>
    <mergeCell ref="T216:U216"/>
    <mergeCell ref="V216:X216"/>
    <mergeCell ref="E215:K215"/>
    <mergeCell ref="L215:M215"/>
    <mergeCell ref="N215:O215"/>
    <mergeCell ref="P215:S215"/>
    <mergeCell ref="T215:U215"/>
    <mergeCell ref="V213:X213"/>
    <mergeCell ref="E214:K214"/>
    <mergeCell ref="L214:M214"/>
    <mergeCell ref="N214:O214"/>
    <mergeCell ref="P214:S214"/>
    <mergeCell ref="T214:U214"/>
    <mergeCell ref="V214:X214"/>
    <mergeCell ref="E213:K213"/>
    <mergeCell ref="L213:M213"/>
    <mergeCell ref="N213:O213"/>
    <mergeCell ref="P213:S213"/>
    <mergeCell ref="T213:U213"/>
    <mergeCell ref="V211:X211"/>
    <mergeCell ref="E212:K212"/>
    <mergeCell ref="L212:M212"/>
    <mergeCell ref="N212:O212"/>
    <mergeCell ref="P212:S212"/>
    <mergeCell ref="T212:U212"/>
    <mergeCell ref="V212:X212"/>
    <mergeCell ref="E211:K211"/>
    <mergeCell ref="L211:M211"/>
    <mergeCell ref="N211:O211"/>
    <mergeCell ref="P211:S211"/>
    <mergeCell ref="T211:U211"/>
    <mergeCell ref="V209:X209"/>
    <mergeCell ref="E210:K210"/>
    <mergeCell ref="L210:M210"/>
    <mergeCell ref="N210:O210"/>
    <mergeCell ref="P210:S210"/>
    <mergeCell ref="T210:U210"/>
    <mergeCell ref="V210:X210"/>
    <mergeCell ref="E209:K209"/>
    <mergeCell ref="L209:M209"/>
    <mergeCell ref="N209:O209"/>
    <mergeCell ref="P209:S209"/>
    <mergeCell ref="T209:U209"/>
    <mergeCell ref="V207:X207"/>
    <mergeCell ref="E208:K208"/>
    <mergeCell ref="L208:M208"/>
    <mergeCell ref="N208:O208"/>
    <mergeCell ref="P208:S208"/>
    <mergeCell ref="T208:U208"/>
    <mergeCell ref="V208:X208"/>
    <mergeCell ref="E207:K207"/>
    <mergeCell ref="L207:M207"/>
    <mergeCell ref="N207:O207"/>
    <mergeCell ref="P207:S207"/>
    <mergeCell ref="T207:U207"/>
    <mergeCell ref="V205:X205"/>
    <mergeCell ref="E206:K206"/>
    <mergeCell ref="L206:M206"/>
    <mergeCell ref="N206:O206"/>
    <mergeCell ref="P206:S206"/>
    <mergeCell ref="T206:U206"/>
    <mergeCell ref="V206:X206"/>
    <mergeCell ref="E205:K205"/>
    <mergeCell ref="L205:M205"/>
    <mergeCell ref="N205:O205"/>
    <mergeCell ref="P205:S205"/>
    <mergeCell ref="T205:U205"/>
    <mergeCell ref="E203:M203"/>
    <mergeCell ref="N203:S203"/>
    <mergeCell ref="T203:U203"/>
    <mergeCell ref="V203:X203"/>
    <mergeCell ref="A204:D204"/>
    <mergeCell ref="E204:M204"/>
    <mergeCell ref="N204:S204"/>
    <mergeCell ref="T204:X204"/>
    <mergeCell ref="V201:X201"/>
    <mergeCell ref="E202:K202"/>
    <mergeCell ref="L202:M202"/>
    <mergeCell ref="N202:O202"/>
    <mergeCell ref="P202:S202"/>
    <mergeCell ref="T202:U202"/>
    <mergeCell ref="V202:X202"/>
    <mergeCell ref="E201:K201"/>
    <mergeCell ref="L201:M201"/>
    <mergeCell ref="N201:O201"/>
    <mergeCell ref="P201:S201"/>
    <mergeCell ref="T201:U201"/>
    <mergeCell ref="V199:X199"/>
    <mergeCell ref="E200:K200"/>
    <mergeCell ref="L200:M200"/>
    <mergeCell ref="N200:O200"/>
    <mergeCell ref="P200:S200"/>
    <mergeCell ref="T200:U200"/>
    <mergeCell ref="V200:X200"/>
    <mergeCell ref="E199:K199"/>
    <mergeCell ref="L199:M199"/>
    <mergeCell ref="N199:O199"/>
    <mergeCell ref="P199:S199"/>
    <mergeCell ref="T199:U199"/>
    <mergeCell ref="V197:X197"/>
    <mergeCell ref="E198:K198"/>
    <mergeCell ref="L198:M198"/>
    <mergeCell ref="N198:O198"/>
    <mergeCell ref="P198:S198"/>
    <mergeCell ref="T198:U198"/>
    <mergeCell ref="V198:X198"/>
    <mergeCell ref="E197:K197"/>
    <mergeCell ref="L197:M197"/>
    <mergeCell ref="N197:O197"/>
    <mergeCell ref="P197:S197"/>
    <mergeCell ref="T197:U197"/>
    <mergeCell ref="V195:X195"/>
    <mergeCell ref="E196:K196"/>
    <mergeCell ref="L196:M196"/>
    <mergeCell ref="N196:O196"/>
    <mergeCell ref="P196:S196"/>
    <mergeCell ref="T196:U196"/>
    <mergeCell ref="V196:X196"/>
    <mergeCell ref="E195:K195"/>
    <mergeCell ref="L195:M195"/>
    <mergeCell ref="N195:O195"/>
    <mergeCell ref="P195:S195"/>
    <mergeCell ref="T195:U195"/>
    <mergeCell ref="V193:X193"/>
    <mergeCell ref="E194:K194"/>
    <mergeCell ref="L194:M194"/>
    <mergeCell ref="N194:O194"/>
    <mergeCell ref="P194:S194"/>
    <mergeCell ref="T194:U194"/>
    <mergeCell ref="V194:X194"/>
    <mergeCell ref="E193:K193"/>
    <mergeCell ref="L193:M193"/>
    <mergeCell ref="N193:O193"/>
    <mergeCell ref="P193:S193"/>
    <mergeCell ref="T193:U193"/>
    <mergeCell ref="V191:X191"/>
    <mergeCell ref="E192:K192"/>
    <mergeCell ref="L192:M192"/>
    <mergeCell ref="N192:O192"/>
    <mergeCell ref="P192:S192"/>
    <mergeCell ref="T192:U192"/>
    <mergeCell ref="V192:X192"/>
    <mergeCell ref="E191:K191"/>
    <mergeCell ref="L191:M191"/>
    <mergeCell ref="N191:O191"/>
    <mergeCell ref="P191:S191"/>
    <mergeCell ref="T191:U191"/>
    <mergeCell ref="T189:X189"/>
    <mergeCell ref="E190:K190"/>
    <mergeCell ref="L190:M190"/>
    <mergeCell ref="N190:O190"/>
    <mergeCell ref="P190:S190"/>
    <mergeCell ref="T190:U190"/>
    <mergeCell ref="V190:X190"/>
    <mergeCell ref="C172:G172"/>
    <mergeCell ref="I172:J172"/>
    <mergeCell ref="M172:N172"/>
    <mergeCell ref="A189:D189"/>
    <mergeCell ref="E189:M189"/>
    <mergeCell ref="N189:S189"/>
    <mergeCell ref="A175:X175"/>
    <mergeCell ref="A177:X177"/>
    <mergeCell ref="F179:R179"/>
    <mergeCell ref="F181:F182"/>
    <mergeCell ref="U182:X183"/>
    <mergeCell ref="B186:C187"/>
    <mergeCell ref="F186:I187"/>
    <mergeCell ref="U185:W186"/>
    <mergeCell ref="E170:M170"/>
    <mergeCell ref="N170:S170"/>
    <mergeCell ref="T170:U170"/>
    <mergeCell ref="V170:X170"/>
    <mergeCell ref="A134:X134"/>
    <mergeCell ref="A136:X136"/>
    <mergeCell ref="F138:R138"/>
    <mergeCell ref="F140:F141"/>
    <mergeCell ref="U141:X142"/>
    <mergeCell ref="B145:C146"/>
    <mergeCell ref="F145:I146"/>
    <mergeCell ref="U144:W145"/>
    <mergeCell ref="V168:X168"/>
    <mergeCell ref="E169:K169"/>
    <mergeCell ref="L169:M169"/>
    <mergeCell ref="N169:O169"/>
    <mergeCell ref="P169:S169"/>
    <mergeCell ref="T169:U169"/>
    <mergeCell ref="V169:X169"/>
    <mergeCell ref="E168:K168"/>
    <mergeCell ref="L168:M168"/>
    <mergeCell ref="N168:O168"/>
    <mergeCell ref="P168:S168"/>
    <mergeCell ref="T168:U168"/>
    <mergeCell ref="V166:X166"/>
    <mergeCell ref="E167:K167"/>
    <mergeCell ref="L167:M167"/>
    <mergeCell ref="N167:O167"/>
    <mergeCell ref="P167:S167"/>
    <mergeCell ref="T167:U167"/>
    <mergeCell ref="V167:X167"/>
    <mergeCell ref="E166:K166"/>
    <mergeCell ref="L166:M166"/>
    <mergeCell ref="N166:O166"/>
    <mergeCell ref="P166:S166"/>
    <mergeCell ref="T166:U166"/>
    <mergeCell ref="V164:X164"/>
    <mergeCell ref="E165:K165"/>
    <mergeCell ref="L165:M165"/>
    <mergeCell ref="N165:O165"/>
    <mergeCell ref="P165:S165"/>
    <mergeCell ref="T165:U165"/>
    <mergeCell ref="V165:X165"/>
    <mergeCell ref="E164:K164"/>
    <mergeCell ref="L164:M164"/>
    <mergeCell ref="N164:O164"/>
    <mergeCell ref="P164:S164"/>
    <mergeCell ref="T164:U164"/>
    <mergeCell ref="V162:X162"/>
    <mergeCell ref="E163:K163"/>
    <mergeCell ref="L163:M163"/>
    <mergeCell ref="N163:O163"/>
    <mergeCell ref="P163:S163"/>
    <mergeCell ref="T163:U163"/>
    <mergeCell ref="V163:X163"/>
    <mergeCell ref="E162:K162"/>
    <mergeCell ref="L162:M162"/>
    <mergeCell ref="N162:O162"/>
    <mergeCell ref="P162:S162"/>
    <mergeCell ref="T162:U162"/>
    <mergeCell ref="A160:D160"/>
    <mergeCell ref="E160:M160"/>
    <mergeCell ref="N160:S160"/>
    <mergeCell ref="T160:X160"/>
    <mergeCell ref="E161:K161"/>
    <mergeCell ref="L161:M161"/>
    <mergeCell ref="N161:O161"/>
    <mergeCell ref="P161:S161"/>
    <mergeCell ref="T161:U161"/>
    <mergeCell ref="V161:X161"/>
    <mergeCell ref="V158:X158"/>
    <mergeCell ref="E159:M159"/>
    <mergeCell ref="N159:S159"/>
    <mergeCell ref="T159:U159"/>
    <mergeCell ref="V159:X159"/>
    <mergeCell ref="E158:K158"/>
    <mergeCell ref="L158:M158"/>
    <mergeCell ref="N158:O158"/>
    <mergeCell ref="P158:S158"/>
    <mergeCell ref="T158:U158"/>
    <mergeCell ref="V156:X156"/>
    <mergeCell ref="E157:K157"/>
    <mergeCell ref="L157:M157"/>
    <mergeCell ref="N157:O157"/>
    <mergeCell ref="P157:S157"/>
    <mergeCell ref="T157:U157"/>
    <mergeCell ref="V157:X157"/>
    <mergeCell ref="E156:K156"/>
    <mergeCell ref="L156:M156"/>
    <mergeCell ref="N156:O156"/>
    <mergeCell ref="P156:S156"/>
    <mergeCell ref="T156:U156"/>
    <mergeCell ref="V154:X154"/>
    <mergeCell ref="E155:K155"/>
    <mergeCell ref="L155:M155"/>
    <mergeCell ref="N155:O155"/>
    <mergeCell ref="P155:S155"/>
    <mergeCell ref="T155:U155"/>
    <mergeCell ref="V155:X155"/>
    <mergeCell ref="E154:K154"/>
    <mergeCell ref="L154:M154"/>
    <mergeCell ref="N154:O154"/>
    <mergeCell ref="P154:S154"/>
    <mergeCell ref="T154:U154"/>
    <mergeCell ref="V152:X152"/>
    <mergeCell ref="E153:K153"/>
    <mergeCell ref="L153:M153"/>
    <mergeCell ref="N153:O153"/>
    <mergeCell ref="P153:S153"/>
    <mergeCell ref="T153:U153"/>
    <mergeCell ref="V153:X153"/>
    <mergeCell ref="E152:K152"/>
    <mergeCell ref="L152:M152"/>
    <mergeCell ref="N152:O152"/>
    <mergeCell ref="P152:S152"/>
    <mergeCell ref="T152:U152"/>
    <mergeCell ref="V150:X150"/>
    <mergeCell ref="E151:K151"/>
    <mergeCell ref="L151:M151"/>
    <mergeCell ref="N151:O151"/>
    <mergeCell ref="P151:S151"/>
    <mergeCell ref="T151:U151"/>
    <mergeCell ref="V151:X151"/>
    <mergeCell ref="E150:K150"/>
    <mergeCell ref="L150:M150"/>
    <mergeCell ref="N150:O150"/>
    <mergeCell ref="P150:S150"/>
    <mergeCell ref="T150:U150"/>
    <mergeCell ref="A148:D148"/>
    <mergeCell ref="E148:M148"/>
    <mergeCell ref="N148:S148"/>
    <mergeCell ref="T148:X148"/>
    <mergeCell ref="E149:K149"/>
    <mergeCell ref="L149:M149"/>
    <mergeCell ref="N149:O149"/>
    <mergeCell ref="P149:S149"/>
    <mergeCell ref="T149:U149"/>
    <mergeCell ref="V149:X149"/>
    <mergeCell ref="B103:C104"/>
    <mergeCell ref="F103:I104"/>
    <mergeCell ref="U102:W103"/>
    <mergeCell ref="C131:G131"/>
    <mergeCell ref="I131:J131"/>
    <mergeCell ref="M131:N131"/>
    <mergeCell ref="A92:X92"/>
    <mergeCell ref="A94:X94"/>
    <mergeCell ref="F96:R96"/>
    <mergeCell ref="F98:F99"/>
    <mergeCell ref="U99:X100"/>
    <mergeCell ref="V128:X128"/>
    <mergeCell ref="E129:M129"/>
    <mergeCell ref="N129:S129"/>
    <mergeCell ref="T129:U129"/>
    <mergeCell ref="V129:X129"/>
    <mergeCell ref="E128:K128"/>
    <mergeCell ref="L128:M128"/>
    <mergeCell ref="N128:O128"/>
    <mergeCell ref="P128:S128"/>
    <mergeCell ref="T128:U128"/>
    <mergeCell ref="V126:X126"/>
    <mergeCell ref="E127:K127"/>
    <mergeCell ref="L127:M127"/>
    <mergeCell ref="N127:O127"/>
    <mergeCell ref="P127:S127"/>
    <mergeCell ref="T127:U127"/>
    <mergeCell ref="V127:X127"/>
    <mergeCell ref="E126:K126"/>
    <mergeCell ref="L126:M126"/>
    <mergeCell ref="N126:O126"/>
    <mergeCell ref="P126:S126"/>
    <mergeCell ref="T126:U126"/>
    <mergeCell ref="V124:X124"/>
    <mergeCell ref="E125:K125"/>
    <mergeCell ref="L125:M125"/>
    <mergeCell ref="N125:O125"/>
    <mergeCell ref="P125:S125"/>
    <mergeCell ref="T125:U125"/>
    <mergeCell ref="V125:X125"/>
    <mergeCell ref="E124:K124"/>
    <mergeCell ref="L124:M124"/>
    <mergeCell ref="N124:O124"/>
    <mergeCell ref="P124:S124"/>
    <mergeCell ref="T124:U124"/>
    <mergeCell ref="V122:X122"/>
    <mergeCell ref="E123:K123"/>
    <mergeCell ref="L123:M123"/>
    <mergeCell ref="N123:O123"/>
    <mergeCell ref="P123:S123"/>
    <mergeCell ref="T123:U123"/>
    <mergeCell ref="V123:X123"/>
    <mergeCell ref="E122:K122"/>
    <mergeCell ref="L122:M122"/>
    <mergeCell ref="N122:O122"/>
    <mergeCell ref="P122:S122"/>
    <mergeCell ref="T122:U122"/>
    <mergeCell ref="V120:X120"/>
    <mergeCell ref="E121:K121"/>
    <mergeCell ref="L121:M121"/>
    <mergeCell ref="N121:O121"/>
    <mergeCell ref="P121:S121"/>
    <mergeCell ref="T121:U121"/>
    <mergeCell ref="V121:X121"/>
    <mergeCell ref="E120:K120"/>
    <mergeCell ref="L120:M120"/>
    <mergeCell ref="N120:O120"/>
    <mergeCell ref="P120:S120"/>
    <mergeCell ref="T120:U120"/>
    <mergeCell ref="A118:D118"/>
    <mergeCell ref="E118:M118"/>
    <mergeCell ref="N118:S118"/>
    <mergeCell ref="T118:X118"/>
    <mergeCell ref="E119:K119"/>
    <mergeCell ref="L119:M119"/>
    <mergeCell ref="N119:O119"/>
    <mergeCell ref="P119:S119"/>
    <mergeCell ref="T119:U119"/>
    <mergeCell ref="V119:X119"/>
    <mergeCell ref="V116:X116"/>
    <mergeCell ref="E117:M117"/>
    <mergeCell ref="N117:S117"/>
    <mergeCell ref="T117:U117"/>
    <mergeCell ref="V117:X117"/>
    <mergeCell ref="E116:K116"/>
    <mergeCell ref="L116:M116"/>
    <mergeCell ref="N116:O116"/>
    <mergeCell ref="P116:S116"/>
    <mergeCell ref="T116:U116"/>
    <mergeCell ref="V114:X114"/>
    <mergeCell ref="E115:K115"/>
    <mergeCell ref="L115:M115"/>
    <mergeCell ref="N115:O115"/>
    <mergeCell ref="P115:S115"/>
    <mergeCell ref="T115:U115"/>
    <mergeCell ref="V115:X115"/>
    <mergeCell ref="E114:K114"/>
    <mergeCell ref="L114:M114"/>
    <mergeCell ref="N114:O114"/>
    <mergeCell ref="P114:S114"/>
    <mergeCell ref="T114:U114"/>
    <mergeCell ref="V112:X112"/>
    <mergeCell ref="E113:K113"/>
    <mergeCell ref="L113:M113"/>
    <mergeCell ref="N113:O113"/>
    <mergeCell ref="P113:S113"/>
    <mergeCell ref="T113:U113"/>
    <mergeCell ref="V113:X113"/>
    <mergeCell ref="E112:K112"/>
    <mergeCell ref="L112:M112"/>
    <mergeCell ref="N112:O112"/>
    <mergeCell ref="P112:S112"/>
    <mergeCell ref="T112:U112"/>
    <mergeCell ref="V110:X110"/>
    <mergeCell ref="E111:K111"/>
    <mergeCell ref="L111:M111"/>
    <mergeCell ref="N111:O111"/>
    <mergeCell ref="P111:S111"/>
    <mergeCell ref="T111:U111"/>
    <mergeCell ref="V111:X111"/>
    <mergeCell ref="E110:K110"/>
    <mergeCell ref="L110:M110"/>
    <mergeCell ref="N110:O110"/>
    <mergeCell ref="P110:S110"/>
    <mergeCell ref="T110:U110"/>
    <mergeCell ref="V108:X108"/>
    <mergeCell ref="E109:K109"/>
    <mergeCell ref="L109:M109"/>
    <mergeCell ref="N109:O109"/>
    <mergeCell ref="P109:S109"/>
    <mergeCell ref="T109:U109"/>
    <mergeCell ref="V109:X109"/>
    <mergeCell ref="E108:K108"/>
    <mergeCell ref="L108:M108"/>
    <mergeCell ref="N108:O108"/>
    <mergeCell ref="P108:S108"/>
    <mergeCell ref="T108:U108"/>
    <mergeCell ref="A106:D106"/>
    <mergeCell ref="E106:M106"/>
    <mergeCell ref="N106:S106"/>
    <mergeCell ref="T106:X106"/>
    <mergeCell ref="E107:K107"/>
    <mergeCell ref="L107:M107"/>
    <mergeCell ref="N107:O107"/>
    <mergeCell ref="P107:S107"/>
    <mergeCell ref="T107:U107"/>
    <mergeCell ref="V107:X107"/>
    <mergeCell ref="B57:C58"/>
    <mergeCell ref="F57:I58"/>
    <mergeCell ref="U56:W57"/>
    <mergeCell ref="C89:G89"/>
    <mergeCell ref="I89:J89"/>
    <mergeCell ref="M89:N89"/>
    <mergeCell ref="A46:X46"/>
    <mergeCell ref="A48:X48"/>
    <mergeCell ref="F50:R50"/>
    <mergeCell ref="F52:F53"/>
    <mergeCell ref="U53:X54"/>
    <mergeCell ref="V86:X86"/>
    <mergeCell ref="E87:M87"/>
    <mergeCell ref="N87:S87"/>
    <mergeCell ref="T87:U87"/>
    <mergeCell ref="V87:X87"/>
    <mergeCell ref="E86:K86"/>
    <mergeCell ref="L86:M86"/>
    <mergeCell ref="N86:O86"/>
    <mergeCell ref="P86:S86"/>
    <mergeCell ref="T86:U86"/>
    <mergeCell ref="V84:X84"/>
    <mergeCell ref="E85:K85"/>
    <mergeCell ref="L85:M85"/>
    <mergeCell ref="N85:O85"/>
    <mergeCell ref="P85:S85"/>
    <mergeCell ref="T85:U85"/>
    <mergeCell ref="V85:X85"/>
    <mergeCell ref="E84:K84"/>
    <mergeCell ref="L84:M84"/>
    <mergeCell ref="N84:O84"/>
    <mergeCell ref="P84:S84"/>
    <mergeCell ref="T84:U84"/>
    <mergeCell ref="V82:X82"/>
    <mergeCell ref="E83:K83"/>
    <mergeCell ref="L83:M83"/>
    <mergeCell ref="N83:O83"/>
    <mergeCell ref="P83:S83"/>
    <mergeCell ref="T83:U83"/>
    <mergeCell ref="V83:X83"/>
    <mergeCell ref="E82:K82"/>
    <mergeCell ref="L82:M82"/>
    <mergeCell ref="N82:O82"/>
    <mergeCell ref="P82:S82"/>
    <mergeCell ref="T82:U82"/>
    <mergeCell ref="V80:X80"/>
    <mergeCell ref="E81:K81"/>
    <mergeCell ref="L81:M81"/>
    <mergeCell ref="N81:O81"/>
    <mergeCell ref="P81:S81"/>
    <mergeCell ref="T81:U81"/>
    <mergeCell ref="V81:X81"/>
    <mergeCell ref="E80:K80"/>
    <mergeCell ref="L80:M80"/>
    <mergeCell ref="N80:O80"/>
    <mergeCell ref="P80:S80"/>
    <mergeCell ref="T80:U80"/>
    <mergeCell ref="V78:X78"/>
    <mergeCell ref="E79:K79"/>
    <mergeCell ref="L79:M79"/>
    <mergeCell ref="N79:O79"/>
    <mergeCell ref="P79:S79"/>
    <mergeCell ref="T79:U79"/>
    <mergeCell ref="V79:X79"/>
    <mergeCell ref="E78:K78"/>
    <mergeCell ref="L78:M78"/>
    <mergeCell ref="N78:O78"/>
    <mergeCell ref="P78:S78"/>
    <mergeCell ref="T78:U78"/>
    <mergeCell ref="V76:X76"/>
    <mergeCell ref="E77:K77"/>
    <mergeCell ref="L77:M77"/>
    <mergeCell ref="N77:O77"/>
    <mergeCell ref="P77:S77"/>
    <mergeCell ref="T77:U77"/>
    <mergeCell ref="V77:X77"/>
    <mergeCell ref="E76:K76"/>
    <mergeCell ref="L76:M76"/>
    <mergeCell ref="N76:O76"/>
    <mergeCell ref="P76:S76"/>
    <mergeCell ref="T76:U76"/>
    <mergeCell ref="V74:X74"/>
    <mergeCell ref="E75:K75"/>
    <mergeCell ref="L75:M75"/>
    <mergeCell ref="N75:O75"/>
    <mergeCell ref="P75:S75"/>
    <mergeCell ref="T75:U75"/>
    <mergeCell ref="V75:X75"/>
    <mergeCell ref="E74:K74"/>
    <mergeCell ref="L74:M74"/>
    <mergeCell ref="N74:O74"/>
    <mergeCell ref="P74:S74"/>
    <mergeCell ref="T74:U74"/>
    <mergeCell ref="E72:M72"/>
    <mergeCell ref="N72:S72"/>
    <mergeCell ref="T72:U72"/>
    <mergeCell ref="V72:X72"/>
    <mergeCell ref="A73:D73"/>
    <mergeCell ref="E73:M73"/>
    <mergeCell ref="N73:S73"/>
    <mergeCell ref="T73:X73"/>
    <mergeCell ref="V70:X70"/>
    <mergeCell ref="E71:K71"/>
    <mergeCell ref="L71:M71"/>
    <mergeCell ref="N71:O71"/>
    <mergeCell ref="P71:S71"/>
    <mergeCell ref="T71:U71"/>
    <mergeCell ref="V71:X71"/>
    <mergeCell ref="E70:K70"/>
    <mergeCell ref="L70:M70"/>
    <mergeCell ref="N70:O70"/>
    <mergeCell ref="P70:S70"/>
    <mergeCell ref="T70:U70"/>
    <mergeCell ref="V68:X68"/>
    <mergeCell ref="E69:K69"/>
    <mergeCell ref="L69:M69"/>
    <mergeCell ref="N69:O69"/>
    <mergeCell ref="P69:S69"/>
    <mergeCell ref="T69:U69"/>
    <mergeCell ref="V69:X69"/>
    <mergeCell ref="E68:K68"/>
    <mergeCell ref="L68:M68"/>
    <mergeCell ref="N68:O68"/>
    <mergeCell ref="P68:S68"/>
    <mergeCell ref="T68:U68"/>
    <mergeCell ref="V66:X66"/>
    <mergeCell ref="E67:K67"/>
    <mergeCell ref="L67:M67"/>
    <mergeCell ref="N67:O67"/>
    <mergeCell ref="P67:S67"/>
    <mergeCell ref="T67:U67"/>
    <mergeCell ref="V67:X67"/>
    <mergeCell ref="E66:K66"/>
    <mergeCell ref="L66:M66"/>
    <mergeCell ref="N66:O66"/>
    <mergeCell ref="P66:S66"/>
    <mergeCell ref="T66:U66"/>
    <mergeCell ref="V64:X64"/>
    <mergeCell ref="E65:K65"/>
    <mergeCell ref="L65:M65"/>
    <mergeCell ref="N65:O65"/>
    <mergeCell ref="P65:S65"/>
    <mergeCell ref="T65:U65"/>
    <mergeCell ref="V65:X65"/>
    <mergeCell ref="E64:K64"/>
    <mergeCell ref="L64:M64"/>
    <mergeCell ref="N64:O64"/>
    <mergeCell ref="P64:S64"/>
    <mergeCell ref="T64:U64"/>
    <mergeCell ref="V62:X62"/>
    <mergeCell ref="E63:K63"/>
    <mergeCell ref="L63:M63"/>
    <mergeCell ref="N63:O63"/>
    <mergeCell ref="P63:S63"/>
    <mergeCell ref="T63:U63"/>
    <mergeCell ref="V63:X63"/>
    <mergeCell ref="E62:K62"/>
    <mergeCell ref="L62:M62"/>
    <mergeCell ref="N62:O62"/>
    <mergeCell ref="P62:S62"/>
    <mergeCell ref="T62:U62"/>
    <mergeCell ref="A60:D60"/>
    <mergeCell ref="E60:M60"/>
    <mergeCell ref="N60:S60"/>
    <mergeCell ref="T60:X60"/>
    <mergeCell ref="E61:K61"/>
    <mergeCell ref="L61:M61"/>
    <mergeCell ref="N61:O61"/>
    <mergeCell ref="P61:S61"/>
    <mergeCell ref="T61:U61"/>
    <mergeCell ref="V61:X61"/>
    <mergeCell ref="B13:C14"/>
    <mergeCell ref="F13:I14"/>
    <mergeCell ref="U12:W13"/>
    <mergeCell ref="C43:G43"/>
    <mergeCell ref="I43:J43"/>
    <mergeCell ref="M43:N43"/>
    <mergeCell ref="A2:X2"/>
    <mergeCell ref="A4:X4"/>
    <mergeCell ref="F6:R6"/>
    <mergeCell ref="F8:F9"/>
    <mergeCell ref="U9:X10"/>
    <mergeCell ref="V40:X40"/>
    <mergeCell ref="E41:M41"/>
    <mergeCell ref="N41:S41"/>
    <mergeCell ref="T41:U41"/>
    <mergeCell ref="V41:X41"/>
    <mergeCell ref="E40:K40"/>
    <mergeCell ref="L40:M40"/>
    <mergeCell ref="N40:O40"/>
    <mergeCell ref="P40:S40"/>
    <mergeCell ref="T40:U40"/>
    <mergeCell ref="V38:X38"/>
    <mergeCell ref="E39:K39"/>
    <mergeCell ref="L39:M39"/>
    <mergeCell ref="N39:O39"/>
    <mergeCell ref="P39:S39"/>
    <mergeCell ref="T39:U39"/>
    <mergeCell ref="V39:X39"/>
    <mergeCell ref="E38:K38"/>
    <mergeCell ref="L38:M38"/>
    <mergeCell ref="N38:O38"/>
    <mergeCell ref="P38:S38"/>
    <mergeCell ref="T38:U38"/>
    <mergeCell ref="V36:X36"/>
    <mergeCell ref="E37:K37"/>
    <mergeCell ref="L37:M37"/>
    <mergeCell ref="N37:O37"/>
    <mergeCell ref="P37:S37"/>
    <mergeCell ref="T37:U37"/>
    <mergeCell ref="V37:X37"/>
    <mergeCell ref="E36:K36"/>
    <mergeCell ref="L36:M36"/>
    <mergeCell ref="N36:O36"/>
    <mergeCell ref="P36:S36"/>
    <mergeCell ref="T36:U36"/>
    <mergeCell ref="V34:X34"/>
    <mergeCell ref="E35:K35"/>
    <mergeCell ref="L35:M35"/>
    <mergeCell ref="N35:O35"/>
    <mergeCell ref="P35:S35"/>
    <mergeCell ref="T35:U35"/>
    <mergeCell ref="V35:X35"/>
    <mergeCell ref="E34:K34"/>
    <mergeCell ref="L34:M34"/>
    <mergeCell ref="N34:O34"/>
    <mergeCell ref="P34:S34"/>
    <mergeCell ref="T34:U34"/>
    <mergeCell ref="V32:X32"/>
    <mergeCell ref="E33:K33"/>
    <mergeCell ref="L33:M33"/>
    <mergeCell ref="N33:O33"/>
    <mergeCell ref="P33:S33"/>
    <mergeCell ref="T33:U33"/>
    <mergeCell ref="V33:X33"/>
    <mergeCell ref="E32:K32"/>
    <mergeCell ref="L32:M32"/>
    <mergeCell ref="N32:O32"/>
    <mergeCell ref="P32:S32"/>
    <mergeCell ref="T32:U32"/>
    <mergeCell ref="V30:X30"/>
    <mergeCell ref="E31:K31"/>
    <mergeCell ref="L31:M31"/>
    <mergeCell ref="N31:O31"/>
    <mergeCell ref="P31:S31"/>
    <mergeCell ref="T31:U31"/>
    <mergeCell ref="V31:X31"/>
    <mergeCell ref="E30:K30"/>
    <mergeCell ref="L30:M30"/>
    <mergeCell ref="N30:O30"/>
    <mergeCell ref="P30:S30"/>
    <mergeCell ref="T30:U30"/>
    <mergeCell ref="E28:M28"/>
    <mergeCell ref="N28:S28"/>
    <mergeCell ref="T28:U28"/>
    <mergeCell ref="V28:X28"/>
    <mergeCell ref="A29:D29"/>
    <mergeCell ref="E29:M29"/>
    <mergeCell ref="N29:S29"/>
    <mergeCell ref="T29:X29"/>
    <mergeCell ref="V26:X26"/>
    <mergeCell ref="E27:K27"/>
    <mergeCell ref="L27:M27"/>
    <mergeCell ref="N27:O27"/>
    <mergeCell ref="P27:S27"/>
    <mergeCell ref="T27:U27"/>
    <mergeCell ref="V27:X27"/>
    <mergeCell ref="E26:K26"/>
    <mergeCell ref="L26:M26"/>
    <mergeCell ref="N26:O26"/>
    <mergeCell ref="P26:S26"/>
    <mergeCell ref="T26:U26"/>
    <mergeCell ref="V24:X24"/>
    <mergeCell ref="E25:K25"/>
    <mergeCell ref="L25:M25"/>
    <mergeCell ref="N25:O25"/>
    <mergeCell ref="P25:S25"/>
    <mergeCell ref="T25:U25"/>
    <mergeCell ref="V25:X25"/>
    <mergeCell ref="E24:K24"/>
    <mergeCell ref="L24:M24"/>
    <mergeCell ref="N24:O24"/>
    <mergeCell ref="P24:S24"/>
    <mergeCell ref="T24:U24"/>
    <mergeCell ref="V22:X22"/>
    <mergeCell ref="E23:K23"/>
    <mergeCell ref="L23:M23"/>
    <mergeCell ref="N23:O23"/>
    <mergeCell ref="P23:S23"/>
    <mergeCell ref="T23:U23"/>
    <mergeCell ref="V23:X23"/>
    <mergeCell ref="E22:K22"/>
    <mergeCell ref="L22:M22"/>
    <mergeCell ref="N22:O22"/>
    <mergeCell ref="P22:S22"/>
    <mergeCell ref="T22:U22"/>
    <mergeCell ref="V20:X20"/>
    <mergeCell ref="E21:K21"/>
    <mergeCell ref="L21:M21"/>
    <mergeCell ref="N21:O21"/>
    <mergeCell ref="P21:S21"/>
    <mergeCell ref="T21:U21"/>
    <mergeCell ref="V21:X21"/>
    <mergeCell ref="E20:K20"/>
    <mergeCell ref="L20:M20"/>
    <mergeCell ref="N20:O20"/>
    <mergeCell ref="P20:S20"/>
    <mergeCell ref="T20:U20"/>
    <mergeCell ref="V18:X18"/>
    <mergeCell ref="E19:K19"/>
    <mergeCell ref="L19:M19"/>
    <mergeCell ref="N19:O19"/>
    <mergeCell ref="P19:S19"/>
    <mergeCell ref="T19:U19"/>
    <mergeCell ref="V19:X19"/>
    <mergeCell ref="E18:K18"/>
    <mergeCell ref="L18:M18"/>
    <mergeCell ref="N18:O18"/>
    <mergeCell ref="P18:S18"/>
    <mergeCell ref="T18:U18"/>
    <mergeCell ref="A16:D16"/>
    <mergeCell ref="E16:M16"/>
    <mergeCell ref="N16:S16"/>
    <mergeCell ref="T16:X16"/>
    <mergeCell ref="E17:K17"/>
    <mergeCell ref="L17:M17"/>
    <mergeCell ref="N17:O17"/>
    <mergeCell ref="P17:S17"/>
    <mergeCell ref="T17:U17"/>
    <mergeCell ref="V17:X17"/>
  </mergeCells>
  <phoneticPr fontId="20" type="noConversion"/>
  <pageMargins left="0.4" right="0.36666680555555647" top="0.27777777777777779" bottom="0.27777777777777779" header="0" footer="0"/>
  <pageSetup paperSize="9" scale="95" orientation="portrait" useFirstPageNumber="1" r:id="rId1"/>
  <rowBreaks count="102" manualBreakCount="102">
    <brk id="44" max="16383" man="1"/>
    <brk id="90" max="16383" man="1"/>
    <brk id="132" max="16383" man="1"/>
    <brk id="173" max="16383" man="1"/>
    <brk id="219" max="16383" man="1"/>
    <brk id="263" max="16383" man="1"/>
    <brk id="310" max="16383" man="1"/>
    <brk id="353" max="16383" man="1"/>
    <brk id="397" max="16383" man="1"/>
    <brk id="441" max="16383" man="1"/>
    <brk id="484" max="16383" man="1"/>
    <brk id="528" max="16383" man="1"/>
    <brk id="571" max="16383" man="1"/>
    <brk id="617" max="16383" man="1"/>
    <brk id="663" max="16383" man="1"/>
    <brk id="711" max="16383" man="1"/>
    <brk id="754" max="16383" man="1"/>
    <brk id="795" max="16383" man="1"/>
    <brk id="836" max="16383" man="1"/>
    <brk id="877" max="16383" man="1"/>
    <brk id="919" max="16383" man="1"/>
    <brk id="960" max="16383" man="1"/>
    <brk id="1003" max="16383" man="1"/>
    <brk id="1046" max="16383" man="1"/>
    <brk id="1089" max="16383" man="1"/>
    <brk id="1132" max="16383" man="1"/>
    <brk id="1175" max="16383" man="1"/>
    <brk id="1218" max="16383" man="1"/>
    <brk id="1261" max="16383" man="1"/>
    <brk id="1304" max="16383" man="1"/>
    <brk id="1347" max="16383" man="1"/>
    <brk id="1390" max="16383" man="1"/>
    <brk id="1433" max="16383" man="1"/>
    <brk id="1476" max="16383" man="1"/>
    <brk id="1519" max="16383" man="1"/>
    <brk id="1559" max="16383" man="1"/>
    <brk id="1603" max="16383" man="1"/>
    <brk id="1647" max="16383" man="1"/>
    <brk id="1690" max="16383" man="1"/>
    <brk id="1732" max="16383" man="1"/>
    <brk id="1773" max="16383" man="1"/>
    <brk id="1813" max="16383" man="1"/>
    <brk id="1855" max="16383" man="1"/>
    <brk id="1897" max="16383" man="1"/>
    <brk id="1939" max="16383" man="1"/>
    <brk id="1980" max="16383" man="1"/>
    <brk id="2023" max="16383" man="1"/>
    <brk id="2065" max="16383" man="1"/>
    <brk id="2108" max="16383" man="1"/>
    <brk id="2151" max="16383" man="1"/>
    <brk id="2194" max="16383" man="1"/>
    <brk id="2237" max="16383" man="1"/>
    <brk id="2280" max="16383" man="1"/>
    <brk id="2323" max="16383" man="1"/>
    <brk id="2366" max="16383" man="1"/>
    <brk id="2409" max="16383" man="1"/>
    <brk id="2453" max="16383" man="1"/>
    <brk id="2495" max="16383" man="1"/>
    <brk id="2539" max="16383" man="1"/>
    <brk id="2583" max="16383" man="1"/>
    <brk id="2626" max="16383" man="1"/>
    <brk id="2670" max="16383" man="1"/>
    <brk id="2712" max="16383" man="1"/>
    <brk id="2755" max="16383" man="1"/>
    <brk id="2792" max="16383" man="1"/>
    <brk id="2833" max="16383" man="1"/>
    <brk id="2873" max="16383" man="1"/>
    <brk id="2914" max="16383" man="1"/>
    <brk id="2955" max="16383" man="1"/>
    <brk id="2996" max="16383" man="1"/>
    <brk id="3038" max="16383" man="1"/>
    <brk id="3080" max="16383" man="1"/>
    <brk id="3122" max="16383" man="1"/>
    <brk id="3163" max="16383" man="1"/>
    <brk id="3205" max="16383" man="1"/>
    <brk id="3245" max="16383" man="1"/>
    <brk id="3283" max="16383" man="1"/>
    <brk id="3324" max="16383" man="1"/>
    <brk id="3364" max="16383" man="1"/>
    <brk id="3404" max="16383" man="1"/>
    <brk id="3446" max="16383" man="1"/>
    <brk id="3488" max="16383" man="1"/>
    <brk id="3530" max="16383" man="1"/>
    <brk id="3571" max="16383" man="1"/>
    <brk id="3610" max="16383" man="1"/>
    <brk id="3650" max="16383" man="1"/>
    <brk id="3697" max="16383" man="1"/>
    <brk id="3743" max="16383" man="1"/>
    <brk id="3789" max="16383" man="1"/>
    <brk id="3835" max="16383" man="1"/>
    <brk id="3881" max="16383" man="1"/>
    <brk id="3927" max="16383" man="1"/>
    <brk id="3973" max="16383" man="1"/>
    <brk id="4019" max="16383" man="1"/>
    <brk id="4065" max="16383" man="1"/>
    <brk id="4111" max="16383" man="1"/>
    <brk id="4157" max="16383" man="1"/>
    <brk id="4202" max="16383" man="1"/>
    <brk id="4248" max="16383" man="1"/>
    <brk id="4294" max="16383" man="1"/>
    <brk id="4339" max="16383" man="1"/>
    <brk id="438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593"/>
  <sheetViews>
    <sheetView showGridLines="0" zoomScaleNormal="100" workbookViewId="0"/>
  </sheetViews>
  <sheetFormatPr defaultRowHeight="13.8"/>
  <cols>
    <col min="1" max="1" width="0.19921875" customWidth="1"/>
    <col min="2" max="2" width="4.5" customWidth="1"/>
    <col min="3" max="3" width="5.59765625" customWidth="1"/>
    <col min="4" max="4" width="1.296875" customWidth="1"/>
    <col min="5" max="5" width="8.3984375" customWidth="1"/>
    <col min="6" max="6" width="9.765625E-2" customWidth="1"/>
    <col min="7" max="7" width="3" customWidth="1"/>
    <col min="8" max="8" width="12" customWidth="1"/>
    <col min="9" max="9" width="0.296875" customWidth="1"/>
    <col min="10" max="10" width="5.5" customWidth="1"/>
    <col min="11" max="11" width="6" customWidth="1"/>
    <col min="12" max="12" width="0.796875" customWidth="1"/>
    <col min="13" max="13" width="0.59765625" customWidth="1"/>
    <col min="14" max="14" width="1.59765625" customWidth="1"/>
    <col min="15" max="15" width="5.296875" customWidth="1"/>
    <col min="16" max="16" width="8.296875" customWidth="1"/>
    <col min="17" max="17" width="0.19921875" customWidth="1"/>
    <col min="18" max="18" width="6.296875" customWidth="1"/>
    <col min="19" max="19" width="0.296875" customWidth="1"/>
    <col min="20" max="20" width="4.3984375" customWidth="1"/>
    <col min="21" max="21" width="2.3984375" customWidth="1"/>
    <col min="22" max="22" width="6.796875" customWidth="1"/>
    <col min="23" max="23" width="1.5" customWidth="1"/>
    <col min="24" max="24" width="5.296875" customWidth="1"/>
  </cols>
  <sheetData>
    <row r="1" spans="1:24" ht="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1" customHeight="1">
      <c r="A2" s="93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 spans="1:24" ht="3.4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1" customHeight="1">
      <c r="A4" s="93" t="s">
        <v>4033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</row>
    <row r="5" spans="1:24" ht="4.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8.85" customHeight="1">
      <c r="A6" s="2"/>
      <c r="B6" s="94" t="s">
        <v>4034</v>
      </c>
      <c r="C6" s="94"/>
      <c r="D6" s="94"/>
      <c r="E6" s="9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5.4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4.3499999999999996" customHeight="1">
      <c r="A8" s="2"/>
      <c r="B8" s="94" t="s">
        <v>4035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0.9" customHeight="1">
      <c r="A9" s="2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2"/>
      <c r="O9" s="2"/>
      <c r="P9" s="2"/>
      <c r="Q9" s="2"/>
      <c r="R9" s="94" t="s">
        <v>4036</v>
      </c>
      <c r="S9" s="2"/>
      <c r="T9" s="2"/>
      <c r="U9" s="2"/>
      <c r="V9" s="2"/>
      <c r="W9" s="2"/>
      <c r="X9" s="2"/>
    </row>
    <row r="10" spans="1:24" ht="3.6" customHeight="1">
      <c r="A10" s="2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2"/>
      <c r="O10" s="2"/>
      <c r="P10" s="2"/>
      <c r="Q10" s="2"/>
      <c r="R10" s="94"/>
      <c r="S10" s="2"/>
      <c r="T10" s="2"/>
      <c r="U10" s="95" t="s">
        <v>4037</v>
      </c>
      <c r="V10" s="95"/>
      <c r="W10" s="95"/>
      <c r="X10" s="2"/>
    </row>
    <row r="11" spans="1:24" ht="4.3499999999999996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94"/>
      <c r="S11" s="2"/>
      <c r="T11" s="2"/>
      <c r="U11" s="95"/>
      <c r="V11" s="95"/>
      <c r="W11" s="95"/>
      <c r="X11" s="2"/>
    </row>
    <row r="12" spans="1:24" ht="1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95"/>
      <c r="V12" s="95"/>
      <c r="W12" s="95"/>
      <c r="X12" s="2"/>
    </row>
    <row r="13" spans="1:24" ht="2.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.25" customHeight="1">
      <c r="A14" s="77" t="s">
        <v>4038</v>
      </c>
      <c r="B14" s="78"/>
      <c r="C14" s="79"/>
      <c r="D14" s="77" t="s">
        <v>4039</v>
      </c>
      <c r="E14" s="78"/>
      <c r="F14" s="78"/>
      <c r="G14" s="78"/>
      <c r="H14" s="79"/>
      <c r="I14" s="77" t="s">
        <v>49</v>
      </c>
      <c r="J14" s="79"/>
      <c r="K14" s="77" t="s">
        <v>4040</v>
      </c>
      <c r="L14" s="79"/>
      <c r="M14" s="77" t="s">
        <v>51</v>
      </c>
      <c r="N14" s="78"/>
      <c r="O14" s="79"/>
      <c r="P14" s="11" t="s">
        <v>52</v>
      </c>
      <c r="Q14" s="77" t="s">
        <v>4041</v>
      </c>
      <c r="R14" s="78"/>
      <c r="S14" s="79"/>
      <c r="T14" s="77" t="s">
        <v>4042</v>
      </c>
      <c r="U14" s="79"/>
      <c r="V14" s="11" t="s">
        <v>4043</v>
      </c>
      <c r="W14" s="77" t="s">
        <v>4044</v>
      </c>
      <c r="X14" s="79"/>
    </row>
    <row r="15" spans="1:24" ht="31.65" customHeight="1">
      <c r="A15" s="38" t="s">
        <v>1253</v>
      </c>
      <c r="B15" s="39"/>
      <c r="C15" s="40"/>
      <c r="D15" s="38" t="s">
        <v>4045</v>
      </c>
      <c r="E15" s="39"/>
      <c r="F15" s="39"/>
      <c r="G15" s="39"/>
      <c r="H15" s="40"/>
      <c r="I15" s="77" t="s">
        <v>65</v>
      </c>
      <c r="J15" s="79"/>
      <c r="K15" s="42"/>
      <c r="L15" s="43"/>
      <c r="M15" s="42"/>
      <c r="N15" s="80"/>
      <c r="O15" s="43"/>
      <c r="P15" s="12" t="str">
        <f>IF(COUNT(K15,M15)=2,ROUND(K15*M15,0),"-
-")</f>
        <v>-
-</v>
      </c>
      <c r="Q15" s="81" t="s">
        <v>163</v>
      </c>
      <c r="R15" s="82"/>
      <c r="S15" s="83"/>
      <c r="T15" s="81" t="s">
        <v>163</v>
      </c>
      <c r="U15" s="83"/>
      <c r="V15" s="13" t="s">
        <v>163</v>
      </c>
      <c r="W15" s="81" t="s">
        <v>163</v>
      </c>
      <c r="X15" s="83"/>
    </row>
    <row r="16" spans="1:24" ht="15.75" customHeight="1">
      <c r="A16" s="38" t="s">
        <v>1263</v>
      </c>
      <c r="B16" s="39"/>
      <c r="C16" s="40"/>
      <c r="D16" s="38" t="s">
        <v>1262</v>
      </c>
      <c r="E16" s="39"/>
      <c r="F16" s="39"/>
      <c r="G16" s="39"/>
      <c r="H16" s="40"/>
      <c r="I16" s="77" t="s">
        <v>65</v>
      </c>
      <c r="J16" s="79"/>
      <c r="K16" s="42"/>
      <c r="L16" s="43"/>
      <c r="M16" s="42"/>
      <c r="N16" s="80"/>
      <c r="O16" s="43"/>
      <c r="P16" s="12" t="str">
        <f>IF(COUNT(K16,M16)=2,ROUND(K16*M16,0),"-")</f>
        <v>-</v>
      </c>
      <c r="Q16" s="81" t="s">
        <v>306</v>
      </c>
      <c r="R16" s="82"/>
      <c r="S16" s="83"/>
      <c r="T16" s="81" t="s">
        <v>306</v>
      </c>
      <c r="U16" s="83"/>
      <c r="V16" s="13" t="s">
        <v>306</v>
      </c>
      <c r="W16" s="81" t="s">
        <v>306</v>
      </c>
      <c r="X16" s="83"/>
    </row>
    <row r="17" spans="1:24" ht="31.65" customHeight="1">
      <c r="A17" s="84" t="s">
        <v>4046</v>
      </c>
      <c r="B17" s="85"/>
      <c r="C17" s="86"/>
      <c r="D17" s="38" t="s">
        <v>4047</v>
      </c>
      <c r="E17" s="39"/>
      <c r="F17" s="39"/>
      <c r="G17" s="39"/>
      <c r="H17" s="40"/>
      <c r="I17" s="77" t="s">
        <v>65</v>
      </c>
      <c r="J17" s="79"/>
      <c r="K17" s="42"/>
      <c r="L17" s="43"/>
      <c r="M17" s="42"/>
      <c r="N17" s="80"/>
      <c r="O17" s="43"/>
      <c r="P17" s="12" t="str">
        <f>IF(COUNT(K17,M17)=2,ROUND(K17*M17,0),"-
-")</f>
        <v>-
-</v>
      </c>
      <c r="Q17" s="81" t="s">
        <v>163</v>
      </c>
      <c r="R17" s="82"/>
      <c r="S17" s="83"/>
      <c r="T17" s="81" t="s">
        <v>163</v>
      </c>
      <c r="U17" s="83"/>
      <c r="V17" s="13" t="s">
        <v>163</v>
      </c>
      <c r="W17" s="81" t="s">
        <v>163</v>
      </c>
      <c r="X17" s="83"/>
    </row>
    <row r="18" spans="1:24" ht="31.65" customHeight="1">
      <c r="A18" s="84" t="s">
        <v>4048</v>
      </c>
      <c r="B18" s="85"/>
      <c r="C18" s="86"/>
      <c r="D18" s="38" t="s">
        <v>4049</v>
      </c>
      <c r="E18" s="39"/>
      <c r="F18" s="39"/>
      <c r="G18" s="39"/>
      <c r="H18" s="40"/>
      <c r="I18" s="77" t="s">
        <v>65</v>
      </c>
      <c r="J18" s="79"/>
      <c r="K18" s="42"/>
      <c r="L18" s="43"/>
      <c r="M18" s="42"/>
      <c r="N18" s="80"/>
      <c r="O18" s="43"/>
      <c r="P18" s="12" t="str">
        <f>IF(COUNT(K18,M18)=2,ROUND(K18*M18,0),"-
-")</f>
        <v>-
-</v>
      </c>
      <c r="Q18" s="81" t="s">
        <v>163</v>
      </c>
      <c r="R18" s="82"/>
      <c r="S18" s="83"/>
      <c r="T18" s="81" t="s">
        <v>163</v>
      </c>
      <c r="U18" s="83"/>
      <c r="V18" s="13" t="s">
        <v>163</v>
      </c>
      <c r="W18" s="81" t="s">
        <v>163</v>
      </c>
      <c r="X18" s="83"/>
    </row>
    <row r="19" spans="1:24" ht="15.75" customHeight="1">
      <c r="A19" s="84" t="s">
        <v>4050</v>
      </c>
      <c r="B19" s="85"/>
      <c r="C19" s="86"/>
      <c r="D19" s="38" t="s">
        <v>1275</v>
      </c>
      <c r="E19" s="39"/>
      <c r="F19" s="39"/>
      <c r="G19" s="39"/>
      <c r="H19" s="40"/>
      <c r="I19" s="77" t="s">
        <v>65</v>
      </c>
      <c r="J19" s="79"/>
      <c r="K19" s="42"/>
      <c r="L19" s="43"/>
      <c r="M19" s="42"/>
      <c r="N19" s="80"/>
      <c r="O19" s="43"/>
      <c r="P19" s="12" t="str">
        <f t="shared" ref="P19:P38" si="0">IF(COUNT(K19,M19)=2,ROUND(K19*M19,0),"-")</f>
        <v>-</v>
      </c>
      <c r="Q19" s="81" t="s">
        <v>306</v>
      </c>
      <c r="R19" s="82"/>
      <c r="S19" s="83"/>
      <c r="T19" s="81" t="s">
        <v>306</v>
      </c>
      <c r="U19" s="83"/>
      <c r="V19" s="13" t="s">
        <v>306</v>
      </c>
      <c r="W19" s="81" t="s">
        <v>306</v>
      </c>
      <c r="X19" s="83"/>
    </row>
    <row r="20" spans="1:24" ht="15.75" customHeight="1">
      <c r="A20" s="84" t="s">
        <v>4051</v>
      </c>
      <c r="B20" s="85"/>
      <c r="C20" s="86"/>
      <c r="D20" s="38" t="s">
        <v>1278</v>
      </c>
      <c r="E20" s="39"/>
      <c r="F20" s="39"/>
      <c r="G20" s="39"/>
      <c r="H20" s="40"/>
      <c r="I20" s="77" t="s">
        <v>65</v>
      </c>
      <c r="J20" s="79"/>
      <c r="K20" s="42"/>
      <c r="L20" s="43"/>
      <c r="M20" s="42"/>
      <c r="N20" s="80"/>
      <c r="O20" s="43"/>
      <c r="P20" s="12" t="str">
        <f t="shared" si="0"/>
        <v>-</v>
      </c>
      <c r="Q20" s="81" t="s">
        <v>306</v>
      </c>
      <c r="R20" s="82"/>
      <c r="S20" s="83"/>
      <c r="T20" s="81" t="s">
        <v>306</v>
      </c>
      <c r="U20" s="83"/>
      <c r="V20" s="13" t="s">
        <v>306</v>
      </c>
      <c r="W20" s="81" t="s">
        <v>306</v>
      </c>
      <c r="X20" s="83"/>
    </row>
    <row r="21" spans="1:24" ht="15.75" customHeight="1">
      <c r="A21" s="84" t="s">
        <v>4052</v>
      </c>
      <c r="B21" s="85"/>
      <c r="C21" s="86"/>
      <c r="D21" s="38" t="s">
        <v>704</v>
      </c>
      <c r="E21" s="39"/>
      <c r="F21" s="39"/>
      <c r="G21" s="39"/>
      <c r="H21" s="40"/>
      <c r="I21" s="77" t="s">
        <v>65</v>
      </c>
      <c r="J21" s="79"/>
      <c r="K21" s="42"/>
      <c r="L21" s="43"/>
      <c r="M21" s="42"/>
      <c r="N21" s="80"/>
      <c r="O21" s="43"/>
      <c r="P21" s="12" t="str">
        <f t="shared" si="0"/>
        <v>-</v>
      </c>
      <c r="Q21" s="81" t="s">
        <v>306</v>
      </c>
      <c r="R21" s="82"/>
      <c r="S21" s="83"/>
      <c r="T21" s="81" t="s">
        <v>306</v>
      </c>
      <c r="U21" s="83"/>
      <c r="V21" s="13" t="s">
        <v>306</v>
      </c>
      <c r="W21" s="81" t="s">
        <v>306</v>
      </c>
      <c r="X21" s="83"/>
    </row>
    <row r="22" spans="1:24" ht="15.75" customHeight="1">
      <c r="A22" s="84" t="s">
        <v>4053</v>
      </c>
      <c r="B22" s="85"/>
      <c r="C22" s="86"/>
      <c r="D22" s="38" t="s">
        <v>1262</v>
      </c>
      <c r="E22" s="39"/>
      <c r="F22" s="39"/>
      <c r="G22" s="39"/>
      <c r="H22" s="40"/>
      <c r="I22" s="77" t="s">
        <v>65</v>
      </c>
      <c r="J22" s="79"/>
      <c r="K22" s="42"/>
      <c r="L22" s="43"/>
      <c r="M22" s="42"/>
      <c r="N22" s="80"/>
      <c r="O22" s="43"/>
      <c r="P22" s="12" t="str">
        <f t="shared" si="0"/>
        <v>-</v>
      </c>
      <c r="Q22" s="81" t="s">
        <v>306</v>
      </c>
      <c r="R22" s="82"/>
      <c r="S22" s="83"/>
      <c r="T22" s="81" t="s">
        <v>306</v>
      </c>
      <c r="U22" s="83"/>
      <c r="V22" s="13" t="s">
        <v>306</v>
      </c>
      <c r="W22" s="81" t="s">
        <v>306</v>
      </c>
      <c r="X22" s="83"/>
    </row>
    <row r="23" spans="1:24" ht="15.75" customHeight="1">
      <c r="A23" s="84" t="s">
        <v>4054</v>
      </c>
      <c r="B23" s="85"/>
      <c r="C23" s="86"/>
      <c r="D23" s="38" t="s">
        <v>3294</v>
      </c>
      <c r="E23" s="39"/>
      <c r="F23" s="39"/>
      <c r="G23" s="39"/>
      <c r="H23" s="40"/>
      <c r="I23" s="77" t="s">
        <v>1062</v>
      </c>
      <c r="J23" s="79"/>
      <c r="K23" s="42"/>
      <c r="L23" s="43"/>
      <c r="M23" s="42"/>
      <c r="N23" s="80"/>
      <c r="O23" s="43"/>
      <c r="P23" s="12" t="str">
        <f t="shared" si="0"/>
        <v>-</v>
      </c>
      <c r="Q23" s="81" t="s">
        <v>306</v>
      </c>
      <c r="R23" s="82"/>
      <c r="S23" s="83"/>
      <c r="T23" s="81" t="s">
        <v>306</v>
      </c>
      <c r="U23" s="83"/>
      <c r="V23" s="13" t="s">
        <v>306</v>
      </c>
      <c r="W23" s="81" t="s">
        <v>306</v>
      </c>
      <c r="X23" s="83"/>
    </row>
    <row r="24" spans="1:24" ht="15.75" customHeight="1">
      <c r="A24" s="84" t="s">
        <v>4055</v>
      </c>
      <c r="B24" s="85"/>
      <c r="C24" s="86"/>
      <c r="D24" s="38" t="s">
        <v>3297</v>
      </c>
      <c r="E24" s="39"/>
      <c r="F24" s="39"/>
      <c r="G24" s="39"/>
      <c r="H24" s="40"/>
      <c r="I24" s="77" t="s">
        <v>1579</v>
      </c>
      <c r="J24" s="79"/>
      <c r="K24" s="42"/>
      <c r="L24" s="43"/>
      <c r="M24" s="42"/>
      <c r="N24" s="80"/>
      <c r="O24" s="43"/>
      <c r="P24" s="12" t="str">
        <f t="shared" si="0"/>
        <v>-</v>
      </c>
      <c r="Q24" s="81" t="s">
        <v>306</v>
      </c>
      <c r="R24" s="82"/>
      <c r="S24" s="83"/>
      <c r="T24" s="81" t="s">
        <v>306</v>
      </c>
      <c r="U24" s="83"/>
      <c r="V24" s="13" t="s">
        <v>306</v>
      </c>
      <c r="W24" s="81" t="s">
        <v>306</v>
      </c>
      <c r="X24" s="83"/>
    </row>
    <row r="25" spans="1:24" ht="15.75" customHeight="1">
      <c r="A25" s="84" t="s">
        <v>4056</v>
      </c>
      <c r="B25" s="85"/>
      <c r="C25" s="86"/>
      <c r="D25" s="38" t="s">
        <v>3300</v>
      </c>
      <c r="E25" s="39"/>
      <c r="F25" s="39"/>
      <c r="G25" s="39"/>
      <c r="H25" s="40"/>
      <c r="I25" s="77" t="s">
        <v>1579</v>
      </c>
      <c r="J25" s="79"/>
      <c r="K25" s="42"/>
      <c r="L25" s="43"/>
      <c r="M25" s="42"/>
      <c r="N25" s="80"/>
      <c r="O25" s="43"/>
      <c r="P25" s="12" t="str">
        <f t="shared" si="0"/>
        <v>-</v>
      </c>
      <c r="Q25" s="81" t="s">
        <v>306</v>
      </c>
      <c r="R25" s="82"/>
      <c r="S25" s="83"/>
      <c r="T25" s="81" t="s">
        <v>306</v>
      </c>
      <c r="U25" s="83"/>
      <c r="V25" s="13" t="s">
        <v>306</v>
      </c>
      <c r="W25" s="81" t="s">
        <v>306</v>
      </c>
      <c r="X25" s="83"/>
    </row>
    <row r="26" spans="1:24" ht="15.75" customHeight="1">
      <c r="A26" s="84" t="s">
        <v>4057</v>
      </c>
      <c r="B26" s="85"/>
      <c r="C26" s="86"/>
      <c r="D26" s="38" t="s">
        <v>3303</v>
      </c>
      <c r="E26" s="39"/>
      <c r="F26" s="39"/>
      <c r="G26" s="39"/>
      <c r="H26" s="40"/>
      <c r="I26" s="77" t="s">
        <v>1579</v>
      </c>
      <c r="J26" s="79"/>
      <c r="K26" s="42"/>
      <c r="L26" s="43"/>
      <c r="M26" s="42"/>
      <c r="N26" s="80"/>
      <c r="O26" s="43"/>
      <c r="P26" s="12" t="str">
        <f t="shared" si="0"/>
        <v>-</v>
      </c>
      <c r="Q26" s="81" t="s">
        <v>306</v>
      </c>
      <c r="R26" s="82"/>
      <c r="S26" s="83"/>
      <c r="T26" s="81" t="s">
        <v>306</v>
      </c>
      <c r="U26" s="83"/>
      <c r="V26" s="13" t="s">
        <v>306</v>
      </c>
      <c r="W26" s="81" t="s">
        <v>306</v>
      </c>
      <c r="X26" s="83"/>
    </row>
    <row r="27" spans="1:24" ht="15.75" customHeight="1">
      <c r="A27" s="84" t="s">
        <v>4058</v>
      </c>
      <c r="B27" s="85"/>
      <c r="C27" s="86"/>
      <c r="D27" s="38" t="s">
        <v>3306</v>
      </c>
      <c r="E27" s="39"/>
      <c r="F27" s="39"/>
      <c r="G27" s="39"/>
      <c r="H27" s="40"/>
      <c r="I27" s="77" t="s">
        <v>122</v>
      </c>
      <c r="J27" s="79"/>
      <c r="K27" s="42"/>
      <c r="L27" s="43"/>
      <c r="M27" s="42"/>
      <c r="N27" s="80"/>
      <c r="O27" s="43"/>
      <c r="P27" s="12" t="str">
        <f t="shared" si="0"/>
        <v>-</v>
      </c>
      <c r="Q27" s="81" t="s">
        <v>306</v>
      </c>
      <c r="R27" s="82"/>
      <c r="S27" s="83"/>
      <c r="T27" s="81" t="s">
        <v>306</v>
      </c>
      <c r="U27" s="83"/>
      <c r="V27" s="13" t="s">
        <v>306</v>
      </c>
      <c r="W27" s="81" t="s">
        <v>306</v>
      </c>
      <c r="X27" s="83"/>
    </row>
    <row r="28" spans="1:24" ht="15.75" customHeight="1">
      <c r="A28" s="84" t="s">
        <v>4059</v>
      </c>
      <c r="B28" s="85"/>
      <c r="C28" s="86"/>
      <c r="D28" s="38" t="s">
        <v>3309</v>
      </c>
      <c r="E28" s="39"/>
      <c r="F28" s="39"/>
      <c r="G28" s="39"/>
      <c r="H28" s="40"/>
      <c r="I28" s="77" t="s">
        <v>1579</v>
      </c>
      <c r="J28" s="79"/>
      <c r="K28" s="42"/>
      <c r="L28" s="43"/>
      <c r="M28" s="42"/>
      <c r="N28" s="80"/>
      <c r="O28" s="43"/>
      <c r="P28" s="12" t="str">
        <f t="shared" si="0"/>
        <v>-</v>
      </c>
      <c r="Q28" s="81" t="s">
        <v>306</v>
      </c>
      <c r="R28" s="82"/>
      <c r="S28" s="83"/>
      <c r="T28" s="81" t="s">
        <v>306</v>
      </c>
      <c r="U28" s="83"/>
      <c r="V28" s="13" t="s">
        <v>306</v>
      </c>
      <c r="W28" s="81" t="s">
        <v>306</v>
      </c>
      <c r="X28" s="83"/>
    </row>
    <row r="29" spans="1:24" ht="15.75" customHeight="1">
      <c r="A29" s="84" t="s">
        <v>4060</v>
      </c>
      <c r="B29" s="85"/>
      <c r="C29" s="86"/>
      <c r="D29" s="38" t="s">
        <v>3312</v>
      </c>
      <c r="E29" s="39"/>
      <c r="F29" s="39"/>
      <c r="G29" s="39"/>
      <c r="H29" s="40"/>
      <c r="I29" s="77" t="s">
        <v>1502</v>
      </c>
      <c r="J29" s="79"/>
      <c r="K29" s="42"/>
      <c r="L29" s="43"/>
      <c r="M29" s="42"/>
      <c r="N29" s="80"/>
      <c r="O29" s="43"/>
      <c r="P29" s="12" t="str">
        <f t="shared" si="0"/>
        <v>-</v>
      </c>
      <c r="Q29" s="81" t="s">
        <v>306</v>
      </c>
      <c r="R29" s="82"/>
      <c r="S29" s="83"/>
      <c r="T29" s="81" t="s">
        <v>306</v>
      </c>
      <c r="U29" s="83"/>
      <c r="V29" s="13" t="s">
        <v>306</v>
      </c>
      <c r="W29" s="81" t="s">
        <v>306</v>
      </c>
      <c r="X29" s="83"/>
    </row>
    <row r="30" spans="1:24" ht="15.75" customHeight="1">
      <c r="A30" s="84" t="s">
        <v>4061</v>
      </c>
      <c r="B30" s="85"/>
      <c r="C30" s="86"/>
      <c r="D30" s="38" t="s">
        <v>3315</v>
      </c>
      <c r="E30" s="39"/>
      <c r="F30" s="39"/>
      <c r="G30" s="39"/>
      <c r="H30" s="40"/>
      <c r="I30" s="77" t="s">
        <v>1062</v>
      </c>
      <c r="J30" s="79"/>
      <c r="K30" s="42"/>
      <c r="L30" s="43"/>
      <c r="M30" s="42"/>
      <c r="N30" s="80"/>
      <c r="O30" s="43"/>
      <c r="P30" s="12" t="str">
        <f t="shared" si="0"/>
        <v>-</v>
      </c>
      <c r="Q30" s="81" t="s">
        <v>306</v>
      </c>
      <c r="R30" s="82"/>
      <c r="S30" s="83"/>
      <c r="T30" s="81" t="s">
        <v>306</v>
      </c>
      <c r="U30" s="83"/>
      <c r="V30" s="13" t="s">
        <v>306</v>
      </c>
      <c r="W30" s="81" t="s">
        <v>306</v>
      </c>
      <c r="X30" s="83"/>
    </row>
    <row r="31" spans="1:24" ht="15.75" customHeight="1">
      <c r="A31" s="84" t="s">
        <v>4062</v>
      </c>
      <c r="B31" s="85"/>
      <c r="C31" s="86"/>
      <c r="D31" s="38" t="s">
        <v>3318</v>
      </c>
      <c r="E31" s="39"/>
      <c r="F31" s="39"/>
      <c r="G31" s="39"/>
      <c r="H31" s="40"/>
      <c r="I31" s="77" t="s">
        <v>1062</v>
      </c>
      <c r="J31" s="79"/>
      <c r="K31" s="42"/>
      <c r="L31" s="43"/>
      <c r="M31" s="42"/>
      <c r="N31" s="80"/>
      <c r="O31" s="43"/>
      <c r="P31" s="12" t="str">
        <f t="shared" si="0"/>
        <v>-</v>
      </c>
      <c r="Q31" s="81" t="s">
        <v>306</v>
      </c>
      <c r="R31" s="82"/>
      <c r="S31" s="83"/>
      <c r="T31" s="81" t="s">
        <v>306</v>
      </c>
      <c r="U31" s="83"/>
      <c r="V31" s="13" t="s">
        <v>306</v>
      </c>
      <c r="W31" s="81" t="s">
        <v>306</v>
      </c>
      <c r="X31" s="83"/>
    </row>
    <row r="32" spans="1:24" ht="15.75" customHeight="1">
      <c r="A32" s="84" t="s">
        <v>4063</v>
      </c>
      <c r="B32" s="85"/>
      <c r="C32" s="86"/>
      <c r="D32" s="38" t="s">
        <v>1995</v>
      </c>
      <c r="E32" s="39"/>
      <c r="F32" s="39"/>
      <c r="G32" s="39"/>
      <c r="H32" s="40"/>
      <c r="I32" s="77" t="s">
        <v>65</v>
      </c>
      <c r="J32" s="79"/>
      <c r="K32" s="42"/>
      <c r="L32" s="43"/>
      <c r="M32" s="42"/>
      <c r="N32" s="80"/>
      <c r="O32" s="43"/>
      <c r="P32" s="12" t="str">
        <f t="shared" si="0"/>
        <v>-</v>
      </c>
      <c r="Q32" s="81" t="s">
        <v>306</v>
      </c>
      <c r="R32" s="82"/>
      <c r="S32" s="83"/>
      <c r="T32" s="81" t="s">
        <v>306</v>
      </c>
      <c r="U32" s="83"/>
      <c r="V32" s="13" t="s">
        <v>306</v>
      </c>
      <c r="W32" s="81" t="s">
        <v>306</v>
      </c>
      <c r="X32" s="83"/>
    </row>
    <row r="33" spans="1:24" ht="15.75" customHeight="1">
      <c r="A33" s="84" t="s">
        <v>4064</v>
      </c>
      <c r="B33" s="85"/>
      <c r="C33" s="86"/>
      <c r="D33" s="38" t="s">
        <v>1999</v>
      </c>
      <c r="E33" s="39"/>
      <c r="F33" s="39"/>
      <c r="G33" s="39"/>
      <c r="H33" s="40"/>
      <c r="I33" s="77" t="s">
        <v>65</v>
      </c>
      <c r="J33" s="79"/>
      <c r="K33" s="42"/>
      <c r="L33" s="43"/>
      <c r="M33" s="42"/>
      <c r="N33" s="80"/>
      <c r="O33" s="43"/>
      <c r="P33" s="12" t="str">
        <f t="shared" si="0"/>
        <v>-</v>
      </c>
      <c r="Q33" s="81" t="s">
        <v>306</v>
      </c>
      <c r="R33" s="82"/>
      <c r="S33" s="83"/>
      <c r="T33" s="81" t="s">
        <v>306</v>
      </c>
      <c r="U33" s="83"/>
      <c r="V33" s="13" t="s">
        <v>306</v>
      </c>
      <c r="W33" s="81" t="s">
        <v>306</v>
      </c>
      <c r="X33" s="83"/>
    </row>
    <row r="34" spans="1:24" ht="15.75" customHeight="1">
      <c r="A34" s="84" t="s">
        <v>4065</v>
      </c>
      <c r="B34" s="85"/>
      <c r="C34" s="86"/>
      <c r="D34" s="38" t="s">
        <v>2307</v>
      </c>
      <c r="E34" s="39"/>
      <c r="F34" s="39"/>
      <c r="G34" s="39"/>
      <c r="H34" s="40"/>
      <c r="I34" s="77" t="s">
        <v>65</v>
      </c>
      <c r="J34" s="79"/>
      <c r="K34" s="42"/>
      <c r="L34" s="43"/>
      <c r="M34" s="42"/>
      <c r="N34" s="80"/>
      <c r="O34" s="43"/>
      <c r="P34" s="12" t="str">
        <f t="shared" si="0"/>
        <v>-</v>
      </c>
      <c r="Q34" s="81" t="s">
        <v>306</v>
      </c>
      <c r="R34" s="82"/>
      <c r="S34" s="83"/>
      <c r="T34" s="81" t="s">
        <v>306</v>
      </c>
      <c r="U34" s="83"/>
      <c r="V34" s="13" t="s">
        <v>306</v>
      </c>
      <c r="W34" s="81" t="s">
        <v>306</v>
      </c>
      <c r="X34" s="83"/>
    </row>
    <row r="35" spans="1:24" ht="15.75" customHeight="1">
      <c r="A35" s="87" t="s">
        <v>4066</v>
      </c>
      <c r="B35" s="88"/>
      <c r="C35" s="89"/>
      <c r="D35" s="38" t="s">
        <v>2304</v>
      </c>
      <c r="E35" s="39"/>
      <c r="F35" s="39"/>
      <c r="G35" s="39"/>
      <c r="H35" s="40"/>
      <c r="I35" s="77" t="s">
        <v>1062</v>
      </c>
      <c r="J35" s="79"/>
      <c r="K35" s="42"/>
      <c r="L35" s="43"/>
      <c r="M35" s="42"/>
      <c r="N35" s="80"/>
      <c r="O35" s="43"/>
      <c r="P35" s="12" t="str">
        <f t="shared" si="0"/>
        <v>-</v>
      </c>
      <c r="Q35" s="81" t="s">
        <v>306</v>
      </c>
      <c r="R35" s="82"/>
      <c r="S35" s="83"/>
      <c r="T35" s="81" t="s">
        <v>306</v>
      </c>
      <c r="U35" s="83"/>
      <c r="V35" s="13" t="s">
        <v>306</v>
      </c>
      <c r="W35" s="81" t="s">
        <v>306</v>
      </c>
      <c r="X35" s="83"/>
    </row>
    <row r="36" spans="1:24" ht="15.75" customHeight="1">
      <c r="A36" s="84" t="s">
        <v>4067</v>
      </c>
      <c r="B36" s="85"/>
      <c r="C36" s="86"/>
      <c r="D36" s="38" t="s">
        <v>2310</v>
      </c>
      <c r="E36" s="39"/>
      <c r="F36" s="39"/>
      <c r="G36" s="39"/>
      <c r="H36" s="40"/>
      <c r="I36" s="77" t="s">
        <v>65</v>
      </c>
      <c r="J36" s="79"/>
      <c r="K36" s="42"/>
      <c r="L36" s="43"/>
      <c r="M36" s="42"/>
      <c r="N36" s="80"/>
      <c r="O36" s="43"/>
      <c r="P36" s="12" t="str">
        <f t="shared" si="0"/>
        <v>-</v>
      </c>
      <c r="Q36" s="81" t="s">
        <v>306</v>
      </c>
      <c r="R36" s="82"/>
      <c r="S36" s="83"/>
      <c r="T36" s="81" t="s">
        <v>306</v>
      </c>
      <c r="U36" s="83"/>
      <c r="V36" s="13" t="s">
        <v>306</v>
      </c>
      <c r="W36" s="81" t="s">
        <v>306</v>
      </c>
      <c r="X36" s="83"/>
    </row>
    <row r="37" spans="1:24" ht="15.75" customHeight="1">
      <c r="A37" s="84" t="s">
        <v>4068</v>
      </c>
      <c r="B37" s="85"/>
      <c r="C37" s="86"/>
      <c r="D37" s="38" t="s">
        <v>2313</v>
      </c>
      <c r="E37" s="39"/>
      <c r="F37" s="39"/>
      <c r="G37" s="39"/>
      <c r="H37" s="40"/>
      <c r="I37" s="77" t="s">
        <v>65</v>
      </c>
      <c r="J37" s="79"/>
      <c r="K37" s="42"/>
      <c r="L37" s="43"/>
      <c r="M37" s="42"/>
      <c r="N37" s="80"/>
      <c r="O37" s="43"/>
      <c r="P37" s="12" t="str">
        <f t="shared" si="0"/>
        <v>-</v>
      </c>
      <c r="Q37" s="81" t="s">
        <v>306</v>
      </c>
      <c r="R37" s="82"/>
      <c r="S37" s="83"/>
      <c r="T37" s="81" t="s">
        <v>306</v>
      </c>
      <c r="U37" s="83"/>
      <c r="V37" s="13" t="s">
        <v>306</v>
      </c>
      <c r="W37" s="81" t="s">
        <v>306</v>
      </c>
      <c r="X37" s="83"/>
    </row>
    <row r="38" spans="1:24" ht="15.75" customHeight="1">
      <c r="A38" s="87" t="s">
        <v>4069</v>
      </c>
      <c r="B38" s="88"/>
      <c r="C38" s="89"/>
      <c r="D38" s="38" t="s">
        <v>2971</v>
      </c>
      <c r="E38" s="39"/>
      <c r="F38" s="39"/>
      <c r="G38" s="39"/>
      <c r="H38" s="40"/>
      <c r="I38" s="77" t="s">
        <v>65</v>
      </c>
      <c r="J38" s="79"/>
      <c r="K38" s="42"/>
      <c r="L38" s="43"/>
      <c r="M38" s="42"/>
      <c r="N38" s="80"/>
      <c r="O38" s="43"/>
      <c r="P38" s="12" t="str">
        <f t="shared" si="0"/>
        <v>-</v>
      </c>
      <c r="Q38" s="81" t="s">
        <v>306</v>
      </c>
      <c r="R38" s="82"/>
      <c r="S38" s="83"/>
      <c r="T38" s="81" t="s">
        <v>306</v>
      </c>
      <c r="U38" s="83"/>
      <c r="V38" s="13" t="s">
        <v>306</v>
      </c>
      <c r="W38" s="81" t="s">
        <v>306</v>
      </c>
      <c r="X38" s="83"/>
    </row>
    <row r="39" spans="1:24" ht="31.65" customHeight="1">
      <c r="A39" s="87" t="s">
        <v>4070</v>
      </c>
      <c r="B39" s="88"/>
      <c r="C39" s="89"/>
      <c r="D39" s="38" t="s">
        <v>4071</v>
      </c>
      <c r="E39" s="39"/>
      <c r="F39" s="39"/>
      <c r="G39" s="39"/>
      <c r="H39" s="40"/>
      <c r="I39" s="77" t="s">
        <v>65</v>
      </c>
      <c r="J39" s="79"/>
      <c r="K39" s="42"/>
      <c r="L39" s="43"/>
      <c r="M39" s="42"/>
      <c r="N39" s="80"/>
      <c r="O39" s="43"/>
      <c r="P39" s="12" t="str">
        <f>IF(COUNT(K39,M39)=2,ROUND(K39*M39,0),"-
-")</f>
        <v>-
-</v>
      </c>
      <c r="Q39" s="81" t="s">
        <v>163</v>
      </c>
      <c r="R39" s="82"/>
      <c r="S39" s="83"/>
      <c r="T39" s="81" t="s">
        <v>163</v>
      </c>
      <c r="U39" s="83"/>
      <c r="V39" s="13" t="s">
        <v>163</v>
      </c>
      <c r="W39" s="81" t="s">
        <v>163</v>
      </c>
      <c r="X39" s="83"/>
    </row>
    <row r="40" spans="1:24" ht="15.75" customHeight="1">
      <c r="A40" s="90" t="s">
        <v>4072</v>
      </c>
      <c r="B40" s="91"/>
      <c r="C40" s="92"/>
      <c r="D40" s="38" t="s">
        <v>3364</v>
      </c>
      <c r="E40" s="39"/>
      <c r="F40" s="39"/>
      <c r="G40" s="39"/>
      <c r="H40" s="40"/>
      <c r="I40" s="77" t="s">
        <v>65</v>
      </c>
      <c r="J40" s="79"/>
      <c r="K40" s="42"/>
      <c r="L40" s="43"/>
      <c r="M40" s="42"/>
      <c r="N40" s="80"/>
      <c r="O40" s="43"/>
      <c r="P40" s="12" t="str">
        <f t="shared" ref="P40:P46" si="1">IF(COUNT(K40,M40)=2,ROUND(K40*M40,0),"-")</f>
        <v>-</v>
      </c>
      <c r="Q40" s="81" t="s">
        <v>306</v>
      </c>
      <c r="R40" s="82"/>
      <c r="S40" s="83"/>
      <c r="T40" s="81" t="s">
        <v>306</v>
      </c>
      <c r="U40" s="83"/>
      <c r="V40" s="13" t="s">
        <v>306</v>
      </c>
      <c r="W40" s="81" t="s">
        <v>306</v>
      </c>
      <c r="X40" s="83"/>
    </row>
    <row r="41" spans="1:24" ht="15.75" customHeight="1">
      <c r="A41" s="90" t="s">
        <v>4073</v>
      </c>
      <c r="B41" s="91"/>
      <c r="C41" s="92"/>
      <c r="D41" s="38" t="s">
        <v>3367</v>
      </c>
      <c r="E41" s="39"/>
      <c r="F41" s="39"/>
      <c r="G41" s="39"/>
      <c r="H41" s="40"/>
      <c r="I41" s="77" t="s">
        <v>65</v>
      </c>
      <c r="J41" s="79"/>
      <c r="K41" s="42"/>
      <c r="L41" s="43"/>
      <c r="M41" s="42"/>
      <c r="N41" s="80"/>
      <c r="O41" s="43"/>
      <c r="P41" s="12" t="str">
        <f t="shared" si="1"/>
        <v>-</v>
      </c>
      <c r="Q41" s="81" t="s">
        <v>306</v>
      </c>
      <c r="R41" s="82"/>
      <c r="S41" s="83"/>
      <c r="T41" s="81" t="s">
        <v>306</v>
      </c>
      <c r="U41" s="83"/>
      <c r="V41" s="13" t="s">
        <v>306</v>
      </c>
      <c r="W41" s="81" t="s">
        <v>306</v>
      </c>
      <c r="X41" s="83"/>
    </row>
    <row r="42" spans="1:24" ht="15.75" customHeight="1">
      <c r="A42" s="90" t="s">
        <v>4074</v>
      </c>
      <c r="B42" s="91"/>
      <c r="C42" s="92"/>
      <c r="D42" s="38" t="s">
        <v>3370</v>
      </c>
      <c r="E42" s="39"/>
      <c r="F42" s="39"/>
      <c r="G42" s="39"/>
      <c r="H42" s="40"/>
      <c r="I42" s="77" t="s">
        <v>65</v>
      </c>
      <c r="J42" s="79"/>
      <c r="K42" s="42"/>
      <c r="L42" s="43"/>
      <c r="M42" s="42"/>
      <c r="N42" s="80"/>
      <c r="O42" s="43"/>
      <c r="P42" s="12" t="str">
        <f t="shared" si="1"/>
        <v>-</v>
      </c>
      <c r="Q42" s="81" t="s">
        <v>306</v>
      </c>
      <c r="R42" s="82"/>
      <c r="S42" s="83"/>
      <c r="T42" s="81" t="s">
        <v>306</v>
      </c>
      <c r="U42" s="83"/>
      <c r="V42" s="13" t="s">
        <v>306</v>
      </c>
      <c r="W42" s="81" t="s">
        <v>306</v>
      </c>
      <c r="X42" s="83"/>
    </row>
    <row r="43" spans="1:24" ht="15.75" customHeight="1">
      <c r="A43" s="90" t="s">
        <v>4075</v>
      </c>
      <c r="B43" s="91"/>
      <c r="C43" s="92"/>
      <c r="D43" s="38" t="s">
        <v>3373</v>
      </c>
      <c r="E43" s="39"/>
      <c r="F43" s="39"/>
      <c r="G43" s="39"/>
      <c r="H43" s="40"/>
      <c r="I43" s="77" t="s">
        <v>65</v>
      </c>
      <c r="J43" s="79"/>
      <c r="K43" s="42"/>
      <c r="L43" s="43"/>
      <c r="M43" s="42"/>
      <c r="N43" s="80"/>
      <c r="O43" s="43"/>
      <c r="P43" s="12" t="str">
        <f t="shared" si="1"/>
        <v>-</v>
      </c>
      <c r="Q43" s="81" t="s">
        <v>306</v>
      </c>
      <c r="R43" s="82"/>
      <c r="S43" s="83"/>
      <c r="T43" s="81" t="s">
        <v>306</v>
      </c>
      <c r="U43" s="83"/>
      <c r="V43" s="13" t="s">
        <v>306</v>
      </c>
      <c r="W43" s="81" t="s">
        <v>306</v>
      </c>
      <c r="X43" s="83"/>
    </row>
    <row r="44" spans="1:24" ht="15.75" customHeight="1">
      <c r="A44" s="90" t="s">
        <v>4076</v>
      </c>
      <c r="B44" s="91"/>
      <c r="C44" s="92"/>
      <c r="D44" s="38" t="s">
        <v>3376</v>
      </c>
      <c r="E44" s="39"/>
      <c r="F44" s="39"/>
      <c r="G44" s="39"/>
      <c r="H44" s="40"/>
      <c r="I44" s="77" t="s">
        <v>65</v>
      </c>
      <c r="J44" s="79"/>
      <c r="K44" s="42"/>
      <c r="L44" s="43"/>
      <c r="M44" s="42"/>
      <c r="N44" s="80"/>
      <c r="O44" s="43"/>
      <c r="P44" s="12" t="str">
        <f t="shared" si="1"/>
        <v>-</v>
      </c>
      <c r="Q44" s="81" t="s">
        <v>306</v>
      </c>
      <c r="R44" s="82"/>
      <c r="S44" s="83"/>
      <c r="T44" s="81" t="s">
        <v>306</v>
      </c>
      <c r="U44" s="83"/>
      <c r="V44" s="13" t="s">
        <v>306</v>
      </c>
      <c r="W44" s="81" t="s">
        <v>306</v>
      </c>
      <c r="X44" s="83"/>
    </row>
    <row r="45" spans="1:24" ht="15.75" customHeight="1">
      <c r="A45" s="90" t="s">
        <v>4077</v>
      </c>
      <c r="B45" s="91"/>
      <c r="C45" s="92"/>
      <c r="D45" s="38" t="s">
        <v>3379</v>
      </c>
      <c r="E45" s="39"/>
      <c r="F45" s="39"/>
      <c r="G45" s="39"/>
      <c r="H45" s="40"/>
      <c r="I45" s="77" t="s">
        <v>65</v>
      </c>
      <c r="J45" s="79"/>
      <c r="K45" s="42"/>
      <c r="L45" s="43"/>
      <c r="M45" s="42"/>
      <c r="N45" s="80"/>
      <c r="O45" s="43"/>
      <c r="P45" s="12" t="str">
        <f t="shared" si="1"/>
        <v>-</v>
      </c>
      <c r="Q45" s="81" t="s">
        <v>306</v>
      </c>
      <c r="R45" s="82"/>
      <c r="S45" s="83"/>
      <c r="T45" s="81" t="s">
        <v>306</v>
      </c>
      <c r="U45" s="83"/>
      <c r="V45" s="13" t="s">
        <v>306</v>
      </c>
      <c r="W45" s="81" t="s">
        <v>306</v>
      </c>
      <c r="X45" s="83"/>
    </row>
    <row r="46" spans="1:24" ht="15.75" customHeight="1">
      <c r="A46" s="90" t="s">
        <v>4078</v>
      </c>
      <c r="B46" s="91"/>
      <c r="C46" s="92"/>
      <c r="D46" s="38" t="s">
        <v>1262</v>
      </c>
      <c r="E46" s="39"/>
      <c r="F46" s="39"/>
      <c r="G46" s="39"/>
      <c r="H46" s="40"/>
      <c r="I46" s="77" t="s">
        <v>65</v>
      </c>
      <c r="J46" s="79"/>
      <c r="K46" s="42"/>
      <c r="L46" s="43"/>
      <c r="M46" s="42"/>
      <c r="N46" s="80"/>
      <c r="O46" s="43"/>
      <c r="P46" s="12" t="str">
        <f t="shared" si="1"/>
        <v>-</v>
      </c>
      <c r="Q46" s="81" t="s">
        <v>306</v>
      </c>
      <c r="R46" s="82"/>
      <c r="S46" s="83"/>
      <c r="T46" s="81" t="s">
        <v>306</v>
      </c>
      <c r="U46" s="83"/>
      <c r="V46" s="13" t="s">
        <v>306</v>
      </c>
      <c r="W46" s="81" t="s">
        <v>306</v>
      </c>
      <c r="X46" s="83"/>
    </row>
    <row r="47" spans="1:24" ht="31.65" customHeight="1">
      <c r="A47" s="84" t="s">
        <v>4079</v>
      </c>
      <c r="B47" s="85"/>
      <c r="C47" s="86"/>
      <c r="D47" s="38" t="s">
        <v>4080</v>
      </c>
      <c r="E47" s="39"/>
      <c r="F47" s="39"/>
      <c r="G47" s="39"/>
      <c r="H47" s="40"/>
      <c r="I47" s="77" t="s">
        <v>65</v>
      </c>
      <c r="J47" s="79"/>
      <c r="K47" s="42"/>
      <c r="L47" s="43"/>
      <c r="M47" s="42"/>
      <c r="N47" s="80"/>
      <c r="O47" s="43"/>
      <c r="P47" s="12" t="str">
        <f>IF(COUNT(K47,M47)=2,ROUND(K47*M47,0),"-
-")</f>
        <v>-
-</v>
      </c>
      <c r="Q47" s="81" t="s">
        <v>163</v>
      </c>
      <c r="R47" s="82"/>
      <c r="S47" s="83"/>
      <c r="T47" s="81" t="s">
        <v>163</v>
      </c>
      <c r="U47" s="83"/>
      <c r="V47" s="13" t="s">
        <v>163</v>
      </c>
      <c r="W47" s="81" t="s">
        <v>163</v>
      </c>
      <c r="X47" s="83"/>
    </row>
    <row r="48" spans="1:24" ht="15.75" customHeight="1">
      <c r="A48" s="84" t="s">
        <v>4081</v>
      </c>
      <c r="B48" s="85"/>
      <c r="C48" s="86"/>
      <c r="D48" s="38" t="s">
        <v>1989</v>
      </c>
      <c r="E48" s="39"/>
      <c r="F48" s="39"/>
      <c r="G48" s="39"/>
      <c r="H48" s="40"/>
      <c r="I48" s="77" t="s">
        <v>65</v>
      </c>
      <c r="J48" s="79"/>
      <c r="K48" s="42"/>
      <c r="L48" s="43"/>
      <c r="M48" s="42"/>
      <c r="N48" s="80"/>
      <c r="O48" s="43"/>
      <c r="P48" s="12" t="str">
        <f>IF(COUNT(K48,M48)=2,ROUND(K48*M48,0),"-")</f>
        <v>-</v>
      </c>
      <c r="Q48" s="81" t="s">
        <v>306</v>
      </c>
      <c r="R48" s="82"/>
      <c r="S48" s="83"/>
      <c r="T48" s="81" t="s">
        <v>306</v>
      </c>
      <c r="U48" s="83"/>
      <c r="V48" s="13" t="s">
        <v>306</v>
      </c>
      <c r="W48" s="81" t="s">
        <v>306</v>
      </c>
      <c r="X48" s="83"/>
    </row>
    <row r="49" spans="1:24" ht="15.9" customHeight="1">
      <c r="A49" s="38" t="s">
        <v>4082</v>
      </c>
      <c r="B49" s="39"/>
      <c r="C49" s="40"/>
      <c r="D49" s="38" t="s">
        <v>4083</v>
      </c>
      <c r="E49" s="39"/>
      <c r="F49" s="39"/>
      <c r="G49" s="39"/>
      <c r="H49" s="40"/>
      <c r="I49" s="77" t="s">
        <v>65</v>
      </c>
      <c r="J49" s="79"/>
      <c r="K49" s="42"/>
      <c r="L49" s="43"/>
      <c r="M49" s="42"/>
      <c r="N49" s="80"/>
      <c r="O49" s="43"/>
      <c r="P49" s="12" t="str">
        <f>IF(COUNT(K49,M49)=2,ROUND(K49*M49,0),"-")</f>
        <v>-</v>
      </c>
      <c r="Q49" s="81" t="s">
        <v>306</v>
      </c>
      <c r="R49" s="82"/>
      <c r="S49" s="83"/>
      <c r="T49" s="81" t="s">
        <v>306</v>
      </c>
      <c r="U49" s="83"/>
      <c r="V49" s="13" t="s">
        <v>306</v>
      </c>
      <c r="W49" s="81" t="s">
        <v>306</v>
      </c>
      <c r="X49" s="83"/>
    </row>
    <row r="50" spans="1:24" ht="31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9.6" customHeight="1">
      <c r="A51" s="2"/>
      <c r="B51" s="2"/>
      <c r="C51" s="95" t="s">
        <v>42</v>
      </c>
      <c r="D51" s="95"/>
      <c r="E51" s="2"/>
      <c r="F51" s="2"/>
      <c r="G51" s="14" t="s">
        <v>43</v>
      </c>
      <c r="H51" s="2"/>
      <c r="I51" s="2"/>
      <c r="J51" s="14" t="s">
        <v>44</v>
      </c>
      <c r="K51" s="2"/>
      <c r="L51" s="95" t="s">
        <v>43</v>
      </c>
      <c r="M51" s="95"/>
      <c r="N51" s="95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35.700000000000003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8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4.1" customHeight="1">
      <c r="A54" s="93" t="s">
        <v>0</v>
      </c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</row>
    <row r="55" spans="1:24" ht="3.4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4.1" customHeight="1">
      <c r="A56" s="93" t="s">
        <v>4033</v>
      </c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</row>
    <row r="57" spans="1:24" ht="4.2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8.85" customHeight="1">
      <c r="A58" s="2"/>
      <c r="B58" s="94" t="s">
        <v>4034</v>
      </c>
      <c r="C58" s="94"/>
      <c r="D58" s="94"/>
      <c r="E58" s="9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5.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4.3499999999999996" customHeight="1">
      <c r="A60" s="2"/>
      <c r="B60" s="94" t="s">
        <v>4035</v>
      </c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0.9" customHeight="1">
      <c r="A61" s="2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2"/>
      <c r="O61" s="2"/>
      <c r="P61" s="2"/>
      <c r="Q61" s="2"/>
      <c r="R61" s="94" t="s">
        <v>4036</v>
      </c>
      <c r="S61" s="2"/>
      <c r="T61" s="2"/>
      <c r="U61" s="2"/>
      <c r="V61" s="2"/>
      <c r="W61" s="2"/>
      <c r="X61" s="2"/>
    </row>
    <row r="62" spans="1:24" ht="3.6" customHeight="1">
      <c r="A62" s="2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2"/>
      <c r="O62" s="2"/>
      <c r="P62" s="2"/>
      <c r="Q62" s="2"/>
      <c r="R62" s="94"/>
      <c r="S62" s="2"/>
      <c r="T62" s="2"/>
      <c r="U62" s="95" t="s">
        <v>4084</v>
      </c>
      <c r="V62" s="95"/>
      <c r="W62" s="95"/>
      <c r="X62" s="2"/>
    </row>
    <row r="63" spans="1:24" ht="4.3499999999999996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94"/>
      <c r="S63" s="2"/>
      <c r="T63" s="2"/>
      <c r="U63" s="95"/>
      <c r="V63" s="95"/>
      <c r="W63" s="95"/>
      <c r="X63" s="2"/>
    </row>
    <row r="64" spans="1:24" ht="1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95"/>
      <c r="V64" s="95"/>
      <c r="W64" s="95"/>
      <c r="X64" s="2"/>
    </row>
    <row r="65" spans="1:24" ht="2.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4.4" customHeight="1">
      <c r="A66" s="77" t="s">
        <v>4038</v>
      </c>
      <c r="B66" s="78"/>
      <c r="C66" s="79"/>
      <c r="D66" s="77" t="s">
        <v>4039</v>
      </c>
      <c r="E66" s="78"/>
      <c r="F66" s="78"/>
      <c r="G66" s="78"/>
      <c r="H66" s="79"/>
      <c r="I66" s="77" t="s">
        <v>49</v>
      </c>
      <c r="J66" s="79"/>
      <c r="K66" s="77" t="s">
        <v>4040</v>
      </c>
      <c r="L66" s="79"/>
      <c r="M66" s="77" t="s">
        <v>51</v>
      </c>
      <c r="N66" s="78"/>
      <c r="O66" s="79"/>
      <c r="P66" s="11" t="s">
        <v>52</v>
      </c>
      <c r="Q66" s="77" t="s">
        <v>4041</v>
      </c>
      <c r="R66" s="78"/>
      <c r="S66" s="79"/>
      <c r="T66" s="77" t="s">
        <v>4042</v>
      </c>
      <c r="U66" s="79"/>
      <c r="V66" s="11" t="s">
        <v>4043</v>
      </c>
      <c r="W66" s="77" t="s">
        <v>4044</v>
      </c>
      <c r="X66" s="79"/>
    </row>
    <row r="67" spans="1:24" ht="31.5" customHeight="1">
      <c r="A67" s="87" t="s">
        <v>4085</v>
      </c>
      <c r="B67" s="88"/>
      <c r="C67" s="89"/>
      <c r="D67" s="38" t="s">
        <v>4086</v>
      </c>
      <c r="E67" s="39"/>
      <c r="F67" s="39"/>
      <c r="G67" s="39"/>
      <c r="H67" s="40"/>
      <c r="I67" s="77" t="s">
        <v>65</v>
      </c>
      <c r="J67" s="79"/>
      <c r="K67" s="42"/>
      <c r="L67" s="43"/>
      <c r="M67" s="42"/>
      <c r="N67" s="80"/>
      <c r="O67" s="43"/>
      <c r="P67" s="12" t="str">
        <f>IF(COUNT(K67,M67)=2,ROUND(K67*M67,0),"-
-")</f>
        <v>-
-</v>
      </c>
      <c r="Q67" s="81" t="s">
        <v>163</v>
      </c>
      <c r="R67" s="82"/>
      <c r="S67" s="83"/>
      <c r="T67" s="81" t="s">
        <v>163</v>
      </c>
      <c r="U67" s="83"/>
      <c r="V67" s="13" t="s">
        <v>163</v>
      </c>
      <c r="W67" s="81" t="s">
        <v>163</v>
      </c>
      <c r="X67" s="83"/>
    </row>
    <row r="68" spans="1:24" ht="31.65" customHeight="1">
      <c r="A68" s="87" t="s">
        <v>4087</v>
      </c>
      <c r="B68" s="88"/>
      <c r="C68" s="89"/>
      <c r="D68" s="38" t="s">
        <v>4088</v>
      </c>
      <c r="E68" s="39"/>
      <c r="F68" s="39"/>
      <c r="G68" s="39"/>
      <c r="H68" s="40"/>
      <c r="I68" s="77" t="s">
        <v>65</v>
      </c>
      <c r="J68" s="79"/>
      <c r="K68" s="42"/>
      <c r="L68" s="43"/>
      <c r="M68" s="42"/>
      <c r="N68" s="80"/>
      <c r="O68" s="43"/>
      <c r="P68" s="12" t="str">
        <f>IF(COUNT(K68,M68)=2,ROUND(K68*M68,0),"-
-")</f>
        <v>-
-</v>
      </c>
      <c r="Q68" s="81" t="s">
        <v>163</v>
      </c>
      <c r="R68" s="82"/>
      <c r="S68" s="83"/>
      <c r="T68" s="81" t="s">
        <v>163</v>
      </c>
      <c r="U68" s="83"/>
      <c r="V68" s="13" t="s">
        <v>163</v>
      </c>
      <c r="W68" s="81" t="s">
        <v>163</v>
      </c>
      <c r="X68" s="83"/>
    </row>
    <row r="69" spans="1:24" ht="47.55" customHeight="1">
      <c r="A69" s="87" t="s">
        <v>4089</v>
      </c>
      <c r="B69" s="88"/>
      <c r="C69" s="89"/>
      <c r="D69" s="38" t="s">
        <v>4090</v>
      </c>
      <c r="E69" s="39"/>
      <c r="F69" s="39"/>
      <c r="G69" s="39"/>
      <c r="H69" s="40"/>
      <c r="I69" s="77" t="s">
        <v>65</v>
      </c>
      <c r="J69" s="79"/>
      <c r="K69" s="42"/>
      <c r="L69" s="43"/>
      <c r="M69" s="42"/>
      <c r="N69" s="80"/>
      <c r="O69" s="43"/>
      <c r="P69" s="12" t="str">
        <f>IF(COUNT(K69,M69)=2,ROUND(K69*M69,0),"-
-
-")</f>
        <v>-
-
-</v>
      </c>
      <c r="Q69" s="81" t="s">
        <v>87</v>
      </c>
      <c r="R69" s="82"/>
      <c r="S69" s="83"/>
      <c r="T69" s="81" t="s">
        <v>87</v>
      </c>
      <c r="U69" s="83"/>
      <c r="V69" s="13" t="s">
        <v>87</v>
      </c>
      <c r="W69" s="81" t="s">
        <v>87</v>
      </c>
      <c r="X69" s="83"/>
    </row>
    <row r="70" spans="1:24" ht="31.65" customHeight="1">
      <c r="A70" s="87" t="s">
        <v>4091</v>
      </c>
      <c r="B70" s="88"/>
      <c r="C70" s="89"/>
      <c r="D70" s="38" t="s">
        <v>4092</v>
      </c>
      <c r="E70" s="39"/>
      <c r="F70" s="39"/>
      <c r="G70" s="39"/>
      <c r="H70" s="40"/>
      <c r="I70" s="77" t="s">
        <v>65</v>
      </c>
      <c r="J70" s="79"/>
      <c r="K70" s="42"/>
      <c r="L70" s="43"/>
      <c r="M70" s="42"/>
      <c r="N70" s="80"/>
      <c r="O70" s="43"/>
      <c r="P70" s="12" t="str">
        <f>IF(COUNT(K70,M70)=2,ROUND(K70*M70,0),"-
-")</f>
        <v>-
-</v>
      </c>
      <c r="Q70" s="81" t="s">
        <v>163</v>
      </c>
      <c r="R70" s="82"/>
      <c r="S70" s="83"/>
      <c r="T70" s="81" t="s">
        <v>163</v>
      </c>
      <c r="U70" s="83"/>
      <c r="V70" s="13" t="s">
        <v>163</v>
      </c>
      <c r="W70" s="81" t="s">
        <v>163</v>
      </c>
      <c r="X70" s="83"/>
    </row>
    <row r="71" spans="1:24" ht="15.75" customHeight="1">
      <c r="A71" s="87" t="s">
        <v>4093</v>
      </c>
      <c r="B71" s="88"/>
      <c r="C71" s="89"/>
      <c r="D71" s="38" t="s">
        <v>2258</v>
      </c>
      <c r="E71" s="39"/>
      <c r="F71" s="39"/>
      <c r="G71" s="39"/>
      <c r="H71" s="40"/>
      <c r="I71" s="77" t="s">
        <v>609</v>
      </c>
      <c r="J71" s="79"/>
      <c r="K71" s="42"/>
      <c r="L71" s="43"/>
      <c r="M71" s="42"/>
      <c r="N71" s="80"/>
      <c r="O71" s="43"/>
      <c r="P71" s="12" t="str">
        <f>IF(COUNT(K71,M71)=2,ROUND(K71*M71,0),"-")</f>
        <v>-</v>
      </c>
      <c r="Q71" s="81" t="s">
        <v>306</v>
      </c>
      <c r="R71" s="82"/>
      <c r="S71" s="83"/>
      <c r="T71" s="81" t="s">
        <v>306</v>
      </c>
      <c r="U71" s="83"/>
      <c r="V71" s="13" t="s">
        <v>306</v>
      </c>
      <c r="W71" s="81" t="s">
        <v>306</v>
      </c>
      <c r="X71" s="83"/>
    </row>
    <row r="72" spans="1:24" ht="31.65" customHeight="1">
      <c r="A72" s="87" t="s">
        <v>4094</v>
      </c>
      <c r="B72" s="88"/>
      <c r="C72" s="89"/>
      <c r="D72" s="38" t="s">
        <v>4095</v>
      </c>
      <c r="E72" s="39"/>
      <c r="F72" s="39"/>
      <c r="G72" s="39"/>
      <c r="H72" s="40"/>
      <c r="I72" s="77" t="s">
        <v>65</v>
      </c>
      <c r="J72" s="79"/>
      <c r="K72" s="42"/>
      <c r="L72" s="43"/>
      <c r="M72" s="42"/>
      <c r="N72" s="80"/>
      <c r="O72" s="43"/>
      <c r="P72" s="12" t="str">
        <f>IF(COUNT(K72,M72)=2,ROUND(K72*M72,0),"-
-")</f>
        <v>-
-</v>
      </c>
      <c r="Q72" s="81" t="s">
        <v>163</v>
      </c>
      <c r="R72" s="82"/>
      <c r="S72" s="83"/>
      <c r="T72" s="81" t="s">
        <v>163</v>
      </c>
      <c r="U72" s="83"/>
      <c r="V72" s="13" t="s">
        <v>163</v>
      </c>
      <c r="W72" s="81" t="s">
        <v>163</v>
      </c>
      <c r="X72" s="83"/>
    </row>
    <row r="73" spans="1:24" ht="15.75" customHeight="1">
      <c r="A73" s="87" t="s">
        <v>4096</v>
      </c>
      <c r="B73" s="88"/>
      <c r="C73" s="89"/>
      <c r="D73" s="38" t="s">
        <v>2069</v>
      </c>
      <c r="E73" s="39"/>
      <c r="F73" s="39"/>
      <c r="G73" s="39"/>
      <c r="H73" s="40"/>
      <c r="I73" s="77" t="s">
        <v>65</v>
      </c>
      <c r="J73" s="79"/>
      <c r="K73" s="42"/>
      <c r="L73" s="43"/>
      <c r="M73" s="42"/>
      <c r="N73" s="80"/>
      <c r="O73" s="43"/>
      <c r="P73" s="12" t="str">
        <f>IF(COUNT(K73,M73)=2,ROUND(K73*M73,0),"-")</f>
        <v>-</v>
      </c>
      <c r="Q73" s="81" t="s">
        <v>306</v>
      </c>
      <c r="R73" s="82"/>
      <c r="S73" s="83"/>
      <c r="T73" s="81" t="s">
        <v>306</v>
      </c>
      <c r="U73" s="83"/>
      <c r="V73" s="13" t="s">
        <v>306</v>
      </c>
      <c r="W73" s="81" t="s">
        <v>306</v>
      </c>
      <c r="X73" s="83"/>
    </row>
    <row r="74" spans="1:24" ht="31.65" customHeight="1">
      <c r="A74" s="87" t="s">
        <v>4097</v>
      </c>
      <c r="B74" s="88"/>
      <c r="C74" s="89"/>
      <c r="D74" s="38" t="s">
        <v>4098</v>
      </c>
      <c r="E74" s="39"/>
      <c r="F74" s="39"/>
      <c r="G74" s="39"/>
      <c r="H74" s="40"/>
      <c r="I74" s="77" t="s">
        <v>65</v>
      </c>
      <c r="J74" s="79"/>
      <c r="K74" s="42"/>
      <c r="L74" s="43"/>
      <c r="M74" s="42"/>
      <c r="N74" s="80"/>
      <c r="O74" s="43"/>
      <c r="P74" s="12" t="str">
        <f t="shared" ref="P74:P79" si="2">IF(COUNT(K74,M74)=2,ROUND(K74*M74,0),"-
-")</f>
        <v>-
-</v>
      </c>
      <c r="Q74" s="81" t="s">
        <v>163</v>
      </c>
      <c r="R74" s="82"/>
      <c r="S74" s="83"/>
      <c r="T74" s="81" t="s">
        <v>163</v>
      </c>
      <c r="U74" s="83"/>
      <c r="V74" s="13" t="s">
        <v>163</v>
      </c>
      <c r="W74" s="81" t="s">
        <v>163</v>
      </c>
      <c r="X74" s="83"/>
    </row>
    <row r="75" spans="1:24" ht="31.65" customHeight="1">
      <c r="A75" s="87" t="s">
        <v>4099</v>
      </c>
      <c r="B75" s="88"/>
      <c r="C75" s="89"/>
      <c r="D75" s="38" t="s">
        <v>4100</v>
      </c>
      <c r="E75" s="39"/>
      <c r="F75" s="39"/>
      <c r="G75" s="39"/>
      <c r="H75" s="40"/>
      <c r="I75" s="77" t="s">
        <v>65</v>
      </c>
      <c r="J75" s="79"/>
      <c r="K75" s="42"/>
      <c r="L75" s="43"/>
      <c r="M75" s="42"/>
      <c r="N75" s="80"/>
      <c r="O75" s="43"/>
      <c r="P75" s="12" t="str">
        <f t="shared" si="2"/>
        <v>-
-</v>
      </c>
      <c r="Q75" s="81" t="s">
        <v>163</v>
      </c>
      <c r="R75" s="82"/>
      <c r="S75" s="83"/>
      <c r="T75" s="81" t="s">
        <v>163</v>
      </c>
      <c r="U75" s="83"/>
      <c r="V75" s="13" t="s">
        <v>163</v>
      </c>
      <c r="W75" s="81" t="s">
        <v>163</v>
      </c>
      <c r="X75" s="83"/>
    </row>
    <row r="76" spans="1:24" ht="31.65" customHeight="1">
      <c r="A76" s="87" t="s">
        <v>4101</v>
      </c>
      <c r="B76" s="88"/>
      <c r="C76" s="89"/>
      <c r="D76" s="38" t="s">
        <v>4102</v>
      </c>
      <c r="E76" s="39"/>
      <c r="F76" s="39"/>
      <c r="G76" s="39"/>
      <c r="H76" s="40"/>
      <c r="I76" s="77" t="s">
        <v>65</v>
      </c>
      <c r="J76" s="79"/>
      <c r="K76" s="42"/>
      <c r="L76" s="43"/>
      <c r="M76" s="42"/>
      <c r="N76" s="80"/>
      <c r="O76" s="43"/>
      <c r="P76" s="12" t="str">
        <f t="shared" si="2"/>
        <v>-
-</v>
      </c>
      <c r="Q76" s="81" t="s">
        <v>163</v>
      </c>
      <c r="R76" s="82"/>
      <c r="S76" s="83"/>
      <c r="T76" s="81" t="s">
        <v>163</v>
      </c>
      <c r="U76" s="83"/>
      <c r="V76" s="13" t="s">
        <v>163</v>
      </c>
      <c r="W76" s="81" t="s">
        <v>163</v>
      </c>
      <c r="X76" s="83"/>
    </row>
    <row r="77" spans="1:24" ht="31.65" customHeight="1">
      <c r="A77" s="87" t="s">
        <v>4103</v>
      </c>
      <c r="B77" s="88"/>
      <c r="C77" s="89"/>
      <c r="D77" s="38" t="s">
        <v>4104</v>
      </c>
      <c r="E77" s="39"/>
      <c r="F77" s="39"/>
      <c r="G77" s="39"/>
      <c r="H77" s="40"/>
      <c r="I77" s="77" t="s">
        <v>65</v>
      </c>
      <c r="J77" s="79"/>
      <c r="K77" s="42"/>
      <c r="L77" s="43"/>
      <c r="M77" s="42"/>
      <c r="N77" s="80"/>
      <c r="O77" s="43"/>
      <c r="P77" s="12" t="str">
        <f t="shared" si="2"/>
        <v>-
-</v>
      </c>
      <c r="Q77" s="81" t="s">
        <v>163</v>
      </c>
      <c r="R77" s="82"/>
      <c r="S77" s="83"/>
      <c r="T77" s="81" t="s">
        <v>163</v>
      </c>
      <c r="U77" s="83"/>
      <c r="V77" s="13" t="s">
        <v>163</v>
      </c>
      <c r="W77" s="81" t="s">
        <v>163</v>
      </c>
      <c r="X77" s="83"/>
    </row>
    <row r="78" spans="1:24" ht="31.65" customHeight="1">
      <c r="A78" s="87" t="s">
        <v>4105</v>
      </c>
      <c r="B78" s="88"/>
      <c r="C78" s="89"/>
      <c r="D78" s="38" t="s">
        <v>4106</v>
      </c>
      <c r="E78" s="39"/>
      <c r="F78" s="39"/>
      <c r="G78" s="39"/>
      <c r="H78" s="40"/>
      <c r="I78" s="77" t="s">
        <v>65</v>
      </c>
      <c r="J78" s="79"/>
      <c r="K78" s="42"/>
      <c r="L78" s="43"/>
      <c r="M78" s="42"/>
      <c r="N78" s="80"/>
      <c r="O78" s="43"/>
      <c r="P78" s="12" t="str">
        <f t="shared" si="2"/>
        <v>-
-</v>
      </c>
      <c r="Q78" s="81" t="s">
        <v>163</v>
      </c>
      <c r="R78" s="82"/>
      <c r="S78" s="83"/>
      <c r="T78" s="81" t="s">
        <v>163</v>
      </c>
      <c r="U78" s="83"/>
      <c r="V78" s="13" t="s">
        <v>163</v>
      </c>
      <c r="W78" s="81" t="s">
        <v>163</v>
      </c>
      <c r="X78" s="83"/>
    </row>
    <row r="79" spans="1:24" ht="31.65" customHeight="1">
      <c r="A79" s="87" t="s">
        <v>4107</v>
      </c>
      <c r="B79" s="88"/>
      <c r="C79" s="89"/>
      <c r="D79" s="38" t="s">
        <v>4108</v>
      </c>
      <c r="E79" s="39"/>
      <c r="F79" s="39"/>
      <c r="G79" s="39"/>
      <c r="H79" s="40"/>
      <c r="I79" s="77" t="s">
        <v>65</v>
      </c>
      <c r="J79" s="79"/>
      <c r="K79" s="42"/>
      <c r="L79" s="43"/>
      <c r="M79" s="42"/>
      <c r="N79" s="80"/>
      <c r="O79" s="43"/>
      <c r="P79" s="12" t="str">
        <f t="shared" si="2"/>
        <v>-
-</v>
      </c>
      <c r="Q79" s="81" t="s">
        <v>163</v>
      </c>
      <c r="R79" s="82"/>
      <c r="S79" s="83"/>
      <c r="T79" s="81" t="s">
        <v>163</v>
      </c>
      <c r="U79" s="83"/>
      <c r="V79" s="13" t="s">
        <v>163</v>
      </c>
      <c r="W79" s="81" t="s">
        <v>163</v>
      </c>
      <c r="X79" s="83"/>
    </row>
    <row r="80" spans="1:24" ht="15.75" customHeight="1">
      <c r="A80" s="87" t="s">
        <v>4109</v>
      </c>
      <c r="B80" s="88"/>
      <c r="C80" s="89"/>
      <c r="D80" s="38" t="s">
        <v>2819</v>
      </c>
      <c r="E80" s="39"/>
      <c r="F80" s="39"/>
      <c r="G80" s="39"/>
      <c r="H80" s="40"/>
      <c r="I80" s="77" t="s">
        <v>65</v>
      </c>
      <c r="J80" s="79"/>
      <c r="K80" s="42"/>
      <c r="L80" s="43"/>
      <c r="M80" s="42"/>
      <c r="N80" s="80"/>
      <c r="O80" s="43"/>
      <c r="P80" s="12" t="str">
        <f>IF(COUNT(K80,M80)=2,ROUND(K80*M80,0),"-")</f>
        <v>-</v>
      </c>
      <c r="Q80" s="81" t="s">
        <v>306</v>
      </c>
      <c r="R80" s="82"/>
      <c r="S80" s="83"/>
      <c r="T80" s="81" t="s">
        <v>306</v>
      </c>
      <c r="U80" s="83"/>
      <c r="V80" s="13" t="s">
        <v>306</v>
      </c>
      <c r="W80" s="81" t="s">
        <v>306</v>
      </c>
      <c r="X80" s="83"/>
    </row>
    <row r="81" spans="1:24" ht="15.75" customHeight="1">
      <c r="A81" s="87" t="s">
        <v>4110</v>
      </c>
      <c r="B81" s="88"/>
      <c r="C81" s="89"/>
      <c r="D81" s="38" t="s">
        <v>2822</v>
      </c>
      <c r="E81" s="39"/>
      <c r="F81" s="39"/>
      <c r="G81" s="39"/>
      <c r="H81" s="40"/>
      <c r="I81" s="77" t="s">
        <v>65</v>
      </c>
      <c r="J81" s="79"/>
      <c r="K81" s="42"/>
      <c r="L81" s="43"/>
      <c r="M81" s="42"/>
      <c r="N81" s="80"/>
      <c r="O81" s="43"/>
      <c r="P81" s="12" t="str">
        <f>IF(COUNT(K81,M81)=2,ROUND(K81*M81,0),"-")</f>
        <v>-</v>
      </c>
      <c r="Q81" s="81" t="s">
        <v>306</v>
      </c>
      <c r="R81" s="82"/>
      <c r="S81" s="83"/>
      <c r="T81" s="81" t="s">
        <v>306</v>
      </c>
      <c r="U81" s="83"/>
      <c r="V81" s="13" t="s">
        <v>306</v>
      </c>
      <c r="W81" s="81" t="s">
        <v>306</v>
      </c>
      <c r="X81" s="83"/>
    </row>
    <row r="82" spans="1:24" ht="15.75" customHeight="1">
      <c r="A82" s="87" t="s">
        <v>4111</v>
      </c>
      <c r="B82" s="88"/>
      <c r="C82" s="89"/>
      <c r="D82" s="38" t="s">
        <v>2825</v>
      </c>
      <c r="E82" s="39"/>
      <c r="F82" s="39"/>
      <c r="G82" s="39"/>
      <c r="H82" s="40"/>
      <c r="I82" s="77" t="s">
        <v>65</v>
      </c>
      <c r="J82" s="79"/>
      <c r="K82" s="42"/>
      <c r="L82" s="43"/>
      <c r="M82" s="42"/>
      <c r="N82" s="80"/>
      <c r="O82" s="43"/>
      <c r="P82" s="12" t="str">
        <f>IF(COUNT(K82,M82)=2,ROUND(K82*M82,0),"-")</f>
        <v>-</v>
      </c>
      <c r="Q82" s="81" t="s">
        <v>306</v>
      </c>
      <c r="R82" s="82"/>
      <c r="S82" s="83"/>
      <c r="T82" s="81" t="s">
        <v>306</v>
      </c>
      <c r="U82" s="83"/>
      <c r="V82" s="13" t="s">
        <v>306</v>
      </c>
      <c r="W82" s="81" t="s">
        <v>306</v>
      </c>
      <c r="X82" s="83"/>
    </row>
    <row r="83" spans="1:24" ht="31.65" customHeight="1">
      <c r="A83" s="87" t="s">
        <v>4112</v>
      </c>
      <c r="B83" s="88"/>
      <c r="C83" s="89"/>
      <c r="D83" s="38" t="s">
        <v>4113</v>
      </c>
      <c r="E83" s="39"/>
      <c r="F83" s="39"/>
      <c r="G83" s="39"/>
      <c r="H83" s="40"/>
      <c r="I83" s="77" t="s">
        <v>65</v>
      </c>
      <c r="J83" s="79"/>
      <c r="K83" s="42"/>
      <c r="L83" s="43"/>
      <c r="M83" s="42"/>
      <c r="N83" s="80"/>
      <c r="O83" s="43"/>
      <c r="P83" s="12" t="str">
        <f>IF(COUNT(K83,M83)=2,ROUND(K83*M83,0),"-
-")</f>
        <v>-
-</v>
      </c>
      <c r="Q83" s="81" t="s">
        <v>163</v>
      </c>
      <c r="R83" s="82"/>
      <c r="S83" s="83"/>
      <c r="T83" s="81" t="s">
        <v>163</v>
      </c>
      <c r="U83" s="83"/>
      <c r="V83" s="13" t="s">
        <v>163</v>
      </c>
      <c r="W83" s="81" t="s">
        <v>163</v>
      </c>
      <c r="X83" s="83"/>
    </row>
    <row r="84" spans="1:24" ht="15.75" customHeight="1">
      <c r="A84" s="87" t="s">
        <v>4114</v>
      </c>
      <c r="B84" s="88"/>
      <c r="C84" s="89"/>
      <c r="D84" s="38" t="s">
        <v>2903</v>
      </c>
      <c r="E84" s="39"/>
      <c r="F84" s="39"/>
      <c r="G84" s="39"/>
      <c r="H84" s="40"/>
      <c r="I84" s="77" t="s">
        <v>65</v>
      </c>
      <c r="J84" s="79"/>
      <c r="K84" s="42"/>
      <c r="L84" s="43"/>
      <c r="M84" s="42"/>
      <c r="N84" s="80"/>
      <c r="O84" s="43"/>
      <c r="P84" s="12" t="str">
        <f>IF(COUNT(K84,M84)=2,ROUND(K84*M84,0),"-")</f>
        <v>-</v>
      </c>
      <c r="Q84" s="81" t="s">
        <v>306</v>
      </c>
      <c r="R84" s="82"/>
      <c r="S84" s="83"/>
      <c r="T84" s="81" t="s">
        <v>306</v>
      </c>
      <c r="U84" s="83"/>
      <c r="V84" s="13" t="s">
        <v>306</v>
      </c>
      <c r="W84" s="81" t="s">
        <v>306</v>
      </c>
      <c r="X84" s="83"/>
    </row>
    <row r="85" spans="1:24" ht="15.75" customHeight="1">
      <c r="A85" s="87" t="s">
        <v>4115</v>
      </c>
      <c r="B85" s="88"/>
      <c r="C85" s="89"/>
      <c r="D85" s="38" t="s">
        <v>2987</v>
      </c>
      <c r="E85" s="39"/>
      <c r="F85" s="39"/>
      <c r="G85" s="39"/>
      <c r="H85" s="40"/>
      <c r="I85" s="77" t="s">
        <v>65</v>
      </c>
      <c r="J85" s="79"/>
      <c r="K85" s="42"/>
      <c r="L85" s="43"/>
      <c r="M85" s="42"/>
      <c r="N85" s="80"/>
      <c r="O85" s="43"/>
      <c r="P85" s="12" t="str">
        <f>IF(COUNT(K85,M85)=2,ROUND(K85*M85,0),"-")</f>
        <v>-</v>
      </c>
      <c r="Q85" s="81" t="s">
        <v>306</v>
      </c>
      <c r="R85" s="82"/>
      <c r="S85" s="83"/>
      <c r="T85" s="81" t="s">
        <v>306</v>
      </c>
      <c r="U85" s="83"/>
      <c r="V85" s="13" t="s">
        <v>306</v>
      </c>
      <c r="W85" s="81" t="s">
        <v>306</v>
      </c>
      <c r="X85" s="83"/>
    </row>
    <row r="86" spans="1:24" ht="31.65" customHeight="1">
      <c r="A86" s="87" t="s">
        <v>4116</v>
      </c>
      <c r="B86" s="88"/>
      <c r="C86" s="89"/>
      <c r="D86" s="38" t="s">
        <v>4117</v>
      </c>
      <c r="E86" s="39"/>
      <c r="F86" s="39"/>
      <c r="G86" s="39"/>
      <c r="H86" s="40"/>
      <c r="I86" s="77" t="s">
        <v>65</v>
      </c>
      <c r="J86" s="79"/>
      <c r="K86" s="42"/>
      <c r="L86" s="43"/>
      <c r="M86" s="42"/>
      <c r="N86" s="80"/>
      <c r="O86" s="43"/>
      <c r="P86" s="12" t="str">
        <f>IF(COUNT(K86,M86)=2,ROUND(K86*M86,0),"-
-")</f>
        <v>-
-</v>
      </c>
      <c r="Q86" s="81" t="s">
        <v>163</v>
      </c>
      <c r="R86" s="82"/>
      <c r="S86" s="83"/>
      <c r="T86" s="81" t="s">
        <v>163</v>
      </c>
      <c r="U86" s="83"/>
      <c r="V86" s="13" t="s">
        <v>163</v>
      </c>
      <c r="W86" s="81" t="s">
        <v>163</v>
      </c>
      <c r="X86" s="83"/>
    </row>
    <row r="87" spans="1:24" ht="47.55" customHeight="1">
      <c r="A87" s="87" t="s">
        <v>4118</v>
      </c>
      <c r="B87" s="88"/>
      <c r="C87" s="89"/>
      <c r="D87" s="38" t="s">
        <v>4119</v>
      </c>
      <c r="E87" s="39"/>
      <c r="F87" s="39"/>
      <c r="G87" s="39"/>
      <c r="H87" s="40"/>
      <c r="I87" s="77" t="s">
        <v>65</v>
      </c>
      <c r="J87" s="79"/>
      <c r="K87" s="42"/>
      <c r="L87" s="43"/>
      <c r="M87" s="42"/>
      <c r="N87" s="80"/>
      <c r="O87" s="43"/>
      <c r="P87" s="12" t="str">
        <f>IF(COUNT(K87,M87)=2,ROUND(K87*M87,0),"-
-
-")</f>
        <v>-
-
-</v>
      </c>
      <c r="Q87" s="81" t="s">
        <v>87</v>
      </c>
      <c r="R87" s="82"/>
      <c r="S87" s="83"/>
      <c r="T87" s="81" t="s">
        <v>87</v>
      </c>
      <c r="U87" s="83"/>
      <c r="V87" s="13" t="s">
        <v>87</v>
      </c>
      <c r="W87" s="81" t="s">
        <v>87</v>
      </c>
      <c r="X87" s="83"/>
    </row>
    <row r="88" spans="1:24" ht="31.65" customHeight="1">
      <c r="A88" s="87" t="s">
        <v>4120</v>
      </c>
      <c r="B88" s="88"/>
      <c r="C88" s="89"/>
      <c r="D88" s="38" t="s">
        <v>4121</v>
      </c>
      <c r="E88" s="39"/>
      <c r="F88" s="39"/>
      <c r="G88" s="39"/>
      <c r="H88" s="40"/>
      <c r="I88" s="77" t="s">
        <v>65</v>
      </c>
      <c r="J88" s="79"/>
      <c r="K88" s="42"/>
      <c r="L88" s="43"/>
      <c r="M88" s="42"/>
      <c r="N88" s="80"/>
      <c r="O88" s="43"/>
      <c r="P88" s="12" t="str">
        <f>IF(COUNT(K88,M88)=2,ROUND(K88*M88,0),"-
-")</f>
        <v>-
-</v>
      </c>
      <c r="Q88" s="81" t="s">
        <v>163</v>
      </c>
      <c r="R88" s="82"/>
      <c r="S88" s="83"/>
      <c r="T88" s="81" t="s">
        <v>163</v>
      </c>
      <c r="U88" s="83"/>
      <c r="V88" s="13" t="s">
        <v>163</v>
      </c>
      <c r="W88" s="81" t="s">
        <v>163</v>
      </c>
      <c r="X88" s="83"/>
    </row>
    <row r="89" spans="1:24" ht="15.9" customHeight="1">
      <c r="A89" s="38" t="s">
        <v>4122</v>
      </c>
      <c r="B89" s="39"/>
      <c r="C89" s="40"/>
      <c r="D89" s="38" t="s">
        <v>4123</v>
      </c>
      <c r="E89" s="39"/>
      <c r="F89" s="39"/>
      <c r="G89" s="39"/>
      <c r="H89" s="40"/>
      <c r="I89" s="77" t="s">
        <v>65</v>
      </c>
      <c r="J89" s="79"/>
      <c r="K89" s="42"/>
      <c r="L89" s="43"/>
      <c r="M89" s="42"/>
      <c r="N89" s="80"/>
      <c r="O89" s="43"/>
      <c r="P89" s="12" t="str">
        <f>IF(COUNT(K89,M89)=2,ROUND(K89*M89,0),"-")</f>
        <v>-</v>
      </c>
      <c r="Q89" s="81" t="s">
        <v>306</v>
      </c>
      <c r="R89" s="82"/>
      <c r="S89" s="83"/>
      <c r="T89" s="81" t="s">
        <v>306</v>
      </c>
      <c r="U89" s="83"/>
      <c r="V89" s="13" t="s">
        <v>306</v>
      </c>
      <c r="W89" s="81" t="s">
        <v>306</v>
      </c>
      <c r="X89" s="83"/>
    </row>
    <row r="90" spans="1:24" ht="31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9.6" customHeight="1">
      <c r="A91" s="2"/>
      <c r="B91" s="2"/>
      <c r="C91" s="95" t="s">
        <v>42</v>
      </c>
      <c r="D91" s="95"/>
      <c r="E91" s="2"/>
      <c r="F91" s="2"/>
      <c r="G91" s="14" t="s">
        <v>43</v>
      </c>
      <c r="H91" s="2"/>
      <c r="I91" s="2"/>
      <c r="J91" s="14" t="s">
        <v>44</v>
      </c>
      <c r="K91" s="2"/>
      <c r="L91" s="95" t="s">
        <v>43</v>
      </c>
      <c r="M91" s="95"/>
      <c r="N91" s="95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35.700000000000003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8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1" customHeight="1">
      <c r="A94" s="93" t="s">
        <v>0</v>
      </c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</row>
    <row r="95" spans="1:24" ht="3.4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1" customHeight="1">
      <c r="A96" s="93" t="s">
        <v>4033</v>
      </c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</row>
    <row r="97" spans="1:24" ht="4.2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8.85" customHeight="1">
      <c r="A98" s="2"/>
      <c r="B98" s="94" t="s">
        <v>4034</v>
      </c>
      <c r="C98" s="94"/>
      <c r="D98" s="94"/>
      <c r="E98" s="9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5.4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4.3499999999999996" customHeight="1">
      <c r="A100" s="2"/>
      <c r="B100" s="94" t="s">
        <v>4035</v>
      </c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0.9" customHeight="1">
      <c r="A101" s="2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2"/>
      <c r="O101" s="2"/>
      <c r="P101" s="2"/>
      <c r="Q101" s="2"/>
      <c r="R101" s="94" t="s">
        <v>4036</v>
      </c>
      <c r="S101" s="2"/>
      <c r="T101" s="2"/>
      <c r="U101" s="2"/>
      <c r="V101" s="2"/>
      <c r="W101" s="2"/>
      <c r="X101" s="2"/>
    </row>
    <row r="102" spans="1:24" ht="3.6" customHeight="1">
      <c r="A102" s="2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2"/>
      <c r="O102" s="2"/>
      <c r="P102" s="2"/>
      <c r="Q102" s="2"/>
      <c r="R102" s="94"/>
      <c r="S102" s="2"/>
      <c r="T102" s="2"/>
      <c r="U102" s="95" t="s">
        <v>4124</v>
      </c>
      <c r="V102" s="95"/>
      <c r="W102" s="95"/>
      <c r="X102" s="2"/>
    </row>
    <row r="103" spans="1:24" ht="4.3499999999999996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94"/>
      <c r="S103" s="2"/>
      <c r="T103" s="2"/>
      <c r="U103" s="95"/>
      <c r="V103" s="95"/>
      <c r="W103" s="95"/>
      <c r="X103" s="2"/>
    </row>
    <row r="104" spans="1:24" ht="1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95"/>
      <c r="V104" s="95"/>
      <c r="W104" s="95"/>
      <c r="X104" s="2"/>
    </row>
    <row r="105" spans="1:24" ht="2.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4" customHeight="1">
      <c r="A106" s="77" t="s">
        <v>4038</v>
      </c>
      <c r="B106" s="78"/>
      <c r="C106" s="79"/>
      <c r="D106" s="77" t="s">
        <v>4039</v>
      </c>
      <c r="E106" s="78"/>
      <c r="F106" s="78"/>
      <c r="G106" s="78"/>
      <c r="H106" s="79"/>
      <c r="I106" s="77" t="s">
        <v>49</v>
      </c>
      <c r="J106" s="79"/>
      <c r="K106" s="77" t="s">
        <v>4040</v>
      </c>
      <c r="L106" s="79"/>
      <c r="M106" s="77" t="s">
        <v>51</v>
      </c>
      <c r="N106" s="78"/>
      <c r="O106" s="79"/>
      <c r="P106" s="11" t="s">
        <v>52</v>
      </c>
      <c r="Q106" s="77" t="s">
        <v>4041</v>
      </c>
      <c r="R106" s="78"/>
      <c r="S106" s="79"/>
      <c r="T106" s="77" t="s">
        <v>4042</v>
      </c>
      <c r="U106" s="79"/>
      <c r="V106" s="11" t="s">
        <v>4043</v>
      </c>
      <c r="W106" s="77" t="s">
        <v>4044</v>
      </c>
      <c r="X106" s="79"/>
    </row>
    <row r="107" spans="1:24" ht="31.5" customHeight="1">
      <c r="A107" s="38"/>
      <c r="B107" s="39"/>
      <c r="C107" s="40"/>
      <c r="D107" s="38" t="s">
        <v>4125</v>
      </c>
      <c r="E107" s="39"/>
      <c r="F107" s="39"/>
      <c r="G107" s="39"/>
      <c r="H107" s="40"/>
      <c r="I107" s="77"/>
      <c r="J107" s="79"/>
      <c r="K107" s="42"/>
      <c r="L107" s="43"/>
      <c r="M107" s="42"/>
      <c r="N107" s="80"/>
      <c r="O107" s="43"/>
      <c r="P107" s="13" t="s">
        <v>163</v>
      </c>
      <c r="Q107" s="81" t="s">
        <v>163</v>
      </c>
      <c r="R107" s="82"/>
      <c r="S107" s="83"/>
      <c r="T107" s="81" t="s">
        <v>163</v>
      </c>
      <c r="U107" s="83"/>
      <c r="V107" s="13" t="s">
        <v>163</v>
      </c>
      <c r="W107" s="81" t="s">
        <v>163</v>
      </c>
      <c r="X107" s="83"/>
    </row>
    <row r="108" spans="1:24" ht="79.2" customHeight="1">
      <c r="A108" s="87" t="s">
        <v>4126</v>
      </c>
      <c r="B108" s="88"/>
      <c r="C108" s="89"/>
      <c r="D108" s="38" t="s">
        <v>4127</v>
      </c>
      <c r="E108" s="39"/>
      <c r="F108" s="39"/>
      <c r="G108" s="39"/>
      <c r="H108" s="40"/>
      <c r="I108" s="77" t="s">
        <v>65</v>
      </c>
      <c r="J108" s="79"/>
      <c r="K108" s="42"/>
      <c r="L108" s="43"/>
      <c r="M108" s="42"/>
      <c r="N108" s="80"/>
      <c r="O108" s="43"/>
      <c r="P108" s="12" t="str">
        <f>IF(COUNT(K108,M108)=2,ROUND(K108*M108,0),"-
-
-
-
-")</f>
        <v>-
-
-
-
-</v>
      </c>
      <c r="Q108" s="81" t="s">
        <v>4128</v>
      </c>
      <c r="R108" s="82"/>
      <c r="S108" s="83"/>
      <c r="T108" s="81" t="s">
        <v>4128</v>
      </c>
      <c r="U108" s="83"/>
      <c r="V108" s="13" t="s">
        <v>4128</v>
      </c>
      <c r="W108" s="81" t="s">
        <v>4128</v>
      </c>
      <c r="X108" s="83"/>
    </row>
    <row r="109" spans="1:24" ht="94.95" customHeight="1">
      <c r="A109" s="84" t="s">
        <v>4129</v>
      </c>
      <c r="B109" s="85"/>
      <c r="C109" s="86"/>
      <c r="D109" s="38" t="s">
        <v>4130</v>
      </c>
      <c r="E109" s="39"/>
      <c r="F109" s="39"/>
      <c r="G109" s="39"/>
      <c r="H109" s="40"/>
      <c r="I109" s="77" t="s">
        <v>65</v>
      </c>
      <c r="J109" s="79"/>
      <c r="K109" s="42"/>
      <c r="L109" s="43"/>
      <c r="M109" s="42"/>
      <c r="N109" s="80"/>
      <c r="O109" s="43"/>
      <c r="P109" s="12" t="str">
        <f>IF(COUNT(K109,M109)=2,ROUND(K109*M109,0),"-
-
-
-
-
-")</f>
        <v>-
-
-
-
-
-</v>
      </c>
      <c r="Q109" s="81" t="s">
        <v>4131</v>
      </c>
      <c r="R109" s="82"/>
      <c r="S109" s="83"/>
      <c r="T109" s="81" t="s">
        <v>4131</v>
      </c>
      <c r="U109" s="83"/>
      <c r="V109" s="13" t="s">
        <v>4131</v>
      </c>
      <c r="W109" s="81" t="s">
        <v>4131</v>
      </c>
      <c r="X109" s="83"/>
    </row>
    <row r="110" spans="1:24" ht="15.75" customHeight="1">
      <c r="A110" s="84" t="s">
        <v>4132</v>
      </c>
      <c r="B110" s="85"/>
      <c r="C110" s="86"/>
      <c r="D110" s="38" t="s">
        <v>689</v>
      </c>
      <c r="E110" s="39"/>
      <c r="F110" s="39"/>
      <c r="G110" s="39"/>
      <c r="H110" s="40"/>
      <c r="I110" s="77" t="s">
        <v>65</v>
      </c>
      <c r="J110" s="79"/>
      <c r="K110" s="42"/>
      <c r="L110" s="43"/>
      <c r="M110" s="42"/>
      <c r="N110" s="80"/>
      <c r="O110" s="43"/>
      <c r="P110" s="12" t="str">
        <f>IF(COUNT(K110,M110)=2,ROUND(K110*M110,0),"-")</f>
        <v>-</v>
      </c>
      <c r="Q110" s="81" t="s">
        <v>306</v>
      </c>
      <c r="R110" s="82"/>
      <c r="S110" s="83"/>
      <c r="T110" s="81" t="s">
        <v>306</v>
      </c>
      <c r="U110" s="83"/>
      <c r="V110" s="13" t="s">
        <v>306</v>
      </c>
      <c r="W110" s="81" t="s">
        <v>306</v>
      </c>
      <c r="X110" s="83"/>
    </row>
    <row r="111" spans="1:24" ht="15.75" customHeight="1">
      <c r="A111" s="84" t="s">
        <v>4133</v>
      </c>
      <c r="B111" s="85"/>
      <c r="C111" s="86"/>
      <c r="D111" s="38" t="s">
        <v>692</v>
      </c>
      <c r="E111" s="39"/>
      <c r="F111" s="39"/>
      <c r="G111" s="39"/>
      <c r="H111" s="40"/>
      <c r="I111" s="77" t="s">
        <v>65</v>
      </c>
      <c r="J111" s="79"/>
      <c r="K111" s="42"/>
      <c r="L111" s="43"/>
      <c r="M111" s="42"/>
      <c r="N111" s="80"/>
      <c r="O111" s="43"/>
      <c r="P111" s="12" t="str">
        <f>IF(COUNT(K111,M111)=2,ROUND(K111*M111,0),"-")</f>
        <v>-</v>
      </c>
      <c r="Q111" s="81" t="s">
        <v>306</v>
      </c>
      <c r="R111" s="82"/>
      <c r="S111" s="83"/>
      <c r="T111" s="81" t="s">
        <v>306</v>
      </c>
      <c r="U111" s="83"/>
      <c r="V111" s="13" t="s">
        <v>306</v>
      </c>
      <c r="W111" s="81" t="s">
        <v>306</v>
      </c>
      <c r="X111" s="83"/>
    </row>
    <row r="112" spans="1:24" ht="31.65" customHeight="1">
      <c r="A112" s="84" t="s">
        <v>4134</v>
      </c>
      <c r="B112" s="85"/>
      <c r="C112" s="86"/>
      <c r="D112" s="38" t="s">
        <v>4135</v>
      </c>
      <c r="E112" s="39"/>
      <c r="F112" s="39"/>
      <c r="G112" s="39"/>
      <c r="H112" s="40"/>
      <c r="I112" s="77" t="s">
        <v>65</v>
      </c>
      <c r="J112" s="79"/>
      <c r="K112" s="42"/>
      <c r="L112" s="43"/>
      <c r="M112" s="42"/>
      <c r="N112" s="80"/>
      <c r="O112" s="43"/>
      <c r="P112" s="12" t="str">
        <f>IF(COUNT(K112,M112)=2,ROUND(K112*M112,0),"-
-")</f>
        <v>-
-</v>
      </c>
      <c r="Q112" s="81" t="s">
        <v>163</v>
      </c>
      <c r="R112" s="82"/>
      <c r="S112" s="83"/>
      <c r="T112" s="81" t="s">
        <v>163</v>
      </c>
      <c r="U112" s="83"/>
      <c r="V112" s="13" t="s">
        <v>163</v>
      </c>
      <c r="W112" s="81" t="s">
        <v>163</v>
      </c>
      <c r="X112" s="83"/>
    </row>
    <row r="113" spans="1:24" ht="15.75" customHeight="1">
      <c r="A113" s="84" t="s">
        <v>4136</v>
      </c>
      <c r="B113" s="85"/>
      <c r="C113" s="86"/>
      <c r="D113" s="38" t="s">
        <v>698</v>
      </c>
      <c r="E113" s="39"/>
      <c r="F113" s="39"/>
      <c r="G113" s="39"/>
      <c r="H113" s="40"/>
      <c r="I113" s="77" t="s">
        <v>65</v>
      </c>
      <c r="J113" s="79"/>
      <c r="K113" s="42"/>
      <c r="L113" s="43"/>
      <c r="M113" s="42"/>
      <c r="N113" s="80"/>
      <c r="O113" s="43"/>
      <c r="P113" s="12" t="str">
        <f>IF(COUNT(K113,M113)=2,ROUND(K113*M113,0),"-")</f>
        <v>-</v>
      </c>
      <c r="Q113" s="81" t="s">
        <v>306</v>
      </c>
      <c r="R113" s="82"/>
      <c r="S113" s="83"/>
      <c r="T113" s="81" t="s">
        <v>306</v>
      </c>
      <c r="U113" s="83"/>
      <c r="V113" s="13" t="s">
        <v>306</v>
      </c>
      <c r="W113" s="81" t="s">
        <v>306</v>
      </c>
      <c r="X113" s="83"/>
    </row>
    <row r="114" spans="1:24" ht="15.75" customHeight="1">
      <c r="A114" s="84" t="s">
        <v>4137</v>
      </c>
      <c r="B114" s="85"/>
      <c r="C114" s="86"/>
      <c r="D114" s="38" t="s">
        <v>701</v>
      </c>
      <c r="E114" s="39"/>
      <c r="F114" s="39"/>
      <c r="G114" s="39"/>
      <c r="H114" s="40"/>
      <c r="I114" s="77" t="s">
        <v>65</v>
      </c>
      <c r="J114" s="79"/>
      <c r="K114" s="42"/>
      <c r="L114" s="43"/>
      <c r="M114" s="42"/>
      <c r="N114" s="80"/>
      <c r="O114" s="43"/>
      <c r="P114" s="12" t="str">
        <f>IF(COUNT(K114,M114)=2,ROUND(K114*M114,0),"-")</f>
        <v>-</v>
      </c>
      <c r="Q114" s="81" t="s">
        <v>306</v>
      </c>
      <c r="R114" s="82"/>
      <c r="S114" s="83"/>
      <c r="T114" s="81" t="s">
        <v>306</v>
      </c>
      <c r="U114" s="83"/>
      <c r="V114" s="13" t="s">
        <v>306</v>
      </c>
      <c r="W114" s="81" t="s">
        <v>306</v>
      </c>
      <c r="X114" s="83"/>
    </row>
    <row r="115" spans="1:24" ht="15.75" customHeight="1">
      <c r="A115" s="84" t="s">
        <v>4138</v>
      </c>
      <c r="B115" s="85"/>
      <c r="C115" s="86"/>
      <c r="D115" s="38" t="s">
        <v>704</v>
      </c>
      <c r="E115" s="39"/>
      <c r="F115" s="39"/>
      <c r="G115" s="39"/>
      <c r="H115" s="40"/>
      <c r="I115" s="77" t="s">
        <v>65</v>
      </c>
      <c r="J115" s="79"/>
      <c r="K115" s="42"/>
      <c r="L115" s="43"/>
      <c r="M115" s="42"/>
      <c r="N115" s="80"/>
      <c r="O115" s="43"/>
      <c r="P115" s="12" t="str">
        <f>IF(COUNT(K115,M115)=2,ROUND(K115*M115,0),"-")</f>
        <v>-</v>
      </c>
      <c r="Q115" s="81" t="s">
        <v>306</v>
      </c>
      <c r="R115" s="82"/>
      <c r="S115" s="83"/>
      <c r="T115" s="81" t="s">
        <v>306</v>
      </c>
      <c r="U115" s="83"/>
      <c r="V115" s="13" t="s">
        <v>306</v>
      </c>
      <c r="W115" s="81" t="s">
        <v>306</v>
      </c>
      <c r="X115" s="83"/>
    </row>
    <row r="116" spans="1:24" ht="15.75" customHeight="1">
      <c r="A116" s="84" t="s">
        <v>4139</v>
      </c>
      <c r="B116" s="85"/>
      <c r="C116" s="86"/>
      <c r="D116" s="38" t="s">
        <v>707</v>
      </c>
      <c r="E116" s="39"/>
      <c r="F116" s="39"/>
      <c r="G116" s="39"/>
      <c r="H116" s="40"/>
      <c r="I116" s="77" t="s">
        <v>65</v>
      </c>
      <c r="J116" s="79"/>
      <c r="K116" s="42"/>
      <c r="L116" s="43"/>
      <c r="M116" s="42"/>
      <c r="N116" s="80"/>
      <c r="O116" s="43"/>
      <c r="P116" s="12" t="str">
        <f>IF(COUNT(K116,M116)=2,ROUND(K116*M116,0),"-")</f>
        <v>-</v>
      </c>
      <c r="Q116" s="81" t="s">
        <v>306</v>
      </c>
      <c r="R116" s="82"/>
      <c r="S116" s="83"/>
      <c r="T116" s="81" t="s">
        <v>306</v>
      </c>
      <c r="U116" s="83"/>
      <c r="V116" s="13" t="s">
        <v>306</v>
      </c>
      <c r="W116" s="81" t="s">
        <v>306</v>
      </c>
      <c r="X116" s="83"/>
    </row>
    <row r="117" spans="1:24" ht="47.55" customHeight="1">
      <c r="A117" s="84" t="s">
        <v>4140</v>
      </c>
      <c r="B117" s="85"/>
      <c r="C117" s="86"/>
      <c r="D117" s="38" t="s">
        <v>4141</v>
      </c>
      <c r="E117" s="39"/>
      <c r="F117" s="39"/>
      <c r="G117" s="39"/>
      <c r="H117" s="40"/>
      <c r="I117" s="77" t="s">
        <v>65</v>
      </c>
      <c r="J117" s="79"/>
      <c r="K117" s="42"/>
      <c r="L117" s="43"/>
      <c r="M117" s="42"/>
      <c r="N117" s="80"/>
      <c r="O117" s="43"/>
      <c r="P117" s="12" t="str">
        <f>IF(COUNT(K117,M117)=2,ROUND(K117*M117,0),"-
-
-")</f>
        <v>-
-
-</v>
      </c>
      <c r="Q117" s="81" t="s">
        <v>87</v>
      </c>
      <c r="R117" s="82"/>
      <c r="S117" s="83"/>
      <c r="T117" s="81" t="s">
        <v>87</v>
      </c>
      <c r="U117" s="83"/>
      <c r="V117" s="13" t="s">
        <v>87</v>
      </c>
      <c r="W117" s="81" t="s">
        <v>87</v>
      </c>
      <c r="X117" s="83"/>
    </row>
    <row r="118" spans="1:24" ht="47.55" customHeight="1">
      <c r="A118" s="84" t="s">
        <v>4142</v>
      </c>
      <c r="B118" s="85"/>
      <c r="C118" s="86"/>
      <c r="D118" s="38" t="s">
        <v>4143</v>
      </c>
      <c r="E118" s="39"/>
      <c r="F118" s="39"/>
      <c r="G118" s="39"/>
      <c r="H118" s="40"/>
      <c r="I118" s="77" t="s">
        <v>609</v>
      </c>
      <c r="J118" s="79"/>
      <c r="K118" s="42"/>
      <c r="L118" s="43"/>
      <c r="M118" s="42"/>
      <c r="N118" s="80"/>
      <c r="O118" s="43"/>
      <c r="P118" s="12" t="str">
        <f>IF(COUNT(K118,M118)=2,ROUND(K118*M118,0),"-
-
-")</f>
        <v>-
-
-</v>
      </c>
      <c r="Q118" s="81" t="s">
        <v>87</v>
      </c>
      <c r="R118" s="82"/>
      <c r="S118" s="83"/>
      <c r="T118" s="81" t="s">
        <v>87</v>
      </c>
      <c r="U118" s="83"/>
      <c r="V118" s="13" t="s">
        <v>87</v>
      </c>
      <c r="W118" s="81" t="s">
        <v>87</v>
      </c>
      <c r="X118" s="83"/>
    </row>
    <row r="119" spans="1:24" ht="31.65" customHeight="1">
      <c r="A119" s="87" t="s">
        <v>4144</v>
      </c>
      <c r="B119" s="88"/>
      <c r="C119" s="89"/>
      <c r="D119" s="38" t="s">
        <v>4135</v>
      </c>
      <c r="E119" s="39"/>
      <c r="F119" s="39"/>
      <c r="G119" s="39"/>
      <c r="H119" s="40"/>
      <c r="I119" s="77" t="s">
        <v>65</v>
      </c>
      <c r="J119" s="79"/>
      <c r="K119" s="42"/>
      <c r="L119" s="43"/>
      <c r="M119" s="42"/>
      <c r="N119" s="80"/>
      <c r="O119" s="43"/>
      <c r="P119" s="12" t="str">
        <f>IF(COUNT(K119,M119)=2,ROUND(K119*M119,0),"-
-")</f>
        <v>-
-</v>
      </c>
      <c r="Q119" s="81" t="s">
        <v>163</v>
      </c>
      <c r="R119" s="82"/>
      <c r="S119" s="83"/>
      <c r="T119" s="81" t="s">
        <v>163</v>
      </c>
      <c r="U119" s="83"/>
      <c r="V119" s="13" t="s">
        <v>163</v>
      </c>
      <c r="W119" s="81" t="s">
        <v>163</v>
      </c>
      <c r="X119" s="83"/>
    </row>
    <row r="120" spans="1:24" ht="15.75" customHeight="1">
      <c r="A120" s="87" t="s">
        <v>4145</v>
      </c>
      <c r="B120" s="88"/>
      <c r="C120" s="89"/>
      <c r="D120" s="38" t="s">
        <v>1245</v>
      </c>
      <c r="E120" s="39"/>
      <c r="F120" s="39"/>
      <c r="G120" s="39"/>
      <c r="H120" s="40"/>
      <c r="I120" s="77" t="s">
        <v>65</v>
      </c>
      <c r="J120" s="79"/>
      <c r="K120" s="42"/>
      <c r="L120" s="43"/>
      <c r="M120" s="42"/>
      <c r="N120" s="80"/>
      <c r="O120" s="43"/>
      <c r="P120" s="12" t="str">
        <f>IF(COUNT(K120,M120)=2,ROUND(K120*M120,0),"-")</f>
        <v>-</v>
      </c>
      <c r="Q120" s="81" t="s">
        <v>306</v>
      </c>
      <c r="R120" s="82"/>
      <c r="S120" s="83"/>
      <c r="T120" s="81" t="s">
        <v>306</v>
      </c>
      <c r="U120" s="83"/>
      <c r="V120" s="13" t="s">
        <v>306</v>
      </c>
      <c r="W120" s="81" t="s">
        <v>306</v>
      </c>
      <c r="X120" s="83"/>
    </row>
    <row r="121" spans="1:24" ht="15.75" customHeight="1">
      <c r="A121" s="87" t="s">
        <v>4146</v>
      </c>
      <c r="B121" s="88"/>
      <c r="C121" s="89"/>
      <c r="D121" s="38" t="s">
        <v>689</v>
      </c>
      <c r="E121" s="39"/>
      <c r="F121" s="39"/>
      <c r="G121" s="39"/>
      <c r="H121" s="40"/>
      <c r="I121" s="77" t="s">
        <v>65</v>
      </c>
      <c r="J121" s="79"/>
      <c r="K121" s="42"/>
      <c r="L121" s="43"/>
      <c r="M121" s="42"/>
      <c r="N121" s="80"/>
      <c r="O121" s="43"/>
      <c r="P121" s="12" t="str">
        <f>IF(COUNT(K121,M121)=2,ROUND(K121*M121,0),"-")</f>
        <v>-</v>
      </c>
      <c r="Q121" s="81" t="s">
        <v>306</v>
      </c>
      <c r="R121" s="82"/>
      <c r="S121" s="83"/>
      <c r="T121" s="81" t="s">
        <v>306</v>
      </c>
      <c r="U121" s="83"/>
      <c r="V121" s="13" t="s">
        <v>306</v>
      </c>
      <c r="W121" s="81" t="s">
        <v>306</v>
      </c>
      <c r="X121" s="83"/>
    </row>
    <row r="122" spans="1:24" ht="15.75" customHeight="1">
      <c r="A122" s="87" t="s">
        <v>4147</v>
      </c>
      <c r="B122" s="88"/>
      <c r="C122" s="89"/>
      <c r="D122" s="38" t="s">
        <v>692</v>
      </c>
      <c r="E122" s="39"/>
      <c r="F122" s="39"/>
      <c r="G122" s="39"/>
      <c r="H122" s="40"/>
      <c r="I122" s="77" t="s">
        <v>65</v>
      </c>
      <c r="J122" s="79"/>
      <c r="K122" s="42"/>
      <c r="L122" s="43"/>
      <c r="M122" s="42"/>
      <c r="N122" s="80"/>
      <c r="O122" s="43"/>
      <c r="P122" s="12" t="str">
        <f>IF(COUNT(K122,M122)=2,ROUND(K122*M122,0),"-")</f>
        <v>-</v>
      </c>
      <c r="Q122" s="81" t="s">
        <v>306</v>
      </c>
      <c r="R122" s="82"/>
      <c r="S122" s="83"/>
      <c r="T122" s="81" t="s">
        <v>306</v>
      </c>
      <c r="U122" s="83"/>
      <c r="V122" s="13" t="s">
        <v>306</v>
      </c>
      <c r="W122" s="81" t="s">
        <v>306</v>
      </c>
      <c r="X122" s="83"/>
    </row>
    <row r="123" spans="1:24" ht="15.75" customHeight="1">
      <c r="A123" s="87" t="s">
        <v>4148</v>
      </c>
      <c r="B123" s="88"/>
      <c r="C123" s="89"/>
      <c r="D123" s="38" t="s">
        <v>1257</v>
      </c>
      <c r="E123" s="39"/>
      <c r="F123" s="39"/>
      <c r="G123" s="39"/>
      <c r="H123" s="40"/>
      <c r="I123" s="77" t="s">
        <v>65</v>
      </c>
      <c r="J123" s="79"/>
      <c r="K123" s="42"/>
      <c r="L123" s="43"/>
      <c r="M123" s="42"/>
      <c r="N123" s="80"/>
      <c r="O123" s="43"/>
      <c r="P123" s="12" t="str">
        <f>IF(COUNT(K123,M123)=2,ROUND(K123*M123,0),"-")</f>
        <v>-</v>
      </c>
      <c r="Q123" s="81" t="s">
        <v>306</v>
      </c>
      <c r="R123" s="82"/>
      <c r="S123" s="83"/>
      <c r="T123" s="81" t="s">
        <v>306</v>
      </c>
      <c r="U123" s="83"/>
      <c r="V123" s="13" t="s">
        <v>306</v>
      </c>
      <c r="W123" s="81" t="s">
        <v>306</v>
      </c>
      <c r="X123" s="83"/>
    </row>
    <row r="124" spans="1:24" ht="15.75" customHeight="1">
      <c r="A124" s="87" t="s">
        <v>4149</v>
      </c>
      <c r="B124" s="88"/>
      <c r="C124" s="89"/>
      <c r="D124" s="38" t="s">
        <v>704</v>
      </c>
      <c r="E124" s="39"/>
      <c r="F124" s="39"/>
      <c r="G124" s="39"/>
      <c r="H124" s="40"/>
      <c r="I124" s="77" t="s">
        <v>65</v>
      </c>
      <c r="J124" s="79"/>
      <c r="K124" s="42"/>
      <c r="L124" s="43"/>
      <c r="M124" s="42"/>
      <c r="N124" s="80"/>
      <c r="O124" s="43"/>
      <c r="P124" s="12" t="str">
        <f>IF(COUNT(K124,M124)=2,ROUND(K124*M124,0),"-")</f>
        <v>-</v>
      </c>
      <c r="Q124" s="81" t="s">
        <v>306</v>
      </c>
      <c r="R124" s="82"/>
      <c r="S124" s="83"/>
      <c r="T124" s="81" t="s">
        <v>306</v>
      </c>
      <c r="U124" s="83"/>
      <c r="V124" s="13" t="s">
        <v>306</v>
      </c>
      <c r="W124" s="81" t="s">
        <v>306</v>
      </c>
      <c r="X124" s="83"/>
    </row>
    <row r="125" spans="1:24" ht="31.65" customHeight="1">
      <c r="A125" s="87" t="s">
        <v>4150</v>
      </c>
      <c r="B125" s="88"/>
      <c r="C125" s="89"/>
      <c r="D125" s="38" t="s">
        <v>4151</v>
      </c>
      <c r="E125" s="39"/>
      <c r="F125" s="39"/>
      <c r="G125" s="39"/>
      <c r="H125" s="40"/>
      <c r="I125" s="77" t="s">
        <v>65</v>
      </c>
      <c r="J125" s="79"/>
      <c r="K125" s="42"/>
      <c r="L125" s="43"/>
      <c r="M125" s="42"/>
      <c r="N125" s="80"/>
      <c r="O125" s="43"/>
      <c r="P125" s="12" t="str">
        <f>IF(COUNT(K125,M125)=2,ROUND(K125*M125,0),"-
-")</f>
        <v>-
-</v>
      </c>
      <c r="Q125" s="81" t="s">
        <v>163</v>
      </c>
      <c r="R125" s="82"/>
      <c r="S125" s="83"/>
      <c r="T125" s="81" t="s">
        <v>163</v>
      </c>
      <c r="U125" s="83"/>
      <c r="V125" s="13" t="s">
        <v>163</v>
      </c>
      <c r="W125" s="81" t="s">
        <v>163</v>
      </c>
      <c r="X125" s="83"/>
    </row>
    <row r="126" spans="1:24" ht="31.65" customHeight="1">
      <c r="A126" s="87" t="s">
        <v>4152</v>
      </c>
      <c r="B126" s="88"/>
      <c r="C126" s="89"/>
      <c r="D126" s="38" t="s">
        <v>4153</v>
      </c>
      <c r="E126" s="39"/>
      <c r="F126" s="39"/>
      <c r="G126" s="39"/>
      <c r="H126" s="40"/>
      <c r="I126" s="77" t="s">
        <v>65</v>
      </c>
      <c r="J126" s="79"/>
      <c r="K126" s="42"/>
      <c r="L126" s="43"/>
      <c r="M126" s="42"/>
      <c r="N126" s="80"/>
      <c r="O126" s="43"/>
      <c r="P126" s="12" t="str">
        <f>IF(COUNT(K126,M126)=2,ROUND(K126*M126,0),"-
-")</f>
        <v>-
-</v>
      </c>
      <c r="Q126" s="81" t="s">
        <v>163</v>
      </c>
      <c r="R126" s="82"/>
      <c r="S126" s="83"/>
      <c r="T126" s="81" t="s">
        <v>163</v>
      </c>
      <c r="U126" s="83"/>
      <c r="V126" s="13" t="s">
        <v>163</v>
      </c>
      <c r="W126" s="81" t="s">
        <v>163</v>
      </c>
      <c r="X126" s="83"/>
    </row>
    <row r="127" spans="1:24" ht="31.65" customHeight="1">
      <c r="A127" s="87" t="s">
        <v>4154</v>
      </c>
      <c r="B127" s="88"/>
      <c r="C127" s="89"/>
      <c r="D127" s="38" t="s">
        <v>4155</v>
      </c>
      <c r="E127" s="39"/>
      <c r="F127" s="39"/>
      <c r="G127" s="39"/>
      <c r="H127" s="40"/>
      <c r="I127" s="77" t="s">
        <v>65</v>
      </c>
      <c r="J127" s="79"/>
      <c r="K127" s="42"/>
      <c r="L127" s="43"/>
      <c r="M127" s="42"/>
      <c r="N127" s="80"/>
      <c r="O127" s="43"/>
      <c r="P127" s="12" t="str">
        <f>IF(COUNT(K127,M127)=2,ROUND(K127*M127,0),"-
-")</f>
        <v>-
-</v>
      </c>
      <c r="Q127" s="81" t="s">
        <v>163</v>
      </c>
      <c r="R127" s="82"/>
      <c r="S127" s="83"/>
      <c r="T127" s="81" t="s">
        <v>163</v>
      </c>
      <c r="U127" s="83"/>
      <c r="V127" s="13" t="s">
        <v>163</v>
      </c>
      <c r="W127" s="81" t="s">
        <v>163</v>
      </c>
      <c r="X127" s="83"/>
    </row>
    <row r="128" spans="1:24" ht="31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9.6" customHeight="1">
      <c r="A129" s="2"/>
      <c r="B129" s="2"/>
      <c r="C129" s="95" t="s">
        <v>42</v>
      </c>
      <c r="D129" s="95"/>
      <c r="E129" s="2"/>
      <c r="F129" s="2"/>
      <c r="G129" s="14" t="s">
        <v>43</v>
      </c>
      <c r="H129" s="2"/>
      <c r="I129" s="2"/>
      <c r="J129" s="14" t="s">
        <v>44</v>
      </c>
      <c r="K129" s="2"/>
      <c r="L129" s="95" t="s">
        <v>43</v>
      </c>
      <c r="M129" s="95"/>
      <c r="N129" s="95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35.700000000000003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8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1" customHeight="1">
      <c r="A132" s="93" t="s">
        <v>0</v>
      </c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</row>
    <row r="133" spans="1:24" ht="3.4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1" customHeight="1">
      <c r="A134" s="93" t="s">
        <v>4033</v>
      </c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</row>
    <row r="135" spans="1:24" ht="4.2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8.85" customHeight="1">
      <c r="A136" s="2"/>
      <c r="B136" s="94" t="s">
        <v>4034</v>
      </c>
      <c r="C136" s="94"/>
      <c r="D136" s="94"/>
      <c r="E136" s="9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5.4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4.3499999999999996" customHeight="1">
      <c r="A138" s="2"/>
      <c r="B138" s="94" t="s">
        <v>4035</v>
      </c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0.9" customHeight="1">
      <c r="A139" s="2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2"/>
      <c r="O139" s="2"/>
      <c r="P139" s="2"/>
      <c r="Q139" s="2"/>
      <c r="R139" s="94" t="s">
        <v>4036</v>
      </c>
      <c r="S139" s="2"/>
      <c r="T139" s="2"/>
      <c r="U139" s="2"/>
      <c r="V139" s="2"/>
      <c r="W139" s="2"/>
      <c r="X139" s="2"/>
    </row>
    <row r="140" spans="1:24" ht="3.6" customHeight="1">
      <c r="A140" s="2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2"/>
      <c r="O140" s="2"/>
      <c r="P140" s="2"/>
      <c r="Q140" s="2"/>
      <c r="R140" s="94"/>
      <c r="S140" s="2"/>
      <c r="T140" s="2"/>
      <c r="U140" s="95" t="s">
        <v>4156</v>
      </c>
      <c r="V140" s="95"/>
      <c r="W140" s="95"/>
      <c r="X140" s="2"/>
    </row>
    <row r="141" spans="1:24" ht="4.3499999999999996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94"/>
      <c r="S141" s="2"/>
      <c r="T141" s="2"/>
      <c r="U141" s="95"/>
      <c r="V141" s="95"/>
      <c r="W141" s="95"/>
      <c r="X141" s="2"/>
    </row>
    <row r="142" spans="1:24" ht="1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95"/>
      <c r="V142" s="95"/>
      <c r="W142" s="95"/>
      <c r="X142" s="2"/>
    </row>
    <row r="143" spans="1:24" ht="2.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4" customHeight="1">
      <c r="A144" s="77" t="s">
        <v>4038</v>
      </c>
      <c r="B144" s="78"/>
      <c r="C144" s="79"/>
      <c r="D144" s="77" t="s">
        <v>4039</v>
      </c>
      <c r="E144" s="78"/>
      <c r="F144" s="78"/>
      <c r="G144" s="78"/>
      <c r="H144" s="79"/>
      <c r="I144" s="77" t="s">
        <v>49</v>
      </c>
      <c r="J144" s="79"/>
      <c r="K144" s="77" t="s">
        <v>4040</v>
      </c>
      <c r="L144" s="79"/>
      <c r="M144" s="77" t="s">
        <v>51</v>
      </c>
      <c r="N144" s="78"/>
      <c r="O144" s="79"/>
      <c r="P144" s="11" t="s">
        <v>52</v>
      </c>
      <c r="Q144" s="77" t="s">
        <v>4041</v>
      </c>
      <c r="R144" s="78"/>
      <c r="S144" s="79"/>
      <c r="T144" s="77" t="s">
        <v>4042</v>
      </c>
      <c r="U144" s="79"/>
      <c r="V144" s="11" t="s">
        <v>4043</v>
      </c>
      <c r="W144" s="77" t="s">
        <v>4044</v>
      </c>
      <c r="X144" s="79"/>
    </row>
    <row r="145" spans="1:24" ht="15.6" customHeight="1">
      <c r="A145" s="38"/>
      <c r="B145" s="39"/>
      <c r="C145" s="40"/>
      <c r="D145" s="38" t="s">
        <v>4157</v>
      </c>
      <c r="E145" s="39"/>
      <c r="F145" s="39"/>
      <c r="G145" s="39"/>
      <c r="H145" s="40"/>
      <c r="I145" s="77"/>
      <c r="J145" s="79"/>
      <c r="K145" s="42"/>
      <c r="L145" s="43"/>
      <c r="M145" s="42"/>
      <c r="N145" s="80"/>
      <c r="O145" s="43"/>
      <c r="P145" s="13" t="s">
        <v>306</v>
      </c>
      <c r="Q145" s="81" t="s">
        <v>306</v>
      </c>
      <c r="R145" s="82"/>
      <c r="S145" s="83"/>
      <c r="T145" s="81" t="s">
        <v>306</v>
      </c>
      <c r="U145" s="83"/>
      <c r="V145" s="13" t="s">
        <v>306</v>
      </c>
      <c r="W145" s="81" t="s">
        <v>306</v>
      </c>
      <c r="X145" s="83"/>
    </row>
    <row r="146" spans="1:24" ht="15.75" customHeight="1">
      <c r="A146" s="87" t="s">
        <v>4158</v>
      </c>
      <c r="B146" s="88"/>
      <c r="C146" s="89"/>
      <c r="D146" s="38" t="s">
        <v>707</v>
      </c>
      <c r="E146" s="39"/>
      <c r="F146" s="39"/>
      <c r="G146" s="39"/>
      <c r="H146" s="40"/>
      <c r="I146" s="77" t="s">
        <v>65</v>
      </c>
      <c r="J146" s="79"/>
      <c r="K146" s="42"/>
      <c r="L146" s="43"/>
      <c r="M146" s="42"/>
      <c r="N146" s="80"/>
      <c r="O146" s="43"/>
      <c r="P146" s="12" t="str">
        <f>IF(COUNT(K146,M146)=2,ROUND(K146*M146,0),"-")</f>
        <v>-</v>
      </c>
      <c r="Q146" s="81" t="s">
        <v>306</v>
      </c>
      <c r="R146" s="82"/>
      <c r="S146" s="83"/>
      <c r="T146" s="81" t="s">
        <v>306</v>
      </c>
      <c r="U146" s="83"/>
      <c r="V146" s="13" t="s">
        <v>306</v>
      </c>
      <c r="W146" s="81" t="s">
        <v>306</v>
      </c>
      <c r="X146" s="83"/>
    </row>
    <row r="147" spans="1:24" ht="31.65" customHeight="1">
      <c r="A147" s="87" t="s">
        <v>4159</v>
      </c>
      <c r="B147" s="88"/>
      <c r="C147" s="89"/>
      <c r="D147" s="38" t="s">
        <v>1321</v>
      </c>
      <c r="E147" s="39"/>
      <c r="F147" s="39"/>
      <c r="G147" s="39"/>
      <c r="H147" s="40"/>
      <c r="I147" s="77" t="s">
        <v>1322</v>
      </c>
      <c r="J147" s="79"/>
      <c r="K147" s="42"/>
      <c r="L147" s="43"/>
      <c r="M147" s="42"/>
      <c r="N147" s="80"/>
      <c r="O147" s="43"/>
      <c r="P147" s="12" t="str">
        <f>IF(COUNT(K147,M147)=2,ROUND(K147*M147,0),"-
-")</f>
        <v>-
-</v>
      </c>
      <c r="Q147" s="81" t="s">
        <v>163</v>
      </c>
      <c r="R147" s="82"/>
      <c r="S147" s="83"/>
      <c r="T147" s="81" t="s">
        <v>163</v>
      </c>
      <c r="U147" s="83"/>
      <c r="V147" s="13" t="s">
        <v>163</v>
      </c>
      <c r="W147" s="81" t="s">
        <v>163</v>
      </c>
      <c r="X147" s="83"/>
    </row>
    <row r="148" spans="1:24" ht="31.65" customHeight="1">
      <c r="A148" s="87" t="s">
        <v>4160</v>
      </c>
      <c r="B148" s="88"/>
      <c r="C148" s="89"/>
      <c r="D148" s="38" t="s">
        <v>4161</v>
      </c>
      <c r="E148" s="39"/>
      <c r="F148" s="39"/>
      <c r="G148" s="39"/>
      <c r="H148" s="40"/>
      <c r="I148" s="77" t="s">
        <v>65</v>
      </c>
      <c r="J148" s="79"/>
      <c r="K148" s="42"/>
      <c r="L148" s="43"/>
      <c r="M148" s="42"/>
      <c r="N148" s="80"/>
      <c r="O148" s="43"/>
      <c r="P148" s="12" t="str">
        <f>IF(COUNT(K148,M148)=2,ROUND(K148*M148,0),"-
-")</f>
        <v>-
-</v>
      </c>
      <c r="Q148" s="81" t="s">
        <v>163</v>
      </c>
      <c r="R148" s="82"/>
      <c r="S148" s="83"/>
      <c r="T148" s="81" t="s">
        <v>163</v>
      </c>
      <c r="U148" s="83"/>
      <c r="V148" s="13" t="s">
        <v>163</v>
      </c>
      <c r="W148" s="81" t="s">
        <v>163</v>
      </c>
      <c r="X148" s="83"/>
    </row>
    <row r="149" spans="1:24" ht="15.75" customHeight="1">
      <c r="A149" s="87" t="s">
        <v>4162</v>
      </c>
      <c r="B149" s="88"/>
      <c r="C149" s="89"/>
      <c r="D149" s="38" t="s">
        <v>692</v>
      </c>
      <c r="E149" s="39"/>
      <c r="F149" s="39"/>
      <c r="G149" s="39"/>
      <c r="H149" s="40"/>
      <c r="I149" s="77" t="s">
        <v>65</v>
      </c>
      <c r="J149" s="79"/>
      <c r="K149" s="42"/>
      <c r="L149" s="43"/>
      <c r="M149" s="42"/>
      <c r="N149" s="80"/>
      <c r="O149" s="43"/>
      <c r="P149" s="12" t="str">
        <f t="shared" ref="P149:P154" si="3">IF(COUNT(K149,M149)=2,ROUND(K149*M149,0),"-")</f>
        <v>-</v>
      </c>
      <c r="Q149" s="81" t="s">
        <v>306</v>
      </c>
      <c r="R149" s="82"/>
      <c r="S149" s="83"/>
      <c r="T149" s="81" t="s">
        <v>306</v>
      </c>
      <c r="U149" s="83"/>
      <c r="V149" s="13" t="s">
        <v>306</v>
      </c>
      <c r="W149" s="81" t="s">
        <v>306</v>
      </c>
      <c r="X149" s="83"/>
    </row>
    <row r="150" spans="1:24" ht="15.75" customHeight="1">
      <c r="A150" s="87" t="s">
        <v>4163</v>
      </c>
      <c r="B150" s="88"/>
      <c r="C150" s="89"/>
      <c r="D150" s="38" t="s">
        <v>704</v>
      </c>
      <c r="E150" s="39"/>
      <c r="F150" s="39"/>
      <c r="G150" s="39"/>
      <c r="H150" s="40"/>
      <c r="I150" s="77" t="s">
        <v>65</v>
      </c>
      <c r="J150" s="79"/>
      <c r="K150" s="42"/>
      <c r="L150" s="43"/>
      <c r="M150" s="42"/>
      <c r="N150" s="80"/>
      <c r="O150" s="43"/>
      <c r="P150" s="12" t="str">
        <f t="shared" si="3"/>
        <v>-</v>
      </c>
      <c r="Q150" s="81" t="s">
        <v>306</v>
      </c>
      <c r="R150" s="82"/>
      <c r="S150" s="83"/>
      <c r="T150" s="81" t="s">
        <v>306</v>
      </c>
      <c r="U150" s="83"/>
      <c r="V150" s="13" t="s">
        <v>306</v>
      </c>
      <c r="W150" s="81" t="s">
        <v>306</v>
      </c>
      <c r="X150" s="83"/>
    </row>
    <row r="151" spans="1:24" ht="15.75" customHeight="1">
      <c r="A151" s="87" t="s">
        <v>4164</v>
      </c>
      <c r="B151" s="88"/>
      <c r="C151" s="89"/>
      <c r="D151" s="38" t="s">
        <v>1334</v>
      </c>
      <c r="E151" s="39"/>
      <c r="F151" s="39"/>
      <c r="G151" s="39"/>
      <c r="H151" s="40"/>
      <c r="I151" s="77" t="s">
        <v>65</v>
      </c>
      <c r="J151" s="79"/>
      <c r="K151" s="42"/>
      <c r="L151" s="43"/>
      <c r="M151" s="42"/>
      <c r="N151" s="80"/>
      <c r="O151" s="43"/>
      <c r="P151" s="12" t="str">
        <f t="shared" si="3"/>
        <v>-</v>
      </c>
      <c r="Q151" s="81" t="s">
        <v>306</v>
      </c>
      <c r="R151" s="82"/>
      <c r="S151" s="83"/>
      <c r="T151" s="81" t="s">
        <v>306</v>
      </c>
      <c r="U151" s="83"/>
      <c r="V151" s="13" t="s">
        <v>306</v>
      </c>
      <c r="W151" s="81" t="s">
        <v>306</v>
      </c>
      <c r="X151" s="83"/>
    </row>
    <row r="152" spans="1:24" ht="15.75" customHeight="1">
      <c r="A152" s="87" t="s">
        <v>4165</v>
      </c>
      <c r="B152" s="88"/>
      <c r="C152" s="89"/>
      <c r="D152" s="38" t="s">
        <v>1449</v>
      </c>
      <c r="E152" s="39"/>
      <c r="F152" s="39"/>
      <c r="G152" s="39"/>
      <c r="H152" s="40"/>
      <c r="I152" s="77" t="s">
        <v>65</v>
      </c>
      <c r="J152" s="79"/>
      <c r="K152" s="42"/>
      <c r="L152" s="43"/>
      <c r="M152" s="42"/>
      <c r="N152" s="80"/>
      <c r="O152" s="43"/>
      <c r="P152" s="12" t="str">
        <f t="shared" si="3"/>
        <v>-</v>
      </c>
      <c r="Q152" s="81" t="s">
        <v>306</v>
      </c>
      <c r="R152" s="82"/>
      <c r="S152" s="83"/>
      <c r="T152" s="81" t="s">
        <v>306</v>
      </c>
      <c r="U152" s="83"/>
      <c r="V152" s="13" t="s">
        <v>306</v>
      </c>
      <c r="W152" s="81" t="s">
        <v>306</v>
      </c>
      <c r="X152" s="83"/>
    </row>
    <row r="153" spans="1:24" ht="15.75" customHeight="1">
      <c r="A153" s="87" t="s">
        <v>4166</v>
      </c>
      <c r="B153" s="88"/>
      <c r="C153" s="89"/>
      <c r="D153" s="38" t="s">
        <v>1464</v>
      </c>
      <c r="E153" s="39"/>
      <c r="F153" s="39"/>
      <c r="G153" s="39"/>
      <c r="H153" s="40"/>
      <c r="I153" s="77" t="s">
        <v>65</v>
      </c>
      <c r="J153" s="79"/>
      <c r="K153" s="42"/>
      <c r="L153" s="43"/>
      <c r="M153" s="42"/>
      <c r="N153" s="80"/>
      <c r="O153" s="43"/>
      <c r="P153" s="12" t="str">
        <f t="shared" si="3"/>
        <v>-</v>
      </c>
      <c r="Q153" s="81" t="s">
        <v>306</v>
      </c>
      <c r="R153" s="82"/>
      <c r="S153" s="83"/>
      <c r="T153" s="81" t="s">
        <v>306</v>
      </c>
      <c r="U153" s="83"/>
      <c r="V153" s="13" t="s">
        <v>306</v>
      </c>
      <c r="W153" s="81" t="s">
        <v>306</v>
      </c>
      <c r="X153" s="83"/>
    </row>
    <row r="154" spans="1:24" ht="15.75" customHeight="1">
      <c r="A154" s="87" t="s">
        <v>4167</v>
      </c>
      <c r="B154" s="88"/>
      <c r="C154" s="89"/>
      <c r="D154" s="38" t="s">
        <v>692</v>
      </c>
      <c r="E154" s="39"/>
      <c r="F154" s="39"/>
      <c r="G154" s="39"/>
      <c r="H154" s="40"/>
      <c r="I154" s="77" t="s">
        <v>65</v>
      </c>
      <c r="J154" s="79"/>
      <c r="K154" s="42"/>
      <c r="L154" s="43"/>
      <c r="M154" s="42"/>
      <c r="N154" s="80"/>
      <c r="O154" s="43"/>
      <c r="P154" s="12" t="str">
        <f t="shared" si="3"/>
        <v>-</v>
      </c>
      <c r="Q154" s="81" t="s">
        <v>306</v>
      </c>
      <c r="R154" s="82"/>
      <c r="S154" s="83"/>
      <c r="T154" s="81" t="s">
        <v>306</v>
      </c>
      <c r="U154" s="83"/>
      <c r="V154" s="13" t="s">
        <v>306</v>
      </c>
      <c r="W154" s="81" t="s">
        <v>306</v>
      </c>
      <c r="X154" s="83"/>
    </row>
    <row r="155" spans="1:24" ht="31.65" customHeight="1">
      <c r="A155" s="87" t="s">
        <v>4168</v>
      </c>
      <c r="B155" s="88"/>
      <c r="C155" s="89"/>
      <c r="D155" s="38" t="s">
        <v>4169</v>
      </c>
      <c r="E155" s="39"/>
      <c r="F155" s="39"/>
      <c r="G155" s="39"/>
      <c r="H155" s="40"/>
      <c r="I155" s="77" t="s">
        <v>65</v>
      </c>
      <c r="J155" s="79"/>
      <c r="K155" s="42"/>
      <c r="L155" s="43"/>
      <c r="M155" s="42"/>
      <c r="N155" s="80"/>
      <c r="O155" s="43"/>
      <c r="P155" s="12" t="str">
        <f>IF(COUNT(K155,M155)=2,ROUND(K155*M155,0),"-
-")</f>
        <v>-
-</v>
      </c>
      <c r="Q155" s="81" t="s">
        <v>163</v>
      </c>
      <c r="R155" s="82"/>
      <c r="S155" s="83"/>
      <c r="T155" s="81" t="s">
        <v>163</v>
      </c>
      <c r="U155" s="83"/>
      <c r="V155" s="13" t="s">
        <v>163</v>
      </c>
      <c r="W155" s="81" t="s">
        <v>163</v>
      </c>
      <c r="X155" s="83"/>
    </row>
    <row r="156" spans="1:24" ht="31.65" customHeight="1">
      <c r="A156" s="87" t="s">
        <v>4170</v>
      </c>
      <c r="B156" s="88"/>
      <c r="C156" s="89"/>
      <c r="D156" s="38" t="s">
        <v>4171</v>
      </c>
      <c r="E156" s="39"/>
      <c r="F156" s="39"/>
      <c r="G156" s="39"/>
      <c r="H156" s="40"/>
      <c r="I156" s="77" t="s">
        <v>65</v>
      </c>
      <c r="J156" s="79"/>
      <c r="K156" s="42"/>
      <c r="L156" s="43"/>
      <c r="M156" s="42"/>
      <c r="N156" s="80"/>
      <c r="O156" s="43"/>
      <c r="P156" s="12" t="str">
        <f>IF(COUNT(K156,M156)=2,ROUND(K156*M156,0),"-
-")</f>
        <v>-
-</v>
      </c>
      <c r="Q156" s="81" t="s">
        <v>163</v>
      </c>
      <c r="R156" s="82"/>
      <c r="S156" s="83"/>
      <c r="T156" s="81" t="s">
        <v>163</v>
      </c>
      <c r="U156" s="83"/>
      <c r="V156" s="13" t="s">
        <v>163</v>
      </c>
      <c r="W156" s="81" t="s">
        <v>163</v>
      </c>
      <c r="X156" s="83"/>
    </row>
    <row r="157" spans="1:24" ht="15.75" customHeight="1">
      <c r="A157" s="87" t="s">
        <v>4172</v>
      </c>
      <c r="B157" s="88"/>
      <c r="C157" s="89"/>
      <c r="D157" s="38" t="s">
        <v>704</v>
      </c>
      <c r="E157" s="39"/>
      <c r="F157" s="39"/>
      <c r="G157" s="39"/>
      <c r="H157" s="40"/>
      <c r="I157" s="77" t="s">
        <v>65</v>
      </c>
      <c r="J157" s="79"/>
      <c r="K157" s="42"/>
      <c r="L157" s="43"/>
      <c r="M157" s="42"/>
      <c r="N157" s="80"/>
      <c r="O157" s="43"/>
      <c r="P157" s="12" t="str">
        <f>IF(COUNT(K157,M157)=2,ROUND(K157*M157,0),"-")</f>
        <v>-</v>
      </c>
      <c r="Q157" s="81" t="s">
        <v>306</v>
      </c>
      <c r="R157" s="82"/>
      <c r="S157" s="83"/>
      <c r="T157" s="81" t="s">
        <v>306</v>
      </c>
      <c r="U157" s="83"/>
      <c r="V157" s="13" t="s">
        <v>306</v>
      </c>
      <c r="W157" s="81" t="s">
        <v>306</v>
      </c>
      <c r="X157" s="83"/>
    </row>
    <row r="158" spans="1:24" ht="15.75" customHeight="1">
      <c r="A158" s="87" t="s">
        <v>4173</v>
      </c>
      <c r="B158" s="88"/>
      <c r="C158" s="89"/>
      <c r="D158" s="38" t="s">
        <v>1334</v>
      </c>
      <c r="E158" s="39"/>
      <c r="F158" s="39"/>
      <c r="G158" s="39"/>
      <c r="H158" s="40"/>
      <c r="I158" s="77" t="s">
        <v>65</v>
      </c>
      <c r="J158" s="79"/>
      <c r="K158" s="42"/>
      <c r="L158" s="43"/>
      <c r="M158" s="42"/>
      <c r="N158" s="80"/>
      <c r="O158" s="43"/>
      <c r="P158" s="12" t="str">
        <f>IF(COUNT(K158,M158)=2,ROUND(K158*M158,0),"-")</f>
        <v>-</v>
      </c>
      <c r="Q158" s="81" t="s">
        <v>306</v>
      </c>
      <c r="R158" s="82"/>
      <c r="S158" s="83"/>
      <c r="T158" s="81" t="s">
        <v>306</v>
      </c>
      <c r="U158" s="83"/>
      <c r="V158" s="13" t="s">
        <v>306</v>
      </c>
      <c r="W158" s="81" t="s">
        <v>306</v>
      </c>
      <c r="X158" s="83"/>
    </row>
    <row r="159" spans="1:24" ht="31.65" customHeight="1">
      <c r="A159" s="87" t="s">
        <v>4174</v>
      </c>
      <c r="B159" s="88"/>
      <c r="C159" s="89"/>
      <c r="D159" s="38" t="s">
        <v>4175</v>
      </c>
      <c r="E159" s="39"/>
      <c r="F159" s="39"/>
      <c r="G159" s="39"/>
      <c r="H159" s="40"/>
      <c r="I159" s="77" t="s">
        <v>65</v>
      </c>
      <c r="J159" s="79"/>
      <c r="K159" s="42"/>
      <c r="L159" s="43"/>
      <c r="M159" s="42"/>
      <c r="N159" s="80"/>
      <c r="O159" s="43"/>
      <c r="P159" s="12" t="str">
        <f>IF(COUNT(K159,M159)=2,ROUND(K159*M159,0),"-
-")</f>
        <v>-
-</v>
      </c>
      <c r="Q159" s="81" t="s">
        <v>163</v>
      </c>
      <c r="R159" s="82"/>
      <c r="S159" s="83"/>
      <c r="T159" s="81" t="s">
        <v>163</v>
      </c>
      <c r="U159" s="83"/>
      <c r="V159" s="13" t="s">
        <v>163</v>
      </c>
      <c r="W159" s="81" t="s">
        <v>163</v>
      </c>
      <c r="X159" s="83"/>
    </row>
    <row r="160" spans="1:24" ht="15.75" customHeight="1">
      <c r="A160" s="87" t="s">
        <v>4176</v>
      </c>
      <c r="B160" s="88"/>
      <c r="C160" s="89"/>
      <c r="D160" s="38" t="s">
        <v>692</v>
      </c>
      <c r="E160" s="39"/>
      <c r="F160" s="39"/>
      <c r="G160" s="39"/>
      <c r="H160" s="40"/>
      <c r="I160" s="77" t="s">
        <v>65</v>
      </c>
      <c r="J160" s="79"/>
      <c r="K160" s="42"/>
      <c r="L160" s="43"/>
      <c r="M160" s="42"/>
      <c r="N160" s="80"/>
      <c r="O160" s="43"/>
      <c r="P160" s="12" t="str">
        <f>IF(COUNT(K160,M160)=2,ROUND(K160*M160,0),"-")</f>
        <v>-</v>
      </c>
      <c r="Q160" s="81" t="s">
        <v>306</v>
      </c>
      <c r="R160" s="82"/>
      <c r="S160" s="83"/>
      <c r="T160" s="81" t="s">
        <v>306</v>
      </c>
      <c r="U160" s="83"/>
      <c r="V160" s="13" t="s">
        <v>306</v>
      </c>
      <c r="W160" s="81" t="s">
        <v>306</v>
      </c>
      <c r="X160" s="83"/>
    </row>
    <row r="161" spans="1:24" ht="31.65" customHeight="1">
      <c r="A161" s="87" t="s">
        <v>4177</v>
      </c>
      <c r="B161" s="88"/>
      <c r="C161" s="89"/>
      <c r="D161" s="38" t="s">
        <v>4178</v>
      </c>
      <c r="E161" s="39"/>
      <c r="F161" s="39"/>
      <c r="G161" s="39"/>
      <c r="H161" s="40"/>
      <c r="I161" s="77" t="s">
        <v>65</v>
      </c>
      <c r="J161" s="79"/>
      <c r="K161" s="42"/>
      <c r="L161" s="43"/>
      <c r="M161" s="42"/>
      <c r="N161" s="80"/>
      <c r="O161" s="43"/>
      <c r="P161" s="12" t="str">
        <f>IF(COUNT(K161,M161)=2,ROUND(K161*M161,0),"-
-")</f>
        <v>-
-</v>
      </c>
      <c r="Q161" s="81" t="s">
        <v>163</v>
      </c>
      <c r="R161" s="82"/>
      <c r="S161" s="83"/>
      <c r="T161" s="81" t="s">
        <v>163</v>
      </c>
      <c r="U161" s="83"/>
      <c r="V161" s="13" t="s">
        <v>163</v>
      </c>
      <c r="W161" s="81" t="s">
        <v>163</v>
      </c>
      <c r="X161" s="83"/>
    </row>
    <row r="162" spans="1:24" ht="15.75" customHeight="1">
      <c r="A162" s="87" t="s">
        <v>4179</v>
      </c>
      <c r="B162" s="88"/>
      <c r="C162" s="89"/>
      <c r="D162" s="38" t="s">
        <v>1545</v>
      </c>
      <c r="E162" s="39"/>
      <c r="F162" s="39"/>
      <c r="G162" s="39"/>
      <c r="H162" s="40"/>
      <c r="I162" s="77" t="s">
        <v>65</v>
      </c>
      <c r="J162" s="79"/>
      <c r="K162" s="42"/>
      <c r="L162" s="43"/>
      <c r="M162" s="42"/>
      <c r="N162" s="80"/>
      <c r="O162" s="43"/>
      <c r="P162" s="12" t="str">
        <f>IF(COUNT(K162,M162)=2,ROUND(K162*M162,0),"-")</f>
        <v>-</v>
      </c>
      <c r="Q162" s="81" t="s">
        <v>306</v>
      </c>
      <c r="R162" s="82"/>
      <c r="S162" s="83"/>
      <c r="T162" s="81" t="s">
        <v>306</v>
      </c>
      <c r="U162" s="83"/>
      <c r="V162" s="13" t="s">
        <v>306</v>
      </c>
      <c r="W162" s="81" t="s">
        <v>306</v>
      </c>
      <c r="X162" s="83"/>
    </row>
    <row r="163" spans="1:24" ht="15.75" customHeight="1">
      <c r="A163" s="87" t="s">
        <v>4180</v>
      </c>
      <c r="B163" s="88"/>
      <c r="C163" s="89"/>
      <c r="D163" s="38" t="s">
        <v>1548</v>
      </c>
      <c r="E163" s="39"/>
      <c r="F163" s="39"/>
      <c r="G163" s="39"/>
      <c r="H163" s="40"/>
      <c r="I163" s="77" t="s">
        <v>65</v>
      </c>
      <c r="J163" s="79"/>
      <c r="K163" s="42"/>
      <c r="L163" s="43"/>
      <c r="M163" s="42"/>
      <c r="N163" s="80"/>
      <c r="O163" s="43"/>
      <c r="P163" s="12" t="str">
        <f>IF(COUNT(K163,M163)=2,ROUND(K163*M163,0),"-")</f>
        <v>-</v>
      </c>
      <c r="Q163" s="81" t="s">
        <v>306</v>
      </c>
      <c r="R163" s="82"/>
      <c r="S163" s="83"/>
      <c r="T163" s="81" t="s">
        <v>306</v>
      </c>
      <c r="U163" s="83"/>
      <c r="V163" s="13" t="s">
        <v>306</v>
      </c>
      <c r="W163" s="81" t="s">
        <v>306</v>
      </c>
      <c r="X163" s="83"/>
    </row>
    <row r="164" spans="1:24" ht="15.75" customHeight="1">
      <c r="A164" s="87" t="s">
        <v>4181</v>
      </c>
      <c r="B164" s="88"/>
      <c r="C164" s="89"/>
      <c r="D164" s="38" t="s">
        <v>1551</v>
      </c>
      <c r="E164" s="39"/>
      <c r="F164" s="39"/>
      <c r="G164" s="39"/>
      <c r="H164" s="40"/>
      <c r="I164" s="77" t="s">
        <v>65</v>
      </c>
      <c r="J164" s="79"/>
      <c r="K164" s="42"/>
      <c r="L164" s="43"/>
      <c r="M164" s="42"/>
      <c r="N164" s="80"/>
      <c r="O164" s="43"/>
      <c r="P164" s="12" t="str">
        <f>IF(COUNT(K164,M164)=2,ROUND(K164*M164,0),"-")</f>
        <v>-</v>
      </c>
      <c r="Q164" s="81" t="s">
        <v>306</v>
      </c>
      <c r="R164" s="82"/>
      <c r="S164" s="83"/>
      <c r="T164" s="81" t="s">
        <v>306</v>
      </c>
      <c r="U164" s="83"/>
      <c r="V164" s="13" t="s">
        <v>306</v>
      </c>
      <c r="W164" s="81" t="s">
        <v>306</v>
      </c>
      <c r="X164" s="83"/>
    </row>
    <row r="165" spans="1:24" ht="31.65" customHeight="1">
      <c r="A165" s="87" t="s">
        <v>4182</v>
      </c>
      <c r="B165" s="88"/>
      <c r="C165" s="89"/>
      <c r="D165" s="38" t="s">
        <v>4183</v>
      </c>
      <c r="E165" s="39"/>
      <c r="F165" s="39"/>
      <c r="G165" s="39"/>
      <c r="H165" s="40"/>
      <c r="I165" s="77" t="s">
        <v>65</v>
      </c>
      <c r="J165" s="79"/>
      <c r="K165" s="42"/>
      <c r="L165" s="43"/>
      <c r="M165" s="42"/>
      <c r="N165" s="80"/>
      <c r="O165" s="43"/>
      <c r="P165" s="12" t="str">
        <f>IF(COUNT(K165,M165)=2,ROUND(K165*M165,0),"-
-")</f>
        <v>-
-</v>
      </c>
      <c r="Q165" s="81" t="s">
        <v>163</v>
      </c>
      <c r="R165" s="82"/>
      <c r="S165" s="83"/>
      <c r="T165" s="81" t="s">
        <v>163</v>
      </c>
      <c r="U165" s="83"/>
      <c r="V165" s="13" t="s">
        <v>163</v>
      </c>
      <c r="W165" s="81" t="s">
        <v>163</v>
      </c>
      <c r="X165" s="83"/>
    </row>
    <row r="166" spans="1:24" ht="15.75" customHeight="1">
      <c r="A166" s="87" t="s">
        <v>4184</v>
      </c>
      <c r="B166" s="88"/>
      <c r="C166" s="89"/>
      <c r="D166" s="38" t="s">
        <v>704</v>
      </c>
      <c r="E166" s="39"/>
      <c r="F166" s="39"/>
      <c r="G166" s="39"/>
      <c r="H166" s="40"/>
      <c r="I166" s="77" t="s">
        <v>65</v>
      </c>
      <c r="J166" s="79"/>
      <c r="K166" s="42"/>
      <c r="L166" s="43"/>
      <c r="M166" s="42"/>
      <c r="N166" s="80"/>
      <c r="O166" s="43"/>
      <c r="P166" s="12" t="str">
        <f>IF(COUNT(K166,M166)=2,ROUND(K166*M166,0),"-")</f>
        <v>-</v>
      </c>
      <c r="Q166" s="81" t="s">
        <v>306</v>
      </c>
      <c r="R166" s="82"/>
      <c r="S166" s="83"/>
      <c r="T166" s="81" t="s">
        <v>306</v>
      </c>
      <c r="U166" s="83"/>
      <c r="V166" s="13" t="s">
        <v>306</v>
      </c>
      <c r="W166" s="81" t="s">
        <v>306</v>
      </c>
      <c r="X166" s="83"/>
    </row>
    <row r="167" spans="1:24" ht="15.75" customHeight="1">
      <c r="A167" s="87" t="s">
        <v>4185</v>
      </c>
      <c r="B167" s="88"/>
      <c r="C167" s="89"/>
      <c r="D167" s="38" t="s">
        <v>1334</v>
      </c>
      <c r="E167" s="39"/>
      <c r="F167" s="39"/>
      <c r="G167" s="39"/>
      <c r="H167" s="40"/>
      <c r="I167" s="77" t="s">
        <v>65</v>
      </c>
      <c r="J167" s="79"/>
      <c r="K167" s="42"/>
      <c r="L167" s="43"/>
      <c r="M167" s="42"/>
      <c r="N167" s="80"/>
      <c r="O167" s="43"/>
      <c r="P167" s="12" t="str">
        <f>IF(COUNT(K167,M167)=2,ROUND(K167*M167,0),"-")</f>
        <v>-</v>
      </c>
      <c r="Q167" s="81" t="s">
        <v>306</v>
      </c>
      <c r="R167" s="82"/>
      <c r="S167" s="83"/>
      <c r="T167" s="81" t="s">
        <v>306</v>
      </c>
      <c r="U167" s="83"/>
      <c r="V167" s="13" t="s">
        <v>306</v>
      </c>
      <c r="W167" s="81" t="s">
        <v>306</v>
      </c>
      <c r="X167" s="83"/>
    </row>
    <row r="168" spans="1:24" ht="31.65" customHeight="1">
      <c r="A168" s="87" t="s">
        <v>4186</v>
      </c>
      <c r="B168" s="88"/>
      <c r="C168" s="89"/>
      <c r="D168" s="38" t="s">
        <v>4175</v>
      </c>
      <c r="E168" s="39"/>
      <c r="F168" s="39"/>
      <c r="G168" s="39"/>
      <c r="H168" s="40"/>
      <c r="I168" s="77" t="s">
        <v>65</v>
      </c>
      <c r="J168" s="79"/>
      <c r="K168" s="42"/>
      <c r="L168" s="43"/>
      <c r="M168" s="42"/>
      <c r="N168" s="80"/>
      <c r="O168" s="43"/>
      <c r="P168" s="12" t="str">
        <f>IF(COUNT(K168,M168)=2,ROUND(K168*M168,0),"-
-")</f>
        <v>-
-</v>
      </c>
      <c r="Q168" s="81" t="s">
        <v>163</v>
      </c>
      <c r="R168" s="82"/>
      <c r="S168" s="83"/>
      <c r="T168" s="81" t="s">
        <v>163</v>
      </c>
      <c r="U168" s="83"/>
      <c r="V168" s="13" t="s">
        <v>163</v>
      </c>
      <c r="W168" s="81" t="s">
        <v>163</v>
      </c>
      <c r="X168" s="83"/>
    </row>
    <row r="169" spans="1:24" ht="15.75" customHeight="1">
      <c r="A169" s="87" t="s">
        <v>4187</v>
      </c>
      <c r="B169" s="88"/>
      <c r="C169" s="89"/>
      <c r="D169" s="38" t="s">
        <v>692</v>
      </c>
      <c r="E169" s="39"/>
      <c r="F169" s="39"/>
      <c r="G169" s="39"/>
      <c r="H169" s="40"/>
      <c r="I169" s="77" t="s">
        <v>65</v>
      </c>
      <c r="J169" s="79"/>
      <c r="K169" s="42"/>
      <c r="L169" s="43"/>
      <c r="M169" s="42"/>
      <c r="N169" s="80"/>
      <c r="O169" s="43"/>
      <c r="P169" s="12" t="str">
        <f>IF(COUNT(K169,M169)=2,ROUND(K169*M169,0),"-")</f>
        <v>-</v>
      </c>
      <c r="Q169" s="81" t="s">
        <v>306</v>
      </c>
      <c r="R169" s="82"/>
      <c r="S169" s="83"/>
      <c r="T169" s="81" t="s">
        <v>306</v>
      </c>
      <c r="U169" s="83"/>
      <c r="V169" s="13" t="s">
        <v>306</v>
      </c>
      <c r="W169" s="81" t="s">
        <v>306</v>
      </c>
      <c r="X169" s="83"/>
    </row>
    <row r="170" spans="1:24" ht="47.55" customHeight="1">
      <c r="A170" s="96" t="s">
        <v>4188</v>
      </c>
      <c r="B170" s="97"/>
      <c r="C170" s="98"/>
      <c r="D170" s="38" t="s">
        <v>4189</v>
      </c>
      <c r="E170" s="39"/>
      <c r="F170" s="39"/>
      <c r="G170" s="39"/>
      <c r="H170" s="40"/>
      <c r="I170" s="77" t="s">
        <v>65</v>
      </c>
      <c r="J170" s="79"/>
      <c r="K170" s="42"/>
      <c r="L170" s="43"/>
      <c r="M170" s="42"/>
      <c r="N170" s="80"/>
      <c r="O170" s="43"/>
      <c r="P170" s="12" t="str">
        <f>IF(COUNT(K170,M170)=2,ROUND(K170*M170,0),"-
-
-")</f>
        <v>-
-
-</v>
      </c>
      <c r="Q170" s="81" t="s">
        <v>87</v>
      </c>
      <c r="R170" s="82"/>
      <c r="S170" s="83"/>
      <c r="T170" s="81" t="s">
        <v>87</v>
      </c>
      <c r="U170" s="83"/>
      <c r="V170" s="13" t="s">
        <v>87</v>
      </c>
      <c r="W170" s="81" t="s">
        <v>87</v>
      </c>
      <c r="X170" s="83"/>
    </row>
    <row r="171" spans="1:24" ht="31.65" customHeight="1">
      <c r="A171" s="87" t="s">
        <v>4190</v>
      </c>
      <c r="B171" s="88"/>
      <c r="C171" s="89"/>
      <c r="D171" s="38" t="s">
        <v>4191</v>
      </c>
      <c r="E171" s="39"/>
      <c r="F171" s="39"/>
      <c r="G171" s="39"/>
      <c r="H171" s="40"/>
      <c r="I171" s="77" t="s">
        <v>65</v>
      </c>
      <c r="J171" s="79"/>
      <c r="K171" s="42"/>
      <c r="L171" s="43"/>
      <c r="M171" s="42"/>
      <c r="N171" s="80"/>
      <c r="O171" s="43"/>
      <c r="P171" s="12" t="str">
        <f>IF(COUNT(K171,M171)=2,ROUND(K171*M171,0),"-
-")</f>
        <v>-
-</v>
      </c>
      <c r="Q171" s="81" t="s">
        <v>163</v>
      </c>
      <c r="R171" s="82"/>
      <c r="S171" s="83"/>
      <c r="T171" s="81" t="s">
        <v>163</v>
      </c>
      <c r="U171" s="83"/>
      <c r="V171" s="13" t="s">
        <v>163</v>
      </c>
      <c r="W171" s="81" t="s">
        <v>163</v>
      </c>
      <c r="X171" s="83"/>
    </row>
    <row r="172" spans="1:24" ht="31.65" customHeight="1">
      <c r="A172" s="87" t="s">
        <v>4192</v>
      </c>
      <c r="B172" s="88"/>
      <c r="C172" s="89"/>
      <c r="D172" s="38" t="s">
        <v>4193</v>
      </c>
      <c r="E172" s="39"/>
      <c r="F172" s="39"/>
      <c r="G172" s="39"/>
      <c r="H172" s="40"/>
      <c r="I172" s="77" t="s">
        <v>65</v>
      </c>
      <c r="J172" s="79"/>
      <c r="K172" s="42"/>
      <c r="L172" s="43"/>
      <c r="M172" s="42"/>
      <c r="N172" s="80"/>
      <c r="O172" s="43"/>
      <c r="P172" s="12" t="str">
        <f>IF(COUNT(K172,M172)=2,ROUND(K172*M172,0),"-
-")</f>
        <v>-
-</v>
      </c>
      <c r="Q172" s="81" t="s">
        <v>163</v>
      </c>
      <c r="R172" s="82"/>
      <c r="S172" s="83"/>
      <c r="T172" s="81" t="s">
        <v>163</v>
      </c>
      <c r="U172" s="83"/>
      <c r="V172" s="13" t="s">
        <v>163</v>
      </c>
      <c r="W172" s="81" t="s">
        <v>163</v>
      </c>
      <c r="X172" s="83"/>
    </row>
    <row r="173" spans="1:24" ht="31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9.6" customHeight="1">
      <c r="A174" s="2"/>
      <c r="B174" s="2"/>
      <c r="C174" s="95" t="s">
        <v>42</v>
      </c>
      <c r="D174" s="95"/>
      <c r="E174" s="2"/>
      <c r="F174" s="2"/>
      <c r="G174" s="14" t="s">
        <v>43</v>
      </c>
      <c r="H174" s="2"/>
      <c r="I174" s="2"/>
      <c r="J174" s="14" t="s">
        <v>44</v>
      </c>
      <c r="K174" s="2"/>
      <c r="L174" s="95" t="s">
        <v>43</v>
      </c>
      <c r="M174" s="95"/>
      <c r="N174" s="95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35.700000000000003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8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1" customHeight="1">
      <c r="A177" s="93" t="s">
        <v>0</v>
      </c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</row>
    <row r="178" spans="1:24" ht="3.4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1" customHeight="1">
      <c r="A179" s="93" t="s">
        <v>4033</v>
      </c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</row>
    <row r="180" spans="1:24" ht="4.2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8.85" customHeight="1">
      <c r="A181" s="2"/>
      <c r="B181" s="94" t="s">
        <v>4034</v>
      </c>
      <c r="C181" s="94"/>
      <c r="D181" s="94"/>
      <c r="E181" s="9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5.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4.3499999999999996" customHeight="1">
      <c r="A183" s="2"/>
      <c r="B183" s="94" t="s">
        <v>4035</v>
      </c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0.9" customHeight="1">
      <c r="A184" s="2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2"/>
      <c r="O184" s="2"/>
      <c r="P184" s="2"/>
      <c r="Q184" s="2"/>
      <c r="R184" s="94" t="s">
        <v>4036</v>
      </c>
      <c r="S184" s="2"/>
      <c r="T184" s="2"/>
      <c r="U184" s="2"/>
      <c r="V184" s="2"/>
      <c r="W184" s="2"/>
      <c r="X184" s="2"/>
    </row>
    <row r="185" spans="1:24" ht="3.6" customHeight="1">
      <c r="A185" s="2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2"/>
      <c r="O185" s="2"/>
      <c r="P185" s="2"/>
      <c r="Q185" s="2"/>
      <c r="R185" s="94"/>
      <c r="S185" s="2"/>
      <c r="T185" s="2"/>
      <c r="U185" s="95" t="s">
        <v>4194</v>
      </c>
      <c r="V185" s="95"/>
      <c r="W185" s="95"/>
      <c r="X185" s="2"/>
    </row>
    <row r="186" spans="1:24" ht="4.3499999999999996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94"/>
      <c r="S186" s="2"/>
      <c r="T186" s="2"/>
      <c r="U186" s="95"/>
      <c r="V186" s="95"/>
      <c r="W186" s="95"/>
      <c r="X186" s="2"/>
    </row>
    <row r="187" spans="1:24" ht="1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95"/>
      <c r="V187" s="95"/>
      <c r="W187" s="95"/>
      <c r="X187" s="2"/>
    </row>
    <row r="188" spans="1:24" ht="2.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4" customHeight="1">
      <c r="A189" s="77" t="s">
        <v>4038</v>
      </c>
      <c r="B189" s="78"/>
      <c r="C189" s="79"/>
      <c r="D189" s="77" t="s">
        <v>4039</v>
      </c>
      <c r="E189" s="78"/>
      <c r="F189" s="78"/>
      <c r="G189" s="78"/>
      <c r="H189" s="79"/>
      <c r="I189" s="77" t="s">
        <v>49</v>
      </c>
      <c r="J189" s="79"/>
      <c r="K189" s="77" t="s">
        <v>4040</v>
      </c>
      <c r="L189" s="79"/>
      <c r="M189" s="77" t="s">
        <v>51</v>
      </c>
      <c r="N189" s="78"/>
      <c r="O189" s="79"/>
      <c r="P189" s="11" t="s">
        <v>52</v>
      </c>
      <c r="Q189" s="77" t="s">
        <v>4041</v>
      </c>
      <c r="R189" s="78"/>
      <c r="S189" s="79"/>
      <c r="T189" s="77" t="s">
        <v>4042</v>
      </c>
      <c r="U189" s="79"/>
      <c r="V189" s="11" t="s">
        <v>4043</v>
      </c>
      <c r="W189" s="77" t="s">
        <v>4044</v>
      </c>
      <c r="X189" s="79"/>
    </row>
    <row r="190" spans="1:24" ht="15.75" customHeight="1">
      <c r="A190" s="87" t="s">
        <v>4195</v>
      </c>
      <c r="B190" s="88"/>
      <c r="C190" s="89"/>
      <c r="D190" s="38" t="s">
        <v>704</v>
      </c>
      <c r="E190" s="39"/>
      <c r="F190" s="39"/>
      <c r="G190" s="39"/>
      <c r="H190" s="40"/>
      <c r="I190" s="77" t="s">
        <v>65</v>
      </c>
      <c r="J190" s="79"/>
      <c r="K190" s="42"/>
      <c r="L190" s="43"/>
      <c r="M190" s="42"/>
      <c r="N190" s="80"/>
      <c r="O190" s="43"/>
      <c r="P190" s="12" t="str">
        <f>IF(COUNT(K190,M190)=2,ROUND(K190*M190,0),"-")</f>
        <v>-</v>
      </c>
      <c r="Q190" s="81" t="s">
        <v>306</v>
      </c>
      <c r="R190" s="82"/>
      <c r="S190" s="83"/>
      <c r="T190" s="81" t="s">
        <v>306</v>
      </c>
      <c r="U190" s="83"/>
      <c r="V190" s="13" t="s">
        <v>306</v>
      </c>
      <c r="W190" s="81" t="s">
        <v>306</v>
      </c>
      <c r="X190" s="83"/>
    </row>
    <row r="191" spans="1:24" ht="15.75" customHeight="1">
      <c r="A191" s="87" t="s">
        <v>4196</v>
      </c>
      <c r="B191" s="88"/>
      <c r="C191" s="89"/>
      <c r="D191" s="38" t="s">
        <v>1334</v>
      </c>
      <c r="E191" s="39"/>
      <c r="F191" s="39"/>
      <c r="G191" s="39"/>
      <c r="H191" s="40"/>
      <c r="I191" s="77" t="s">
        <v>65</v>
      </c>
      <c r="J191" s="79"/>
      <c r="K191" s="42"/>
      <c r="L191" s="43"/>
      <c r="M191" s="42"/>
      <c r="N191" s="80"/>
      <c r="O191" s="43"/>
      <c r="P191" s="12" t="str">
        <f>IF(COUNT(K191,M191)=2,ROUND(K191*M191,0),"-")</f>
        <v>-</v>
      </c>
      <c r="Q191" s="81" t="s">
        <v>306</v>
      </c>
      <c r="R191" s="82"/>
      <c r="S191" s="83"/>
      <c r="T191" s="81" t="s">
        <v>306</v>
      </c>
      <c r="U191" s="83"/>
      <c r="V191" s="13" t="s">
        <v>306</v>
      </c>
      <c r="W191" s="81" t="s">
        <v>306</v>
      </c>
      <c r="X191" s="83"/>
    </row>
    <row r="192" spans="1:24" ht="31.65" customHeight="1">
      <c r="A192" s="87" t="s">
        <v>4197</v>
      </c>
      <c r="B192" s="88"/>
      <c r="C192" s="89"/>
      <c r="D192" s="38" t="s">
        <v>4175</v>
      </c>
      <c r="E192" s="39"/>
      <c r="F192" s="39"/>
      <c r="G192" s="39"/>
      <c r="H192" s="40"/>
      <c r="I192" s="77" t="s">
        <v>65</v>
      </c>
      <c r="J192" s="79"/>
      <c r="K192" s="42"/>
      <c r="L192" s="43"/>
      <c r="M192" s="42"/>
      <c r="N192" s="80"/>
      <c r="O192" s="43"/>
      <c r="P192" s="12" t="str">
        <f>IF(COUNT(K192,M192)=2,ROUND(K192*M192,0),"-
-")</f>
        <v>-
-</v>
      </c>
      <c r="Q192" s="81" t="s">
        <v>163</v>
      </c>
      <c r="R192" s="82"/>
      <c r="S192" s="83"/>
      <c r="T192" s="81" t="s">
        <v>163</v>
      </c>
      <c r="U192" s="83"/>
      <c r="V192" s="13" t="s">
        <v>163</v>
      </c>
      <c r="W192" s="81" t="s">
        <v>163</v>
      </c>
      <c r="X192" s="83"/>
    </row>
    <row r="193" spans="1:24" ht="31.65" customHeight="1">
      <c r="A193" s="87" t="s">
        <v>4198</v>
      </c>
      <c r="B193" s="88"/>
      <c r="C193" s="89"/>
      <c r="D193" s="38" t="s">
        <v>4199</v>
      </c>
      <c r="E193" s="39"/>
      <c r="F193" s="39"/>
      <c r="G193" s="39"/>
      <c r="H193" s="40"/>
      <c r="I193" s="77" t="s">
        <v>65</v>
      </c>
      <c r="J193" s="79"/>
      <c r="K193" s="42"/>
      <c r="L193" s="43"/>
      <c r="M193" s="42"/>
      <c r="N193" s="80"/>
      <c r="O193" s="43"/>
      <c r="P193" s="12" t="str">
        <f>IF(COUNT(K193,M193)=2,ROUND(K193*M193,0),"-
-")</f>
        <v>-
-</v>
      </c>
      <c r="Q193" s="81" t="s">
        <v>163</v>
      </c>
      <c r="R193" s="82"/>
      <c r="S193" s="83"/>
      <c r="T193" s="81" t="s">
        <v>163</v>
      </c>
      <c r="U193" s="83"/>
      <c r="V193" s="13" t="s">
        <v>163</v>
      </c>
      <c r="W193" s="81" t="s">
        <v>163</v>
      </c>
      <c r="X193" s="83"/>
    </row>
    <row r="194" spans="1:24" ht="15.75" customHeight="1">
      <c r="A194" s="87" t="s">
        <v>4200</v>
      </c>
      <c r="B194" s="88"/>
      <c r="C194" s="89"/>
      <c r="D194" s="38" t="s">
        <v>1696</v>
      </c>
      <c r="E194" s="39"/>
      <c r="F194" s="39"/>
      <c r="G194" s="39"/>
      <c r="H194" s="40"/>
      <c r="I194" s="77" t="s">
        <v>65</v>
      </c>
      <c r="J194" s="79"/>
      <c r="K194" s="42"/>
      <c r="L194" s="43"/>
      <c r="M194" s="42"/>
      <c r="N194" s="80"/>
      <c r="O194" s="43"/>
      <c r="P194" s="12" t="str">
        <f>IF(COUNT(K194,M194)=2,ROUND(K194*M194,0),"-")</f>
        <v>-</v>
      </c>
      <c r="Q194" s="81" t="s">
        <v>306</v>
      </c>
      <c r="R194" s="82"/>
      <c r="S194" s="83"/>
      <c r="T194" s="81" t="s">
        <v>306</v>
      </c>
      <c r="U194" s="83"/>
      <c r="V194" s="13" t="s">
        <v>306</v>
      </c>
      <c r="W194" s="81" t="s">
        <v>306</v>
      </c>
      <c r="X194" s="83"/>
    </row>
    <row r="195" spans="1:24" ht="15.75" customHeight="1">
      <c r="A195" s="87" t="s">
        <v>4201</v>
      </c>
      <c r="B195" s="88"/>
      <c r="C195" s="89"/>
      <c r="D195" s="38" t="s">
        <v>1699</v>
      </c>
      <c r="E195" s="39"/>
      <c r="F195" s="39"/>
      <c r="G195" s="39"/>
      <c r="H195" s="40"/>
      <c r="I195" s="77" t="s">
        <v>65</v>
      </c>
      <c r="J195" s="79"/>
      <c r="K195" s="42"/>
      <c r="L195" s="43"/>
      <c r="M195" s="42"/>
      <c r="N195" s="80"/>
      <c r="O195" s="43"/>
      <c r="P195" s="12" t="str">
        <f>IF(COUNT(K195,M195)=2,ROUND(K195*M195,0),"-")</f>
        <v>-</v>
      </c>
      <c r="Q195" s="81" t="s">
        <v>306</v>
      </c>
      <c r="R195" s="82"/>
      <c r="S195" s="83"/>
      <c r="T195" s="81" t="s">
        <v>306</v>
      </c>
      <c r="U195" s="83"/>
      <c r="V195" s="13" t="s">
        <v>306</v>
      </c>
      <c r="W195" s="81" t="s">
        <v>306</v>
      </c>
      <c r="X195" s="83"/>
    </row>
    <row r="196" spans="1:24" ht="15.75" customHeight="1">
      <c r="A196" s="87" t="s">
        <v>4202</v>
      </c>
      <c r="B196" s="88"/>
      <c r="C196" s="89"/>
      <c r="D196" s="38" t="s">
        <v>1703</v>
      </c>
      <c r="E196" s="39"/>
      <c r="F196" s="39"/>
      <c r="G196" s="39"/>
      <c r="H196" s="40"/>
      <c r="I196" s="77" t="s">
        <v>65</v>
      </c>
      <c r="J196" s="79"/>
      <c r="K196" s="42"/>
      <c r="L196" s="43"/>
      <c r="M196" s="42"/>
      <c r="N196" s="80"/>
      <c r="O196" s="43"/>
      <c r="P196" s="12" t="str">
        <f>IF(COUNT(K196,M196)=2,ROUND(K196*M196,0),"-")</f>
        <v>-</v>
      </c>
      <c r="Q196" s="81" t="s">
        <v>306</v>
      </c>
      <c r="R196" s="82"/>
      <c r="S196" s="83"/>
      <c r="T196" s="81" t="s">
        <v>306</v>
      </c>
      <c r="U196" s="83"/>
      <c r="V196" s="13" t="s">
        <v>306</v>
      </c>
      <c r="W196" s="81" t="s">
        <v>306</v>
      </c>
      <c r="X196" s="83"/>
    </row>
    <row r="197" spans="1:24" ht="15.75" customHeight="1">
      <c r="A197" s="96" t="s">
        <v>4203</v>
      </c>
      <c r="B197" s="97"/>
      <c r="C197" s="98"/>
      <c r="D197" s="38" t="s">
        <v>1741</v>
      </c>
      <c r="E197" s="39"/>
      <c r="F197" s="39"/>
      <c r="G197" s="39"/>
      <c r="H197" s="40"/>
      <c r="I197" s="77" t="s">
        <v>65</v>
      </c>
      <c r="J197" s="79"/>
      <c r="K197" s="42"/>
      <c r="L197" s="43"/>
      <c r="M197" s="42"/>
      <c r="N197" s="80"/>
      <c r="O197" s="43"/>
      <c r="P197" s="12" t="str">
        <f>IF(COUNT(K197,M197)=2,ROUND(K197*M197,0),"-")</f>
        <v>-</v>
      </c>
      <c r="Q197" s="81" t="s">
        <v>306</v>
      </c>
      <c r="R197" s="82"/>
      <c r="S197" s="83"/>
      <c r="T197" s="81" t="s">
        <v>306</v>
      </c>
      <c r="U197" s="83"/>
      <c r="V197" s="13" t="s">
        <v>306</v>
      </c>
      <c r="W197" s="81" t="s">
        <v>306</v>
      </c>
      <c r="X197" s="83"/>
    </row>
    <row r="198" spans="1:24" ht="31.65" customHeight="1">
      <c r="A198" s="87" t="s">
        <v>4204</v>
      </c>
      <c r="B198" s="88"/>
      <c r="C198" s="89"/>
      <c r="D198" s="38" t="s">
        <v>4205</v>
      </c>
      <c r="E198" s="39"/>
      <c r="F198" s="39"/>
      <c r="G198" s="39"/>
      <c r="H198" s="40"/>
      <c r="I198" s="77" t="s">
        <v>65</v>
      </c>
      <c r="J198" s="79"/>
      <c r="K198" s="42"/>
      <c r="L198" s="43"/>
      <c r="M198" s="42"/>
      <c r="N198" s="80"/>
      <c r="O198" s="43"/>
      <c r="P198" s="12" t="str">
        <f>IF(COUNT(K198,M198)=2,ROUND(K198*M198,0),"-
-")</f>
        <v>-
-</v>
      </c>
      <c r="Q198" s="81" t="s">
        <v>163</v>
      </c>
      <c r="R198" s="82"/>
      <c r="S198" s="83"/>
      <c r="T198" s="81" t="s">
        <v>163</v>
      </c>
      <c r="U198" s="83"/>
      <c r="V198" s="13" t="s">
        <v>163</v>
      </c>
      <c r="W198" s="81" t="s">
        <v>163</v>
      </c>
      <c r="X198" s="83"/>
    </row>
    <row r="199" spans="1:24" ht="31.65" customHeight="1">
      <c r="A199" s="87" t="s">
        <v>4206</v>
      </c>
      <c r="B199" s="88"/>
      <c r="C199" s="89"/>
      <c r="D199" s="38" t="s">
        <v>4207</v>
      </c>
      <c r="E199" s="39"/>
      <c r="F199" s="39"/>
      <c r="G199" s="39"/>
      <c r="H199" s="40"/>
      <c r="I199" s="77" t="s">
        <v>65</v>
      </c>
      <c r="J199" s="79"/>
      <c r="K199" s="42"/>
      <c r="L199" s="43"/>
      <c r="M199" s="42"/>
      <c r="N199" s="80"/>
      <c r="O199" s="43"/>
      <c r="P199" s="12" t="str">
        <f>IF(COUNT(K199,M199)=2,ROUND(K199*M199,0),"-
-")</f>
        <v>-
-</v>
      </c>
      <c r="Q199" s="81" t="s">
        <v>163</v>
      </c>
      <c r="R199" s="82"/>
      <c r="S199" s="83"/>
      <c r="T199" s="81" t="s">
        <v>163</v>
      </c>
      <c r="U199" s="83"/>
      <c r="V199" s="13" t="s">
        <v>163</v>
      </c>
      <c r="W199" s="81" t="s">
        <v>163</v>
      </c>
      <c r="X199" s="83"/>
    </row>
    <row r="200" spans="1:24" ht="31.65" customHeight="1">
      <c r="A200" s="87" t="s">
        <v>4208</v>
      </c>
      <c r="B200" s="88"/>
      <c r="C200" s="89"/>
      <c r="D200" s="38" t="s">
        <v>4209</v>
      </c>
      <c r="E200" s="39"/>
      <c r="F200" s="39"/>
      <c r="G200" s="39"/>
      <c r="H200" s="40"/>
      <c r="I200" s="77" t="s">
        <v>65</v>
      </c>
      <c r="J200" s="79"/>
      <c r="K200" s="42"/>
      <c r="L200" s="43"/>
      <c r="M200" s="42"/>
      <c r="N200" s="80"/>
      <c r="O200" s="43"/>
      <c r="P200" s="12" t="str">
        <f>IF(COUNT(K200,M200)=2,ROUND(K200*M200,0),"-
-")</f>
        <v>-
-</v>
      </c>
      <c r="Q200" s="81" t="s">
        <v>163</v>
      </c>
      <c r="R200" s="82"/>
      <c r="S200" s="83"/>
      <c r="T200" s="81" t="s">
        <v>163</v>
      </c>
      <c r="U200" s="83"/>
      <c r="V200" s="13" t="s">
        <v>163</v>
      </c>
      <c r="W200" s="81" t="s">
        <v>163</v>
      </c>
      <c r="X200" s="83"/>
    </row>
    <row r="201" spans="1:24" ht="15.75" customHeight="1">
      <c r="A201" s="87" t="s">
        <v>4210</v>
      </c>
      <c r="B201" s="88"/>
      <c r="C201" s="89"/>
      <c r="D201" s="38" t="s">
        <v>1869</v>
      </c>
      <c r="E201" s="39"/>
      <c r="F201" s="39"/>
      <c r="G201" s="39"/>
      <c r="H201" s="40"/>
      <c r="I201" s="77" t="s">
        <v>65</v>
      </c>
      <c r="J201" s="79"/>
      <c r="K201" s="42"/>
      <c r="L201" s="43"/>
      <c r="M201" s="42"/>
      <c r="N201" s="80"/>
      <c r="O201" s="43"/>
      <c r="P201" s="12" t="str">
        <f>IF(COUNT(K201,M201)=2,ROUND(K201*M201,0),"-")</f>
        <v>-</v>
      </c>
      <c r="Q201" s="81" t="s">
        <v>306</v>
      </c>
      <c r="R201" s="82"/>
      <c r="S201" s="83"/>
      <c r="T201" s="81" t="s">
        <v>306</v>
      </c>
      <c r="U201" s="83"/>
      <c r="V201" s="13" t="s">
        <v>306</v>
      </c>
      <c r="W201" s="81" t="s">
        <v>306</v>
      </c>
      <c r="X201" s="83"/>
    </row>
    <row r="202" spans="1:24" ht="47.55" customHeight="1">
      <c r="A202" s="96" t="s">
        <v>4211</v>
      </c>
      <c r="B202" s="97"/>
      <c r="C202" s="98"/>
      <c r="D202" s="38" t="s">
        <v>4212</v>
      </c>
      <c r="E202" s="39"/>
      <c r="F202" s="39"/>
      <c r="G202" s="39"/>
      <c r="H202" s="40"/>
      <c r="I202" s="77" t="s">
        <v>65</v>
      </c>
      <c r="J202" s="79"/>
      <c r="K202" s="42"/>
      <c r="L202" s="43"/>
      <c r="M202" s="42"/>
      <c r="N202" s="80"/>
      <c r="O202" s="43"/>
      <c r="P202" s="12" t="str">
        <f>IF(COUNT(K202,M202)=2,ROUND(K202*M202,0),"-
-
-")</f>
        <v>-
-
-</v>
      </c>
      <c r="Q202" s="81" t="s">
        <v>87</v>
      </c>
      <c r="R202" s="82"/>
      <c r="S202" s="83"/>
      <c r="T202" s="81" t="s">
        <v>87</v>
      </c>
      <c r="U202" s="83"/>
      <c r="V202" s="13" t="s">
        <v>87</v>
      </c>
      <c r="W202" s="81" t="s">
        <v>87</v>
      </c>
      <c r="X202" s="83"/>
    </row>
    <row r="203" spans="1:24" ht="31.65" customHeight="1">
      <c r="A203" s="87" t="s">
        <v>4213</v>
      </c>
      <c r="B203" s="88"/>
      <c r="C203" s="89"/>
      <c r="D203" s="38" t="s">
        <v>4214</v>
      </c>
      <c r="E203" s="39"/>
      <c r="F203" s="39"/>
      <c r="G203" s="39"/>
      <c r="H203" s="40"/>
      <c r="I203" s="77" t="s">
        <v>65</v>
      </c>
      <c r="J203" s="79"/>
      <c r="K203" s="42"/>
      <c r="L203" s="43"/>
      <c r="M203" s="42"/>
      <c r="N203" s="80"/>
      <c r="O203" s="43"/>
      <c r="P203" s="12" t="str">
        <f>IF(COUNT(K203,M203)=2,ROUND(K203*M203,0),"-
-")</f>
        <v>-
-</v>
      </c>
      <c r="Q203" s="81" t="s">
        <v>163</v>
      </c>
      <c r="R203" s="82"/>
      <c r="S203" s="83"/>
      <c r="T203" s="81" t="s">
        <v>163</v>
      </c>
      <c r="U203" s="83"/>
      <c r="V203" s="13" t="s">
        <v>163</v>
      </c>
      <c r="W203" s="81" t="s">
        <v>163</v>
      </c>
      <c r="X203" s="83"/>
    </row>
    <row r="204" spans="1:24" ht="15.75" customHeight="1">
      <c r="A204" s="87" t="s">
        <v>4215</v>
      </c>
      <c r="B204" s="88"/>
      <c r="C204" s="89"/>
      <c r="D204" s="38" t="s">
        <v>1878</v>
      </c>
      <c r="E204" s="39"/>
      <c r="F204" s="39"/>
      <c r="G204" s="39"/>
      <c r="H204" s="40"/>
      <c r="I204" s="77" t="s">
        <v>65</v>
      </c>
      <c r="J204" s="79"/>
      <c r="K204" s="42"/>
      <c r="L204" s="43"/>
      <c r="M204" s="42"/>
      <c r="N204" s="80"/>
      <c r="O204" s="43"/>
      <c r="P204" s="12" t="str">
        <f t="shared" ref="P204:P210" si="4">IF(COUNT(K204,M204)=2,ROUND(K204*M204,0),"-")</f>
        <v>-</v>
      </c>
      <c r="Q204" s="81" t="s">
        <v>306</v>
      </c>
      <c r="R204" s="82"/>
      <c r="S204" s="83"/>
      <c r="T204" s="81" t="s">
        <v>306</v>
      </c>
      <c r="U204" s="83"/>
      <c r="V204" s="13" t="s">
        <v>306</v>
      </c>
      <c r="W204" s="81" t="s">
        <v>306</v>
      </c>
      <c r="X204" s="83"/>
    </row>
    <row r="205" spans="1:24" ht="15.75" customHeight="1">
      <c r="A205" s="87" t="s">
        <v>4216</v>
      </c>
      <c r="B205" s="88"/>
      <c r="C205" s="89"/>
      <c r="D205" s="38" t="s">
        <v>1881</v>
      </c>
      <c r="E205" s="39"/>
      <c r="F205" s="39"/>
      <c r="G205" s="39"/>
      <c r="H205" s="40"/>
      <c r="I205" s="77" t="s">
        <v>65</v>
      </c>
      <c r="J205" s="79"/>
      <c r="K205" s="42"/>
      <c r="L205" s="43"/>
      <c r="M205" s="42"/>
      <c r="N205" s="80"/>
      <c r="O205" s="43"/>
      <c r="P205" s="12" t="str">
        <f t="shared" si="4"/>
        <v>-</v>
      </c>
      <c r="Q205" s="81" t="s">
        <v>306</v>
      </c>
      <c r="R205" s="82"/>
      <c r="S205" s="83"/>
      <c r="T205" s="81" t="s">
        <v>306</v>
      </c>
      <c r="U205" s="83"/>
      <c r="V205" s="13" t="s">
        <v>306</v>
      </c>
      <c r="W205" s="81" t="s">
        <v>306</v>
      </c>
      <c r="X205" s="83"/>
    </row>
    <row r="206" spans="1:24" ht="15.75" customHeight="1">
      <c r="A206" s="96" t="s">
        <v>4217</v>
      </c>
      <c r="B206" s="97"/>
      <c r="C206" s="98"/>
      <c r="D206" s="38" t="s">
        <v>1630</v>
      </c>
      <c r="E206" s="39"/>
      <c r="F206" s="39"/>
      <c r="G206" s="39"/>
      <c r="H206" s="40"/>
      <c r="I206" s="77" t="s">
        <v>65</v>
      </c>
      <c r="J206" s="79"/>
      <c r="K206" s="42"/>
      <c r="L206" s="43"/>
      <c r="M206" s="42"/>
      <c r="N206" s="80"/>
      <c r="O206" s="43"/>
      <c r="P206" s="12" t="str">
        <f t="shared" si="4"/>
        <v>-</v>
      </c>
      <c r="Q206" s="81" t="s">
        <v>306</v>
      </c>
      <c r="R206" s="82"/>
      <c r="S206" s="83"/>
      <c r="T206" s="81" t="s">
        <v>306</v>
      </c>
      <c r="U206" s="83"/>
      <c r="V206" s="13" t="s">
        <v>306</v>
      </c>
      <c r="W206" s="81" t="s">
        <v>306</v>
      </c>
      <c r="X206" s="83"/>
    </row>
    <row r="207" spans="1:24" ht="15.75" customHeight="1">
      <c r="A207" s="38" t="s">
        <v>1987</v>
      </c>
      <c r="B207" s="39"/>
      <c r="C207" s="40"/>
      <c r="D207" s="38" t="s">
        <v>1986</v>
      </c>
      <c r="E207" s="39"/>
      <c r="F207" s="39"/>
      <c r="G207" s="39"/>
      <c r="H207" s="40"/>
      <c r="I207" s="77" t="s">
        <v>65</v>
      </c>
      <c r="J207" s="79"/>
      <c r="K207" s="42"/>
      <c r="L207" s="43"/>
      <c r="M207" s="42"/>
      <c r="N207" s="80"/>
      <c r="O207" s="43"/>
      <c r="P207" s="12" t="str">
        <f t="shared" si="4"/>
        <v>-</v>
      </c>
      <c r="Q207" s="81" t="s">
        <v>306</v>
      </c>
      <c r="R207" s="82"/>
      <c r="S207" s="83"/>
      <c r="T207" s="81" t="s">
        <v>306</v>
      </c>
      <c r="U207" s="83"/>
      <c r="V207" s="13" t="s">
        <v>306</v>
      </c>
      <c r="W207" s="81" t="s">
        <v>306</v>
      </c>
      <c r="X207" s="83"/>
    </row>
    <row r="208" spans="1:24" ht="15.75" customHeight="1">
      <c r="A208" s="90" t="s">
        <v>4218</v>
      </c>
      <c r="B208" s="91"/>
      <c r="C208" s="92"/>
      <c r="D208" s="38" t="s">
        <v>1297</v>
      </c>
      <c r="E208" s="39"/>
      <c r="F208" s="39"/>
      <c r="G208" s="39"/>
      <c r="H208" s="40"/>
      <c r="I208" s="77" t="s">
        <v>65</v>
      </c>
      <c r="J208" s="79"/>
      <c r="K208" s="42"/>
      <c r="L208" s="43"/>
      <c r="M208" s="42"/>
      <c r="N208" s="80"/>
      <c r="O208" s="43"/>
      <c r="P208" s="12" t="str">
        <f t="shared" si="4"/>
        <v>-</v>
      </c>
      <c r="Q208" s="81" t="s">
        <v>306</v>
      </c>
      <c r="R208" s="82"/>
      <c r="S208" s="83"/>
      <c r="T208" s="81" t="s">
        <v>306</v>
      </c>
      <c r="U208" s="83"/>
      <c r="V208" s="13" t="s">
        <v>306</v>
      </c>
      <c r="W208" s="81" t="s">
        <v>306</v>
      </c>
      <c r="X208" s="83"/>
    </row>
    <row r="209" spans="1:24" ht="15.75" customHeight="1">
      <c r="A209" s="90" t="s">
        <v>4219</v>
      </c>
      <c r="B209" s="91"/>
      <c r="C209" s="92"/>
      <c r="D209" s="38" t="s">
        <v>1983</v>
      </c>
      <c r="E209" s="39"/>
      <c r="F209" s="39"/>
      <c r="G209" s="39"/>
      <c r="H209" s="40"/>
      <c r="I209" s="77" t="s">
        <v>65</v>
      </c>
      <c r="J209" s="79"/>
      <c r="K209" s="42"/>
      <c r="L209" s="43"/>
      <c r="M209" s="42"/>
      <c r="N209" s="80"/>
      <c r="O209" s="43"/>
      <c r="P209" s="12" t="str">
        <f t="shared" si="4"/>
        <v>-</v>
      </c>
      <c r="Q209" s="81" t="s">
        <v>306</v>
      </c>
      <c r="R209" s="82"/>
      <c r="S209" s="83"/>
      <c r="T209" s="81" t="s">
        <v>306</v>
      </c>
      <c r="U209" s="83"/>
      <c r="V209" s="13" t="s">
        <v>306</v>
      </c>
      <c r="W209" s="81" t="s">
        <v>306</v>
      </c>
      <c r="X209" s="83"/>
    </row>
    <row r="210" spans="1:24" ht="15.75" customHeight="1">
      <c r="A210" s="84" t="s">
        <v>4220</v>
      </c>
      <c r="B210" s="85"/>
      <c r="C210" s="86"/>
      <c r="D210" s="38" t="s">
        <v>3360</v>
      </c>
      <c r="E210" s="39"/>
      <c r="F210" s="39"/>
      <c r="G210" s="39"/>
      <c r="H210" s="40"/>
      <c r="I210" s="77" t="s">
        <v>3361</v>
      </c>
      <c r="J210" s="79"/>
      <c r="K210" s="42"/>
      <c r="L210" s="43"/>
      <c r="M210" s="42"/>
      <c r="N210" s="80"/>
      <c r="O210" s="43"/>
      <c r="P210" s="12" t="str">
        <f t="shared" si="4"/>
        <v>-</v>
      </c>
      <c r="Q210" s="81" t="s">
        <v>306</v>
      </c>
      <c r="R210" s="82"/>
      <c r="S210" s="83"/>
      <c r="T210" s="81" t="s">
        <v>306</v>
      </c>
      <c r="U210" s="83"/>
      <c r="V210" s="13" t="s">
        <v>306</v>
      </c>
      <c r="W210" s="81" t="s">
        <v>306</v>
      </c>
      <c r="X210" s="83"/>
    </row>
    <row r="211" spans="1:24" ht="47.55" customHeight="1">
      <c r="A211" s="90" t="s">
        <v>4221</v>
      </c>
      <c r="B211" s="91"/>
      <c r="C211" s="92"/>
      <c r="D211" s="38" t="s">
        <v>4222</v>
      </c>
      <c r="E211" s="39"/>
      <c r="F211" s="39"/>
      <c r="G211" s="39"/>
      <c r="H211" s="40"/>
      <c r="I211" s="77" t="s">
        <v>122</v>
      </c>
      <c r="J211" s="79"/>
      <c r="K211" s="42"/>
      <c r="L211" s="43"/>
      <c r="M211" s="42"/>
      <c r="N211" s="80"/>
      <c r="O211" s="43"/>
      <c r="P211" s="12" t="str">
        <f>IF(COUNT(K211,M211)=2,ROUND(K211*M211,0),"-
-
-")</f>
        <v>-
-
-</v>
      </c>
      <c r="Q211" s="81" t="s">
        <v>87</v>
      </c>
      <c r="R211" s="82"/>
      <c r="S211" s="83"/>
      <c r="T211" s="81" t="s">
        <v>87</v>
      </c>
      <c r="U211" s="83"/>
      <c r="V211" s="13" t="s">
        <v>87</v>
      </c>
      <c r="W211" s="81" t="s">
        <v>87</v>
      </c>
      <c r="X211" s="83"/>
    </row>
    <row r="212" spans="1:24" ht="47.55" customHeight="1">
      <c r="A212" s="90" t="s">
        <v>4223</v>
      </c>
      <c r="B212" s="91"/>
      <c r="C212" s="92"/>
      <c r="D212" s="38" t="s">
        <v>4224</v>
      </c>
      <c r="E212" s="39"/>
      <c r="F212" s="39"/>
      <c r="G212" s="39"/>
      <c r="H212" s="40"/>
      <c r="I212" s="77" t="s">
        <v>122</v>
      </c>
      <c r="J212" s="79"/>
      <c r="K212" s="42"/>
      <c r="L212" s="43"/>
      <c r="M212" s="42"/>
      <c r="N212" s="80"/>
      <c r="O212" s="43"/>
      <c r="P212" s="12" t="str">
        <f>IF(COUNT(K212,M212)=2,ROUND(K212*M212,0),"-
-
-")</f>
        <v>-
-
-</v>
      </c>
      <c r="Q212" s="81" t="s">
        <v>87</v>
      </c>
      <c r="R212" s="82"/>
      <c r="S212" s="83"/>
      <c r="T212" s="81" t="s">
        <v>87</v>
      </c>
      <c r="U212" s="83"/>
      <c r="V212" s="13" t="s">
        <v>87</v>
      </c>
      <c r="W212" s="81" t="s">
        <v>87</v>
      </c>
      <c r="X212" s="83"/>
    </row>
    <row r="213" spans="1:24" ht="47.55" customHeight="1">
      <c r="A213" s="90" t="s">
        <v>4225</v>
      </c>
      <c r="B213" s="91"/>
      <c r="C213" s="92"/>
      <c r="D213" s="38" t="s">
        <v>4226</v>
      </c>
      <c r="E213" s="39"/>
      <c r="F213" s="39"/>
      <c r="G213" s="39"/>
      <c r="H213" s="40"/>
      <c r="I213" s="77" t="s">
        <v>122</v>
      </c>
      <c r="J213" s="79"/>
      <c r="K213" s="42"/>
      <c r="L213" s="43"/>
      <c r="M213" s="42"/>
      <c r="N213" s="80"/>
      <c r="O213" s="43"/>
      <c r="P213" s="12" t="str">
        <f>IF(COUNT(K213,M213)=2,ROUND(K213*M213,0),"-
-
-")</f>
        <v>-
-
-</v>
      </c>
      <c r="Q213" s="81" t="s">
        <v>87</v>
      </c>
      <c r="R213" s="82"/>
      <c r="S213" s="83"/>
      <c r="T213" s="81" t="s">
        <v>87</v>
      </c>
      <c r="U213" s="83"/>
      <c r="V213" s="13" t="s">
        <v>87</v>
      </c>
      <c r="W213" s="81" t="s">
        <v>87</v>
      </c>
      <c r="X213" s="83"/>
    </row>
    <row r="214" spans="1:24" ht="31.65" customHeight="1">
      <c r="A214" s="90" t="s">
        <v>4227</v>
      </c>
      <c r="B214" s="91"/>
      <c r="C214" s="92"/>
      <c r="D214" s="38" t="s">
        <v>4228</v>
      </c>
      <c r="E214" s="39"/>
      <c r="F214" s="39"/>
      <c r="G214" s="39"/>
      <c r="H214" s="40"/>
      <c r="I214" s="77" t="s">
        <v>122</v>
      </c>
      <c r="J214" s="79"/>
      <c r="K214" s="42"/>
      <c r="L214" s="43"/>
      <c r="M214" s="42"/>
      <c r="N214" s="80"/>
      <c r="O214" s="43"/>
      <c r="P214" s="12" t="str">
        <f>IF(COUNT(K214,M214)=2,ROUND(K214*M214,0),"-
-")</f>
        <v>-
-</v>
      </c>
      <c r="Q214" s="81" t="s">
        <v>163</v>
      </c>
      <c r="R214" s="82"/>
      <c r="S214" s="83"/>
      <c r="T214" s="81" t="s">
        <v>163</v>
      </c>
      <c r="U214" s="83"/>
      <c r="V214" s="13" t="s">
        <v>163</v>
      </c>
      <c r="W214" s="81" t="s">
        <v>163</v>
      </c>
      <c r="X214" s="83"/>
    </row>
    <row r="215" spans="1:24" ht="31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9.6" customHeight="1">
      <c r="A216" s="2"/>
      <c r="B216" s="2"/>
      <c r="C216" s="95" t="s">
        <v>42</v>
      </c>
      <c r="D216" s="95"/>
      <c r="E216" s="2"/>
      <c r="F216" s="2"/>
      <c r="G216" s="14" t="s">
        <v>43</v>
      </c>
      <c r="H216" s="2"/>
      <c r="I216" s="2"/>
      <c r="J216" s="14" t="s">
        <v>44</v>
      </c>
      <c r="K216" s="2"/>
      <c r="L216" s="95" t="s">
        <v>43</v>
      </c>
      <c r="M216" s="95"/>
      <c r="N216" s="95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35.700000000000003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8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1" customHeight="1">
      <c r="A219" s="93" t="s">
        <v>0</v>
      </c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</row>
    <row r="220" spans="1:24" ht="3.4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1" customHeight="1">
      <c r="A221" s="93" t="s">
        <v>4033</v>
      </c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</row>
    <row r="222" spans="1:24" ht="4.2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8.85" customHeight="1">
      <c r="A223" s="2"/>
      <c r="B223" s="94" t="s">
        <v>4034</v>
      </c>
      <c r="C223" s="94"/>
      <c r="D223" s="94"/>
      <c r="E223" s="9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5.4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4.3499999999999996" customHeight="1">
      <c r="A225" s="2"/>
      <c r="B225" s="94" t="s">
        <v>4035</v>
      </c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0.9" customHeight="1">
      <c r="A226" s="2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2"/>
      <c r="O226" s="2"/>
      <c r="P226" s="2"/>
      <c r="Q226" s="2"/>
      <c r="R226" s="94" t="s">
        <v>4036</v>
      </c>
      <c r="S226" s="2"/>
      <c r="T226" s="2"/>
      <c r="U226" s="2"/>
      <c r="V226" s="2"/>
      <c r="W226" s="2"/>
      <c r="X226" s="2"/>
    </row>
    <row r="227" spans="1:24" ht="3.6" customHeight="1">
      <c r="A227" s="2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2"/>
      <c r="O227" s="2"/>
      <c r="P227" s="2"/>
      <c r="Q227" s="2"/>
      <c r="R227" s="94"/>
      <c r="S227" s="2"/>
      <c r="T227" s="2"/>
      <c r="U227" s="95" t="s">
        <v>4229</v>
      </c>
      <c r="V227" s="95"/>
      <c r="W227" s="95"/>
      <c r="X227" s="2"/>
    </row>
    <row r="228" spans="1:24" ht="4.3499999999999996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94"/>
      <c r="S228" s="2"/>
      <c r="T228" s="2"/>
      <c r="U228" s="95"/>
      <c r="V228" s="95"/>
      <c r="W228" s="95"/>
      <c r="X228" s="2"/>
    </row>
    <row r="229" spans="1:24" ht="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95"/>
      <c r="V229" s="95"/>
      <c r="W229" s="95"/>
      <c r="X229" s="2"/>
    </row>
    <row r="230" spans="1:24" ht="2.1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4.4" customHeight="1">
      <c r="A231" s="77" t="s">
        <v>4038</v>
      </c>
      <c r="B231" s="78"/>
      <c r="C231" s="79"/>
      <c r="D231" s="77" t="s">
        <v>4039</v>
      </c>
      <c r="E231" s="78"/>
      <c r="F231" s="78"/>
      <c r="G231" s="78"/>
      <c r="H231" s="79"/>
      <c r="I231" s="77" t="s">
        <v>49</v>
      </c>
      <c r="J231" s="79"/>
      <c r="K231" s="77" t="s">
        <v>4040</v>
      </c>
      <c r="L231" s="79"/>
      <c r="M231" s="77" t="s">
        <v>51</v>
      </c>
      <c r="N231" s="78"/>
      <c r="O231" s="79"/>
      <c r="P231" s="11" t="s">
        <v>52</v>
      </c>
      <c r="Q231" s="77" t="s">
        <v>4041</v>
      </c>
      <c r="R231" s="78"/>
      <c r="S231" s="79"/>
      <c r="T231" s="77" t="s">
        <v>4042</v>
      </c>
      <c r="U231" s="79"/>
      <c r="V231" s="11" t="s">
        <v>4043</v>
      </c>
      <c r="W231" s="77" t="s">
        <v>4044</v>
      </c>
      <c r="X231" s="79"/>
    </row>
    <row r="232" spans="1:24" ht="15.6" customHeight="1">
      <c r="A232" s="38"/>
      <c r="B232" s="39"/>
      <c r="C232" s="40"/>
      <c r="D232" s="38" t="s">
        <v>4230</v>
      </c>
      <c r="E232" s="39"/>
      <c r="F232" s="39"/>
      <c r="G232" s="39"/>
      <c r="H232" s="40"/>
      <c r="I232" s="77"/>
      <c r="J232" s="79"/>
      <c r="K232" s="42"/>
      <c r="L232" s="43"/>
      <c r="M232" s="42"/>
      <c r="N232" s="80"/>
      <c r="O232" s="43"/>
      <c r="P232" s="13" t="s">
        <v>306</v>
      </c>
      <c r="Q232" s="81" t="s">
        <v>306</v>
      </c>
      <c r="R232" s="82"/>
      <c r="S232" s="83"/>
      <c r="T232" s="81" t="s">
        <v>306</v>
      </c>
      <c r="U232" s="83"/>
      <c r="V232" s="13" t="s">
        <v>306</v>
      </c>
      <c r="W232" s="81" t="s">
        <v>306</v>
      </c>
      <c r="X232" s="83"/>
    </row>
    <row r="233" spans="1:24" ht="31.65" customHeight="1">
      <c r="A233" s="84" t="s">
        <v>4231</v>
      </c>
      <c r="B233" s="85"/>
      <c r="C233" s="86"/>
      <c r="D233" s="38" t="s">
        <v>4047</v>
      </c>
      <c r="E233" s="39"/>
      <c r="F233" s="39"/>
      <c r="G233" s="39"/>
      <c r="H233" s="40"/>
      <c r="I233" s="77" t="s">
        <v>609</v>
      </c>
      <c r="J233" s="79"/>
      <c r="K233" s="42"/>
      <c r="L233" s="43"/>
      <c r="M233" s="42"/>
      <c r="N233" s="80"/>
      <c r="O233" s="43"/>
      <c r="P233" s="12" t="str">
        <f>IF(COUNT(K233,M233)=2,ROUND(K233*M233,0),"-
-")</f>
        <v>-
-</v>
      </c>
      <c r="Q233" s="81" t="s">
        <v>163</v>
      </c>
      <c r="R233" s="82"/>
      <c r="S233" s="83"/>
      <c r="T233" s="81" t="s">
        <v>163</v>
      </c>
      <c r="U233" s="83"/>
      <c r="V233" s="13" t="s">
        <v>163</v>
      </c>
      <c r="W233" s="81" t="s">
        <v>163</v>
      </c>
      <c r="X233" s="83"/>
    </row>
    <row r="234" spans="1:24" ht="47.55" customHeight="1">
      <c r="A234" s="96" t="s">
        <v>4232</v>
      </c>
      <c r="B234" s="97"/>
      <c r="C234" s="98"/>
      <c r="D234" s="38" t="s">
        <v>4233</v>
      </c>
      <c r="E234" s="39"/>
      <c r="F234" s="39"/>
      <c r="G234" s="39"/>
      <c r="H234" s="40"/>
      <c r="I234" s="77" t="s">
        <v>65</v>
      </c>
      <c r="J234" s="79"/>
      <c r="K234" s="42"/>
      <c r="L234" s="43"/>
      <c r="M234" s="42"/>
      <c r="N234" s="80"/>
      <c r="O234" s="43"/>
      <c r="P234" s="12" t="str">
        <f>IF(COUNT(K234,M234)=2,ROUND(K234*M234,0),"-
-
-")</f>
        <v>-
-
-</v>
      </c>
      <c r="Q234" s="81" t="s">
        <v>87</v>
      </c>
      <c r="R234" s="82"/>
      <c r="S234" s="83"/>
      <c r="T234" s="81" t="s">
        <v>87</v>
      </c>
      <c r="U234" s="83"/>
      <c r="V234" s="13" t="s">
        <v>87</v>
      </c>
      <c r="W234" s="81" t="s">
        <v>87</v>
      </c>
      <c r="X234" s="83"/>
    </row>
    <row r="235" spans="1:24" ht="15.75" customHeight="1">
      <c r="A235" s="38" t="s">
        <v>3406</v>
      </c>
      <c r="B235" s="39"/>
      <c r="C235" s="40"/>
      <c r="D235" s="38" t="s">
        <v>3405</v>
      </c>
      <c r="E235" s="39"/>
      <c r="F235" s="39"/>
      <c r="G235" s="39"/>
      <c r="H235" s="40"/>
      <c r="I235" s="77" t="s">
        <v>65</v>
      </c>
      <c r="J235" s="79"/>
      <c r="K235" s="42"/>
      <c r="L235" s="43"/>
      <c r="M235" s="42"/>
      <c r="N235" s="80"/>
      <c r="O235" s="43"/>
      <c r="P235" s="12" t="str">
        <f>IF(COUNT(K235,M235)=2,ROUND(K235*M235,0),"-")</f>
        <v>-</v>
      </c>
      <c r="Q235" s="81" t="s">
        <v>306</v>
      </c>
      <c r="R235" s="82"/>
      <c r="S235" s="83"/>
      <c r="T235" s="81" t="s">
        <v>306</v>
      </c>
      <c r="U235" s="83"/>
      <c r="V235" s="13" t="s">
        <v>306</v>
      </c>
      <c r="W235" s="81" t="s">
        <v>306</v>
      </c>
      <c r="X235" s="83"/>
    </row>
    <row r="236" spans="1:24" ht="15.75" customHeight="1">
      <c r="A236" s="38" t="s">
        <v>3907</v>
      </c>
      <c r="B236" s="39"/>
      <c r="C236" s="40"/>
      <c r="D236" s="38" t="s">
        <v>3906</v>
      </c>
      <c r="E236" s="39"/>
      <c r="F236" s="39"/>
      <c r="G236" s="39"/>
      <c r="H236" s="40"/>
      <c r="I236" s="77" t="s">
        <v>65</v>
      </c>
      <c r="J236" s="79"/>
      <c r="K236" s="42"/>
      <c r="L236" s="43"/>
      <c r="M236" s="42"/>
      <c r="N236" s="80"/>
      <c r="O236" s="43"/>
      <c r="P236" s="12" t="str">
        <f>IF(COUNT(K236,M236)=2,ROUND(K236*M236,0),"-")</f>
        <v>-</v>
      </c>
      <c r="Q236" s="81" t="s">
        <v>306</v>
      </c>
      <c r="R236" s="82"/>
      <c r="S236" s="83"/>
      <c r="T236" s="81" t="s">
        <v>306</v>
      </c>
      <c r="U236" s="83"/>
      <c r="V236" s="13" t="s">
        <v>306</v>
      </c>
      <c r="W236" s="81" t="s">
        <v>306</v>
      </c>
      <c r="X236" s="83"/>
    </row>
    <row r="237" spans="1:24" ht="15.75" customHeight="1">
      <c r="A237" s="38" t="s">
        <v>3289</v>
      </c>
      <c r="B237" s="39"/>
      <c r="C237" s="40"/>
      <c r="D237" s="38" t="s">
        <v>3288</v>
      </c>
      <c r="E237" s="39"/>
      <c r="F237" s="39"/>
      <c r="G237" s="39"/>
      <c r="H237" s="40"/>
      <c r="I237" s="77" t="s">
        <v>65</v>
      </c>
      <c r="J237" s="79"/>
      <c r="K237" s="42"/>
      <c r="L237" s="43"/>
      <c r="M237" s="42"/>
      <c r="N237" s="80"/>
      <c r="O237" s="43"/>
      <c r="P237" s="12" t="str">
        <f>IF(COUNT(K237,M237)=2,ROUND(K237*M237,0),"-")</f>
        <v>-</v>
      </c>
      <c r="Q237" s="81" t="s">
        <v>306</v>
      </c>
      <c r="R237" s="82"/>
      <c r="S237" s="83"/>
      <c r="T237" s="81" t="s">
        <v>306</v>
      </c>
      <c r="U237" s="83"/>
      <c r="V237" s="13" t="s">
        <v>306</v>
      </c>
      <c r="W237" s="81" t="s">
        <v>306</v>
      </c>
      <c r="X237" s="83"/>
    </row>
    <row r="238" spans="1:24" ht="15.75" customHeight="1">
      <c r="A238" s="84" t="s">
        <v>4234</v>
      </c>
      <c r="B238" s="85"/>
      <c r="C238" s="86"/>
      <c r="D238" s="38" t="s">
        <v>3271</v>
      </c>
      <c r="E238" s="39"/>
      <c r="F238" s="39"/>
      <c r="G238" s="39"/>
      <c r="H238" s="40"/>
      <c r="I238" s="77" t="s">
        <v>65</v>
      </c>
      <c r="J238" s="79"/>
      <c r="K238" s="42"/>
      <c r="L238" s="43"/>
      <c r="M238" s="42"/>
      <c r="N238" s="80"/>
      <c r="O238" s="43"/>
      <c r="P238" s="12" t="str">
        <f>IF(COUNT(K238,M238)=2,ROUND(K238*M238,0),"-")</f>
        <v>-</v>
      </c>
      <c r="Q238" s="81" t="s">
        <v>306</v>
      </c>
      <c r="R238" s="82"/>
      <c r="S238" s="83"/>
      <c r="T238" s="81" t="s">
        <v>306</v>
      </c>
      <c r="U238" s="83"/>
      <c r="V238" s="13" t="s">
        <v>306</v>
      </c>
      <c r="W238" s="81" t="s">
        <v>306</v>
      </c>
      <c r="X238" s="83"/>
    </row>
    <row r="239" spans="1:24" ht="63.3" customHeight="1">
      <c r="A239" s="84" t="s">
        <v>4235</v>
      </c>
      <c r="B239" s="85"/>
      <c r="C239" s="86"/>
      <c r="D239" s="38" t="s">
        <v>4236</v>
      </c>
      <c r="E239" s="39"/>
      <c r="F239" s="39"/>
      <c r="G239" s="39"/>
      <c r="H239" s="40"/>
      <c r="I239" s="77" t="s">
        <v>65</v>
      </c>
      <c r="J239" s="79"/>
      <c r="K239" s="42"/>
      <c r="L239" s="43"/>
      <c r="M239" s="42"/>
      <c r="N239" s="80"/>
      <c r="O239" s="43"/>
      <c r="P239" s="12" t="str">
        <f>IF(COUNT(K239,M239)=2,ROUND(K239*M239,0),"-
-
-
-")</f>
        <v>-
-
-
-</v>
      </c>
      <c r="Q239" s="81" t="s">
        <v>4237</v>
      </c>
      <c r="R239" s="82"/>
      <c r="S239" s="83"/>
      <c r="T239" s="81" t="s">
        <v>4237</v>
      </c>
      <c r="U239" s="83"/>
      <c r="V239" s="13" t="s">
        <v>4237</v>
      </c>
      <c r="W239" s="81" t="s">
        <v>4237</v>
      </c>
      <c r="X239" s="83"/>
    </row>
    <row r="240" spans="1:24" ht="31.65" customHeight="1">
      <c r="A240" s="90" t="s">
        <v>4238</v>
      </c>
      <c r="B240" s="91"/>
      <c r="C240" s="92"/>
      <c r="D240" s="38" t="s">
        <v>4239</v>
      </c>
      <c r="E240" s="39"/>
      <c r="F240" s="39"/>
      <c r="G240" s="39"/>
      <c r="H240" s="40"/>
      <c r="I240" s="77" t="s">
        <v>65</v>
      </c>
      <c r="J240" s="79"/>
      <c r="K240" s="42"/>
      <c r="L240" s="43"/>
      <c r="M240" s="42"/>
      <c r="N240" s="80"/>
      <c r="O240" s="43"/>
      <c r="P240" s="12" t="str">
        <f>IF(COUNT(K240,M240)=2,ROUND(K240*M240,0),"-
-")</f>
        <v>-
-</v>
      </c>
      <c r="Q240" s="81" t="s">
        <v>163</v>
      </c>
      <c r="R240" s="82"/>
      <c r="S240" s="83"/>
      <c r="T240" s="81" t="s">
        <v>163</v>
      </c>
      <c r="U240" s="83"/>
      <c r="V240" s="13" t="s">
        <v>163</v>
      </c>
      <c r="W240" s="81" t="s">
        <v>163</v>
      </c>
      <c r="X240" s="83"/>
    </row>
    <row r="241" spans="1:24" ht="15.75" customHeight="1">
      <c r="A241" s="90" t="s">
        <v>4240</v>
      </c>
      <c r="B241" s="91"/>
      <c r="C241" s="92"/>
      <c r="D241" s="38" t="s">
        <v>71</v>
      </c>
      <c r="E241" s="39"/>
      <c r="F241" s="39"/>
      <c r="G241" s="39"/>
      <c r="H241" s="40"/>
      <c r="I241" s="77" t="s">
        <v>65</v>
      </c>
      <c r="J241" s="79"/>
      <c r="K241" s="42"/>
      <c r="L241" s="43"/>
      <c r="M241" s="42"/>
      <c r="N241" s="80"/>
      <c r="O241" s="43"/>
      <c r="P241" s="12" t="str">
        <f>IF(COUNT(K241,M241)=2,ROUND(K241*M241,0),"-")</f>
        <v>-</v>
      </c>
      <c r="Q241" s="81" t="s">
        <v>306</v>
      </c>
      <c r="R241" s="82"/>
      <c r="S241" s="83"/>
      <c r="T241" s="81" t="s">
        <v>306</v>
      </c>
      <c r="U241" s="83"/>
      <c r="V241" s="13" t="s">
        <v>306</v>
      </c>
      <c r="W241" s="81" t="s">
        <v>306</v>
      </c>
      <c r="X241" s="83"/>
    </row>
    <row r="242" spans="1:24" ht="31.65" customHeight="1">
      <c r="A242" s="90" t="s">
        <v>4241</v>
      </c>
      <c r="B242" s="91"/>
      <c r="C242" s="92"/>
      <c r="D242" s="38" t="s">
        <v>4242</v>
      </c>
      <c r="E242" s="39"/>
      <c r="F242" s="39"/>
      <c r="G242" s="39"/>
      <c r="H242" s="40"/>
      <c r="I242" s="77" t="s">
        <v>65</v>
      </c>
      <c r="J242" s="79"/>
      <c r="K242" s="42"/>
      <c r="L242" s="43"/>
      <c r="M242" s="42"/>
      <c r="N242" s="80"/>
      <c r="O242" s="43"/>
      <c r="P242" s="12" t="str">
        <f>IF(COUNT(K242,M242)=2,ROUND(K242*M242,0),"-
-")</f>
        <v>-
-</v>
      </c>
      <c r="Q242" s="81" t="s">
        <v>163</v>
      </c>
      <c r="R242" s="82"/>
      <c r="S242" s="83"/>
      <c r="T242" s="81" t="s">
        <v>163</v>
      </c>
      <c r="U242" s="83"/>
      <c r="V242" s="13" t="s">
        <v>163</v>
      </c>
      <c r="W242" s="81" t="s">
        <v>163</v>
      </c>
      <c r="X242" s="83"/>
    </row>
    <row r="243" spans="1:24" ht="94.95" customHeight="1">
      <c r="A243" s="84" t="s">
        <v>4243</v>
      </c>
      <c r="B243" s="85"/>
      <c r="C243" s="86"/>
      <c r="D243" s="38" t="s">
        <v>4244</v>
      </c>
      <c r="E243" s="39"/>
      <c r="F243" s="39"/>
      <c r="G243" s="39"/>
      <c r="H243" s="40"/>
      <c r="I243" s="77" t="s">
        <v>65</v>
      </c>
      <c r="J243" s="79"/>
      <c r="K243" s="42"/>
      <c r="L243" s="43"/>
      <c r="M243" s="42"/>
      <c r="N243" s="80"/>
      <c r="O243" s="43"/>
      <c r="P243" s="12" t="str">
        <f>IF(COUNT(K243,M243)=2,ROUND(K243*M243,0),"-
-
-
-
-
-")</f>
        <v>-
-
-
-
-
-</v>
      </c>
      <c r="Q243" s="81" t="s">
        <v>4131</v>
      </c>
      <c r="R243" s="82"/>
      <c r="S243" s="83"/>
      <c r="T243" s="81" t="s">
        <v>4131</v>
      </c>
      <c r="U243" s="83"/>
      <c r="V243" s="13" t="s">
        <v>4131</v>
      </c>
      <c r="W243" s="81" t="s">
        <v>4131</v>
      </c>
      <c r="X243" s="83"/>
    </row>
    <row r="244" spans="1:24" ht="31.65" customHeight="1">
      <c r="A244" s="84" t="s">
        <v>4245</v>
      </c>
      <c r="B244" s="85"/>
      <c r="C244" s="86"/>
      <c r="D244" s="38" t="s">
        <v>4246</v>
      </c>
      <c r="E244" s="39"/>
      <c r="F244" s="39"/>
      <c r="G244" s="39"/>
      <c r="H244" s="40"/>
      <c r="I244" s="77" t="s">
        <v>65</v>
      </c>
      <c r="J244" s="79"/>
      <c r="K244" s="42"/>
      <c r="L244" s="43"/>
      <c r="M244" s="42"/>
      <c r="N244" s="80"/>
      <c r="O244" s="43"/>
      <c r="P244" s="12" t="str">
        <f>IF(COUNT(K244,M244)=2,ROUND(K244*M244,0),"-
-")</f>
        <v>-
-</v>
      </c>
      <c r="Q244" s="81" t="s">
        <v>163</v>
      </c>
      <c r="R244" s="82"/>
      <c r="S244" s="83"/>
      <c r="T244" s="81" t="s">
        <v>163</v>
      </c>
      <c r="U244" s="83"/>
      <c r="V244" s="13" t="s">
        <v>163</v>
      </c>
      <c r="W244" s="81" t="s">
        <v>163</v>
      </c>
      <c r="X244" s="83"/>
    </row>
    <row r="245" spans="1:24" ht="31.65" customHeight="1">
      <c r="A245" s="90" t="s">
        <v>4247</v>
      </c>
      <c r="B245" s="91"/>
      <c r="C245" s="92"/>
      <c r="D245" s="38" t="s">
        <v>4248</v>
      </c>
      <c r="E245" s="39"/>
      <c r="F245" s="39"/>
      <c r="G245" s="39"/>
      <c r="H245" s="40"/>
      <c r="I245" s="77" t="s">
        <v>65</v>
      </c>
      <c r="J245" s="79"/>
      <c r="K245" s="42"/>
      <c r="L245" s="43"/>
      <c r="M245" s="42"/>
      <c r="N245" s="80"/>
      <c r="O245" s="43"/>
      <c r="P245" s="12" t="str">
        <f>IF(COUNT(K245,M245)=2,ROUND(K245*M245,0),"-
-")</f>
        <v>-
-</v>
      </c>
      <c r="Q245" s="81" t="s">
        <v>163</v>
      </c>
      <c r="R245" s="82"/>
      <c r="S245" s="83"/>
      <c r="T245" s="81" t="s">
        <v>163</v>
      </c>
      <c r="U245" s="83"/>
      <c r="V245" s="13" t="s">
        <v>163</v>
      </c>
      <c r="W245" s="81" t="s">
        <v>163</v>
      </c>
      <c r="X245" s="83"/>
    </row>
    <row r="246" spans="1:24" ht="31.65" customHeight="1">
      <c r="A246" s="90" t="s">
        <v>4249</v>
      </c>
      <c r="B246" s="91"/>
      <c r="C246" s="92"/>
      <c r="D246" s="38" t="s">
        <v>4250</v>
      </c>
      <c r="E246" s="39"/>
      <c r="F246" s="39"/>
      <c r="G246" s="39"/>
      <c r="H246" s="40"/>
      <c r="I246" s="77" t="s">
        <v>65</v>
      </c>
      <c r="J246" s="79"/>
      <c r="K246" s="42"/>
      <c r="L246" s="43"/>
      <c r="M246" s="42"/>
      <c r="N246" s="80"/>
      <c r="O246" s="43"/>
      <c r="P246" s="12" t="str">
        <f>IF(COUNT(K246,M246)=2,ROUND(K246*M246,0),"-
-")</f>
        <v>-
-</v>
      </c>
      <c r="Q246" s="81" t="s">
        <v>163</v>
      </c>
      <c r="R246" s="82"/>
      <c r="S246" s="83"/>
      <c r="T246" s="81" t="s">
        <v>163</v>
      </c>
      <c r="U246" s="83"/>
      <c r="V246" s="13" t="s">
        <v>163</v>
      </c>
      <c r="W246" s="81" t="s">
        <v>163</v>
      </c>
      <c r="X246" s="83"/>
    </row>
    <row r="247" spans="1:24" ht="31.65" customHeight="1">
      <c r="A247" s="90" t="s">
        <v>4251</v>
      </c>
      <c r="B247" s="91"/>
      <c r="C247" s="92"/>
      <c r="D247" s="38" t="s">
        <v>4252</v>
      </c>
      <c r="E247" s="39"/>
      <c r="F247" s="39"/>
      <c r="G247" s="39"/>
      <c r="H247" s="40"/>
      <c r="I247" s="77" t="s">
        <v>65</v>
      </c>
      <c r="J247" s="79"/>
      <c r="K247" s="42"/>
      <c r="L247" s="43"/>
      <c r="M247" s="42"/>
      <c r="N247" s="80"/>
      <c r="O247" s="43"/>
      <c r="P247" s="12" t="str">
        <f>IF(COUNT(K247,M247)=2,ROUND(K247*M247,0),"-
-")</f>
        <v>-
-</v>
      </c>
      <c r="Q247" s="81" t="s">
        <v>163</v>
      </c>
      <c r="R247" s="82"/>
      <c r="S247" s="83"/>
      <c r="T247" s="81" t="s">
        <v>163</v>
      </c>
      <c r="U247" s="83"/>
      <c r="V247" s="13" t="s">
        <v>163</v>
      </c>
      <c r="W247" s="81" t="s">
        <v>163</v>
      </c>
      <c r="X247" s="83"/>
    </row>
    <row r="248" spans="1:24" ht="31.65" customHeight="1">
      <c r="A248" s="90" t="s">
        <v>4253</v>
      </c>
      <c r="B248" s="91"/>
      <c r="C248" s="92"/>
      <c r="D248" s="38" t="s">
        <v>4254</v>
      </c>
      <c r="E248" s="39"/>
      <c r="F248" s="39"/>
      <c r="G248" s="39"/>
      <c r="H248" s="40"/>
      <c r="I248" s="77" t="s">
        <v>65</v>
      </c>
      <c r="J248" s="79"/>
      <c r="K248" s="42"/>
      <c r="L248" s="43"/>
      <c r="M248" s="42"/>
      <c r="N248" s="80"/>
      <c r="O248" s="43"/>
      <c r="P248" s="12" t="str">
        <f>IF(COUNT(K248,M248)=2,ROUND(K248*M248,0),"-
-")</f>
        <v>-
-</v>
      </c>
      <c r="Q248" s="81" t="s">
        <v>163</v>
      </c>
      <c r="R248" s="82"/>
      <c r="S248" s="83"/>
      <c r="T248" s="81" t="s">
        <v>163</v>
      </c>
      <c r="U248" s="83"/>
      <c r="V248" s="13" t="s">
        <v>163</v>
      </c>
      <c r="W248" s="81" t="s">
        <v>163</v>
      </c>
      <c r="X248" s="83"/>
    </row>
    <row r="249" spans="1:24" ht="15.75" customHeight="1">
      <c r="A249" s="90" t="s">
        <v>4255</v>
      </c>
      <c r="B249" s="91"/>
      <c r="C249" s="92"/>
      <c r="D249" s="38" t="s">
        <v>1838</v>
      </c>
      <c r="E249" s="39"/>
      <c r="F249" s="39"/>
      <c r="G249" s="39"/>
      <c r="H249" s="40"/>
      <c r="I249" s="77" t="s">
        <v>138</v>
      </c>
      <c r="J249" s="79"/>
      <c r="K249" s="42"/>
      <c r="L249" s="43"/>
      <c r="M249" s="42"/>
      <c r="N249" s="80"/>
      <c r="O249" s="43"/>
      <c r="P249" s="12" t="str">
        <f>IF(COUNT(K249,M249)=2,ROUND(K249*M249,0),"-")</f>
        <v>-</v>
      </c>
      <c r="Q249" s="81" t="s">
        <v>306</v>
      </c>
      <c r="R249" s="82"/>
      <c r="S249" s="83"/>
      <c r="T249" s="81" t="s">
        <v>306</v>
      </c>
      <c r="U249" s="83"/>
      <c r="V249" s="13" t="s">
        <v>306</v>
      </c>
      <c r="W249" s="81" t="s">
        <v>306</v>
      </c>
      <c r="X249" s="83"/>
    </row>
    <row r="250" spans="1:24" ht="15.75" customHeight="1">
      <c r="A250" s="90" t="s">
        <v>4256</v>
      </c>
      <c r="B250" s="91"/>
      <c r="C250" s="92"/>
      <c r="D250" s="38" t="s">
        <v>1841</v>
      </c>
      <c r="E250" s="39"/>
      <c r="F250" s="39"/>
      <c r="G250" s="39"/>
      <c r="H250" s="40"/>
      <c r="I250" s="77" t="s">
        <v>138</v>
      </c>
      <c r="J250" s="79"/>
      <c r="K250" s="42"/>
      <c r="L250" s="43"/>
      <c r="M250" s="42"/>
      <c r="N250" s="80"/>
      <c r="O250" s="43"/>
      <c r="P250" s="12" t="str">
        <f>IF(COUNT(K250,M250)=2,ROUND(K250*M250,0),"-")</f>
        <v>-</v>
      </c>
      <c r="Q250" s="81" t="s">
        <v>306</v>
      </c>
      <c r="R250" s="82"/>
      <c r="S250" s="83"/>
      <c r="T250" s="81" t="s">
        <v>306</v>
      </c>
      <c r="U250" s="83"/>
      <c r="V250" s="13" t="s">
        <v>306</v>
      </c>
      <c r="W250" s="81" t="s">
        <v>306</v>
      </c>
      <c r="X250" s="83"/>
    </row>
    <row r="251" spans="1:24" ht="15.75" customHeight="1">
      <c r="A251" s="90" t="s">
        <v>4257</v>
      </c>
      <c r="B251" s="91"/>
      <c r="C251" s="92"/>
      <c r="D251" s="38" t="s">
        <v>1844</v>
      </c>
      <c r="E251" s="39"/>
      <c r="F251" s="39"/>
      <c r="G251" s="39"/>
      <c r="H251" s="40"/>
      <c r="I251" s="77" t="s">
        <v>138</v>
      </c>
      <c r="J251" s="79"/>
      <c r="K251" s="42"/>
      <c r="L251" s="43"/>
      <c r="M251" s="42"/>
      <c r="N251" s="80"/>
      <c r="O251" s="43"/>
      <c r="P251" s="12" t="str">
        <f>IF(COUNT(K251,M251)=2,ROUND(K251*M251,0),"-")</f>
        <v>-</v>
      </c>
      <c r="Q251" s="81" t="s">
        <v>306</v>
      </c>
      <c r="R251" s="82"/>
      <c r="S251" s="83"/>
      <c r="T251" s="81" t="s">
        <v>306</v>
      </c>
      <c r="U251" s="83"/>
      <c r="V251" s="13" t="s">
        <v>306</v>
      </c>
      <c r="W251" s="81" t="s">
        <v>306</v>
      </c>
      <c r="X251" s="83"/>
    </row>
    <row r="252" spans="1:24" ht="31.65" customHeight="1">
      <c r="A252" s="90" t="s">
        <v>4258</v>
      </c>
      <c r="B252" s="91"/>
      <c r="C252" s="92"/>
      <c r="D252" s="38" t="s">
        <v>4259</v>
      </c>
      <c r="E252" s="39"/>
      <c r="F252" s="39"/>
      <c r="G252" s="39"/>
      <c r="H252" s="40"/>
      <c r="I252" s="77" t="s">
        <v>65</v>
      </c>
      <c r="J252" s="79"/>
      <c r="K252" s="42"/>
      <c r="L252" s="43"/>
      <c r="M252" s="42"/>
      <c r="N252" s="80"/>
      <c r="O252" s="43"/>
      <c r="P252" s="12" t="str">
        <f>IF(COUNT(K252,M252)=2,ROUND(K252*M252,0),"-
-")</f>
        <v>-
-</v>
      </c>
      <c r="Q252" s="81" t="s">
        <v>163</v>
      </c>
      <c r="R252" s="82"/>
      <c r="S252" s="83"/>
      <c r="T252" s="81" t="s">
        <v>163</v>
      </c>
      <c r="U252" s="83"/>
      <c r="V252" s="13" t="s">
        <v>163</v>
      </c>
      <c r="W252" s="81" t="s">
        <v>163</v>
      </c>
      <c r="X252" s="83"/>
    </row>
    <row r="253" spans="1:24" ht="31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9.6" customHeight="1">
      <c r="A254" s="2"/>
      <c r="B254" s="2"/>
      <c r="C254" s="95" t="s">
        <v>42</v>
      </c>
      <c r="D254" s="95"/>
      <c r="E254" s="2"/>
      <c r="F254" s="2"/>
      <c r="G254" s="14" t="s">
        <v>43</v>
      </c>
      <c r="H254" s="2"/>
      <c r="I254" s="2"/>
      <c r="J254" s="14" t="s">
        <v>44</v>
      </c>
      <c r="K254" s="2"/>
      <c r="L254" s="95" t="s">
        <v>43</v>
      </c>
      <c r="M254" s="95"/>
      <c r="N254" s="95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35.700000000000003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8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4.1" customHeight="1">
      <c r="A257" s="93" t="s">
        <v>0</v>
      </c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</row>
    <row r="258" spans="1:24" ht="3.4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4.1" customHeight="1">
      <c r="A259" s="93" t="s">
        <v>4033</v>
      </c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</row>
    <row r="260" spans="1:24" ht="4.2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8.85" customHeight="1">
      <c r="A261" s="2"/>
      <c r="B261" s="94" t="s">
        <v>4034</v>
      </c>
      <c r="C261" s="94"/>
      <c r="D261" s="94"/>
      <c r="E261" s="9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5.4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4.3499999999999996" customHeight="1">
      <c r="A263" s="2"/>
      <c r="B263" s="94" t="s">
        <v>4035</v>
      </c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0.9" customHeight="1">
      <c r="A264" s="2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2"/>
      <c r="O264" s="2"/>
      <c r="P264" s="2"/>
      <c r="Q264" s="2"/>
      <c r="R264" s="94" t="s">
        <v>4036</v>
      </c>
      <c r="S264" s="2"/>
      <c r="T264" s="2"/>
      <c r="U264" s="2"/>
      <c r="V264" s="2"/>
      <c r="W264" s="2"/>
      <c r="X264" s="2"/>
    </row>
    <row r="265" spans="1:24" ht="3.6" customHeight="1">
      <c r="A265" s="2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2"/>
      <c r="O265" s="2"/>
      <c r="P265" s="2"/>
      <c r="Q265" s="2"/>
      <c r="R265" s="94"/>
      <c r="S265" s="2"/>
      <c r="T265" s="2"/>
      <c r="U265" s="95" t="s">
        <v>4260</v>
      </c>
      <c r="V265" s="95"/>
      <c r="W265" s="95"/>
      <c r="X265" s="2"/>
    </row>
    <row r="266" spans="1:24" ht="4.3499999999999996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94"/>
      <c r="S266" s="2"/>
      <c r="T266" s="2"/>
      <c r="U266" s="95"/>
      <c r="V266" s="95"/>
      <c r="W266" s="95"/>
      <c r="X266" s="2"/>
    </row>
    <row r="267" spans="1:24" ht="1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95"/>
      <c r="V267" s="95"/>
      <c r="W267" s="95"/>
      <c r="X267" s="2"/>
    </row>
    <row r="268" spans="1:24" ht="2.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4.4" customHeight="1">
      <c r="A269" s="77" t="s">
        <v>4038</v>
      </c>
      <c r="B269" s="78"/>
      <c r="C269" s="79"/>
      <c r="D269" s="77" t="s">
        <v>4039</v>
      </c>
      <c r="E269" s="78"/>
      <c r="F269" s="78"/>
      <c r="G269" s="78"/>
      <c r="H269" s="79"/>
      <c r="I269" s="77" t="s">
        <v>49</v>
      </c>
      <c r="J269" s="79"/>
      <c r="K269" s="77" t="s">
        <v>4040</v>
      </c>
      <c r="L269" s="79"/>
      <c r="M269" s="77" t="s">
        <v>51</v>
      </c>
      <c r="N269" s="78"/>
      <c r="O269" s="79"/>
      <c r="P269" s="11" t="s">
        <v>52</v>
      </c>
      <c r="Q269" s="77" t="s">
        <v>4041</v>
      </c>
      <c r="R269" s="78"/>
      <c r="S269" s="79"/>
      <c r="T269" s="77" t="s">
        <v>4042</v>
      </c>
      <c r="U269" s="79"/>
      <c r="V269" s="11" t="s">
        <v>4043</v>
      </c>
      <c r="W269" s="77" t="s">
        <v>4044</v>
      </c>
      <c r="X269" s="79"/>
    </row>
    <row r="270" spans="1:24" ht="31.5" customHeight="1">
      <c r="A270" s="84" t="s">
        <v>4261</v>
      </c>
      <c r="B270" s="85"/>
      <c r="C270" s="86"/>
      <c r="D270" s="38" t="s">
        <v>4262</v>
      </c>
      <c r="E270" s="39"/>
      <c r="F270" s="39"/>
      <c r="G270" s="39"/>
      <c r="H270" s="40"/>
      <c r="I270" s="77" t="s">
        <v>122</v>
      </c>
      <c r="J270" s="79"/>
      <c r="K270" s="42"/>
      <c r="L270" s="43"/>
      <c r="M270" s="42"/>
      <c r="N270" s="80"/>
      <c r="O270" s="43"/>
      <c r="P270" s="12" t="str">
        <f>IF(COUNT(K270,M270)=2,ROUND(K270*M270,0),"-
-")</f>
        <v>-
-</v>
      </c>
      <c r="Q270" s="81" t="s">
        <v>163</v>
      </c>
      <c r="R270" s="82"/>
      <c r="S270" s="83"/>
      <c r="T270" s="81" t="s">
        <v>163</v>
      </c>
      <c r="U270" s="83"/>
      <c r="V270" s="13" t="s">
        <v>163</v>
      </c>
      <c r="W270" s="81" t="s">
        <v>163</v>
      </c>
      <c r="X270" s="83"/>
    </row>
    <row r="271" spans="1:24" ht="15.75" customHeight="1">
      <c r="A271" s="84" t="s">
        <v>4263</v>
      </c>
      <c r="B271" s="85"/>
      <c r="C271" s="86"/>
      <c r="D271" s="38" t="s">
        <v>529</v>
      </c>
      <c r="E271" s="39"/>
      <c r="F271" s="39"/>
      <c r="G271" s="39"/>
      <c r="H271" s="40"/>
      <c r="I271" s="77" t="s">
        <v>122</v>
      </c>
      <c r="J271" s="79"/>
      <c r="K271" s="42"/>
      <c r="L271" s="43"/>
      <c r="M271" s="42"/>
      <c r="N271" s="80"/>
      <c r="O271" s="43"/>
      <c r="P271" s="12" t="str">
        <f>IF(COUNT(K271,M271)=2,ROUND(K271*M271,0),"-")</f>
        <v>-</v>
      </c>
      <c r="Q271" s="81" t="s">
        <v>306</v>
      </c>
      <c r="R271" s="82"/>
      <c r="S271" s="83"/>
      <c r="T271" s="81" t="s">
        <v>306</v>
      </c>
      <c r="U271" s="83"/>
      <c r="V271" s="13" t="s">
        <v>306</v>
      </c>
      <c r="W271" s="81" t="s">
        <v>306</v>
      </c>
      <c r="X271" s="83"/>
    </row>
    <row r="272" spans="1:24" ht="31.65" customHeight="1">
      <c r="A272" s="84" t="s">
        <v>4264</v>
      </c>
      <c r="B272" s="85"/>
      <c r="C272" s="86"/>
      <c r="D272" s="38" t="s">
        <v>4265</v>
      </c>
      <c r="E272" s="39"/>
      <c r="F272" s="39"/>
      <c r="G272" s="39"/>
      <c r="H272" s="40"/>
      <c r="I272" s="77" t="s">
        <v>122</v>
      </c>
      <c r="J272" s="79"/>
      <c r="K272" s="42"/>
      <c r="L272" s="43"/>
      <c r="M272" s="42"/>
      <c r="N272" s="80"/>
      <c r="O272" s="43"/>
      <c r="P272" s="12" t="str">
        <f t="shared" ref="P272:P277" si="5">IF(COUNT(K272,M272)=2,ROUND(K272*M272,0),"-
-")</f>
        <v>-
-</v>
      </c>
      <c r="Q272" s="81" t="s">
        <v>163</v>
      </c>
      <c r="R272" s="82"/>
      <c r="S272" s="83"/>
      <c r="T272" s="81" t="s">
        <v>163</v>
      </c>
      <c r="U272" s="83"/>
      <c r="V272" s="13" t="s">
        <v>163</v>
      </c>
      <c r="W272" s="81" t="s">
        <v>163</v>
      </c>
      <c r="X272" s="83"/>
    </row>
    <row r="273" spans="1:24" ht="31.65" customHeight="1">
      <c r="A273" s="84" t="s">
        <v>4266</v>
      </c>
      <c r="B273" s="85"/>
      <c r="C273" s="86"/>
      <c r="D273" s="38" t="s">
        <v>535</v>
      </c>
      <c r="E273" s="39"/>
      <c r="F273" s="39"/>
      <c r="G273" s="39"/>
      <c r="H273" s="40"/>
      <c r="I273" s="77" t="s">
        <v>122</v>
      </c>
      <c r="J273" s="79"/>
      <c r="K273" s="42"/>
      <c r="L273" s="43"/>
      <c r="M273" s="42"/>
      <c r="N273" s="80"/>
      <c r="O273" s="43"/>
      <c r="P273" s="12" t="str">
        <f t="shared" si="5"/>
        <v>-
-</v>
      </c>
      <c r="Q273" s="81" t="s">
        <v>163</v>
      </c>
      <c r="R273" s="82"/>
      <c r="S273" s="83"/>
      <c r="T273" s="81" t="s">
        <v>163</v>
      </c>
      <c r="U273" s="83"/>
      <c r="V273" s="13" t="s">
        <v>163</v>
      </c>
      <c r="W273" s="81" t="s">
        <v>163</v>
      </c>
      <c r="X273" s="83"/>
    </row>
    <row r="274" spans="1:24" ht="31.65" customHeight="1">
      <c r="A274" s="84" t="s">
        <v>4267</v>
      </c>
      <c r="B274" s="85"/>
      <c r="C274" s="86"/>
      <c r="D274" s="38" t="s">
        <v>538</v>
      </c>
      <c r="E274" s="39"/>
      <c r="F274" s="39"/>
      <c r="G274" s="39"/>
      <c r="H274" s="40"/>
      <c r="I274" s="77" t="s">
        <v>122</v>
      </c>
      <c r="J274" s="79"/>
      <c r="K274" s="42"/>
      <c r="L274" s="43"/>
      <c r="M274" s="42"/>
      <c r="N274" s="80"/>
      <c r="O274" s="43"/>
      <c r="P274" s="12" t="str">
        <f t="shared" si="5"/>
        <v>-
-</v>
      </c>
      <c r="Q274" s="81" t="s">
        <v>163</v>
      </c>
      <c r="R274" s="82"/>
      <c r="S274" s="83"/>
      <c r="T274" s="81" t="s">
        <v>163</v>
      </c>
      <c r="U274" s="83"/>
      <c r="V274" s="13" t="s">
        <v>163</v>
      </c>
      <c r="W274" s="81" t="s">
        <v>163</v>
      </c>
      <c r="X274" s="83"/>
    </row>
    <row r="275" spans="1:24" ht="31.65" customHeight="1">
      <c r="A275" s="84" t="s">
        <v>4268</v>
      </c>
      <c r="B275" s="85"/>
      <c r="C275" s="86"/>
      <c r="D275" s="38" t="s">
        <v>541</v>
      </c>
      <c r="E275" s="39"/>
      <c r="F275" s="39"/>
      <c r="G275" s="39"/>
      <c r="H275" s="40"/>
      <c r="I275" s="77" t="s">
        <v>122</v>
      </c>
      <c r="J275" s="79"/>
      <c r="K275" s="42"/>
      <c r="L275" s="43"/>
      <c r="M275" s="42"/>
      <c r="N275" s="80"/>
      <c r="O275" s="43"/>
      <c r="P275" s="12" t="str">
        <f t="shared" si="5"/>
        <v>-
-</v>
      </c>
      <c r="Q275" s="81" t="s">
        <v>163</v>
      </c>
      <c r="R275" s="82"/>
      <c r="S275" s="83"/>
      <c r="T275" s="81" t="s">
        <v>163</v>
      </c>
      <c r="U275" s="83"/>
      <c r="V275" s="13" t="s">
        <v>163</v>
      </c>
      <c r="W275" s="81" t="s">
        <v>163</v>
      </c>
      <c r="X275" s="83"/>
    </row>
    <row r="276" spans="1:24" ht="31.65" customHeight="1">
      <c r="A276" s="84" t="s">
        <v>4269</v>
      </c>
      <c r="B276" s="85"/>
      <c r="C276" s="86"/>
      <c r="D276" s="38" t="s">
        <v>4270</v>
      </c>
      <c r="E276" s="39"/>
      <c r="F276" s="39"/>
      <c r="G276" s="39"/>
      <c r="H276" s="40"/>
      <c r="I276" s="77" t="s">
        <v>122</v>
      </c>
      <c r="J276" s="79"/>
      <c r="K276" s="42"/>
      <c r="L276" s="43"/>
      <c r="M276" s="42"/>
      <c r="N276" s="80"/>
      <c r="O276" s="43"/>
      <c r="P276" s="12" t="str">
        <f t="shared" si="5"/>
        <v>-
-</v>
      </c>
      <c r="Q276" s="81" t="s">
        <v>163</v>
      </c>
      <c r="R276" s="82"/>
      <c r="S276" s="83"/>
      <c r="T276" s="81" t="s">
        <v>163</v>
      </c>
      <c r="U276" s="83"/>
      <c r="V276" s="13" t="s">
        <v>163</v>
      </c>
      <c r="W276" s="81" t="s">
        <v>163</v>
      </c>
      <c r="X276" s="83"/>
    </row>
    <row r="277" spans="1:24" ht="31.65" customHeight="1">
      <c r="A277" s="84" t="s">
        <v>4271</v>
      </c>
      <c r="B277" s="85"/>
      <c r="C277" s="86"/>
      <c r="D277" s="38" t="s">
        <v>4272</v>
      </c>
      <c r="E277" s="39"/>
      <c r="F277" s="39"/>
      <c r="G277" s="39"/>
      <c r="H277" s="40"/>
      <c r="I277" s="77" t="s">
        <v>58</v>
      </c>
      <c r="J277" s="79"/>
      <c r="K277" s="42"/>
      <c r="L277" s="43"/>
      <c r="M277" s="42"/>
      <c r="N277" s="80"/>
      <c r="O277" s="43"/>
      <c r="P277" s="12" t="str">
        <f t="shared" si="5"/>
        <v>-
-</v>
      </c>
      <c r="Q277" s="81" t="s">
        <v>163</v>
      </c>
      <c r="R277" s="82"/>
      <c r="S277" s="83"/>
      <c r="T277" s="81" t="s">
        <v>163</v>
      </c>
      <c r="U277" s="83"/>
      <c r="V277" s="13" t="s">
        <v>163</v>
      </c>
      <c r="W277" s="81" t="s">
        <v>163</v>
      </c>
      <c r="X277" s="83"/>
    </row>
    <row r="278" spans="1:24" ht="15.75" customHeight="1">
      <c r="A278" s="38" t="s">
        <v>4273</v>
      </c>
      <c r="B278" s="39"/>
      <c r="C278" s="40"/>
      <c r="D278" s="38" t="s">
        <v>3538</v>
      </c>
      <c r="E278" s="39"/>
      <c r="F278" s="39"/>
      <c r="G278" s="39"/>
      <c r="H278" s="40"/>
      <c r="I278" s="77" t="s">
        <v>65</v>
      </c>
      <c r="J278" s="79"/>
      <c r="K278" s="42"/>
      <c r="L278" s="43"/>
      <c r="M278" s="42"/>
      <c r="N278" s="80"/>
      <c r="O278" s="43"/>
      <c r="P278" s="12" t="str">
        <f t="shared" ref="P278:P285" si="6">IF(COUNT(K278,M278)=2,ROUND(K278*M278,0),"-")</f>
        <v>-</v>
      </c>
      <c r="Q278" s="81" t="s">
        <v>306</v>
      </c>
      <c r="R278" s="82"/>
      <c r="S278" s="83"/>
      <c r="T278" s="81" t="s">
        <v>306</v>
      </c>
      <c r="U278" s="83"/>
      <c r="V278" s="13" t="s">
        <v>306</v>
      </c>
      <c r="W278" s="81" t="s">
        <v>306</v>
      </c>
      <c r="X278" s="83"/>
    </row>
    <row r="279" spans="1:24" ht="15.75" customHeight="1">
      <c r="A279" s="84" t="s">
        <v>4274</v>
      </c>
      <c r="B279" s="85"/>
      <c r="C279" s="86"/>
      <c r="D279" s="38" t="s">
        <v>3526</v>
      </c>
      <c r="E279" s="39"/>
      <c r="F279" s="39"/>
      <c r="G279" s="39"/>
      <c r="H279" s="40"/>
      <c r="I279" s="77" t="s">
        <v>65</v>
      </c>
      <c r="J279" s="79"/>
      <c r="K279" s="42"/>
      <c r="L279" s="43"/>
      <c r="M279" s="42"/>
      <c r="N279" s="80"/>
      <c r="O279" s="43"/>
      <c r="P279" s="12" t="str">
        <f t="shared" si="6"/>
        <v>-</v>
      </c>
      <c r="Q279" s="81" t="s">
        <v>306</v>
      </c>
      <c r="R279" s="82"/>
      <c r="S279" s="83"/>
      <c r="T279" s="81" t="s">
        <v>306</v>
      </c>
      <c r="U279" s="83"/>
      <c r="V279" s="13" t="s">
        <v>306</v>
      </c>
      <c r="W279" s="81" t="s">
        <v>306</v>
      </c>
      <c r="X279" s="83"/>
    </row>
    <row r="280" spans="1:24" ht="15.75" customHeight="1">
      <c r="A280" s="90" t="s">
        <v>4275</v>
      </c>
      <c r="B280" s="91"/>
      <c r="C280" s="92"/>
      <c r="D280" s="38" t="s">
        <v>3565</v>
      </c>
      <c r="E280" s="39"/>
      <c r="F280" s="39"/>
      <c r="G280" s="39"/>
      <c r="H280" s="40"/>
      <c r="I280" s="77" t="s">
        <v>3566</v>
      </c>
      <c r="J280" s="79"/>
      <c r="K280" s="42"/>
      <c r="L280" s="43"/>
      <c r="M280" s="42"/>
      <c r="N280" s="80"/>
      <c r="O280" s="43"/>
      <c r="P280" s="12" t="str">
        <f t="shared" si="6"/>
        <v>-</v>
      </c>
      <c r="Q280" s="81" t="s">
        <v>306</v>
      </c>
      <c r="R280" s="82"/>
      <c r="S280" s="83"/>
      <c r="T280" s="81" t="s">
        <v>306</v>
      </c>
      <c r="U280" s="83"/>
      <c r="V280" s="13" t="s">
        <v>306</v>
      </c>
      <c r="W280" s="81" t="s">
        <v>306</v>
      </c>
      <c r="X280" s="83"/>
    </row>
    <row r="281" spans="1:24" ht="15.75" customHeight="1">
      <c r="A281" s="38" t="s">
        <v>3959</v>
      </c>
      <c r="B281" s="39"/>
      <c r="C281" s="40"/>
      <c r="D281" s="38" t="s">
        <v>3958</v>
      </c>
      <c r="E281" s="39"/>
      <c r="F281" s="39"/>
      <c r="G281" s="39"/>
      <c r="H281" s="40"/>
      <c r="I281" s="77" t="s">
        <v>3566</v>
      </c>
      <c r="J281" s="79"/>
      <c r="K281" s="42"/>
      <c r="L281" s="43"/>
      <c r="M281" s="42"/>
      <c r="N281" s="80"/>
      <c r="O281" s="43"/>
      <c r="P281" s="12" t="str">
        <f t="shared" si="6"/>
        <v>-</v>
      </c>
      <c r="Q281" s="81" t="s">
        <v>306</v>
      </c>
      <c r="R281" s="82"/>
      <c r="S281" s="83"/>
      <c r="T281" s="81" t="s">
        <v>306</v>
      </c>
      <c r="U281" s="83"/>
      <c r="V281" s="13" t="s">
        <v>306</v>
      </c>
      <c r="W281" s="81" t="s">
        <v>306</v>
      </c>
      <c r="X281" s="83"/>
    </row>
    <row r="282" spans="1:24" ht="15.75" customHeight="1">
      <c r="A282" s="84" t="s">
        <v>4276</v>
      </c>
      <c r="B282" s="85"/>
      <c r="C282" s="86"/>
      <c r="D282" s="38" t="s">
        <v>1681</v>
      </c>
      <c r="E282" s="39"/>
      <c r="F282" s="39"/>
      <c r="G282" s="39"/>
      <c r="H282" s="40"/>
      <c r="I282" s="77" t="s">
        <v>1678</v>
      </c>
      <c r="J282" s="79"/>
      <c r="K282" s="42"/>
      <c r="L282" s="43"/>
      <c r="M282" s="42"/>
      <c r="N282" s="80"/>
      <c r="O282" s="43"/>
      <c r="P282" s="12" t="str">
        <f t="shared" si="6"/>
        <v>-</v>
      </c>
      <c r="Q282" s="81" t="s">
        <v>306</v>
      </c>
      <c r="R282" s="82"/>
      <c r="S282" s="83"/>
      <c r="T282" s="81" t="s">
        <v>306</v>
      </c>
      <c r="U282" s="83"/>
      <c r="V282" s="13" t="s">
        <v>306</v>
      </c>
      <c r="W282" s="81" t="s">
        <v>306</v>
      </c>
      <c r="X282" s="83"/>
    </row>
    <row r="283" spans="1:24" ht="15.75" customHeight="1">
      <c r="A283" s="84" t="s">
        <v>4277</v>
      </c>
      <c r="B283" s="85"/>
      <c r="C283" s="86"/>
      <c r="D283" s="38" t="s">
        <v>1684</v>
      </c>
      <c r="E283" s="39"/>
      <c r="F283" s="39"/>
      <c r="G283" s="39"/>
      <c r="H283" s="40"/>
      <c r="I283" s="77" t="s">
        <v>1678</v>
      </c>
      <c r="J283" s="79"/>
      <c r="K283" s="42"/>
      <c r="L283" s="43"/>
      <c r="M283" s="42"/>
      <c r="N283" s="80"/>
      <c r="O283" s="43"/>
      <c r="P283" s="12" t="str">
        <f t="shared" si="6"/>
        <v>-</v>
      </c>
      <c r="Q283" s="81" t="s">
        <v>306</v>
      </c>
      <c r="R283" s="82"/>
      <c r="S283" s="83"/>
      <c r="T283" s="81" t="s">
        <v>306</v>
      </c>
      <c r="U283" s="83"/>
      <c r="V283" s="13" t="s">
        <v>306</v>
      </c>
      <c r="W283" s="81" t="s">
        <v>306</v>
      </c>
      <c r="X283" s="83"/>
    </row>
    <row r="284" spans="1:24" ht="15.75" customHeight="1">
      <c r="A284" s="84" t="s">
        <v>4278</v>
      </c>
      <c r="B284" s="85"/>
      <c r="C284" s="86"/>
      <c r="D284" s="38" t="s">
        <v>1687</v>
      </c>
      <c r="E284" s="39"/>
      <c r="F284" s="39"/>
      <c r="G284" s="39"/>
      <c r="H284" s="40"/>
      <c r="I284" s="77" t="s">
        <v>1678</v>
      </c>
      <c r="J284" s="79"/>
      <c r="K284" s="42"/>
      <c r="L284" s="43"/>
      <c r="M284" s="42"/>
      <c r="N284" s="80"/>
      <c r="O284" s="43"/>
      <c r="P284" s="12" t="str">
        <f t="shared" si="6"/>
        <v>-</v>
      </c>
      <c r="Q284" s="81" t="s">
        <v>306</v>
      </c>
      <c r="R284" s="82"/>
      <c r="S284" s="83"/>
      <c r="T284" s="81" t="s">
        <v>306</v>
      </c>
      <c r="U284" s="83"/>
      <c r="V284" s="13" t="s">
        <v>306</v>
      </c>
      <c r="W284" s="81" t="s">
        <v>306</v>
      </c>
      <c r="X284" s="83"/>
    </row>
    <row r="285" spans="1:24" ht="15.75" customHeight="1">
      <c r="A285" s="84" t="s">
        <v>4279</v>
      </c>
      <c r="B285" s="85"/>
      <c r="C285" s="86"/>
      <c r="D285" s="38" t="s">
        <v>1690</v>
      </c>
      <c r="E285" s="39"/>
      <c r="F285" s="39"/>
      <c r="G285" s="39"/>
      <c r="H285" s="40"/>
      <c r="I285" s="77" t="s">
        <v>122</v>
      </c>
      <c r="J285" s="79"/>
      <c r="K285" s="42"/>
      <c r="L285" s="43"/>
      <c r="M285" s="42"/>
      <c r="N285" s="80"/>
      <c r="O285" s="43"/>
      <c r="P285" s="12" t="str">
        <f t="shared" si="6"/>
        <v>-</v>
      </c>
      <c r="Q285" s="81" t="s">
        <v>306</v>
      </c>
      <c r="R285" s="82"/>
      <c r="S285" s="83"/>
      <c r="T285" s="81" t="s">
        <v>306</v>
      </c>
      <c r="U285" s="83"/>
      <c r="V285" s="13" t="s">
        <v>306</v>
      </c>
      <c r="W285" s="81" t="s">
        <v>306</v>
      </c>
      <c r="X285" s="83"/>
    </row>
    <row r="286" spans="1:24" ht="31.65" customHeight="1">
      <c r="A286" s="84" t="s">
        <v>4280</v>
      </c>
      <c r="B286" s="85"/>
      <c r="C286" s="86"/>
      <c r="D286" s="38" t="s">
        <v>4281</v>
      </c>
      <c r="E286" s="39"/>
      <c r="F286" s="39"/>
      <c r="G286" s="39"/>
      <c r="H286" s="40"/>
      <c r="I286" s="77" t="s">
        <v>122</v>
      </c>
      <c r="J286" s="79"/>
      <c r="K286" s="42"/>
      <c r="L286" s="43"/>
      <c r="M286" s="42"/>
      <c r="N286" s="80"/>
      <c r="O286" s="43"/>
      <c r="P286" s="12" t="str">
        <f>IF(COUNT(K286,M286)=2,ROUND(K286*M286,0),"-
-")</f>
        <v>-
-</v>
      </c>
      <c r="Q286" s="81" t="s">
        <v>163</v>
      </c>
      <c r="R286" s="82"/>
      <c r="S286" s="83"/>
      <c r="T286" s="81" t="s">
        <v>163</v>
      </c>
      <c r="U286" s="83"/>
      <c r="V286" s="13" t="s">
        <v>163</v>
      </c>
      <c r="W286" s="81" t="s">
        <v>163</v>
      </c>
      <c r="X286" s="83"/>
    </row>
    <row r="287" spans="1:24" ht="15.75" customHeight="1">
      <c r="A287" s="84" t="s">
        <v>4282</v>
      </c>
      <c r="B287" s="85"/>
      <c r="C287" s="86"/>
      <c r="D287" s="38" t="s">
        <v>126</v>
      </c>
      <c r="E287" s="39"/>
      <c r="F287" s="39"/>
      <c r="G287" s="39"/>
      <c r="H287" s="40"/>
      <c r="I287" s="77" t="s">
        <v>122</v>
      </c>
      <c r="J287" s="79"/>
      <c r="K287" s="42"/>
      <c r="L287" s="43"/>
      <c r="M287" s="42"/>
      <c r="N287" s="80"/>
      <c r="O287" s="43"/>
      <c r="P287" s="12" t="str">
        <f>IF(COUNT(K287,M287)=2,ROUND(K287*M287,0),"-")</f>
        <v>-</v>
      </c>
      <c r="Q287" s="81" t="s">
        <v>306</v>
      </c>
      <c r="R287" s="82"/>
      <c r="S287" s="83"/>
      <c r="T287" s="81" t="s">
        <v>306</v>
      </c>
      <c r="U287" s="83"/>
      <c r="V287" s="13" t="s">
        <v>306</v>
      </c>
      <c r="W287" s="81" t="s">
        <v>306</v>
      </c>
      <c r="X287" s="83"/>
    </row>
    <row r="288" spans="1:24" ht="31.65" customHeight="1">
      <c r="A288" s="84" t="s">
        <v>4283</v>
      </c>
      <c r="B288" s="85"/>
      <c r="C288" s="86"/>
      <c r="D288" s="38" t="s">
        <v>4284</v>
      </c>
      <c r="E288" s="39"/>
      <c r="F288" s="39"/>
      <c r="G288" s="39"/>
      <c r="H288" s="40"/>
      <c r="I288" s="77" t="s">
        <v>122</v>
      </c>
      <c r="J288" s="79"/>
      <c r="K288" s="42"/>
      <c r="L288" s="43"/>
      <c r="M288" s="42"/>
      <c r="N288" s="80"/>
      <c r="O288" s="43"/>
      <c r="P288" s="12" t="str">
        <f>IF(COUNT(K288,M288)=2,ROUND(K288*M288,0),"-
-")</f>
        <v>-
-</v>
      </c>
      <c r="Q288" s="81" t="s">
        <v>163</v>
      </c>
      <c r="R288" s="82"/>
      <c r="S288" s="83"/>
      <c r="T288" s="81" t="s">
        <v>163</v>
      </c>
      <c r="U288" s="83"/>
      <c r="V288" s="13" t="s">
        <v>163</v>
      </c>
      <c r="W288" s="81" t="s">
        <v>163</v>
      </c>
      <c r="X288" s="83"/>
    </row>
    <row r="289" spans="1:24" ht="31.65" customHeight="1">
      <c r="A289" s="84" t="s">
        <v>4285</v>
      </c>
      <c r="B289" s="85"/>
      <c r="C289" s="86"/>
      <c r="D289" s="38" t="s">
        <v>4286</v>
      </c>
      <c r="E289" s="39"/>
      <c r="F289" s="39"/>
      <c r="G289" s="39"/>
      <c r="H289" s="40"/>
      <c r="I289" s="77" t="s">
        <v>207</v>
      </c>
      <c r="J289" s="79"/>
      <c r="K289" s="42"/>
      <c r="L289" s="43"/>
      <c r="M289" s="42"/>
      <c r="N289" s="80"/>
      <c r="O289" s="43"/>
      <c r="P289" s="12" t="str">
        <f>IF(COUNT(K289,M289)=2,ROUND(K289*M289,0),"-
-")</f>
        <v>-
-</v>
      </c>
      <c r="Q289" s="81" t="s">
        <v>163</v>
      </c>
      <c r="R289" s="82"/>
      <c r="S289" s="83"/>
      <c r="T289" s="81" t="s">
        <v>163</v>
      </c>
      <c r="U289" s="83"/>
      <c r="V289" s="13" t="s">
        <v>163</v>
      </c>
      <c r="W289" s="81" t="s">
        <v>163</v>
      </c>
      <c r="X289" s="83"/>
    </row>
    <row r="290" spans="1:24" ht="47.55" customHeight="1">
      <c r="A290" s="90" t="s">
        <v>4287</v>
      </c>
      <c r="B290" s="91"/>
      <c r="C290" s="92"/>
      <c r="D290" s="38" t="s">
        <v>4288</v>
      </c>
      <c r="E290" s="39"/>
      <c r="F290" s="39"/>
      <c r="G290" s="39"/>
      <c r="H290" s="40"/>
      <c r="I290" s="77" t="s">
        <v>207</v>
      </c>
      <c r="J290" s="79"/>
      <c r="K290" s="42"/>
      <c r="L290" s="43"/>
      <c r="M290" s="42"/>
      <c r="N290" s="80"/>
      <c r="O290" s="43"/>
      <c r="P290" s="12" t="str">
        <f>IF(COUNT(K290,M290)=2,ROUND(K290*M290,0),"-
-
-")</f>
        <v>-
-
-</v>
      </c>
      <c r="Q290" s="81" t="s">
        <v>87</v>
      </c>
      <c r="R290" s="82"/>
      <c r="S290" s="83"/>
      <c r="T290" s="81" t="s">
        <v>87</v>
      </c>
      <c r="U290" s="83"/>
      <c r="V290" s="13" t="s">
        <v>87</v>
      </c>
      <c r="W290" s="81" t="s">
        <v>87</v>
      </c>
      <c r="X290" s="83"/>
    </row>
    <row r="291" spans="1:24" ht="31.65" customHeight="1">
      <c r="A291" s="90" t="s">
        <v>4289</v>
      </c>
      <c r="B291" s="91"/>
      <c r="C291" s="92"/>
      <c r="D291" s="38" t="s">
        <v>4290</v>
      </c>
      <c r="E291" s="39"/>
      <c r="F291" s="39"/>
      <c r="G291" s="39"/>
      <c r="H291" s="40"/>
      <c r="I291" s="77" t="s">
        <v>207</v>
      </c>
      <c r="J291" s="79"/>
      <c r="K291" s="42"/>
      <c r="L291" s="43"/>
      <c r="M291" s="42"/>
      <c r="N291" s="80"/>
      <c r="O291" s="43"/>
      <c r="P291" s="12" t="str">
        <f>IF(COUNT(K291,M291)=2,ROUND(K291*M291,0),"-
-")</f>
        <v>-
-</v>
      </c>
      <c r="Q291" s="81" t="s">
        <v>163</v>
      </c>
      <c r="R291" s="82"/>
      <c r="S291" s="83"/>
      <c r="T291" s="81" t="s">
        <v>163</v>
      </c>
      <c r="U291" s="83"/>
      <c r="V291" s="13" t="s">
        <v>163</v>
      </c>
      <c r="W291" s="81" t="s">
        <v>163</v>
      </c>
      <c r="X291" s="83"/>
    </row>
    <row r="292" spans="1:24" ht="31.65" customHeight="1">
      <c r="A292" s="90" t="s">
        <v>4291</v>
      </c>
      <c r="B292" s="91"/>
      <c r="C292" s="92"/>
      <c r="D292" s="38" t="s">
        <v>4292</v>
      </c>
      <c r="E292" s="39"/>
      <c r="F292" s="39"/>
      <c r="G292" s="39"/>
      <c r="H292" s="40"/>
      <c r="I292" s="77" t="s">
        <v>207</v>
      </c>
      <c r="J292" s="79"/>
      <c r="K292" s="42"/>
      <c r="L292" s="43"/>
      <c r="M292" s="42"/>
      <c r="N292" s="80"/>
      <c r="O292" s="43"/>
      <c r="P292" s="12" t="str">
        <f>IF(COUNT(K292,M292)=2,ROUND(K292*M292,0),"-
-")</f>
        <v>-
-</v>
      </c>
      <c r="Q292" s="81" t="s">
        <v>163</v>
      </c>
      <c r="R292" s="82"/>
      <c r="S292" s="83"/>
      <c r="T292" s="81" t="s">
        <v>163</v>
      </c>
      <c r="U292" s="83"/>
      <c r="V292" s="13" t="s">
        <v>163</v>
      </c>
      <c r="W292" s="81" t="s">
        <v>163</v>
      </c>
      <c r="X292" s="83"/>
    </row>
    <row r="293" spans="1:24" ht="31.65" customHeight="1">
      <c r="A293" s="90" t="s">
        <v>4293</v>
      </c>
      <c r="B293" s="91"/>
      <c r="C293" s="92"/>
      <c r="D293" s="38" t="s">
        <v>4294</v>
      </c>
      <c r="E293" s="39"/>
      <c r="F293" s="39"/>
      <c r="G293" s="39"/>
      <c r="H293" s="40"/>
      <c r="I293" s="77" t="s">
        <v>207</v>
      </c>
      <c r="J293" s="79"/>
      <c r="K293" s="42"/>
      <c r="L293" s="43"/>
      <c r="M293" s="42"/>
      <c r="N293" s="80"/>
      <c r="O293" s="43"/>
      <c r="P293" s="12" t="str">
        <f>IF(COUNT(K293,M293)=2,ROUND(K293*M293,0),"-
-")</f>
        <v>-
-</v>
      </c>
      <c r="Q293" s="81" t="s">
        <v>163</v>
      </c>
      <c r="R293" s="82"/>
      <c r="S293" s="83"/>
      <c r="T293" s="81" t="s">
        <v>163</v>
      </c>
      <c r="U293" s="83"/>
      <c r="V293" s="13" t="s">
        <v>163</v>
      </c>
      <c r="W293" s="81" t="s">
        <v>163</v>
      </c>
      <c r="X293" s="83"/>
    </row>
    <row r="294" spans="1:24" ht="15.9" customHeight="1">
      <c r="A294" s="38" t="s">
        <v>1890</v>
      </c>
      <c r="B294" s="39"/>
      <c r="C294" s="40"/>
      <c r="D294" s="38" t="s">
        <v>1889</v>
      </c>
      <c r="E294" s="39"/>
      <c r="F294" s="39"/>
      <c r="G294" s="39"/>
      <c r="H294" s="40"/>
      <c r="I294" s="77" t="s">
        <v>65</v>
      </c>
      <c r="J294" s="79"/>
      <c r="K294" s="42"/>
      <c r="L294" s="43"/>
      <c r="M294" s="42"/>
      <c r="N294" s="80"/>
      <c r="O294" s="43"/>
      <c r="P294" s="12" t="str">
        <f>IF(COUNT(K294,M294)=2,ROUND(K294*M294,0),"-")</f>
        <v>-</v>
      </c>
      <c r="Q294" s="81" t="s">
        <v>306</v>
      </c>
      <c r="R294" s="82"/>
      <c r="S294" s="83"/>
      <c r="T294" s="81" t="s">
        <v>306</v>
      </c>
      <c r="U294" s="83"/>
      <c r="V294" s="13" t="s">
        <v>306</v>
      </c>
      <c r="W294" s="81" t="s">
        <v>306</v>
      </c>
      <c r="X294" s="83"/>
    </row>
    <row r="295" spans="1:24" ht="3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9.6" customHeight="1">
      <c r="A296" s="2"/>
      <c r="B296" s="2"/>
      <c r="C296" s="95" t="s">
        <v>42</v>
      </c>
      <c r="D296" s="95"/>
      <c r="E296" s="2"/>
      <c r="F296" s="2"/>
      <c r="G296" s="14" t="s">
        <v>43</v>
      </c>
      <c r="H296" s="2"/>
      <c r="I296" s="2"/>
      <c r="J296" s="14" t="s">
        <v>44</v>
      </c>
      <c r="K296" s="2"/>
      <c r="L296" s="95" t="s">
        <v>43</v>
      </c>
      <c r="M296" s="95"/>
      <c r="N296" s="95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35.700000000000003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8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4.1" customHeight="1">
      <c r="A299" s="93" t="s">
        <v>0</v>
      </c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</row>
    <row r="300" spans="1:24" ht="3.4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4.1" customHeight="1">
      <c r="A301" s="93" t="s">
        <v>4033</v>
      </c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</row>
    <row r="302" spans="1:24" ht="4.2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8.85" customHeight="1">
      <c r="A303" s="2"/>
      <c r="B303" s="94" t="s">
        <v>4034</v>
      </c>
      <c r="C303" s="94"/>
      <c r="D303" s="94"/>
      <c r="E303" s="9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5.4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4.3499999999999996" customHeight="1">
      <c r="A305" s="2"/>
      <c r="B305" s="94" t="s">
        <v>4035</v>
      </c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0.9" customHeight="1">
      <c r="A306" s="2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2"/>
      <c r="O306" s="2"/>
      <c r="P306" s="2"/>
      <c r="Q306" s="2"/>
      <c r="R306" s="94" t="s">
        <v>4036</v>
      </c>
      <c r="S306" s="2"/>
      <c r="T306" s="2"/>
      <c r="U306" s="2"/>
      <c r="V306" s="2"/>
      <c r="W306" s="2"/>
      <c r="X306" s="2"/>
    </row>
    <row r="307" spans="1:24" ht="3.6" customHeight="1">
      <c r="A307" s="2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2"/>
      <c r="O307" s="2"/>
      <c r="P307" s="2"/>
      <c r="Q307" s="2"/>
      <c r="R307" s="94"/>
      <c r="S307" s="2"/>
      <c r="T307" s="2"/>
      <c r="U307" s="95" t="s">
        <v>4295</v>
      </c>
      <c r="V307" s="95"/>
      <c r="W307" s="95"/>
      <c r="X307" s="2"/>
    </row>
    <row r="308" spans="1:24" ht="4.3499999999999996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94"/>
      <c r="S308" s="2"/>
      <c r="T308" s="2"/>
      <c r="U308" s="95"/>
      <c r="V308" s="95"/>
      <c r="W308" s="95"/>
      <c r="X308" s="2"/>
    </row>
    <row r="309" spans="1:24" ht="1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95"/>
      <c r="V309" s="95"/>
      <c r="W309" s="95"/>
      <c r="X309" s="2"/>
    </row>
    <row r="310" spans="1:24" ht="2.1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4.4" customHeight="1">
      <c r="A311" s="77" t="s">
        <v>4038</v>
      </c>
      <c r="B311" s="78"/>
      <c r="C311" s="79"/>
      <c r="D311" s="77" t="s">
        <v>4039</v>
      </c>
      <c r="E311" s="78"/>
      <c r="F311" s="78"/>
      <c r="G311" s="78"/>
      <c r="H311" s="79"/>
      <c r="I311" s="77" t="s">
        <v>49</v>
      </c>
      <c r="J311" s="79"/>
      <c r="K311" s="77" t="s">
        <v>4040</v>
      </c>
      <c r="L311" s="79"/>
      <c r="M311" s="77" t="s">
        <v>51</v>
      </c>
      <c r="N311" s="78"/>
      <c r="O311" s="79"/>
      <c r="P311" s="11" t="s">
        <v>52</v>
      </c>
      <c r="Q311" s="77" t="s">
        <v>4041</v>
      </c>
      <c r="R311" s="78"/>
      <c r="S311" s="79"/>
      <c r="T311" s="77" t="s">
        <v>4042</v>
      </c>
      <c r="U311" s="79"/>
      <c r="V311" s="11" t="s">
        <v>4043</v>
      </c>
      <c r="W311" s="77" t="s">
        <v>4044</v>
      </c>
      <c r="X311" s="79"/>
    </row>
    <row r="312" spans="1:24" ht="15.75" customHeight="1">
      <c r="A312" s="38" t="s">
        <v>1893</v>
      </c>
      <c r="B312" s="39"/>
      <c r="C312" s="40"/>
      <c r="D312" s="38" t="s">
        <v>1892</v>
      </c>
      <c r="E312" s="39"/>
      <c r="F312" s="39"/>
      <c r="G312" s="39"/>
      <c r="H312" s="40"/>
      <c r="I312" s="77" t="s">
        <v>65</v>
      </c>
      <c r="J312" s="79"/>
      <c r="K312" s="42"/>
      <c r="L312" s="43"/>
      <c r="M312" s="42"/>
      <c r="N312" s="80"/>
      <c r="O312" s="43"/>
      <c r="P312" s="12" t="str">
        <f>IF(COUNT(K312,M312)=2,ROUND(K312*M312,0),"-")</f>
        <v>-</v>
      </c>
      <c r="Q312" s="81" t="s">
        <v>306</v>
      </c>
      <c r="R312" s="82"/>
      <c r="S312" s="83"/>
      <c r="T312" s="81" t="s">
        <v>306</v>
      </c>
      <c r="U312" s="83"/>
      <c r="V312" s="13" t="s">
        <v>306</v>
      </c>
      <c r="W312" s="81" t="s">
        <v>306</v>
      </c>
      <c r="X312" s="83"/>
    </row>
    <row r="313" spans="1:24" ht="15.75" customHeight="1">
      <c r="A313" s="38" t="s">
        <v>1896</v>
      </c>
      <c r="B313" s="39"/>
      <c r="C313" s="40"/>
      <c r="D313" s="38" t="s">
        <v>1895</v>
      </c>
      <c r="E313" s="39"/>
      <c r="F313" s="39"/>
      <c r="G313" s="39"/>
      <c r="H313" s="40"/>
      <c r="I313" s="77" t="s">
        <v>65</v>
      </c>
      <c r="J313" s="79"/>
      <c r="K313" s="42"/>
      <c r="L313" s="43"/>
      <c r="M313" s="42"/>
      <c r="N313" s="80"/>
      <c r="O313" s="43"/>
      <c r="P313" s="12" t="str">
        <f>IF(COUNT(K313,M313)=2,ROUND(K313*M313,0),"-")</f>
        <v>-</v>
      </c>
      <c r="Q313" s="81" t="s">
        <v>306</v>
      </c>
      <c r="R313" s="82"/>
      <c r="S313" s="83"/>
      <c r="T313" s="81" t="s">
        <v>306</v>
      </c>
      <c r="U313" s="83"/>
      <c r="V313" s="13" t="s">
        <v>306</v>
      </c>
      <c r="W313" s="81" t="s">
        <v>306</v>
      </c>
      <c r="X313" s="83"/>
    </row>
    <row r="314" spans="1:24" ht="31.65" customHeight="1">
      <c r="A314" s="38" t="s">
        <v>1899</v>
      </c>
      <c r="B314" s="39"/>
      <c r="C314" s="40"/>
      <c r="D314" s="38" t="s">
        <v>4296</v>
      </c>
      <c r="E314" s="39"/>
      <c r="F314" s="39"/>
      <c r="G314" s="39"/>
      <c r="H314" s="40"/>
      <c r="I314" s="77" t="s">
        <v>65</v>
      </c>
      <c r="J314" s="79"/>
      <c r="K314" s="42"/>
      <c r="L314" s="43"/>
      <c r="M314" s="42"/>
      <c r="N314" s="80"/>
      <c r="O314" s="43"/>
      <c r="P314" s="12" t="str">
        <f>IF(COUNT(K314,M314)=2,ROUND(K314*M314,0),"-
-")</f>
        <v>-
-</v>
      </c>
      <c r="Q314" s="81" t="s">
        <v>163</v>
      </c>
      <c r="R314" s="82"/>
      <c r="S314" s="83"/>
      <c r="T314" s="81" t="s">
        <v>163</v>
      </c>
      <c r="U314" s="83"/>
      <c r="V314" s="13" t="s">
        <v>163</v>
      </c>
      <c r="W314" s="81" t="s">
        <v>163</v>
      </c>
      <c r="X314" s="83"/>
    </row>
    <row r="315" spans="1:24" ht="31.65" customHeight="1">
      <c r="A315" s="38" t="s">
        <v>3217</v>
      </c>
      <c r="B315" s="39"/>
      <c r="C315" s="40"/>
      <c r="D315" s="38" t="s">
        <v>4297</v>
      </c>
      <c r="E315" s="39"/>
      <c r="F315" s="39"/>
      <c r="G315" s="39"/>
      <c r="H315" s="40"/>
      <c r="I315" s="77" t="s">
        <v>65</v>
      </c>
      <c r="J315" s="79"/>
      <c r="K315" s="42"/>
      <c r="L315" s="43"/>
      <c r="M315" s="42"/>
      <c r="N315" s="80"/>
      <c r="O315" s="43"/>
      <c r="P315" s="12" t="str">
        <f>IF(COUNT(K315,M315)=2,ROUND(K315*M315,0),"-
-")</f>
        <v>-
-</v>
      </c>
      <c r="Q315" s="81" t="s">
        <v>163</v>
      </c>
      <c r="R315" s="82"/>
      <c r="S315" s="83"/>
      <c r="T315" s="81" t="s">
        <v>163</v>
      </c>
      <c r="U315" s="83"/>
      <c r="V315" s="13" t="s">
        <v>163</v>
      </c>
      <c r="W315" s="81" t="s">
        <v>163</v>
      </c>
      <c r="X315" s="83"/>
    </row>
    <row r="316" spans="1:24" ht="31.65" customHeight="1">
      <c r="A316" s="38" t="s">
        <v>3220</v>
      </c>
      <c r="B316" s="39"/>
      <c r="C316" s="40"/>
      <c r="D316" s="38" t="s">
        <v>4298</v>
      </c>
      <c r="E316" s="39"/>
      <c r="F316" s="39"/>
      <c r="G316" s="39"/>
      <c r="H316" s="40"/>
      <c r="I316" s="77" t="s">
        <v>65</v>
      </c>
      <c r="J316" s="79"/>
      <c r="K316" s="42"/>
      <c r="L316" s="43"/>
      <c r="M316" s="42"/>
      <c r="N316" s="80"/>
      <c r="O316" s="43"/>
      <c r="P316" s="12" t="str">
        <f>IF(COUNT(K316,M316)=2,ROUND(K316*M316,0),"-
-")</f>
        <v>-
-</v>
      </c>
      <c r="Q316" s="81" t="s">
        <v>163</v>
      </c>
      <c r="R316" s="82"/>
      <c r="S316" s="83"/>
      <c r="T316" s="81" t="s">
        <v>163</v>
      </c>
      <c r="U316" s="83"/>
      <c r="V316" s="13" t="s">
        <v>163</v>
      </c>
      <c r="W316" s="81" t="s">
        <v>163</v>
      </c>
      <c r="X316" s="83"/>
    </row>
    <row r="317" spans="1:24" ht="31.65" customHeight="1">
      <c r="A317" s="38" t="s">
        <v>3223</v>
      </c>
      <c r="B317" s="39"/>
      <c r="C317" s="40"/>
      <c r="D317" s="38" t="s">
        <v>4299</v>
      </c>
      <c r="E317" s="39"/>
      <c r="F317" s="39"/>
      <c r="G317" s="39"/>
      <c r="H317" s="40"/>
      <c r="I317" s="77" t="s">
        <v>65</v>
      </c>
      <c r="J317" s="79"/>
      <c r="K317" s="42"/>
      <c r="L317" s="43"/>
      <c r="M317" s="42"/>
      <c r="N317" s="80"/>
      <c r="O317" s="43"/>
      <c r="P317" s="12" t="str">
        <f>IF(COUNT(K317,M317)=2,ROUND(K317*M317,0),"-
-")</f>
        <v>-
-</v>
      </c>
      <c r="Q317" s="81" t="s">
        <v>163</v>
      </c>
      <c r="R317" s="82"/>
      <c r="S317" s="83"/>
      <c r="T317" s="81" t="s">
        <v>163</v>
      </c>
      <c r="U317" s="83"/>
      <c r="V317" s="13" t="s">
        <v>163</v>
      </c>
      <c r="W317" s="81" t="s">
        <v>163</v>
      </c>
      <c r="X317" s="83"/>
    </row>
    <row r="318" spans="1:24" ht="79.2" customHeight="1">
      <c r="A318" s="38" t="s">
        <v>1887</v>
      </c>
      <c r="B318" s="39"/>
      <c r="C318" s="40"/>
      <c r="D318" s="38" t="s">
        <v>4300</v>
      </c>
      <c r="E318" s="39"/>
      <c r="F318" s="39"/>
      <c r="G318" s="39"/>
      <c r="H318" s="40"/>
      <c r="I318" s="77" t="s">
        <v>122</v>
      </c>
      <c r="J318" s="79"/>
      <c r="K318" s="42"/>
      <c r="L318" s="43"/>
      <c r="M318" s="42"/>
      <c r="N318" s="80"/>
      <c r="O318" s="43"/>
      <c r="P318" s="12" t="str">
        <f>IF(COUNT(K318,M318)=2,ROUND(K318*M318,0),"-
-
-
-
-")</f>
        <v>-
-
-
-
-</v>
      </c>
      <c r="Q318" s="81" t="s">
        <v>4128</v>
      </c>
      <c r="R318" s="82"/>
      <c r="S318" s="83"/>
      <c r="T318" s="81" t="s">
        <v>4128</v>
      </c>
      <c r="U318" s="83"/>
      <c r="V318" s="13" t="s">
        <v>4128</v>
      </c>
      <c r="W318" s="81" t="s">
        <v>4128</v>
      </c>
      <c r="X318" s="83"/>
    </row>
    <row r="319" spans="1:24" ht="63.3" customHeight="1">
      <c r="A319" s="96" t="s">
        <v>4301</v>
      </c>
      <c r="B319" s="97"/>
      <c r="C319" s="98"/>
      <c r="D319" s="38" t="s">
        <v>4302</v>
      </c>
      <c r="E319" s="39"/>
      <c r="F319" s="39"/>
      <c r="G319" s="39"/>
      <c r="H319" s="40"/>
      <c r="I319" s="77" t="s">
        <v>65</v>
      </c>
      <c r="J319" s="79"/>
      <c r="K319" s="42"/>
      <c r="L319" s="43"/>
      <c r="M319" s="42"/>
      <c r="N319" s="80"/>
      <c r="O319" s="43"/>
      <c r="P319" s="12" t="str">
        <f>IF(COUNT(K319,M319)=2,ROUND(K319*M319,0),"-
-
-
-")</f>
        <v>-
-
-
-</v>
      </c>
      <c r="Q319" s="81" t="s">
        <v>4237</v>
      </c>
      <c r="R319" s="82"/>
      <c r="S319" s="83"/>
      <c r="T319" s="81" t="s">
        <v>4237</v>
      </c>
      <c r="U319" s="83"/>
      <c r="V319" s="13" t="s">
        <v>4237</v>
      </c>
      <c r="W319" s="81" t="s">
        <v>4237</v>
      </c>
      <c r="X319" s="83"/>
    </row>
    <row r="320" spans="1:24" ht="31.65" customHeight="1">
      <c r="A320" s="96" t="s">
        <v>4303</v>
      </c>
      <c r="B320" s="97"/>
      <c r="C320" s="98"/>
      <c r="D320" s="38" t="s">
        <v>4304</v>
      </c>
      <c r="E320" s="39"/>
      <c r="F320" s="39"/>
      <c r="G320" s="39"/>
      <c r="H320" s="40"/>
      <c r="I320" s="77" t="s">
        <v>65</v>
      </c>
      <c r="J320" s="79"/>
      <c r="K320" s="42"/>
      <c r="L320" s="43"/>
      <c r="M320" s="42"/>
      <c r="N320" s="80"/>
      <c r="O320" s="43"/>
      <c r="P320" s="12" t="str">
        <f>IF(COUNT(K320,M320)=2,ROUND(K320*M320,0),"-
-")</f>
        <v>-
-</v>
      </c>
      <c r="Q320" s="81" t="s">
        <v>163</v>
      </c>
      <c r="R320" s="82"/>
      <c r="S320" s="83"/>
      <c r="T320" s="81" t="s">
        <v>163</v>
      </c>
      <c r="U320" s="83"/>
      <c r="V320" s="13" t="s">
        <v>163</v>
      </c>
      <c r="W320" s="81" t="s">
        <v>163</v>
      </c>
      <c r="X320" s="83"/>
    </row>
    <row r="321" spans="1:24" ht="47.55" customHeight="1">
      <c r="A321" s="96" t="s">
        <v>4305</v>
      </c>
      <c r="B321" s="97"/>
      <c r="C321" s="98"/>
      <c r="D321" s="38" t="s">
        <v>4306</v>
      </c>
      <c r="E321" s="39"/>
      <c r="F321" s="39"/>
      <c r="G321" s="39"/>
      <c r="H321" s="40"/>
      <c r="I321" s="77" t="s">
        <v>65</v>
      </c>
      <c r="J321" s="79"/>
      <c r="K321" s="42"/>
      <c r="L321" s="43"/>
      <c r="M321" s="42"/>
      <c r="N321" s="80"/>
      <c r="O321" s="43"/>
      <c r="P321" s="12" t="str">
        <f>IF(COUNT(K321,M321)=2,ROUND(K321*M321,0),"-
-
-")</f>
        <v>-
-
-</v>
      </c>
      <c r="Q321" s="81" t="s">
        <v>87</v>
      </c>
      <c r="R321" s="82"/>
      <c r="S321" s="83"/>
      <c r="T321" s="81" t="s">
        <v>87</v>
      </c>
      <c r="U321" s="83"/>
      <c r="V321" s="13" t="s">
        <v>87</v>
      </c>
      <c r="W321" s="81" t="s">
        <v>87</v>
      </c>
      <c r="X321" s="83"/>
    </row>
    <row r="322" spans="1:24" ht="47.55" customHeight="1">
      <c r="A322" s="96" t="s">
        <v>4307</v>
      </c>
      <c r="B322" s="97"/>
      <c r="C322" s="98"/>
      <c r="D322" s="38" t="s">
        <v>4308</v>
      </c>
      <c r="E322" s="39"/>
      <c r="F322" s="39"/>
      <c r="G322" s="39"/>
      <c r="H322" s="40"/>
      <c r="I322" s="77" t="s">
        <v>65</v>
      </c>
      <c r="J322" s="79"/>
      <c r="K322" s="42"/>
      <c r="L322" s="43"/>
      <c r="M322" s="42"/>
      <c r="N322" s="80"/>
      <c r="O322" s="43"/>
      <c r="P322" s="12" t="str">
        <f>IF(COUNT(K322,M322)=2,ROUND(K322*M322,0),"-
-
-")</f>
        <v>-
-
-</v>
      </c>
      <c r="Q322" s="81" t="s">
        <v>87</v>
      </c>
      <c r="R322" s="82"/>
      <c r="S322" s="83"/>
      <c r="T322" s="81" t="s">
        <v>87</v>
      </c>
      <c r="U322" s="83"/>
      <c r="V322" s="13" t="s">
        <v>87</v>
      </c>
      <c r="W322" s="81" t="s">
        <v>87</v>
      </c>
      <c r="X322" s="83"/>
    </row>
    <row r="323" spans="1:24" ht="47.55" customHeight="1">
      <c r="A323" s="96" t="s">
        <v>4309</v>
      </c>
      <c r="B323" s="97"/>
      <c r="C323" s="98"/>
      <c r="D323" s="38" t="s">
        <v>4310</v>
      </c>
      <c r="E323" s="39"/>
      <c r="F323" s="39"/>
      <c r="G323" s="39"/>
      <c r="H323" s="40"/>
      <c r="I323" s="77" t="s">
        <v>65</v>
      </c>
      <c r="J323" s="79"/>
      <c r="K323" s="42"/>
      <c r="L323" s="43"/>
      <c r="M323" s="42"/>
      <c r="N323" s="80"/>
      <c r="O323" s="43"/>
      <c r="P323" s="12" t="str">
        <f>IF(COUNT(K323,M323)=2,ROUND(K323*M323,0),"-
-
-")</f>
        <v>-
-
-</v>
      </c>
      <c r="Q323" s="81" t="s">
        <v>87</v>
      </c>
      <c r="R323" s="82"/>
      <c r="S323" s="83"/>
      <c r="T323" s="81" t="s">
        <v>87</v>
      </c>
      <c r="U323" s="83"/>
      <c r="V323" s="13" t="s">
        <v>87</v>
      </c>
      <c r="W323" s="81" t="s">
        <v>87</v>
      </c>
      <c r="X323" s="83"/>
    </row>
    <row r="324" spans="1:24" ht="63.3" customHeight="1">
      <c r="A324" s="96" t="s">
        <v>4311</v>
      </c>
      <c r="B324" s="97"/>
      <c r="C324" s="98"/>
      <c r="D324" s="38" t="s">
        <v>4312</v>
      </c>
      <c r="E324" s="39"/>
      <c r="F324" s="39"/>
      <c r="G324" s="39"/>
      <c r="H324" s="40"/>
      <c r="I324" s="77" t="s">
        <v>65</v>
      </c>
      <c r="J324" s="79"/>
      <c r="K324" s="42"/>
      <c r="L324" s="43"/>
      <c r="M324" s="42"/>
      <c r="N324" s="80"/>
      <c r="O324" s="43"/>
      <c r="P324" s="12" t="str">
        <f>IF(COUNT(K324,M324)=2,ROUND(K324*M324,0),"-
-
-
-")</f>
        <v>-
-
-
-</v>
      </c>
      <c r="Q324" s="81" t="s">
        <v>4237</v>
      </c>
      <c r="R324" s="82"/>
      <c r="S324" s="83"/>
      <c r="T324" s="81" t="s">
        <v>4237</v>
      </c>
      <c r="U324" s="83"/>
      <c r="V324" s="13" t="s">
        <v>4237</v>
      </c>
      <c r="W324" s="81" t="s">
        <v>4237</v>
      </c>
      <c r="X324" s="83"/>
    </row>
    <row r="325" spans="1:24" ht="63.3" customHeight="1">
      <c r="A325" s="96" t="s">
        <v>4313</v>
      </c>
      <c r="B325" s="97"/>
      <c r="C325" s="98"/>
      <c r="D325" s="38" t="s">
        <v>4314</v>
      </c>
      <c r="E325" s="39"/>
      <c r="F325" s="39"/>
      <c r="G325" s="39"/>
      <c r="H325" s="40"/>
      <c r="I325" s="77" t="s">
        <v>65</v>
      </c>
      <c r="J325" s="79"/>
      <c r="K325" s="42"/>
      <c r="L325" s="43"/>
      <c r="M325" s="42"/>
      <c r="N325" s="80"/>
      <c r="O325" s="43"/>
      <c r="P325" s="12" t="str">
        <f>IF(COUNT(K325,M325)=2,ROUND(K325*M325,0),"-
-
-
-")</f>
        <v>-
-
-
-</v>
      </c>
      <c r="Q325" s="81" t="s">
        <v>4237</v>
      </c>
      <c r="R325" s="82"/>
      <c r="S325" s="83"/>
      <c r="T325" s="81" t="s">
        <v>4237</v>
      </c>
      <c r="U325" s="83"/>
      <c r="V325" s="13" t="s">
        <v>4237</v>
      </c>
      <c r="W325" s="81" t="s">
        <v>4237</v>
      </c>
      <c r="X325" s="83"/>
    </row>
    <row r="326" spans="1:24" ht="31.65" customHeight="1">
      <c r="A326" s="38" t="s">
        <v>3905</v>
      </c>
      <c r="B326" s="39"/>
      <c r="C326" s="40"/>
      <c r="D326" s="38" t="s">
        <v>4315</v>
      </c>
      <c r="E326" s="39"/>
      <c r="F326" s="39"/>
      <c r="G326" s="39"/>
      <c r="H326" s="40"/>
      <c r="I326" s="77" t="s">
        <v>65</v>
      </c>
      <c r="J326" s="79"/>
      <c r="K326" s="42"/>
      <c r="L326" s="43"/>
      <c r="M326" s="42"/>
      <c r="N326" s="80"/>
      <c r="O326" s="43"/>
      <c r="P326" s="12" t="str">
        <f>IF(COUNT(K326,M326)=2,ROUND(K326*M326,0),"-
-")</f>
        <v>-
-</v>
      </c>
      <c r="Q326" s="81" t="s">
        <v>163</v>
      </c>
      <c r="R326" s="82"/>
      <c r="S326" s="83"/>
      <c r="T326" s="81" t="s">
        <v>163</v>
      </c>
      <c r="U326" s="83"/>
      <c r="V326" s="13" t="s">
        <v>163</v>
      </c>
      <c r="W326" s="81" t="s">
        <v>163</v>
      </c>
      <c r="X326" s="83"/>
    </row>
    <row r="327" spans="1:24" ht="31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9.6" customHeight="1">
      <c r="A328" s="2"/>
      <c r="B328" s="2"/>
      <c r="C328" s="95" t="s">
        <v>42</v>
      </c>
      <c r="D328" s="95"/>
      <c r="E328" s="2"/>
      <c r="F328" s="2"/>
      <c r="G328" s="14" t="s">
        <v>43</v>
      </c>
      <c r="H328" s="2"/>
      <c r="I328" s="2"/>
      <c r="J328" s="14" t="s">
        <v>44</v>
      </c>
      <c r="K328" s="2"/>
      <c r="L328" s="95" t="s">
        <v>43</v>
      </c>
      <c r="M328" s="95"/>
      <c r="N328" s="95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35.700000000000003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8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4.1" customHeight="1">
      <c r="A331" s="93" t="s">
        <v>0</v>
      </c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</row>
    <row r="332" spans="1:24" ht="3.4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4.1" customHeight="1">
      <c r="A333" s="93" t="s">
        <v>4033</v>
      </c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</row>
    <row r="334" spans="1:24" ht="4.2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8.85" customHeight="1">
      <c r="A335" s="2"/>
      <c r="B335" s="94" t="s">
        <v>4034</v>
      </c>
      <c r="C335" s="94"/>
      <c r="D335" s="94"/>
      <c r="E335" s="9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5.4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4.3499999999999996" customHeight="1">
      <c r="A337" s="2"/>
      <c r="B337" s="94" t="s">
        <v>4035</v>
      </c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0.9" customHeight="1">
      <c r="A338" s="2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2"/>
      <c r="O338" s="2"/>
      <c r="P338" s="2"/>
      <c r="Q338" s="2"/>
      <c r="R338" s="94" t="s">
        <v>4036</v>
      </c>
      <c r="S338" s="2"/>
      <c r="T338" s="2"/>
      <c r="U338" s="2"/>
      <c r="V338" s="2"/>
      <c r="W338" s="2"/>
      <c r="X338" s="2"/>
    </row>
    <row r="339" spans="1:24" ht="3.6" customHeight="1">
      <c r="A339" s="2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2"/>
      <c r="O339" s="2"/>
      <c r="P339" s="2"/>
      <c r="Q339" s="2"/>
      <c r="R339" s="94"/>
      <c r="S339" s="2"/>
      <c r="T339" s="2"/>
      <c r="U339" s="95" t="s">
        <v>4316</v>
      </c>
      <c r="V339" s="95"/>
      <c r="W339" s="95"/>
      <c r="X339" s="2"/>
    </row>
    <row r="340" spans="1:24" ht="4.3499999999999996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94"/>
      <c r="S340" s="2"/>
      <c r="T340" s="2"/>
      <c r="U340" s="95"/>
      <c r="V340" s="95"/>
      <c r="W340" s="95"/>
      <c r="X340" s="2"/>
    </row>
    <row r="341" spans="1:24" ht="1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95"/>
      <c r="V341" s="95"/>
      <c r="W341" s="95"/>
      <c r="X341" s="2"/>
    </row>
    <row r="342" spans="1:24" ht="2.1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4.4" customHeight="1">
      <c r="A343" s="77" t="s">
        <v>4038</v>
      </c>
      <c r="B343" s="78"/>
      <c r="C343" s="79"/>
      <c r="D343" s="77" t="s">
        <v>4039</v>
      </c>
      <c r="E343" s="78"/>
      <c r="F343" s="78"/>
      <c r="G343" s="78"/>
      <c r="H343" s="79"/>
      <c r="I343" s="77" t="s">
        <v>49</v>
      </c>
      <c r="J343" s="79"/>
      <c r="K343" s="77" t="s">
        <v>4040</v>
      </c>
      <c r="L343" s="79"/>
      <c r="M343" s="77" t="s">
        <v>51</v>
      </c>
      <c r="N343" s="78"/>
      <c r="O343" s="79"/>
      <c r="P343" s="11" t="s">
        <v>52</v>
      </c>
      <c r="Q343" s="77" t="s">
        <v>4041</v>
      </c>
      <c r="R343" s="78"/>
      <c r="S343" s="79"/>
      <c r="T343" s="77" t="s">
        <v>4042</v>
      </c>
      <c r="U343" s="79"/>
      <c r="V343" s="11" t="s">
        <v>4043</v>
      </c>
      <c r="W343" s="77" t="s">
        <v>4044</v>
      </c>
      <c r="X343" s="79"/>
    </row>
    <row r="344" spans="1:24" ht="31.5" customHeight="1">
      <c r="A344" s="84" t="s">
        <v>4317</v>
      </c>
      <c r="B344" s="85"/>
      <c r="C344" s="86"/>
      <c r="D344" s="38" t="s">
        <v>4318</v>
      </c>
      <c r="E344" s="39"/>
      <c r="F344" s="39"/>
      <c r="G344" s="39"/>
      <c r="H344" s="40"/>
      <c r="I344" s="77" t="s">
        <v>384</v>
      </c>
      <c r="J344" s="79"/>
      <c r="K344" s="42"/>
      <c r="L344" s="43"/>
      <c r="M344" s="42"/>
      <c r="N344" s="80"/>
      <c r="O344" s="43"/>
      <c r="P344" s="12" t="str">
        <f>IF(COUNT(K344,M344)=2,ROUND(K344*M344,0),"-
-")</f>
        <v>-
-</v>
      </c>
      <c r="Q344" s="81" t="s">
        <v>163</v>
      </c>
      <c r="R344" s="82"/>
      <c r="S344" s="83"/>
      <c r="T344" s="81" t="s">
        <v>163</v>
      </c>
      <c r="U344" s="83"/>
      <c r="V344" s="13" t="s">
        <v>163</v>
      </c>
      <c r="W344" s="81" t="s">
        <v>163</v>
      </c>
      <c r="X344" s="83"/>
    </row>
    <row r="345" spans="1:24" ht="47.55" customHeight="1">
      <c r="A345" s="84" t="s">
        <v>4319</v>
      </c>
      <c r="B345" s="85"/>
      <c r="C345" s="86"/>
      <c r="D345" s="38" t="s">
        <v>4320</v>
      </c>
      <c r="E345" s="39"/>
      <c r="F345" s="39"/>
      <c r="G345" s="39"/>
      <c r="H345" s="40"/>
      <c r="I345" s="77" t="s">
        <v>384</v>
      </c>
      <c r="J345" s="79"/>
      <c r="K345" s="42"/>
      <c r="L345" s="43"/>
      <c r="M345" s="42"/>
      <c r="N345" s="80"/>
      <c r="O345" s="43"/>
      <c r="P345" s="12" t="str">
        <f>IF(COUNT(K345,M345)=2,ROUND(K345*M345,0),"-
-
-")</f>
        <v>-
-
-</v>
      </c>
      <c r="Q345" s="81" t="s">
        <v>87</v>
      </c>
      <c r="R345" s="82"/>
      <c r="S345" s="83"/>
      <c r="T345" s="81" t="s">
        <v>87</v>
      </c>
      <c r="U345" s="83"/>
      <c r="V345" s="13" t="s">
        <v>87</v>
      </c>
      <c r="W345" s="81" t="s">
        <v>87</v>
      </c>
      <c r="X345" s="83"/>
    </row>
    <row r="346" spans="1:24" ht="31.65" customHeight="1">
      <c r="A346" s="87" t="s">
        <v>4321</v>
      </c>
      <c r="B346" s="88"/>
      <c r="C346" s="89"/>
      <c r="D346" s="38" t="s">
        <v>4322</v>
      </c>
      <c r="E346" s="39"/>
      <c r="F346" s="39"/>
      <c r="G346" s="39"/>
      <c r="H346" s="40"/>
      <c r="I346" s="77" t="s">
        <v>384</v>
      </c>
      <c r="J346" s="79"/>
      <c r="K346" s="42"/>
      <c r="L346" s="43"/>
      <c r="M346" s="42"/>
      <c r="N346" s="80"/>
      <c r="O346" s="43"/>
      <c r="P346" s="12" t="str">
        <f>IF(COUNT(K346,M346)=2,ROUND(K346*M346,0),"-
-")</f>
        <v>-
-</v>
      </c>
      <c r="Q346" s="81" t="s">
        <v>163</v>
      </c>
      <c r="R346" s="82"/>
      <c r="S346" s="83"/>
      <c r="T346" s="81" t="s">
        <v>163</v>
      </c>
      <c r="U346" s="83"/>
      <c r="V346" s="13" t="s">
        <v>163</v>
      </c>
      <c r="W346" s="81" t="s">
        <v>163</v>
      </c>
      <c r="X346" s="83"/>
    </row>
    <row r="347" spans="1:24" ht="15.75" customHeight="1">
      <c r="A347" s="84" t="s">
        <v>4323</v>
      </c>
      <c r="B347" s="85"/>
      <c r="C347" s="86"/>
      <c r="D347" s="38" t="s">
        <v>520</v>
      </c>
      <c r="E347" s="39"/>
      <c r="F347" s="39"/>
      <c r="G347" s="39"/>
      <c r="H347" s="40"/>
      <c r="I347" s="77" t="s">
        <v>521</v>
      </c>
      <c r="J347" s="79"/>
      <c r="K347" s="42"/>
      <c r="L347" s="43"/>
      <c r="M347" s="42"/>
      <c r="N347" s="80"/>
      <c r="O347" s="43"/>
      <c r="P347" s="12" t="str">
        <f>IF(COUNT(K347,M347)=2,ROUND(K347*M347,0),"-")</f>
        <v>-</v>
      </c>
      <c r="Q347" s="81" t="s">
        <v>306</v>
      </c>
      <c r="R347" s="82"/>
      <c r="S347" s="83"/>
      <c r="T347" s="81" t="s">
        <v>306</v>
      </c>
      <c r="U347" s="83"/>
      <c r="V347" s="13" t="s">
        <v>306</v>
      </c>
      <c r="W347" s="81" t="s">
        <v>306</v>
      </c>
      <c r="X347" s="83"/>
    </row>
    <row r="348" spans="1:24" ht="15.75" customHeight="1">
      <c r="A348" s="38" t="s">
        <v>3911</v>
      </c>
      <c r="B348" s="39"/>
      <c r="C348" s="40"/>
      <c r="D348" s="38" t="s">
        <v>3910</v>
      </c>
      <c r="E348" s="39"/>
      <c r="F348" s="39"/>
      <c r="G348" s="39"/>
      <c r="H348" s="40"/>
      <c r="I348" s="77" t="s">
        <v>521</v>
      </c>
      <c r="J348" s="79"/>
      <c r="K348" s="42"/>
      <c r="L348" s="43"/>
      <c r="M348" s="42"/>
      <c r="N348" s="80"/>
      <c r="O348" s="43"/>
      <c r="P348" s="12" t="str">
        <f>IF(COUNT(K348,M348)=2,ROUND(K348*M348,0),"-")</f>
        <v>-</v>
      </c>
      <c r="Q348" s="81" t="s">
        <v>306</v>
      </c>
      <c r="R348" s="82"/>
      <c r="S348" s="83"/>
      <c r="T348" s="81" t="s">
        <v>306</v>
      </c>
      <c r="U348" s="83"/>
      <c r="V348" s="13" t="s">
        <v>306</v>
      </c>
      <c r="W348" s="81" t="s">
        <v>306</v>
      </c>
      <c r="X348" s="83"/>
    </row>
    <row r="349" spans="1:24" ht="31.65" customHeight="1">
      <c r="A349" s="84" t="s">
        <v>4324</v>
      </c>
      <c r="B349" s="85"/>
      <c r="C349" s="86"/>
      <c r="D349" s="38" t="s">
        <v>4325</v>
      </c>
      <c r="E349" s="39"/>
      <c r="F349" s="39"/>
      <c r="G349" s="39"/>
      <c r="H349" s="40"/>
      <c r="I349" s="77" t="s">
        <v>122</v>
      </c>
      <c r="J349" s="79"/>
      <c r="K349" s="42"/>
      <c r="L349" s="43"/>
      <c r="M349" s="42"/>
      <c r="N349" s="80"/>
      <c r="O349" s="43"/>
      <c r="P349" s="12" t="str">
        <f>IF(COUNT(K349,M349)=2,ROUND(K349*M349,0),"-
-")</f>
        <v>-
-</v>
      </c>
      <c r="Q349" s="81" t="s">
        <v>163</v>
      </c>
      <c r="R349" s="82"/>
      <c r="S349" s="83"/>
      <c r="T349" s="81" t="s">
        <v>163</v>
      </c>
      <c r="U349" s="83"/>
      <c r="V349" s="13" t="s">
        <v>163</v>
      </c>
      <c r="W349" s="81" t="s">
        <v>163</v>
      </c>
      <c r="X349" s="83"/>
    </row>
    <row r="350" spans="1:24" ht="15.75" customHeight="1">
      <c r="A350" s="90" t="s">
        <v>4326</v>
      </c>
      <c r="B350" s="91"/>
      <c r="C350" s="92"/>
      <c r="D350" s="38" t="s">
        <v>3436</v>
      </c>
      <c r="E350" s="39"/>
      <c r="F350" s="39"/>
      <c r="G350" s="39"/>
      <c r="H350" s="40"/>
      <c r="I350" s="77" t="s">
        <v>65</v>
      </c>
      <c r="J350" s="79"/>
      <c r="K350" s="42"/>
      <c r="L350" s="43"/>
      <c r="M350" s="42"/>
      <c r="N350" s="80"/>
      <c r="O350" s="43"/>
      <c r="P350" s="12" t="str">
        <f t="shared" ref="P350:P355" si="7">IF(COUNT(K350,M350)=2,ROUND(K350*M350,0),"-")</f>
        <v>-</v>
      </c>
      <c r="Q350" s="81" t="s">
        <v>306</v>
      </c>
      <c r="R350" s="82"/>
      <c r="S350" s="83"/>
      <c r="T350" s="81" t="s">
        <v>306</v>
      </c>
      <c r="U350" s="83"/>
      <c r="V350" s="13" t="s">
        <v>306</v>
      </c>
      <c r="W350" s="81" t="s">
        <v>306</v>
      </c>
      <c r="X350" s="83"/>
    </row>
    <row r="351" spans="1:24" ht="15.75" customHeight="1">
      <c r="A351" s="38" t="s">
        <v>3449</v>
      </c>
      <c r="B351" s="39"/>
      <c r="C351" s="40"/>
      <c r="D351" s="38" t="s">
        <v>3448</v>
      </c>
      <c r="E351" s="39"/>
      <c r="F351" s="39"/>
      <c r="G351" s="39"/>
      <c r="H351" s="40"/>
      <c r="I351" s="77" t="s">
        <v>58</v>
      </c>
      <c r="J351" s="79"/>
      <c r="K351" s="42"/>
      <c r="L351" s="43"/>
      <c r="M351" s="42"/>
      <c r="N351" s="80"/>
      <c r="O351" s="43"/>
      <c r="P351" s="12" t="str">
        <f t="shared" si="7"/>
        <v>-</v>
      </c>
      <c r="Q351" s="81" t="s">
        <v>306</v>
      </c>
      <c r="R351" s="82"/>
      <c r="S351" s="83"/>
      <c r="T351" s="81" t="s">
        <v>306</v>
      </c>
      <c r="U351" s="83"/>
      <c r="V351" s="13" t="s">
        <v>306</v>
      </c>
      <c r="W351" s="81" t="s">
        <v>306</v>
      </c>
      <c r="X351" s="83"/>
    </row>
    <row r="352" spans="1:24" ht="15.75" customHeight="1">
      <c r="A352" s="90" t="s">
        <v>4327</v>
      </c>
      <c r="B352" s="91"/>
      <c r="C352" s="92"/>
      <c r="D352" s="38" t="s">
        <v>3546</v>
      </c>
      <c r="E352" s="39"/>
      <c r="F352" s="39"/>
      <c r="G352" s="39"/>
      <c r="H352" s="40"/>
      <c r="I352" s="77" t="s">
        <v>58</v>
      </c>
      <c r="J352" s="79"/>
      <c r="K352" s="42"/>
      <c r="L352" s="43"/>
      <c r="M352" s="42"/>
      <c r="N352" s="80"/>
      <c r="O352" s="43"/>
      <c r="P352" s="12" t="str">
        <f t="shared" si="7"/>
        <v>-</v>
      </c>
      <c r="Q352" s="81" t="s">
        <v>306</v>
      </c>
      <c r="R352" s="82"/>
      <c r="S352" s="83"/>
      <c r="T352" s="81" t="s">
        <v>306</v>
      </c>
      <c r="U352" s="83"/>
      <c r="V352" s="13" t="s">
        <v>306</v>
      </c>
      <c r="W352" s="81" t="s">
        <v>306</v>
      </c>
      <c r="X352" s="83"/>
    </row>
    <row r="353" spans="1:24" ht="15.75" customHeight="1">
      <c r="A353" s="84" t="s">
        <v>4328</v>
      </c>
      <c r="B353" s="85"/>
      <c r="C353" s="86"/>
      <c r="D353" s="38" t="s">
        <v>3462</v>
      </c>
      <c r="E353" s="39"/>
      <c r="F353" s="39"/>
      <c r="G353" s="39"/>
      <c r="H353" s="40"/>
      <c r="I353" s="77" t="s">
        <v>58</v>
      </c>
      <c r="J353" s="79"/>
      <c r="K353" s="42"/>
      <c r="L353" s="43"/>
      <c r="M353" s="42"/>
      <c r="N353" s="80"/>
      <c r="O353" s="43"/>
      <c r="P353" s="12" t="str">
        <f t="shared" si="7"/>
        <v>-</v>
      </c>
      <c r="Q353" s="81" t="s">
        <v>306</v>
      </c>
      <c r="R353" s="82"/>
      <c r="S353" s="83"/>
      <c r="T353" s="81" t="s">
        <v>306</v>
      </c>
      <c r="U353" s="83"/>
      <c r="V353" s="13" t="s">
        <v>306</v>
      </c>
      <c r="W353" s="81" t="s">
        <v>306</v>
      </c>
      <c r="X353" s="83"/>
    </row>
    <row r="354" spans="1:24" ht="15.75" customHeight="1">
      <c r="A354" s="84" t="s">
        <v>4329</v>
      </c>
      <c r="B354" s="85"/>
      <c r="C354" s="86"/>
      <c r="D354" s="38" t="s">
        <v>3464</v>
      </c>
      <c r="E354" s="39"/>
      <c r="F354" s="39"/>
      <c r="G354" s="39"/>
      <c r="H354" s="40"/>
      <c r="I354" s="77" t="s">
        <v>58</v>
      </c>
      <c r="J354" s="79"/>
      <c r="K354" s="42"/>
      <c r="L354" s="43"/>
      <c r="M354" s="42"/>
      <c r="N354" s="80"/>
      <c r="O354" s="43"/>
      <c r="P354" s="12" t="str">
        <f t="shared" si="7"/>
        <v>-</v>
      </c>
      <c r="Q354" s="81" t="s">
        <v>306</v>
      </c>
      <c r="R354" s="82"/>
      <c r="S354" s="83"/>
      <c r="T354" s="81" t="s">
        <v>306</v>
      </c>
      <c r="U354" s="83"/>
      <c r="V354" s="13" t="s">
        <v>306</v>
      </c>
      <c r="W354" s="81" t="s">
        <v>306</v>
      </c>
      <c r="X354" s="83"/>
    </row>
    <row r="355" spans="1:24" ht="15.75" customHeight="1">
      <c r="A355" s="84" t="s">
        <v>4330</v>
      </c>
      <c r="B355" s="85"/>
      <c r="C355" s="86"/>
      <c r="D355" s="38" t="s">
        <v>3466</v>
      </c>
      <c r="E355" s="39"/>
      <c r="F355" s="39"/>
      <c r="G355" s="39"/>
      <c r="H355" s="40"/>
      <c r="I355" s="77" t="s">
        <v>58</v>
      </c>
      <c r="J355" s="79"/>
      <c r="K355" s="42"/>
      <c r="L355" s="43"/>
      <c r="M355" s="42"/>
      <c r="N355" s="80"/>
      <c r="O355" s="43"/>
      <c r="P355" s="12" t="str">
        <f t="shared" si="7"/>
        <v>-</v>
      </c>
      <c r="Q355" s="81" t="s">
        <v>306</v>
      </c>
      <c r="R355" s="82"/>
      <c r="S355" s="83"/>
      <c r="T355" s="81" t="s">
        <v>306</v>
      </c>
      <c r="U355" s="83"/>
      <c r="V355" s="13" t="s">
        <v>306</v>
      </c>
      <c r="W355" s="81" t="s">
        <v>306</v>
      </c>
      <c r="X355" s="83"/>
    </row>
    <row r="356" spans="1:24" ht="31.65" customHeight="1">
      <c r="A356" s="38" t="s">
        <v>172</v>
      </c>
      <c r="B356" s="39"/>
      <c r="C356" s="40"/>
      <c r="D356" s="38" t="s">
        <v>4331</v>
      </c>
      <c r="E356" s="39"/>
      <c r="F356" s="39"/>
      <c r="G356" s="39"/>
      <c r="H356" s="40"/>
      <c r="I356" s="77" t="s">
        <v>65</v>
      </c>
      <c r="J356" s="79"/>
      <c r="K356" s="42"/>
      <c r="L356" s="43"/>
      <c r="M356" s="42"/>
      <c r="N356" s="80"/>
      <c r="O356" s="43"/>
      <c r="P356" s="12" t="str">
        <f>IF(COUNT(K356,M356)=2,ROUND(K356*M356,0),"-
-")</f>
        <v>-
-</v>
      </c>
      <c r="Q356" s="81" t="s">
        <v>163</v>
      </c>
      <c r="R356" s="82"/>
      <c r="S356" s="83"/>
      <c r="T356" s="81" t="s">
        <v>163</v>
      </c>
      <c r="U356" s="83"/>
      <c r="V356" s="13" t="s">
        <v>163</v>
      </c>
      <c r="W356" s="81" t="s">
        <v>163</v>
      </c>
      <c r="X356" s="83"/>
    </row>
    <row r="357" spans="1:24" ht="15.75" customHeight="1">
      <c r="A357" s="84" t="s">
        <v>4332</v>
      </c>
      <c r="B357" s="85"/>
      <c r="C357" s="86"/>
      <c r="D357" s="38" t="s">
        <v>2044</v>
      </c>
      <c r="E357" s="39"/>
      <c r="F357" s="39"/>
      <c r="G357" s="39"/>
      <c r="H357" s="40"/>
      <c r="I357" s="77" t="s">
        <v>122</v>
      </c>
      <c r="J357" s="79"/>
      <c r="K357" s="42"/>
      <c r="L357" s="43"/>
      <c r="M357" s="42"/>
      <c r="N357" s="80"/>
      <c r="O357" s="43"/>
      <c r="P357" s="12" t="str">
        <f>IF(COUNT(K357,M357)=2,ROUND(K357*M357,0),"-")</f>
        <v>-</v>
      </c>
      <c r="Q357" s="81" t="s">
        <v>306</v>
      </c>
      <c r="R357" s="82"/>
      <c r="S357" s="83"/>
      <c r="T357" s="81" t="s">
        <v>306</v>
      </c>
      <c r="U357" s="83"/>
      <c r="V357" s="13" t="s">
        <v>306</v>
      </c>
      <c r="W357" s="81" t="s">
        <v>306</v>
      </c>
      <c r="X357" s="83"/>
    </row>
    <row r="358" spans="1:24" ht="31.65" customHeight="1">
      <c r="A358" s="84" t="s">
        <v>4333</v>
      </c>
      <c r="B358" s="85"/>
      <c r="C358" s="86"/>
      <c r="D358" s="38" t="s">
        <v>4334</v>
      </c>
      <c r="E358" s="39"/>
      <c r="F358" s="39"/>
      <c r="G358" s="39"/>
      <c r="H358" s="40"/>
      <c r="I358" s="77" t="s">
        <v>138</v>
      </c>
      <c r="J358" s="79"/>
      <c r="K358" s="42"/>
      <c r="L358" s="43"/>
      <c r="M358" s="42"/>
      <c r="N358" s="80"/>
      <c r="O358" s="43"/>
      <c r="P358" s="12" t="str">
        <f>IF(COUNT(K358,M358)=2,ROUND(K358*M358,0),"-
-")</f>
        <v>-
-</v>
      </c>
      <c r="Q358" s="81" t="s">
        <v>163</v>
      </c>
      <c r="R358" s="82"/>
      <c r="S358" s="83"/>
      <c r="T358" s="81" t="s">
        <v>163</v>
      </c>
      <c r="U358" s="83"/>
      <c r="V358" s="13" t="s">
        <v>163</v>
      </c>
      <c r="W358" s="81" t="s">
        <v>163</v>
      </c>
      <c r="X358" s="83"/>
    </row>
    <row r="359" spans="1:24" ht="94.95" customHeight="1">
      <c r="A359" s="84" t="s">
        <v>4335</v>
      </c>
      <c r="B359" s="85"/>
      <c r="C359" s="86"/>
      <c r="D359" s="38" t="s">
        <v>4336</v>
      </c>
      <c r="E359" s="39"/>
      <c r="F359" s="39"/>
      <c r="G359" s="39"/>
      <c r="H359" s="40"/>
      <c r="I359" s="77" t="s">
        <v>609</v>
      </c>
      <c r="J359" s="79"/>
      <c r="K359" s="42"/>
      <c r="L359" s="43"/>
      <c r="M359" s="42"/>
      <c r="N359" s="80"/>
      <c r="O359" s="43"/>
      <c r="P359" s="12" t="str">
        <f>IF(COUNT(K359,M359)=2,ROUND(K359*M359,0),"-
-
-
-
-
-")</f>
        <v>-
-
-
-
-
-</v>
      </c>
      <c r="Q359" s="81" t="s">
        <v>4131</v>
      </c>
      <c r="R359" s="82"/>
      <c r="S359" s="83"/>
      <c r="T359" s="81" t="s">
        <v>4131</v>
      </c>
      <c r="U359" s="83"/>
      <c r="V359" s="13" t="s">
        <v>4131</v>
      </c>
      <c r="W359" s="81" t="s">
        <v>4131</v>
      </c>
      <c r="X359" s="83"/>
    </row>
    <row r="360" spans="1:24" ht="31.65" customHeight="1">
      <c r="A360" s="90" t="s">
        <v>4337</v>
      </c>
      <c r="B360" s="91"/>
      <c r="C360" s="92"/>
      <c r="D360" s="38" t="s">
        <v>4338</v>
      </c>
      <c r="E360" s="39"/>
      <c r="F360" s="39"/>
      <c r="G360" s="39"/>
      <c r="H360" s="40"/>
      <c r="I360" s="77" t="s">
        <v>609</v>
      </c>
      <c r="J360" s="79"/>
      <c r="K360" s="42"/>
      <c r="L360" s="43"/>
      <c r="M360" s="42"/>
      <c r="N360" s="80"/>
      <c r="O360" s="43"/>
      <c r="P360" s="12" t="str">
        <f>IF(COUNT(K360,M360)=2,ROUND(K360*M360,0),"-
-")</f>
        <v>-
-</v>
      </c>
      <c r="Q360" s="81" t="s">
        <v>163</v>
      </c>
      <c r="R360" s="82"/>
      <c r="S360" s="83"/>
      <c r="T360" s="81" t="s">
        <v>163</v>
      </c>
      <c r="U360" s="83"/>
      <c r="V360" s="13" t="s">
        <v>163</v>
      </c>
      <c r="W360" s="81" t="s">
        <v>163</v>
      </c>
      <c r="X360" s="83"/>
    </row>
    <row r="361" spans="1:24" ht="15.75" customHeight="1">
      <c r="A361" s="90" t="s">
        <v>4339</v>
      </c>
      <c r="B361" s="91"/>
      <c r="C361" s="92"/>
      <c r="D361" s="38" t="s">
        <v>1737</v>
      </c>
      <c r="E361" s="39"/>
      <c r="F361" s="39"/>
      <c r="G361" s="39"/>
      <c r="H361" s="40"/>
      <c r="I361" s="77" t="s">
        <v>609</v>
      </c>
      <c r="J361" s="79"/>
      <c r="K361" s="42"/>
      <c r="L361" s="43"/>
      <c r="M361" s="42"/>
      <c r="N361" s="80"/>
      <c r="O361" s="43"/>
      <c r="P361" s="12" t="str">
        <f>IF(COUNT(K361,M361)=2,ROUND(K361*M361,0),"-")</f>
        <v>-</v>
      </c>
      <c r="Q361" s="81" t="s">
        <v>306</v>
      </c>
      <c r="R361" s="82"/>
      <c r="S361" s="83"/>
      <c r="T361" s="81" t="s">
        <v>306</v>
      </c>
      <c r="U361" s="83"/>
      <c r="V361" s="13" t="s">
        <v>306</v>
      </c>
      <c r="W361" s="81" t="s">
        <v>306</v>
      </c>
      <c r="X361" s="83"/>
    </row>
    <row r="362" spans="1:24" ht="15.75" customHeight="1">
      <c r="A362" s="90" t="s">
        <v>4340</v>
      </c>
      <c r="B362" s="91"/>
      <c r="C362" s="92"/>
      <c r="D362" s="38" t="s">
        <v>1744</v>
      </c>
      <c r="E362" s="39"/>
      <c r="F362" s="39"/>
      <c r="G362" s="39"/>
      <c r="H362" s="40"/>
      <c r="I362" s="77" t="s">
        <v>609</v>
      </c>
      <c r="J362" s="79"/>
      <c r="K362" s="42"/>
      <c r="L362" s="43"/>
      <c r="M362" s="42"/>
      <c r="N362" s="80"/>
      <c r="O362" s="43"/>
      <c r="P362" s="12" t="str">
        <f>IF(COUNT(K362,M362)=2,ROUND(K362*M362,0),"-")</f>
        <v>-</v>
      </c>
      <c r="Q362" s="81" t="s">
        <v>306</v>
      </c>
      <c r="R362" s="82"/>
      <c r="S362" s="83"/>
      <c r="T362" s="81" t="s">
        <v>306</v>
      </c>
      <c r="U362" s="83"/>
      <c r="V362" s="13" t="s">
        <v>306</v>
      </c>
      <c r="W362" s="81" t="s">
        <v>306</v>
      </c>
      <c r="X362" s="83"/>
    </row>
    <row r="363" spans="1:24" ht="31.65" customHeight="1">
      <c r="A363" s="90" t="s">
        <v>4341</v>
      </c>
      <c r="B363" s="91"/>
      <c r="C363" s="92"/>
      <c r="D363" s="38" t="s">
        <v>4342</v>
      </c>
      <c r="E363" s="39"/>
      <c r="F363" s="39"/>
      <c r="G363" s="39"/>
      <c r="H363" s="40"/>
      <c r="I363" s="77" t="s">
        <v>609</v>
      </c>
      <c r="J363" s="79"/>
      <c r="K363" s="42"/>
      <c r="L363" s="43"/>
      <c r="M363" s="42"/>
      <c r="N363" s="80"/>
      <c r="O363" s="43"/>
      <c r="P363" s="12" t="str">
        <f>IF(COUNT(K363,M363)=2,ROUND(K363*M363,0),"-
-")</f>
        <v>-
-</v>
      </c>
      <c r="Q363" s="81" t="s">
        <v>163</v>
      </c>
      <c r="R363" s="82"/>
      <c r="S363" s="83"/>
      <c r="T363" s="81" t="s">
        <v>163</v>
      </c>
      <c r="U363" s="83"/>
      <c r="V363" s="13" t="s">
        <v>163</v>
      </c>
      <c r="W363" s="81" t="s">
        <v>163</v>
      </c>
      <c r="X363" s="83"/>
    </row>
    <row r="364" spans="1:24" ht="31.65" customHeight="1">
      <c r="A364" s="90" t="s">
        <v>4343</v>
      </c>
      <c r="B364" s="91"/>
      <c r="C364" s="92"/>
      <c r="D364" s="38" t="s">
        <v>4344</v>
      </c>
      <c r="E364" s="39"/>
      <c r="F364" s="39"/>
      <c r="G364" s="39"/>
      <c r="H364" s="40"/>
      <c r="I364" s="77" t="s">
        <v>609</v>
      </c>
      <c r="J364" s="79"/>
      <c r="K364" s="42"/>
      <c r="L364" s="43"/>
      <c r="M364" s="42"/>
      <c r="N364" s="80"/>
      <c r="O364" s="43"/>
      <c r="P364" s="12" t="str">
        <f>IF(COUNT(K364,M364)=2,ROUND(K364*M364,0),"-
-")</f>
        <v>-
-</v>
      </c>
      <c r="Q364" s="81" t="s">
        <v>163</v>
      </c>
      <c r="R364" s="82"/>
      <c r="S364" s="83"/>
      <c r="T364" s="81" t="s">
        <v>163</v>
      </c>
      <c r="U364" s="83"/>
      <c r="V364" s="13" t="s">
        <v>163</v>
      </c>
      <c r="W364" s="81" t="s">
        <v>163</v>
      </c>
      <c r="X364" s="83"/>
    </row>
    <row r="365" spans="1:24" ht="31.65" customHeight="1">
      <c r="A365" s="90" t="s">
        <v>4345</v>
      </c>
      <c r="B365" s="91"/>
      <c r="C365" s="92"/>
      <c r="D365" s="38" t="s">
        <v>4346</v>
      </c>
      <c r="E365" s="39"/>
      <c r="F365" s="39"/>
      <c r="G365" s="39"/>
      <c r="H365" s="40"/>
      <c r="I365" s="77" t="s">
        <v>609</v>
      </c>
      <c r="J365" s="79"/>
      <c r="K365" s="42"/>
      <c r="L365" s="43"/>
      <c r="M365" s="42"/>
      <c r="N365" s="80"/>
      <c r="O365" s="43"/>
      <c r="P365" s="12" t="str">
        <f>IF(COUNT(K365,M365)=2,ROUND(K365*M365,0),"-
-")</f>
        <v>-
-</v>
      </c>
      <c r="Q365" s="81" t="s">
        <v>163</v>
      </c>
      <c r="R365" s="82"/>
      <c r="S365" s="83"/>
      <c r="T365" s="81" t="s">
        <v>163</v>
      </c>
      <c r="U365" s="83"/>
      <c r="V365" s="13" t="s">
        <v>163</v>
      </c>
      <c r="W365" s="81" t="s">
        <v>163</v>
      </c>
      <c r="X365" s="83"/>
    </row>
    <row r="366" spans="1:24" ht="31.65" customHeight="1">
      <c r="A366" s="84" t="s">
        <v>4347</v>
      </c>
      <c r="B366" s="85"/>
      <c r="C366" s="86"/>
      <c r="D366" s="38" t="s">
        <v>4348</v>
      </c>
      <c r="E366" s="39"/>
      <c r="F366" s="39"/>
      <c r="G366" s="39"/>
      <c r="H366" s="40"/>
      <c r="I366" s="77" t="s">
        <v>609</v>
      </c>
      <c r="J366" s="79"/>
      <c r="K366" s="42"/>
      <c r="L366" s="43"/>
      <c r="M366" s="42"/>
      <c r="N366" s="80"/>
      <c r="O366" s="43"/>
      <c r="P366" s="12" t="str">
        <f>IF(COUNT(K366,M366)=2,ROUND(K366*M366,0),"-
-")</f>
        <v>-
-</v>
      </c>
      <c r="Q366" s="81" t="s">
        <v>163</v>
      </c>
      <c r="R366" s="82"/>
      <c r="S366" s="83"/>
      <c r="T366" s="81" t="s">
        <v>163</v>
      </c>
      <c r="U366" s="83"/>
      <c r="V366" s="13" t="s">
        <v>163</v>
      </c>
      <c r="W366" s="81" t="s">
        <v>163</v>
      </c>
      <c r="X366" s="83"/>
    </row>
    <row r="367" spans="1:24" ht="31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9.6" customHeight="1">
      <c r="A368" s="2"/>
      <c r="B368" s="2"/>
      <c r="C368" s="95" t="s">
        <v>42</v>
      </c>
      <c r="D368" s="95"/>
      <c r="E368" s="2"/>
      <c r="F368" s="2"/>
      <c r="G368" s="14" t="s">
        <v>43</v>
      </c>
      <c r="H368" s="2"/>
      <c r="I368" s="2"/>
      <c r="J368" s="14" t="s">
        <v>44</v>
      </c>
      <c r="K368" s="2"/>
      <c r="L368" s="95" t="s">
        <v>43</v>
      </c>
      <c r="M368" s="95"/>
      <c r="N368" s="95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35.700000000000003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8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4.1" customHeight="1">
      <c r="A371" s="93" t="s">
        <v>0</v>
      </c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</row>
    <row r="372" spans="1:24" ht="3.4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4.1" customHeight="1">
      <c r="A373" s="93" t="s">
        <v>4033</v>
      </c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</row>
    <row r="374" spans="1:24" ht="4.2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8.85" customHeight="1">
      <c r="A375" s="2"/>
      <c r="B375" s="94" t="s">
        <v>4034</v>
      </c>
      <c r="C375" s="94"/>
      <c r="D375" s="94"/>
      <c r="E375" s="9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5.4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4.3499999999999996" customHeight="1">
      <c r="A377" s="2"/>
      <c r="B377" s="94" t="s">
        <v>4035</v>
      </c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0.9" customHeight="1">
      <c r="A378" s="2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2"/>
      <c r="O378" s="2"/>
      <c r="P378" s="2"/>
      <c r="Q378" s="2"/>
      <c r="R378" s="94" t="s">
        <v>4036</v>
      </c>
      <c r="S378" s="2"/>
      <c r="T378" s="2"/>
      <c r="U378" s="2"/>
      <c r="V378" s="2"/>
      <c r="W378" s="2"/>
      <c r="X378" s="2"/>
    </row>
    <row r="379" spans="1:24" ht="3.6" customHeight="1">
      <c r="A379" s="2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2"/>
      <c r="O379" s="2"/>
      <c r="P379" s="2"/>
      <c r="Q379" s="2"/>
      <c r="R379" s="94"/>
      <c r="S379" s="2"/>
      <c r="T379" s="2"/>
      <c r="U379" s="95" t="s">
        <v>4349</v>
      </c>
      <c r="V379" s="95"/>
      <c r="W379" s="95"/>
      <c r="X379" s="2"/>
    </row>
    <row r="380" spans="1:24" ht="4.3499999999999996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94"/>
      <c r="S380" s="2"/>
      <c r="T380" s="2"/>
      <c r="U380" s="95"/>
      <c r="V380" s="95"/>
      <c r="W380" s="95"/>
      <c r="X380" s="2"/>
    </row>
    <row r="381" spans="1:24" ht="1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95"/>
      <c r="V381" s="95"/>
      <c r="W381" s="95"/>
      <c r="X381" s="2"/>
    </row>
    <row r="382" spans="1:24" ht="2.1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4.4" customHeight="1">
      <c r="A383" s="77" t="s">
        <v>4038</v>
      </c>
      <c r="B383" s="78"/>
      <c r="C383" s="79"/>
      <c r="D383" s="77" t="s">
        <v>4039</v>
      </c>
      <c r="E383" s="78"/>
      <c r="F383" s="78"/>
      <c r="G383" s="78"/>
      <c r="H383" s="79"/>
      <c r="I383" s="77" t="s">
        <v>49</v>
      </c>
      <c r="J383" s="79"/>
      <c r="K383" s="77" t="s">
        <v>4040</v>
      </c>
      <c r="L383" s="79"/>
      <c r="M383" s="77" t="s">
        <v>51</v>
      </c>
      <c r="N383" s="78"/>
      <c r="O383" s="79"/>
      <c r="P383" s="11" t="s">
        <v>52</v>
      </c>
      <c r="Q383" s="77" t="s">
        <v>4041</v>
      </c>
      <c r="R383" s="78"/>
      <c r="S383" s="79"/>
      <c r="T383" s="77" t="s">
        <v>4042</v>
      </c>
      <c r="U383" s="79"/>
      <c r="V383" s="11" t="s">
        <v>4043</v>
      </c>
      <c r="W383" s="77" t="s">
        <v>4044</v>
      </c>
      <c r="X383" s="79"/>
    </row>
    <row r="384" spans="1:24" ht="15.75" customHeight="1">
      <c r="A384" s="90" t="s">
        <v>4350</v>
      </c>
      <c r="B384" s="91"/>
      <c r="C384" s="92"/>
      <c r="D384" s="38" t="s">
        <v>1520</v>
      </c>
      <c r="E384" s="39"/>
      <c r="F384" s="39"/>
      <c r="G384" s="39"/>
      <c r="H384" s="40"/>
      <c r="I384" s="77" t="s">
        <v>609</v>
      </c>
      <c r="J384" s="79"/>
      <c r="K384" s="42"/>
      <c r="L384" s="43"/>
      <c r="M384" s="42"/>
      <c r="N384" s="80"/>
      <c r="O384" s="43"/>
      <c r="P384" s="12" t="str">
        <f>IF(COUNT(K384,M384)=2,ROUND(K384*M384,0),"-")</f>
        <v>-</v>
      </c>
      <c r="Q384" s="81" t="s">
        <v>306</v>
      </c>
      <c r="R384" s="82"/>
      <c r="S384" s="83"/>
      <c r="T384" s="81" t="s">
        <v>306</v>
      </c>
      <c r="U384" s="83"/>
      <c r="V384" s="13" t="s">
        <v>306</v>
      </c>
      <c r="W384" s="81" t="s">
        <v>306</v>
      </c>
      <c r="X384" s="83"/>
    </row>
    <row r="385" spans="1:24" ht="15.75" customHeight="1">
      <c r="A385" s="90" t="s">
        <v>4351</v>
      </c>
      <c r="B385" s="91"/>
      <c r="C385" s="92"/>
      <c r="D385" s="38" t="s">
        <v>1501</v>
      </c>
      <c r="E385" s="39"/>
      <c r="F385" s="39"/>
      <c r="G385" s="39"/>
      <c r="H385" s="40"/>
      <c r="I385" s="77" t="s">
        <v>1502</v>
      </c>
      <c r="J385" s="79"/>
      <c r="K385" s="42"/>
      <c r="L385" s="43"/>
      <c r="M385" s="42"/>
      <c r="N385" s="80"/>
      <c r="O385" s="43"/>
      <c r="P385" s="12" t="str">
        <f>IF(COUNT(K385,M385)=2,ROUND(K385*M385,0),"-")</f>
        <v>-</v>
      </c>
      <c r="Q385" s="81" t="s">
        <v>306</v>
      </c>
      <c r="R385" s="82"/>
      <c r="S385" s="83"/>
      <c r="T385" s="81" t="s">
        <v>306</v>
      </c>
      <c r="U385" s="83"/>
      <c r="V385" s="13" t="s">
        <v>306</v>
      </c>
      <c r="W385" s="81" t="s">
        <v>306</v>
      </c>
      <c r="X385" s="83"/>
    </row>
    <row r="386" spans="1:24" ht="15.75" customHeight="1">
      <c r="A386" s="90" t="s">
        <v>4352</v>
      </c>
      <c r="B386" s="91"/>
      <c r="C386" s="92"/>
      <c r="D386" s="38" t="s">
        <v>1505</v>
      </c>
      <c r="E386" s="39"/>
      <c r="F386" s="39"/>
      <c r="G386" s="39"/>
      <c r="H386" s="40"/>
      <c r="I386" s="77" t="s">
        <v>1502</v>
      </c>
      <c r="J386" s="79"/>
      <c r="K386" s="42"/>
      <c r="L386" s="43"/>
      <c r="M386" s="42"/>
      <c r="N386" s="80"/>
      <c r="O386" s="43"/>
      <c r="P386" s="12" t="str">
        <f>IF(COUNT(K386,M386)=2,ROUND(K386*M386,0),"-")</f>
        <v>-</v>
      </c>
      <c r="Q386" s="81" t="s">
        <v>306</v>
      </c>
      <c r="R386" s="82"/>
      <c r="S386" s="83"/>
      <c r="T386" s="81" t="s">
        <v>306</v>
      </c>
      <c r="U386" s="83"/>
      <c r="V386" s="13" t="s">
        <v>306</v>
      </c>
      <c r="W386" s="81" t="s">
        <v>306</v>
      </c>
      <c r="X386" s="83"/>
    </row>
    <row r="387" spans="1:24" ht="31.65" customHeight="1">
      <c r="A387" s="90" t="s">
        <v>4353</v>
      </c>
      <c r="B387" s="91"/>
      <c r="C387" s="92"/>
      <c r="D387" s="38" t="s">
        <v>4354</v>
      </c>
      <c r="E387" s="39"/>
      <c r="F387" s="39"/>
      <c r="G387" s="39"/>
      <c r="H387" s="40"/>
      <c r="I387" s="77" t="s">
        <v>122</v>
      </c>
      <c r="J387" s="79"/>
      <c r="K387" s="42"/>
      <c r="L387" s="43"/>
      <c r="M387" s="42"/>
      <c r="N387" s="80"/>
      <c r="O387" s="43"/>
      <c r="P387" s="12" t="str">
        <f>IF(COUNT(K387,M387)=2,ROUND(K387*M387,0),"-
-")</f>
        <v>-
-</v>
      </c>
      <c r="Q387" s="81" t="s">
        <v>163</v>
      </c>
      <c r="R387" s="82"/>
      <c r="S387" s="83"/>
      <c r="T387" s="81" t="s">
        <v>163</v>
      </c>
      <c r="U387" s="83"/>
      <c r="V387" s="13" t="s">
        <v>163</v>
      </c>
      <c r="W387" s="81" t="s">
        <v>163</v>
      </c>
      <c r="X387" s="83"/>
    </row>
    <row r="388" spans="1:24" ht="15.75" customHeight="1">
      <c r="A388" s="90" t="s">
        <v>4355</v>
      </c>
      <c r="B388" s="91"/>
      <c r="C388" s="92"/>
      <c r="D388" s="38" t="s">
        <v>1511</v>
      </c>
      <c r="E388" s="39"/>
      <c r="F388" s="39"/>
      <c r="G388" s="39"/>
      <c r="H388" s="40"/>
      <c r="I388" s="77" t="s">
        <v>122</v>
      </c>
      <c r="J388" s="79"/>
      <c r="K388" s="42"/>
      <c r="L388" s="43"/>
      <c r="M388" s="42"/>
      <c r="N388" s="80"/>
      <c r="O388" s="43"/>
      <c r="P388" s="12" t="str">
        <f>IF(COUNT(K388,M388)=2,ROUND(K388*M388,0),"-")</f>
        <v>-</v>
      </c>
      <c r="Q388" s="81" t="s">
        <v>306</v>
      </c>
      <c r="R388" s="82"/>
      <c r="S388" s="83"/>
      <c r="T388" s="81" t="s">
        <v>306</v>
      </c>
      <c r="U388" s="83"/>
      <c r="V388" s="13" t="s">
        <v>306</v>
      </c>
      <c r="W388" s="81" t="s">
        <v>306</v>
      </c>
      <c r="X388" s="83"/>
    </row>
    <row r="389" spans="1:24" ht="15.75" customHeight="1">
      <c r="A389" s="90" t="s">
        <v>4356</v>
      </c>
      <c r="B389" s="91"/>
      <c r="C389" s="92"/>
      <c r="D389" s="38" t="s">
        <v>1517</v>
      </c>
      <c r="E389" s="39"/>
      <c r="F389" s="39"/>
      <c r="G389" s="39"/>
      <c r="H389" s="40"/>
      <c r="I389" s="77" t="s">
        <v>122</v>
      </c>
      <c r="J389" s="79"/>
      <c r="K389" s="42"/>
      <c r="L389" s="43"/>
      <c r="M389" s="42"/>
      <c r="N389" s="80"/>
      <c r="O389" s="43"/>
      <c r="P389" s="12" t="str">
        <f>IF(COUNT(K389,M389)=2,ROUND(K389*M389,0),"-")</f>
        <v>-</v>
      </c>
      <c r="Q389" s="81" t="s">
        <v>306</v>
      </c>
      <c r="R389" s="82"/>
      <c r="S389" s="83"/>
      <c r="T389" s="81" t="s">
        <v>306</v>
      </c>
      <c r="U389" s="83"/>
      <c r="V389" s="13" t="s">
        <v>306</v>
      </c>
      <c r="W389" s="81" t="s">
        <v>306</v>
      </c>
      <c r="X389" s="83"/>
    </row>
    <row r="390" spans="1:24" ht="15.75" customHeight="1">
      <c r="A390" s="90" t="s">
        <v>4357</v>
      </c>
      <c r="B390" s="91"/>
      <c r="C390" s="92"/>
      <c r="D390" s="38" t="s">
        <v>1495</v>
      </c>
      <c r="E390" s="39"/>
      <c r="F390" s="39"/>
      <c r="G390" s="39"/>
      <c r="H390" s="40"/>
      <c r="I390" s="77" t="s">
        <v>1062</v>
      </c>
      <c r="J390" s="79"/>
      <c r="K390" s="42"/>
      <c r="L390" s="43"/>
      <c r="M390" s="42"/>
      <c r="N390" s="80"/>
      <c r="O390" s="43"/>
      <c r="P390" s="12" t="str">
        <f>IF(COUNT(K390,M390)=2,ROUND(K390*M390,0),"-")</f>
        <v>-</v>
      </c>
      <c r="Q390" s="81" t="s">
        <v>306</v>
      </c>
      <c r="R390" s="82"/>
      <c r="S390" s="83"/>
      <c r="T390" s="81" t="s">
        <v>306</v>
      </c>
      <c r="U390" s="83"/>
      <c r="V390" s="13" t="s">
        <v>306</v>
      </c>
      <c r="W390" s="81" t="s">
        <v>306</v>
      </c>
      <c r="X390" s="83"/>
    </row>
    <row r="391" spans="1:24" ht="31.65" customHeight="1">
      <c r="A391" s="90" t="s">
        <v>4358</v>
      </c>
      <c r="B391" s="91"/>
      <c r="C391" s="92"/>
      <c r="D391" s="38" t="s">
        <v>4359</v>
      </c>
      <c r="E391" s="39"/>
      <c r="F391" s="39"/>
      <c r="G391" s="39"/>
      <c r="H391" s="40"/>
      <c r="I391" s="77" t="s">
        <v>1062</v>
      </c>
      <c r="J391" s="79"/>
      <c r="K391" s="42"/>
      <c r="L391" s="43"/>
      <c r="M391" s="42"/>
      <c r="N391" s="80"/>
      <c r="O391" s="43"/>
      <c r="P391" s="12" t="str">
        <f>IF(COUNT(K391,M391)=2,ROUND(K391*M391,0),"-
-")</f>
        <v>-
-</v>
      </c>
      <c r="Q391" s="81" t="s">
        <v>163</v>
      </c>
      <c r="R391" s="82"/>
      <c r="S391" s="83"/>
      <c r="T391" s="81" t="s">
        <v>163</v>
      </c>
      <c r="U391" s="83"/>
      <c r="V391" s="13" t="s">
        <v>163</v>
      </c>
      <c r="W391" s="81" t="s">
        <v>163</v>
      </c>
      <c r="X391" s="83"/>
    </row>
    <row r="392" spans="1:24" ht="15.75" customHeight="1">
      <c r="A392" s="87" t="s">
        <v>4360</v>
      </c>
      <c r="B392" s="88"/>
      <c r="C392" s="89"/>
      <c r="D392" s="38" t="s">
        <v>1300</v>
      </c>
      <c r="E392" s="39"/>
      <c r="F392" s="39"/>
      <c r="G392" s="39"/>
      <c r="H392" s="40"/>
      <c r="I392" s="77" t="s">
        <v>1062</v>
      </c>
      <c r="J392" s="79"/>
      <c r="K392" s="42"/>
      <c r="L392" s="43"/>
      <c r="M392" s="42"/>
      <c r="N392" s="80"/>
      <c r="O392" s="43"/>
      <c r="P392" s="12" t="str">
        <f t="shared" ref="P392:P399" si="8">IF(COUNT(K392,M392)=2,ROUND(K392*M392,0),"-")</f>
        <v>-</v>
      </c>
      <c r="Q392" s="81" t="s">
        <v>306</v>
      </c>
      <c r="R392" s="82"/>
      <c r="S392" s="83"/>
      <c r="T392" s="81" t="s">
        <v>306</v>
      </c>
      <c r="U392" s="83"/>
      <c r="V392" s="13" t="s">
        <v>306</v>
      </c>
      <c r="W392" s="81" t="s">
        <v>306</v>
      </c>
      <c r="X392" s="83"/>
    </row>
    <row r="393" spans="1:24" ht="15.75" customHeight="1">
      <c r="A393" s="90" t="s">
        <v>4361</v>
      </c>
      <c r="B393" s="91"/>
      <c r="C393" s="92"/>
      <c r="D393" s="38" t="s">
        <v>1352</v>
      </c>
      <c r="E393" s="39"/>
      <c r="F393" s="39"/>
      <c r="G393" s="39"/>
      <c r="H393" s="40"/>
      <c r="I393" s="77" t="s">
        <v>122</v>
      </c>
      <c r="J393" s="79"/>
      <c r="K393" s="42"/>
      <c r="L393" s="43"/>
      <c r="M393" s="42"/>
      <c r="N393" s="80"/>
      <c r="O393" s="43"/>
      <c r="P393" s="12" t="str">
        <f t="shared" si="8"/>
        <v>-</v>
      </c>
      <c r="Q393" s="81" t="s">
        <v>306</v>
      </c>
      <c r="R393" s="82"/>
      <c r="S393" s="83"/>
      <c r="T393" s="81" t="s">
        <v>306</v>
      </c>
      <c r="U393" s="83"/>
      <c r="V393" s="13" t="s">
        <v>306</v>
      </c>
      <c r="W393" s="81" t="s">
        <v>306</v>
      </c>
      <c r="X393" s="83"/>
    </row>
    <row r="394" spans="1:24" ht="15.75" customHeight="1">
      <c r="A394" s="90" t="s">
        <v>4362</v>
      </c>
      <c r="B394" s="91"/>
      <c r="C394" s="92"/>
      <c r="D394" s="38" t="s">
        <v>1355</v>
      </c>
      <c r="E394" s="39"/>
      <c r="F394" s="39"/>
      <c r="G394" s="39"/>
      <c r="H394" s="40"/>
      <c r="I394" s="77" t="s">
        <v>122</v>
      </c>
      <c r="J394" s="79"/>
      <c r="K394" s="42"/>
      <c r="L394" s="43"/>
      <c r="M394" s="42"/>
      <c r="N394" s="80"/>
      <c r="O394" s="43"/>
      <c r="P394" s="12" t="str">
        <f t="shared" si="8"/>
        <v>-</v>
      </c>
      <c r="Q394" s="81" t="s">
        <v>306</v>
      </c>
      <c r="R394" s="82"/>
      <c r="S394" s="83"/>
      <c r="T394" s="81" t="s">
        <v>306</v>
      </c>
      <c r="U394" s="83"/>
      <c r="V394" s="13" t="s">
        <v>306</v>
      </c>
      <c r="W394" s="81" t="s">
        <v>306</v>
      </c>
      <c r="X394" s="83"/>
    </row>
    <row r="395" spans="1:24" ht="15.75" customHeight="1">
      <c r="A395" s="90" t="s">
        <v>4363</v>
      </c>
      <c r="B395" s="91"/>
      <c r="C395" s="92"/>
      <c r="D395" s="38" t="s">
        <v>1365</v>
      </c>
      <c r="E395" s="39"/>
      <c r="F395" s="39"/>
      <c r="G395" s="39"/>
      <c r="H395" s="40"/>
      <c r="I395" s="77" t="s">
        <v>122</v>
      </c>
      <c r="J395" s="79"/>
      <c r="K395" s="42"/>
      <c r="L395" s="43"/>
      <c r="M395" s="42"/>
      <c r="N395" s="80"/>
      <c r="O395" s="43"/>
      <c r="P395" s="12" t="str">
        <f t="shared" si="8"/>
        <v>-</v>
      </c>
      <c r="Q395" s="81" t="s">
        <v>306</v>
      </c>
      <c r="R395" s="82"/>
      <c r="S395" s="83"/>
      <c r="T395" s="81" t="s">
        <v>306</v>
      </c>
      <c r="U395" s="83"/>
      <c r="V395" s="13" t="s">
        <v>306</v>
      </c>
      <c r="W395" s="81" t="s">
        <v>306</v>
      </c>
      <c r="X395" s="83"/>
    </row>
    <row r="396" spans="1:24" ht="15.75" customHeight="1">
      <c r="A396" s="90" t="s">
        <v>4364</v>
      </c>
      <c r="B396" s="91"/>
      <c r="C396" s="92"/>
      <c r="D396" s="38" t="s">
        <v>1371</v>
      </c>
      <c r="E396" s="39"/>
      <c r="F396" s="39"/>
      <c r="G396" s="39"/>
      <c r="H396" s="40"/>
      <c r="I396" s="77" t="s">
        <v>122</v>
      </c>
      <c r="J396" s="79"/>
      <c r="K396" s="42"/>
      <c r="L396" s="43"/>
      <c r="M396" s="42"/>
      <c r="N396" s="80"/>
      <c r="O396" s="43"/>
      <c r="P396" s="12" t="str">
        <f t="shared" si="8"/>
        <v>-</v>
      </c>
      <c r="Q396" s="81" t="s">
        <v>306</v>
      </c>
      <c r="R396" s="82"/>
      <c r="S396" s="83"/>
      <c r="T396" s="81" t="s">
        <v>306</v>
      </c>
      <c r="U396" s="83"/>
      <c r="V396" s="13" t="s">
        <v>306</v>
      </c>
      <c r="W396" s="81" t="s">
        <v>306</v>
      </c>
      <c r="X396" s="83"/>
    </row>
    <row r="397" spans="1:24" ht="15.75" customHeight="1">
      <c r="A397" s="90" t="s">
        <v>4365</v>
      </c>
      <c r="B397" s="91"/>
      <c r="C397" s="92"/>
      <c r="D397" s="38" t="s">
        <v>1374</v>
      </c>
      <c r="E397" s="39"/>
      <c r="F397" s="39"/>
      <c r="G397" s="39"/>
      <c r="H397" s="40"/>
      <c r="I397" s="77" t="s">
        <v>122</v>
      </c>
      <c r="J397" s="79"/>
      <c r="K397" s="42"/>
      <c r="L397" s="43"/>
      <c r="M397" s="42"/>
      <c r="N397" s="80"/>
      <c r="O397" s="43"/>
      <c r="P397" s="12" t="str">
        <f t="shared" si="8"/>
        <v>-</v>
      </c>
      <c r="Q397" s="81" t="s">
        <v>306</v>
      </c>
      <c r="R397" s="82"/>
      <c r="S397" s="83"/>
      <c r="T397" s="81" t="s">
        <v>306</v>
      </c>
      <c r="U397" s="83"/>
      <c r="V397" s="13" t="s">
        <v>306</v>
      </c>
      <c r="W397" s="81" t="s">
        <v>306</v>
      </c>
      <c r="X397" s="83"/>
    </row>
    <row r="398" spans="1:24" ht="15.75" customHeight="1">
      <c r="A398" s="90" t="s">
        <v>4366</v>
      </c>
      <c r="B398" s="91"/>
      <c r="C398" s="92"/>
      <c r="D398" s="38" t="s">
        <v>1392</v>
      </c>
      <c r="E398" s="39"/>
      <c r="F398" s="39"/>
      <c r="G398" s="39"/>
      <c r="H398" s="40"/>
      <c r="I398" s="77" t="s">
        <v>122</v>
      </c>
      <c r="J398" s="79"/>
      <c r="K398" s="42"/>
      <c r="L398" s="43"/>
      <c r="M398" s="42"/>
      <c r="N398" s="80"/>
      <c r="O398" s="43"/>
      <c r="P398" s="12" t="str">
        <f t="shared" si="8"/>
        <v>-</v>
      </c>
      <c r="Q398" s="81" t="s">
        <v>306</v>
      </c>
      <c r="R398" s="82"/>
      <c r="S398" s="83"/>
      <c r="T398" s="81" t="s">
        <v>306</v>
      </c>
      <c r="U398" s="83"/>
      <c r="V398" s="13" t="s">
        <v>306</v>
      </c>
      <c r="W398" s="81" t="s">
        <v>306</v>
      </c>
      <c r="X398" s="83"/>
    </row>
    <row r="399" spans="1:24" ht="15.75" customHeight="1">
      <c r="A399" s="90" t="s">
        <v>4367</v>
      </c>
      <c r="B399" s="91"/>
      <c r="C399" s="92"/>
      <c r="D399" s="38" t="s">
        <v>1377</v>
      </c>
      <c r="E399" s="39"/>
      <c r="F399" s="39"/>
      <c r="G399" s="39"/>
      <c r="H399" s="40"/>
      <c r="I399" s="77" t="s">
        <v>122</v>
      </c>
      <c r="J399" s="79"/>
      <c r="K399" s="42"/>
      <c r="L399" s="43"/>
      <c r="M399" s="42"/>
      <c r="N399" s="80"/>
      <c r="O399" s="43"/>
      <c r="P399" s="12" t="str">
        <f t="shared" si="8"/>
        <v>-</v>
      </c>
      <c r="Q399" s="81" t="s">
        <v>306</v>
      </c>
      <c r="R399" s="82"/>
      <c r="S399" s="83"/>
      <c r="T399" s="81" t="s">
        <v>306</v>
      </c>
      <c r="U399" s="83"/>
      <c r="V399" s="13" t="s">
        <v>306</v>
      </c>
      <c r="W399" s="81" t="s">
        <v>306</v>
      </c>
      <c r="X399" s="83"/>
    </row>
    <row r="400" spans="1:24" ht="31.65" customHeight="1">
      <c r="A400" s="90" t="s">
        <v>4368</v>
      </c>
      <c r="B400" s="91"/>
      <c r="C400" s="92"/>
      <c r="D400" s="38" t="s">
        <v>4369</v>
      </c>
      <c r="E400" s="39"/>
      <c r="F400" s="39"/>
      <c r="G400" s="39"/>
      <c r="H400" s="40"/>
      <c r="I400" s="77" t="s">
        <v>1062</v>
      </c>
      <c r="J400" s="79"/>
      <c r="K400" s="42"/>
      <c r="L400" s="43"/>
      <c r="M400" s="42"/>
      <c r="N400" s="80"/>
      <c r="O400" s="43"/>
      <c r="P400" s="12" t="str">
        <f>IF(COUNT(K400,M400)=2,ROUND(K400*M400,0),"-
-")</f>
        <v>-
-</v>
      </c>
      <c r="Q400" s="81" t="s">
        <v>163</v>
      </c>
      <c r="R400" s="82"/>
      <c r="S400" s="83"/>
      <c r="T400" s="81" t="s">
        <v>163</v>
      </c>
      <c r="U400" s="83"/>
      <c r="V400" s="13" t="s">
        <v>163</v>
      </c>
      <c r="W400" s="81" t="s">
        <v>163</v>
      </c>
      <c r="X400" s="83"/>
    </row>
    <row r="401" spans="1:24" ht="31.65" customHeight="1">
      <c r="A401" s="90" t="s">
        <v>4370</v>
      </c>
      <c r="B401" s="91"/>
      <c r="C401" s="92"/>
      <c r="D401" s="38" t="s">
        <v>4371</v>
      </c>
      <c r="E401" s="39"/>
      <c r="F401" s="39"/>
      <c r="G401" s="39"/>
      <c r="H401" s="40"/>
      <c r="I401" s="77" t="s">
        <v>1062</v>
      </c>
      <c r="J401" s="79"/>
      <c r="K401" s="42"/>
      <c r="L401" s="43"/>
      <c r="M401" s="42"/>
      <c r="N401" s="80"/>
      <c r="O401" s="43"/>
      <c r="P401" s="12" t="str">
        <f>IF(COUNT(K401,M401)=2,ROUND(K401*M401,0),"-
-")</f>
        <v>-
-</v>
      </c>
      <c r="Q401" s="81" t="s">
        <v>163</v>
      </c>
      <c r="R401" s="82"/>
      <c r="S401" s="83"/>
      <c r="T401" s="81" t="s">
        <v>163</v>
      </c>
      <c r="U401" s="83"/>
      <c r="V401" s="13" t="s">
        <v>163</v>
      </c>
      <c r="W401" s="81" t="s">
        <v>163</v>
      </c>
      <c r="X401" s="83"/>
    </row>
    <row r="402" spans="1:24" ht="31.65" customHeight="1">
      <c r="A402" s="90" t="s">
        <v>4372</v>
      </c>
      <c r="B402" s="91"/>
      <c r="C402" s="92"/>
      <c r="D402" s="38" t="s">
        <v>1349</v>
      </c>
      <c r="E402" s="39"/>
      <c r="F402" s="39"/>
      <c r="G402" s="39"/>
      <c r="H402" s="40"/>
      <c r="I402" s="77" t="s">
        <v>1062</v>
      </c>
      <c r="J402" s="79"/>
      <c r="K402" s="42"/>
      <c r="L402" s="43"/>
      <c r="M402" s="42"/>
      <c r="N402" s="80"/>
      <c r="O402" s="43"/>
      <c r="P402" s="12" t="str">
        <f>IF(COUNT(K402,M402)=2,ROUND(K402*M402,0),"-
-")</f>
        <v>-
-</v>
      </c>
      <c r="Q402" s="81" t="s">
        <v>163</v>
      </c>
      <c r="R402" s="82"/>
      <c r="S402" s="83"/>
      <c r="T402" s="81" t="s">
        <v>163</v>
      </c>
      <c r="U402" s="83"/>
      <c r="V402" s="13" t="s">
        <v>163</v>
      </c>
      <c r="W402" s="81" t="s">
        <v>163</v>
      </c>
      <c r="X402" s="83"/>
    </row>
    <row r="403" spans="1:24" ht="15.75" customHeight="1">
      <c r="A403" s="90" t="s">
        <v>4373</v>
      </c>
      <c r="B403" s="91"/>
      <c r="C403" s="92"/>
      <c r="D403" s="38" t="s">
        <v>1359</v>
      </c>
      <c r="E403" s="39"/>
      <c r="F403" s="39"/>
      <c r="G403" s="39"/>
      <c r="H403" s="40"/>
      <c r="I403" s="77" t="s">
        <v>1062</v>
      </c>
      <c r="J403" s="79"/>
      <c r="K403" s="42"/>
      <c r="L403" s="43"/>
      <c r="M403" s="42"/>
      <c r="N403" s="80"/>
      <c r="O403" s="43"/>
      <c r="P403" s="12" t="str">
        <f t="shared" ref="P403:P415" si="9">IF(COUNT(K403,M403)=2,ROUND(K403*M403,0),"-")</f>
        <v>-</v>
      </c>
      <c r="Q403" s="81" t="s">
        <v>306</v>
      </c>
      <c r="R403" s="82"/>
      <c r="S403" s="83"/>
      <c r="T403" s="81" t="s">
        <v>306</v>
      </c>
      <c r="U403" s="83"/>
      <c r="V403" s="13" t="s">
        <v>306</v>
      </c>
      <c r="W403" s="81" t="s">
        <v>306</v>
      </c>
      <c r="X403" s="83"/>
    </row>
    <row r="404" spans="1:24" ht="15.75" customHeight="1">
      <c r="A404" s="90" t="s">
        <v>4374</v>
      </c>
      <c r="B404" s="91"/>
      <c r="C404" s="92"/>
      <c r="D404" s="38" t="s">
        <v>1362</v>
      </c>
      <c r="E404" s="39"/>
      <c r="F404" s="39"/>
      <c r="G404" s="39"/>
      <c r="H404" s="40"/>
      <c r="I404" s="77" t="s">
        <v>1062</v>
      </c>
      <c r="J404" s="79"/>
      <c r="K404" s="42"/>
      <c r="L404" s="43"/>
      <c r="M404" s="42"/>
      <c r="N404" s="80"/>
      <c r="O404" s="43"/>
      <c r="P404" s="12" t="str">
        <f t="shared" si="9"/>
        <v>-</v>
      </c>
      <c r="Q404" s="81" t="s">
        <v>306</v>
      </c>
      <c r="R404" s="82"/>
      <c r="S404" s="83"/>
      <c r="T404" s="81" t="s">
        <v>306</v>
      </c>
      <c r="U404" s="83"/>
      <c r="V404" s="13" t="s">
        <v>306</v>
      </c>
      <c r="W404" s="81" t="s">
        <v>306</v>
      </c>
      <c r="X404" s="83"/>
    </row>
    <row r="405" spans="1:24" ht="15.75" customHeight="1">
      <c r="A405" s="90" t="s">
        <v>4375</v>
      </c>
      <c r="B405" s="91"/>
      <c r="C405" s="92"/>
      <c r="D405" s="38" t="s">
        <v>1368</v>
      </c>
      <c r="E405" s="39"/>
      <c r="F405" s="39"/>
      <c r="G405" s="39"/>
      <c r="H405" s="40"/>
      <c r="I405" s="77" t="s">
        <v>1062</v>
      </c>
      <c r="J405" s="79"/>
      <c r="K405" s="42"/>
      <c r="L405" s="43"/>
      <c r="M405" s="42"/>
      <c r="N405" s="80"/>
      <c r="O405" s="43"/>
      <c r="P405" s="12" t="str">
        <f t="shared" si="9"/>
        <v>-</v>
      </c>
      <c r="Q405" s="81" t="s">
        <v>306</v>
      </c>
      <c r="R405" s="82"/>
      <c r="S405" s="83"/>
      <c r="T405" s="81" t="s">
        <v>306</v>
      </c>
      <c r="U405" s="83"/>
      <c r="V405" s="13" t="s">
        <v>306</v>
      </c>
      <c r="W405" s="81" t="s">
        <v>306</v>
      </c>
      <c r="X405" s="83"/>
    </row>
    <row r="406" spans="1:24" ht="15.75" customHeight="1">
      <c r="A406" s="90" t="s">
        <v>4376</v>
      </c>
      <c r="B406" s="91"/>
      <c r="C406" s="92"/>
      <c r="D406" s="38" t="s">
        <v>1380</v>
      </c>
      <c r="E406" s="39"/>
      <c r="F406" s="39"/>
      <c r="G406" s="39"/>
      <c r="H406" s="40"/>
      <c r="I406" s="77" t="s">
        <v>1062</v>
      </c>
      <c r="J406" s="79"/>
      <c r="K406" s="42"/>
      <c r="L406" s="43"/>
      <c r="M406" s="42"/>
      <c r="N406" s="80"/>
      <c r="O406" s="43"/>
      <c r="P406" s="12" t="str">
        <f t="shared" si="9"/>
        <v>-</v>
      </c>
      <c r="Q406" s="81" t="s">
        <v>306</v>
      </c>
      <c r="R406" s="82"/>
      <c r="S406" s="83"/>
      <c r="T406" s="81" t="s">
        <v>306</v>
      </c>
      <c r="U406" s="83"/>
      <c r="V406" s="13" t="s">
        <v>306</v>
      </c>
      <c r="W406" s="81" t="s">
        <v>306</v>
      </c>
      <c r="X406" s="83"/>
    </row>
    <row r="407" spans="1:24" ht="15.75" customHeight="1">
      <c r="A407" s="90" t="s">
        <v>4377</v>
      </c>
      <c r="B407" s="91"/>
      <c r="C407" s="92"/>
      <c r="D407" s="38" t="s">
        <v>1383</v>
      </c>
      <c r="E407" s="39"/>
      <c r="F407" s="39"/>
      <c r="G407" s="39"/>
      <c r="H407" s="40"/>
      <c r="I407" s="77" t="s">
        <v>1062</v>
      </c>
      <c r="J407" s="79"/>
      <c r="K407" s="42"/>
      <c r="L407" s="43"/>
      <c r="M407" s="42"/>
      <c r="N407" s="80"/>
      <c r="O407" s="43"/>
      <c r="P407" s="12" t="str">
        <f t="shared" si="9"/>
        <v>-</v>
      </c>
      <c r="Q407" s="81" t="s">
        <v>306</v>
      </c>
      <c r="R407" s="82"/>
      <c r="S407" s="83"/>
      <c r="T407" s="81" t="s">
        <v>306</v>
      </c>
      <c r="U407" s="83"/>
      <c r="V407" s="13" t="s">
        <v>306</v>
      </c>
      <c r="W407" s="81" t="s">
        <v>306</v>
      </c>
      <c r="X407" s="83"/>
    </row>
    <row r="408" spans="1:24" ht="15.75" customHeight="1">
      <c r="A408" s="90" t="s">
        <v>4378</v>
      </c>
      <c r="B408" s="91"/>
      <c r="C408" s="92"/>
      <c r="D408" s="38" t="s">
        <v>1386</v>
      </c>
      <c r="E408" s="39"/>
      <c r="F408" s="39"/>
      <c r="G408" s="39"/>
      <c r="H408" s="40"/>
      <c r="I408" s="77" t="s">
        <v>1062</v>
      </c>
      <c r="J408" s="79"/>
      <c r="K408" s="42"/>
      <c r="L408" s="43"/>
      <c r="M408" s="42"/>
      <c r="N408" s="80"/>
      <c r="O408" s="43"/>
      <c r="P408" s="12" t="str">
        <f t="shared" si="9"/>
        <v>-</v>
      </c>
      <c r="Q408" s="81" t="s">
        <v>306</v>
      </c>
      <c r="R408" s="82"/>
      <c r="S408" s="83"/>
      <c r="T408" s="81" t="s">
        <v>306</v>
      </c>
      <c r="U408" s="83"/>
      <c r="V408" s="13" t="s">
        <v>306</v>
      </c>
      <c r="W408" s="81" t="s">
        <v>306</v>
      </c>
      <c r="X408" s="83"/>
    </row>
    <row r="409" spans="1:24" ht="15.75" customHeight="1">
      <c r="A409" s="90" t="s">
        <v>4379</v>
      </c>
      <c r="B409" s="91"/>
      <c r="C409" s="92"/>
      <c r="D409" s="38" t="s">
        <v>1389</v>
      </c>
      <c r="E409" s="39"/>
      <c r="F409" s="39"/>
      <c r="G409" s="39"/>
      <c r="H409" s="40"/>
      <c r="I409" s="77" t="s">
        <v>1062</v>
      </c>
      <c r="J409" s="79"/>
      <c r="K409" s="42"/>
      <c r="L409" s="43"/>
      <c r="M409" s="42"/>
      <c r="N409" s="80"/>
      <c r="O409" s="43"/>
      <c r="P409" s="12" t="str">
        <f t="shared" si="9"/>
        <v>-</v>
      </c>
      <c r="Q409" s="81" t="s">
        <v>306</v>
      </c>
      <c r="R409" s="82"/>
      <c r="S409" s="83"/>
      <c r="T409" s="81" t="s">
        <v>306</v>
      </c>
      <c r="U409" s="83"/>
      <c r="V409" s="13" t="s">
        <v>306</v>
      </c>
      <c r="W409" s="81" t="s">
        <v>306</v>
      </c>
      <c r="X409" s="83"/>
    </row>
    <row r="410" spans="1:24" ht="15.75" customHeight="1">
      <c r="A410" s="90" t="s">
        <v>4380</v>
      </c>
      <c r="B410" s="91"/>
      <c r="C410" s="92"/>
      <c r="D410" s="38" t="s">
        <v>1395</v>
      </c>
      <c r="E410" s="39"/>
      <c r="F410" s="39"/>
      <c r="G410" s="39"/>
      <c r="H410" s="40"/>
      <c r="I410" s="77" t="s">
        <v>1062</v>
      </c>
      <c r="J410" s="79"/>
      <c r="K410" s="42"/>
      <c r="L410" s="43"/>
      <c r="M410" s="42"/>
      <c r="N410" s="80"/>
      <c r="O410" s="43"/>
      <c r="P410" s="12" t="str">
        <f t="shared" si="9"/>
        <v>-</v>
      </c>
      <c r="Q410" s="81" t="s">
        <v>306</v>
      </c>
      <c r="R410" s="82"/>
      <c r="S410" s="83"/>
      <c r="T410" s="81" t="s">
        <v>306</v>
      </c>
      <c r="U410" s="83"/>
      <c r="V410" s="13" t="s">
        <v>306</v>
      </c>
      <c r="W410" s="81" t="s">
        <v>306</v>
      </c>
      <c r="X410" s="83"/>
    </row>
    <row r="411" spans="1:24" ht="15.75" customHeight="1">
      <c r="A411" s="90" t="s">
        <v>4381</v>
      </c>
      <c r="B411" s="91"/>
      <c r="C411" s="92"/>
      <c r="D411" s="38" t="s">
        <v>1398</v>
      </c>
      <c r="E411" s="39"/>
      <c r="F411" s="39"/>
      <c r="G411" s="39"/>
      <c r="H411" s="40"/>
      <c r="I411" s="77" t="s">
        <v>1062</v>
      </c>
      <c r="J411" s="79"/>
      <c r="K411" s="42"/>
      <c r="L411" s="43"/>
      <c r="M411" s="42"/>
      <c r="N411" s="80"/>
      <c r="O411" s="43"/>
      <c r="P411" s="12" t="str">
        <f t="shared" si="9"/>
        <v>-</v>
      </c>
      <c r="Q411" s="81" t="s">
        <v>306</v>
      </c>
      <c r="R411" s="82"/>
      <c r="S411" s="83"/>
      <c r="T411" s="81" t="s">
        <v>306</v>
      </c>
      <c r="U411" s="83"/>
      <c r="V411" s="13" t="s">
        <v>306</v>
      </c>
      <c r="W411" s="81" t="s">
        <v>306</v>
      </c>
      <c r="X411" s="83"/>
    </row>
    <row r="412" spans="1:24" ht="15.75" customHeight="1">
      <c r="A412" s="90" t="s">
        <v>4382</v>
      </c>
      <c r="B412" s="91"/>
      <c r="C412" s="92"/>
      <c r="D412" s="38" t="s">
        <v>1401</v>
      </c>
      <c r="E412" s="39"/>
      <c r="F412" s="39"/>
      <c r="G412" s="39"/>
      <c r="H412" s="40"/>
      <c r="I412" s="77" t="s">
        <v>1062</v>
      </c>
      <c r="J412" s="79"/>
      <c r="K412" s="42"/>
      <c r="L412" s="43"/>
      <c r="M412" s="42"/>
      <c r="N412" s="80"/>
      <c r="O412" s="43"/>
      <c r="P412" s="12" t="str">
        <f t="shared" si="9"/>
        <v>-</v>
      </c>
      <c r="Q412" s="81" t="s">
        <v>306</v>
      </c>
      <c r="R412" s="82"/>
      <c r="S412" s="83"/>
      <c r="T412" s="81" t="s">
        <v>306</v>
      </c>
      <c r="U412" s="83"/>
      <c r="V412" s="13" t="s">
        <v>306</v>
      </c>
      <c r="W412" s="81" t="s">
        <v>306</v>
      </c>
      <c r="X412" s="83"/>
    </row>
    <row r="413" spans="1:24" ht="15.75" customHeight="1">
      <c r="A413" s="90" t="s">
        <v>4383</v>
      </c>
      <c r="B413" s="91"/>
      <c r="C413" s="92"/>
      <c r="D413" s="38" t="s">
        <v>1405</v>
      </c>
      <c r="E413" s="39"/>
      <c r="F413" s="39"/>
      <c r="G413" s="39"/>
      <c r="H413" s="40"/>
      <c r="I413" s="77" t="s">
        <v>1062</v>
      </c>
      <c r="J413" s="79"/>
      <c r="K413" s="42"/>
      <c r="L413" s="43"/>
      <c r="M413" s="42"/>
      <c r="N413" s="80"/>
      <c r="O413" s="43"/>
      <c r="P413" s="12" t="str">
        <f t="shared" si="9"/>
        <v>-</v>
      </c>
      <c r="Q413" s="81" t="s">
        <v>306</v>
      </c>
      <c r="R413" s="82"/>
      <c r="S413" s="83"/>
      <c r="T413" s="81" t="s">
        <v>306</v>
      </c>
      <c r="U413" s="83"/>
      <c r="V413" s="13" t="s">
        <v>306</v>
      </c>
      <c r="W413" s="81" t="s">
        <v>306</v>
      </c>
      <c r="X413" s="83"/>
    </row>
    <row r="414" spans="1:24" ht="15.75" customHeight="1">
      <c r="A414" s="96" t="s">
        <v>4384</v>
      </c>
      <c r="B414" s="97"/>
      <c r="C414" s="98"/>
      <c r="D414" s="38" t="s">
        <v>3277</v>
      </c>
      <c r="E414" s="39"/>
      <c r="F414" s="39"/>
      <c r="G414" s="39"/>
      <c r="H414" s="40"/>
      <c r="I414" s="77" t="s">
        <v>65</v>
      </c>
      <c r="J414" s="79"/>
      <c r="K414" s="42"/>
      <c r="L414" s="43"/>
      <c r="M414" s="42"/>
      <c r="N414" s="80"/>
      <c r="O414" s="43"/>
      <c r="P414" s="12" t="str">
        <f t="shared" si="9"/>
        <v>-</v>
      </c>
      <c r="Q414" s="81" t="s">
        <v>306</v>
      </c>
      <c r="R414" s="82"/>
      <c r="S414" s="83"/>
      <c r="T414" s="81" t="s">
        <v>306</v>
      </c>
      <c r="U414" s="83"/>
      <c r="V414" s="13" t="s">
        <v>306</v>
      </c>
      <c r="W414" s="81" t="s">
        <v>306</v>
      </c>
      <c r="X414" s="83"/>
    </row>
    <row r="415" spans="1:24" ht="15.75" customHeight="1">
      <c r="A415" s="99" t="s">
        <v>4385</v>
      </c>
      <c r="B415" s="100"/>
      <c r="C415" s="101"/>
      <c r="D415" s="38" t="s">
        <v>3283</v>
      </c>
      <c r="E415" s="39"/>
      <c r="F415" s="39"/>
      <c r="G415" s="39"/>
      <c r="H415" s="40"/>
      <c r="I415" s="77" t="s">
        <v>65</v>
      </c>
      <c r="J415" s="79"/>
      <c r="K415" s="42"/>
      <c r="L415" s="43"/>
      <c r="M415" s="42"/>
      <c r="N415" s="80"/>
      <c r="O415" s="43"/>
      <c r="P415" s="12" t="str">
        <f t="shared" si="9"/>
        <v>-</v>
      </c>
      <c r="Q415" s="81" t="s">
        <v>306</v>
      </c>
      <c r="R415" s="82"/>
      <c r="S415" s="83"/>
      <c r="T415" s="81" t="s">
        <v>306</v>
      </c>
      <c r="U415" s="83"/>
      <c r="V415" s="13" t="s">
        <v>306</v>
      </c>
      <c r="W415" s="81" t="s">
        <v>306</v>
      </c>
      <c r="X415" s="83"/>
    </row>
    <row r="416" spans="1:24" ht="31.65" customHeight="1">
      <c r="A416" s="84" t="s">
        <v>4386</v>
      </c>
      <c r="B416" s="85"/>
      <c r="C416" s="86"/>
      <c r="D416" s="38" t="s">
        <v>4387</v>
      </c>
      <c r="E416" s="39"/>
      <c r="F416" s="39"/>
      <c r="G416" s="39"/>
      <c r="H416" s="40"/>
      <c r="I416" s="77" t="s">
        <v>65</v>
      </c>
      <c r="J416" s="79"/>
      <c r="K416" s="42"/>
      <c r="L416" s="43"/>
      <c r="M416" s="42"/>
      <c r="N416" s="80"/>
      <c r="O416" s="43"/>
      <c r="P416" s="12" t="str">
        <f>IF(COUNT(K416,M416)=2,ROUND(K416*M416,0),"-
-")</f>
        <v>-
-</v>
      </c>
      <c r="Q416" s="81" t="s">
        <v>163</v>
      </c>
      <c r="R416" s="82"/>
      <c r="S416" s="83"/>
      <c r="T416" s="81" t="s">
        <v>163</v>
      </c>
      <c r="U416" s="83"/>
      <c r="V416" s="13" t="s">
        <v>163</v>
      </c>
      <c r="W416" s="81" t="s">
        <v>163</v>
      </c>
      <c r="X416" s="83"/>
    </row>
    <row r="417" spans="1:24" ht="15.9" customHeight="1">
      <c r="A417" s="38" t="s">
        <v>4388</v>
      </c>
      <c r="B417" s="39"/>
      <c r="C417" s="40"/>
      <c r="D417" s="38" t="s">
        <v>4389</v>
      </c>
      <c r="E417" s="39"/>
      <c r="F417" s="39"/>
      <c r="G417" s="39"/>
      <c r="H417" s="40"/>
      <c r="I417" s="77" t="s">
        <v>65</v>
      </c>
      <c r="J417" s="79"/>
      <c r="K417" s="42"/>
      <c r="L417" s="43"/>
      <c r="M417" s="42"/>
      <c r="N417" s="80"/>
      <c r="O417" s="43"/>
      <c r="P417" s="12" t="str">
        <f>IF(COUNT(K417,M417)=2,ROUND(K417*M417,0),"-")</f>
        <v>-</v>
      </c>
      <c r="Q417" s="81" t="s">
        <v>306</v>
      </c>
      <c r="R417" s="82"/>
      <c r="S417" s="83"/>
      <c r="T417" s="81" t="s">
        <v>306</v>
      </c>
      <c r="U417" s="83"/>
      <c r="V417" s="13" t="s">
        <v>306</v>
      </c>
      <c r="W417" s="81" t="s">
        <v>306</v>
      </c>
      <c r="X417" s="83"/>
    </row>
    <row r="418" spans="1:24" ht="31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9.6" customHeight="1">
      <c r="A419" s="2"/>
      <c r="B419" s="2"/>
      <c r="C419" s="95" t="s">
        <v>42</v>
      </c>
      <c r="D419" s="95"/>
      <c r="E419" s="2"/>
      <c r="F419" s="2"/>
      <c r="G419" s="14" t="s">
        <v>43</v>
      </c>
      <c r="H419" s="2"/>
      <c r="I419" s="2"/>
      <c r="J419" s="14" t="s">
        <v>44</v>
      </c>
      <c r="K419" s="2"/>
      <c r="L419" s="95" t="s">
        <v>43</v>
      </c>
      <c r="M419" s="95"/>
      <c r="N419" s="95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35.700000000000003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8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4.1" customHeight="1">
      <c r="A422" s="93" t="s">
        <v>0</v>
      </c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</row>
    <row r="423" spans="1:24" ht="3.4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4.1" customHeight="1">
      <c r="A424" s="93" t="s">
        <v>4033</v>
      </c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</row>
    <row r="425" spans="1:24" ht="4.2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8.85" customHeight="1">
      <c r="A426" s="2"/>
      <c r="B426" s="94" t="s">
        <v>4034</v>
      </c>
      <c r="C426" s="94"/>
      <c r="D426" s="94"/>
      <c r="E426" s="9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5.4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4.3499999999999996" customHeight="1">
      <c r="A428" s="2"/>
      <c r="B428" s="94" t="s">
        <v>4035</v>
      </c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0.9" customHeight="1">
      <c r="A429" s="2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2"/>
      <c r="O429" s="2"/>
      <c r="P429" s="2"/>
      <c r="Q429" s="2"/>
      <c r="R429" s="94" t="s">
        <v>4036</v>
      </c>
      <c r="S429" s="2"/>
      <c r="T429" s="2"/>
      <c r="U429" s="2"/>
      <c r="V429" s="2"/>
      <c r="W429" s="2"/>
      <c r="X429" s="2"/>
    </row>
    <row r="430" spans="1:24" ht="3.6" customHeight="1">
      <c r="A430" s="2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2"/>
      <c r="O430" s="2"/>
      <c r="P430" s="2"/>
      <c r="Q430" s="2"/>
      <c r="R430" s="94"/>
      <c r="S430" s="2"/>
      <c r="T430" s="2"/>
      <c r="U430" s="95" t="s">
        <v>4390</v>
      </c>
      <c r="V430" s="95"/>
      <c r="W430" s="95"/>
      <c r="X430" s="2"/>
    </row>
    <row r="431" spans="1:24" ht="4.3499999999999996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94"/>
      <c r="S431" s="2"/>
      <c r="T431" s="2"/>
      <c r="U431" s="95"/>
      <c r="V431" s="95"/>
      <c r="W431" s="95"/>
      <c r="X431" s="2"/>
    </row>
    <row r="432" spans="1:24" ht="1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95"/>
      <c r="V432" s="95"/>
      <c r="W432" s="95"/>
      <c r="X432" s="2"/>
    </row>
    <row r="433" spans="1:24" ht="2.1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4.4" customHeight="1">
      <c r="A434" s="77" t="s">
        <v>4038</v>
      </c>
      <c r="B434" s="78"/>
      <c r="C434" s="79"/>
      <c r="D434" s="77" t="s">
        <v>4039</v>
      </c>
      <c r="E434" s="78"/>
      <c r="F434" s="78"/>
      <c r="G434" s="78"/>
      <c r="H434" s="79"/>
      <c r="I434" s="77" t="s">
        <v>49</v>
      </c>
      <c r="J434" s="79"/>
      <c r="K434" s="77" t="s">
        <v>4040</v>
      </c>
      <c r="L434" s="79"/>
      <c r="M434" s="77" t="s">
        <v>51</v>
      </c>
      <c r="N434" s="78"/>
      <c r="O434" s="79"/>
      <c r="P434" s="11" t="s">
        <v>52</v>
      </c>
      <c r="Q434" s="77" t="s">
        <v>4041</v>
      </c>
      <c r="R434" s="78"/>
      <c r="S434" s="79"/>
      <c r="T434" s="77" t="s">
        <v>4042</v>
      </c>
      <c r="U434" s="79"/>
      <c r="V434" s="11" t="s">
        <v>4043</v>
      </c>
      <c r="W434" s="77" t="s">
        <v>4044</v>
      </c>
      <c r="X434" s="79"/>
    </row>
    <row r="435" spans="1:24" ht="15.6" customHeight="1">
      <c r="A435" s="38"/>
      <c r="B435" s="39"/>
      <c r="C435" s="40"/>
      <c r="D435" s="38" t="s">
        <v>4391</v>
      </c>
      <c r="E435" s="39"/>
      <c r="F435" s="39"/>
      <c r="G435" s="39"/>
      <c r="H435" s="40"/>
      <c r="I435" s="77"/>
      <c r="J435" s="79"/>
      <c r="K435" s="42"/>
      <c r="L435" s="43"/>
      <c r="M435" s="42"/>
      <c r="N435" s="80"/>
      <c r="O435" s="43"/>
      <c r="P435" s="13" t="s">
        <v>306</v>
      </c>
      <c r="Q435" s="81" t="s">
        <v>306</v>
      </c>
      <c r="R435" s="82"/>
      <c r="S435" s="83"/>
      <c r="T435" s="81" t="s">
        <v>306</v>
      </c>
      <c r="U435" s="83"/>
      <c r="V435" s="13" t="s">
        <v>306</v>
      </c>
      <c r="W435" s="81" t="s">
        <v>306</v>
      </c>
      <c r="X435" s="83"/>
    </row>
    <row r="436" spans="1:24" ht="31.65" customHeight="1">
      <c r="A436" s="90" t="s">
        <v>4392</v>
      </c>
      <c r="B436" s="91"/>
      <c r="C436" s="92"/>
      <c r="D436" s="38" t="s">
        <v>4393</v>
      </c>
      <c r="E436" s="39"/>
      <c r="F436" s="39"/>
      <c r="G436" s="39"/>
      <c r="H436" s="40"/>
      <c r="I436" s="77" t="s">
        <v>65</v>
      </c>
      <c r="J436" s="79"/>
      <c r="K436" s="42"/>
      <c r="L436" s="43"/>
      <c r="M436" s="42"/>
      <c r="N436" s="80"/>
      <c r="O436" s="43"/>
      <c r="P436" s="12" t="str">
        <f>IF(COUNT(K436,M436)=2,ROUND(K436*M436,0),"-
-")</f>
        <v>-
-</v>
      </c>
      <c r="Q436" s="81" t="s">
        <v>163</v>
      </c>
      <c r="R436" s="82"/>
      <c r="S436" s="83"/>
      <c r="T436" s="81" t="s">
        <v>163</v>
      </c>
      <c r="U436" s="83"/>
      <c r="V436" s="13" t="s">
        <v>163</v>
      </c>
      <c r="W436" s="81" t="s">
        <v>163</v>
      </c>
      <c r="X436" s="83"/>
    </row>
    <row r="437" spans="1:24" ht="31.65" customHeight="1">
      <c r="A437" s="90" t="s">
        <v>4394</v>
      </c>
      <c r="B437" s="91"/>
      <c r="C437" s="92"/>
      <c r="D437" s="38" t="s">
        <v>4395</v>
      </c>
      <c r="E437" s="39"/>
      <c r="F437" s="39"/>
      <c r="G437" s="39"/>
      <c r="H437" s="40"/>
      <c r="I437" s="77" t="s">
        <v>609</v>
      </c>
      <c r="J437" s="79"/>
      <c r="K437" s="42"/>
      <c r="L437" s="43"/>
      <c r="M437" s="42"/>
      <c r="N437" s="80"/>
      <c r="O437" s="43"/>
      <c r="P437" s="12" t="str">
        <f>IF(COUNT(K437,M437)=2,ROUND(K437*M437,0),"-
-")</f>
        <v>-
-</v>
      </c>
      <c r="Q437" s="81" t="s">
        <v>163</v>
      </c>
      <c r="R437" s="82"/>
      <c r="S437" s="83"/>
      <c r="T437" s="81" t="s">
        <v>163</v>
      </c>
      <c r="U437" s="83"/>
      <c r="V437" s="13" t="s">
        <v>163</v>
      </c>
      <c r="W437" s="81" t="s">
        <v>163</v>
      </c>
      <c r="X437" s="83"/>
    </row>
    <row r="438" spans="1:24" ht="15.75" customHeight="1">
      <c r="A438" s="90" t="s">
        <v>4396</v>
      </c>
      <c r="B438" s="91"/>
      <c r="C438" s="92"/>
      <c r="D438" s="38" t="s">
        <v>1924</v>
      </c>
      <c r="E438" s="39"/>
      <c r="F438" s="39"/>
      <c r="G438" s="39"/>
      <c r="H438" s="40"/>
      <c r="I438" s="77" t="s">
        <v>609</v>
      </c>
      <c r="J438" s="79"/>
      <c r="K438" s="42"/>
      <c r="L438" s="43"/>
      <c r="M438" s="42"/>
      <c r="N438" s="80"/>
      <c r="O438" s="43"/>
      <c r="P438" s="12" t="str">
        <f>IF(COUNT(K438,M438)=2,ROUND(K438*M438,0),"-")</f>
        <v>-</v>
      </c>
      <c r="Q438" s="81" t="s">
        <v>306</v>
      </c>
      <c r="R438" s="82"/>
      <c r="S438" s="83"/>
      <c r="T438" s="81" t="s">
        <v>306</v>
      </c>
      <c r="U438" s="83"/>
      <c r="V438" s="13" t="s">
        <v>306</v>
      </c>
      <c r="W438" s="81" t="s">
        <v>306</v>
      </c>
      <c r="X438" s="83"/>
    </row>
    <row r="439" spans="1:24" ht="31.65" customHeight="1">
      <c r="A439" s="90" t="s">
        <v>4397</v>
      </c>
      <c r="B439" s="91"/>
      <c r="C439" s="92"/>
      <c r="D439" s="38" t="s">
        <v>4398</v>
      </c>
      <c r="E439" s="39"/>
      <c r="F439" s="39"/>
      <c r="G439" s="39"/>
      <c r="H439" s="40"/>
      <c r="I439" s="77" t="s">
        <v>609</v>
      </c>
      <c r="J439" s="79"/>
      <c r="K439" s="42"/>
      <c r="L439" s="43"/>
      <c r="M439" s="42"/>
      <c r="N439" s="80"/>
      <c r="O439" s="43"/>
      <c r="P439" s="12" t="str">
        <f>IF(COUNT(K439,M439)=2,ROUND(K439*M439,0),"-
-")</f>
        <v>-
-</v>
      </c>
      <c r="Q439" s="81" t="s">
        <v>163</v>
      </c>
      <c r="R439" s="82"/>
      <c r="S439" s="83"/>
      <c r="T439" s="81" t="s">
        <v>163</v>
      </c>
      <c r="U439" s="83"/>
      <c r="V439" s="13" t="s">
        <v>163</v>
      </c>
      <c r="W439" s="81" t="s">
        <v>163</v>
      </c>
      <c r="X439" s="83"/>
    </row>
    <row r="440" spans="1:24" ht="15.75" customHeight="1">
      <c r="A440" s="38" t="s">
        <v>2027</v>
      </c>
      <c r="B440" s="39"/>
      <c r="C440" s="40"/>
      <c r="D440" s="38" t="s">
        <v>2026</v>
      </c>
      <c r="E440" s="39"/>
      <c r="F440" s="39"/>
      <c r="G440" s="39"/>
      <c r="H440" s="40"/>
      <c r="I440" s="77" t="s">
        <v>138</v>
      </c>
      <c r="J440" s="79"/>
      <c r="K440" s="42"/>
      <c r="L440" s="43"/>
      <c r="M440" s="42"/>
      <c r="N440" s="80"/>
      <c r="O440" s="43"/>
      <c r="P440" s="12" t="str">
        <f>IF(COUNT(K440,M440)=2,ROUND(K440*M440,0),"-")</f>
        <v>-</v>
      </c>
      <c r="Q440" s="81" t="s">
        <v>306</v>
      </c>
      <c r="R440" s="82"/>
      <c r="S440" s="83"/>
      <c r="T440" s="81" t="s">
        <v>306</v>
      </c>
      <c r="U440" s="83"/>
      <c r="V440" s="13" t="s">
        <v>306</v>
      </c>
      <c r="W440" s="81" t="s">
        <v>306</v>
      </c>
      <c r="X440" s="83"/>
    </row>
    <row r="441" spans="1:24" ht="31.65" customHeight="1">
      <c r="A441" s="87" t="s">
        <v>4399</v>
      </c>
      <c r="B441" s="88"/>
      <c r="C441" s="89"/>
      <c r="D441" s="38" t="s">
        <v>4400</v>
      </c>
      <c r="E441" s="39"/>
      <c r="F441" s="39"/>
      <c r="G441" s="39"/>
      <c r="H441" s="40"/>
      <c r="I441" s="77" t="s">
        <v>122</v>
      </c>
      <c r="J441" s="79"/>
      <c r="K441" s="42"/>
      <c r="L441" s="43"/>
      <c r="M441" s="42"/>
      <c r="N441" s="80"/>
      <c r="O441" s="43"/>
      <c r="P441" s="12" t="str">
        <f t="shared" ref="P441:P455" si="10">IF(COUNT(K441,M441)=2,ROUND(K441*M441,0),"-
-")</f>
        <v>-
-</v>
      </c>
      <c r="Q441" s="81" t="s">
        <v>163</v>
      </c>
      <c r="R441" s="82"/>
      <c r="S441" s="83"/>
      <c r="T441" s="81" t="s">
        <v>163</v>
      </c>
      <c r="U441" s="83"/>
      <c r="V441" s="13" t="s">
        <v>163</v>
      </c>
      <c r="W441" s="81" t="s">
        <v>163</v>
      </c>
      <c r="X441" s="83"/>
    </row>
    <row r="442" spans="1:24" ht="31.65" customHeight="1">
      <c r="A442" s="84" t="s">
        <v>4401</v>
      </c>
      <c r="B442" s="85"/>
      <c r="C442" s="86"/>
      <c r="D442" s="38" t="s">
        <v>4402</v>
      </c>
      <c r="E442" s="39"/>
      <c r="F442" s="39"/>
      <c r="G442" s="39"/>
      <c r="H442" s="40"/>
      <c r="I442" s="77" t="s">
        <v>122</v>
      </c>
      <c r="J442" s="79"/>
      <c r="K442" s="42"/>
      <c r="L442" s="43"/>
      <c r="M442" s="42"/>
      <c r="N442" s="80"/>
      <c r="O442" s="43"/>
      <c r="P442" s="12" t="str">
        <f t="shared" si="10"/>
        <v>-
-</v>
      </c>
      <c r="Q442" s="81" t="s">
        <v>163</v>
      </c>
      <c r="R442" s="82"/>
      <c r="S442" s="83"/>
      <c r="T442" s="81" t="s">
        <v>163</v>
      </c>
      <c r="U442" s="83"/>
      <c r="V442" s="13" t="s">
        <v>163</v>
      </c>
      <c r="W442" s="81" t="s">
        <v>163</v>
      </c>
      <c r="X442" s="83"/>
    </row>
    <row r="443" spans="1:24" ht="31.65" customHeight="1">
      <c r="A443" s="84" t="s">
        <v>4403</v>
      </c>
      <c r="B443" s="85"/>
      <c r="C443" s="86"/>
      <c r="D443" s="38" t="s">
        <v>4404</v>
      </c>
      <c r="E443" s="39"/>
      <c r="F443" s="39"/>
      <c r="G443" s="39"/>
      <c r="H443" s="40"/>
      <c r="I443" s="77" t="s">
        <v>122</v>
      </c>
      <c r="J443" s="79"/>
      <c r="K443" s="42"/>
      <c r="L443" s="43"/>
      <c r="M443" s="42"/>
      <c r="N443" s="80"/>
      <c r="O443" s="43"/>
      <c r="P443" s="12" t="str">
        <f t="shared" si="10"/>
        <v>-
-</v>
      </c>
      <c r="Q443" s="81" t="s">
        <v>163</v>
      </c>
      <c r="R443" s="82"/>
      <c r="S443" s="83"/>
      <c r="T443" s="81" t="s">
        <v>163</v>
      </c>
      <c r="U443" s="83"/>
      <c r="V443" s="13" t="s">
        <v>163</v>
      </c>
      <c r="W443" s="81" t="s">
        <v>163</v>
      </c>
      <c r="X443" s="83"/>
    </row>
    <row r="444" spans="1:24" ht="31.65" customHeight="1">
      <c r="A444" s="84" t="s">
        <v>4405</v>
      </c>
      <c r="B444" s="85"/>
      <c r="C444" s="86"/>
      <c r="D444" s="38" t="s">
        <v>4406</v>
      </c>
      <c r="E444" s="39"/>
      <c r="F444" s="39"/>
      <c r="G444" s="39"/>
      <c r="H444" s="40"/>
      <c r="I444" s="77" t="s">
        <v>122</v>
      </c>
      <c r="J444" s="79"/>
      <c r="K444" s="42"/>
      <c r="L444" s="43"/>
      <c r="M444" s="42"/>
      <c r="N444" s="80"/>
      <c r="O444" s="43"/>
      <c r="P444" s="12" t="str">
        <f t="shared" si="10"/>
        <v>-
-</v>
      </c>
      <c r="Q444" s="81" t="s">
        <v>163</v>
      </c>
      <c r="R444" s="82"/>
      <c r="S444" s="83"/>
      <c r="T444" s="81" t="s">
        <v>163</v>
      </c>
      <c r="U444" s="83"/>
      <c r="V444" s="13" t="s">
        <v>163</v>
      </c>
      <c r="W444" s="81" t="s">
        <v>163</v>
      </c>
      <c r="X444" s="83"/>
    </row>
    <row r="445" spans="1:24" ht="31.65" customHeight="1">
      <c r="A445" s="96" t="s">
        <v>4407</v>
      </c>
      <c r="B445" s="97"/>
      <c r="C445" s="98"/>
      <c r="D445" s="38" t="s">
        <v>2715</v>
      </c>
      <c r="E445" s="39"/>
      <c r="F445" s="39"/>
      <c r="G445" s="39"/>
      <c r="H445" s="40"/>
      <c r="I445" s="77" t="s">
        <v>138</v>
      </c>
      <c r="J445" s="79"/>
      <c r="K445" s="42"/>
      <c r="L445" s="43"/>
      <c r="M445" s="42"/>
      <c r="N445" s="80"/>
      <c r="O445" s="43"/>
      <c r="P445" s="12" t="str">
        <f t="shared" si="10"/>
        <v>-
-</v>
      </c>
      <c r="Q445" s="81" t="s">
        <v>163</v>
      </c>
      <c r="R445" s="82"/>
      <c r="S445" s="83"/>
      <c r="T445" s="81" t="s">
        <v>163</v>
      </c>
      <c r="U445" s="83"/>
      <c r="V445" s="13" t="s">
        <v>163</v>
      </c>
      <c r="W445" s="81" t="s">
        <v>163</v>
      </c>
      <c r="X445" s="83"/>
    </row>
    <row r="446" spans="1:24" ht="31.65" customHeight="1">
      <c r="A446" s="96" t="s">
        <v>4408</v>
      </c>
      <c r="B446" s="97"/>
      <c r="C446" s="98"/>
      <c r="D446" s="38" t="s">
        <v>2718</v>
      </c>
      <c r="E446" s="39"/>
      <c r="F446" s="39"/>
      <c r="G446" s="39"/>
      <c r="H446" s="40"/>
      <c r="I446" s="77" t="s">
        <v>138</v>
      </c>
      <c r="J446" s="79"/>
      <c r="K446" s="42"/>
      <c r="L446" s="43"/>
      <c r="M446" s="42"/>
      <c r="N446" s="80"/>
      <c r="O446" s="43"/>
      <c r="P446" s="12" t="str">
        <f t="shared" si="10"/>
        <v>-
-</v>
      </c>
      <c r="Q446" s="81" t="s">
        <v>163</v>
      </c>
      <c r="R446" s="82"/>
      <c r="S446" s="83"/>
      <c r="T446" s="81" t="s">
        <v>163</v>
      </c>
      <c r="U446" s="83"/>
      <c r="V446" s="13" t="s">
        <v>163</v>
      </c>
      <c r="W446" s="81" t="s">
        <v>163</v>
      </c>
      <c r="X446" s="83"/>
    </row>
    <row r="447" spans="1:24" ht="31.65" customHeight="1">
      <c r="A447" s="96" t="s">
        <v>4409</v>
      </c>
      <c r="B447" s="97"/>
      <c r="C447" s="98"/>
      <c r="D447" s="38" t="s">
        <v>2722</v>
      </c>
      <c r="E447" s="39"/>
      <c r="F447" s="39"/>
      <c r="G447" s="39"/>
      <c r="H447" s="40"/>
      <c r="I447" s="77" t="s">
        <v>138</v>
      </c>
      <c r="J447" s="79"/>
      <c r="K447" s="42"/>
      <c r="L447" s="43"/>
      <c r="M447" s="42"/>
      <c r="N447" s="80"/>
      <c r="O447" s="43"/>
      <c r="P447" s="12" t="str">
        <f t="shared" si="10"/>
        <v>-
-</v>
      </c>
      <c r="Q447" s="81" t="s">
        <v>163</v>
      </c>
      <c r="R447" s="82"/>
      <c r="S447" s="83"/>
      <c r="T447" s="81" t="s">
        <v>163</v>
      </c>
      <c r="U447" s="83"/>
      <c r="V447" s="13" t="s">
        <v>163</v>
      </c>
      <c r="W447" s="81" t="s">
        <v>163</v>
      </c>
      <c r="X447" s="83"/>
    </row>
    <row r="448" spans="1:24" ht="31.65" customHeight="1">
      <c r="A448" s="96" t="s">
        <v>4410</v>
      </c>
      <c r="B448" s="97"/>
      <c r="C448" s="98"/>
      <c r="D448" s="38" t="s">
        <v>2725</v>
      </c>
      <c r="E448" s="39"/>
      <c r="F448" s="39"/>
      <c r="G448" s="39"/>
      <c r="H448" s="40"/>
      <c r="I448" s="77" t="s">
        <v>138</v>
      </c>
      <c r="J448" s="79"/>
      <c r="K448" s="42"/>
      <c r="L448" s="43"/>
      <c r="M448" s="42"/>
      <c r="N448" s="80"/>
      <c r="O448" s="43"/>
      <c r="P448" s="12" t="str">
        <f t="shared" si="10"/>
        <v>-
-</v>
      </c>
      <c r="Q448" s="81" t="s">
        <v>163</v>
      </c>
      <c r="R448" s="82"/>
      <c r="S448" s="83"/>
      <c r="T448" s="81" t="s">
        <v>163</v>
      </c>
      <c r="U448" s="83"/>
      <c r="V448" s="13" t="s">
        <v>163</v>
      </c>
      <c r="W448" s="81" t="s">
        <v>163</v>
      </c>
      <c r="X448" s="83"/>
    </row>
    <row r="449" spans="1:24" ht="31.65" customHeight="1">
      <c r="A449" s="96" t="s">
        <v>4411</v>
      </c>
      <c r="B449" s="97"/>
      <c r="C449" s="98"/>
      <c r="D449" s="38" t="s">
        <v>2728</v>
      </c>
      <c r="E449" s="39"/>
      <c r="F449" s="39"/>
      <c r="G449" s="39"/>
      <c r="H449" s="40"/>
      <c r="I449" s="77" t="s">
        <v>138</v>
      </c>
      <c r="J449" s="79"/>
      <c r="K449" s="42"/>
      <c r="L449" s="43"/>
      <c r="M449" s="42"/>
      <c r="N449" s="80"/>
      <c r="O449" s="43"/>
      <c r="P449" s="12" t="str">
        <f t="shared" si="10"/>
        <v>-
-</v>
      </c>
      <c r="Q449" s="81" t="s">
        <v>163</v>
      </c>
      <c r="R449" s="82"/>
      <c r="S449" s="83"/>
      <c r="T449" s="81" t="s">
        <v>163</v>
      </c>
      <c r="U449" s="83"/>
      <c r="V449" s="13" t="s">
        <v>163</v>
      </c>
      <c r="W449" s="81" t="s">
        <v>163</v>
      </c>
      <c r="X449" s="83"/>
    </row>
    <row r="450" spans="1:24" ht="31.65" customHeight="1">
      <c r="A450" s="96" t="s">
        <v>4412</v>
      </c>
      <c r="B450" s="97"/>
      <c r="C450" s="98"/>
      <c r="D450" s="38" t="s">
        <v>2731</v>
      </c>
      <c r="E450" s="39"/>
      <c r="F450" s="39"/>
      <c r="G450" s="39"/>
      <c r="H450" s="40"/>
      <c r="I450" s="77" t="s">
        <v>138</v>
      </c>
      <c r="J450" s="79"/>
      <c r="K450" s="42"/>
      <c r="L450" s="43"/>
      <c r="M450" s="42"/>
      <c r="N450" s="80"/>
      <c r="O450" s="43"/>
      <c r="P450" s="12" t="str">
        <f t="shared" si="10"/>
        <v>-
-</v>
      </c>
      <c r="Q450" s="81" t="s">
        <v>163</v>
      </c>
      <c r="R450" s="82"/>
      <c r="S450" s="83"/>
      <c r="T450" s="81" t="s">
        <v>163</v>
      </c>
      <c r="U450" s="83"/>
      <c r="V450" s="13" t="s">
        <v>163</v>
      </c>
      <c r="W450" s="81" t="s">
        <v>163</v>
      </c>
      <c r="X450" s="83"/>
    </row>
    <row r="451" spans="1:24" ht="31.65" customHeight="1">
      <c r="A451" s="96" t="s">
        <v>4413</v>
      </c>
      <c r="B451" s="97"/>
      <c r="C451" s="98"/>
      <c r="D451" s="38" t="s">
        <v>2734</v>
      </c>
      <c r="E451" s="39"/>
      <c r="F451" s="39"/>
      <c r="G451" s="39"/>
      <c r="H451" s="40"/>
      <c r="I451" s="77" t="s">
        <v>138</v>
      </c>
      <c r="J451" s="79"/>
      <c r="K451" s="42"/>
      <c r="L451" s="43"/>
      <c r="M451" s="42"/>
      <c r="N451" s="80"/>
      <c r="O451" s="43"/>
      <c r="P451" s="12" t="str">
        <f t="shared" si="10"/>
        <v>-
-</v>
      </c>
      <c r="Q451" s="81" t="s">
        <v>163</v>
      </c>
      <c r="R451" s="82"/>
      <c r="S451" s="83"/>
      <c r="T451" s="81" t="s">
        <v>163</v>
      </c>
      <c r="U451" s="83"/>
      <c r="V451" s="13" t="s">
        <v>163</v>
      </c>
      <c r="W451" s="81" t="s">
        <v>163</v>
      </c>
      <c r="X451" s="83"/>
    </row>
    <row r="452" spans="1:24" ht="31.65" customHeight="1">
      <c r="A452" s="96" t="s">
        <v>4414</v>
      </c>
      <c r="B452" s="97"/>
      <c r="C452" s="98"/>
      <c r="D452" s="38" t="s">
        <v>2739</v>
      </c>
      <c r="E452" s="39"/>
      <c r="F452" s="39"/>
      <c r="G452" s="39"/>
      <c r="H452" s="40"/>
      <c r="I452" s="77" t="s">
        <v>138</v>
      </c>
      <c r="J452" s="79"/>
      <c r="K452" s="42"/>
      <c r="L452" s="43"/>
      <c r="M452" s="42"/>
      <c r="N452" s="80"/>
      <c r="O452" s="43"/>
      <c r="P452" s="12" t="str">
        <f t="shared" si="10"/>
        <v>-
-</v>
      </c>
      <c r="Q452" s="81" t="s">
        <v>163</v>
      </c>
      <c r="R452" s="82"/>
      <c r="S452" s="83"/>
      <c r="T452" s="81" t="s">
        <v>163</v>
      </c>
      <c r="U452" s="83"/>
      <c r="V452" s="13" t="s">
        <v>163</v>
      </c>
      <c r="W452" s="81" t="s">
        <v>163</v>
      </c>
      <c r="X452" s="83"/>
    </row>
    <row r="453" spans="1:24" ht="31.65" customHeight="1">
      <c r="A453" s="96" t="s">
        <v>4415</v>
      </c>
      <c r="B453" s="97"/>
      <c r="C453" s="98"/>
      <c r="D453" s="38" t="s">
        <v>2771</v>
      </c>
      <c r="E453" s="39"/>
      <c r="F453" s="39"/>
      <c r="G453" s="39"/>
      <c r="H453" s="40"/>
      <c r="I453" s="77" t="s">
        <v>138</v>
      </c>
      <c r="J453" s="79"/>
      <c r="K453" s="42"/>
      <c r="L453" s="43"/>
      <c r="M453" s="42"/>
      <c r="N453" s="80"/>
      <c r="O453" s="43"/>
      <c r="P453" s="12" t="str">
        <f t="shared" si="10"/>
        <v>-
-</v>
      </c>
      <c r="Q453" s="81" t="s">
        <v>163</v>
      </c>
      <c r="R453" s="82"/>
      <c r="S453" s="83"/>
      <c r="T453" s="81" t="s">
        <v>163</v>
      </c>
      <c r="U453" s="83"/>
      <c r="V453" s="13" t="s">
        <v>163</v>
      </c>
      <c r="W453" s="81" t="s">
        <v>163</v>
      </c>
      <c r="X453" s="83"/>
    </row>
    <row r="454" spans="1:24" ht="31.65" customHeight="1">
      <c r="A454" s="96" t="s">
        <v>4416</v>
      </c>
      <c r="B454" s="97"/>
      <c r="C454" s="98"/>
      <c r="D454" s="38" t="s">
        <v>2774</v>
      </c>
      <c r="E454" s="39"/>
      <c r="F454" s="39"/>
      <c r="G454" s="39"/>
      <c r="H454" s="40"/>
      <c r="I454" s="77" t="s">
        <v>138</v>
      </c>
      <c r="J454" s="79"/>
      <c r="K454" s="42"/>
      <c r="L454" s="43"/>
      <c r="M454" s="42"/>
      <c r="N454" s="80"/>
      <c r="O454" s="43"/>
      <c r="P454" s="12" t="str">
        <f t="shared" si="10"/>
        <v>-
-</v>
      </c>
      <c r="Q454" s="81" t="s">
        <v>163</v>
      </c>
      <c r="R454" s="82"/>
      <c r="S454" s="83"/>
      <c r="T454" s="81" t="s">
        <v>163</v>
      </c>
      <c r="U454" s="83"/>
      <c r="V454" s="13" t="s">
        <v>163</v>
      </c>
      <c r="W454" s="81" t="s">
        <v>163</v>
      </c>
      <c r="X454" s="83"/>
    </row>
    <row r="455" spans="1:24" ht="31.65" customHeight="1">
      <c r="A455" s="96" t="s">
        <v>4417</v>
      </c>
      <c r="B455" s="97"/>
      <c r="C455" s="98"/>
      <c r="D455" s="38" t="s">
        <v>2777</v>
      </c>
      <c r="E455" s="39"/>
      <c r="F455" s="39"/>
      <c r="G455" s="39"/>
      <c r="H455" s="40"/>
      <c r="I455" s="77" t="s">
        <v>138</v>
      </c>
      <c r="J455" s="79"/>
      <c r="K455" s="42"/>
      <c r="L455" s="43"/>
      <c r="M455" s="42"/>
      <c r="N455" s="80"/>
      <c r="O455" s="43"/>
      <c r="P455" s="12" t="str">
        <f t="shared" si="10"/>
        <v>-
-</v>
      </c>
      <c r="Q455" s="81" t="s">
        <v>163</v>
      </c>
      <c r="R455" s="82"/>
      <c r="S455" s="83"/>
      <c r="T455" s="81" t="s">
        <v>163</v>
      </c>
      <c r="U455" s="83"/>
      <c r="V455" s="13" t="s">
        <v>163</v>
      </c>
      <c r="W455" s="81" t="s">
        <v>163</v>
      </c>
      <c r="X455" s="83"/>
    </row>
    <row r="456" spans="1:24" ht="15.9" customHeight="1">
      <c r="A456" s="38" t="s">
        <v>4418</v>
      </c>
      <c r="B456" s="39"/>
      <c r="C456" s="40"/>
      <c r="D456" s="38" t="s">
        <v>4419</v>
      </c>
      <c r="E456" s="39"/>
      <c r="F456" s="39"/>
      <c r="G456" s="39"/>
      <c r="H456" s="40"/>
      <c r="I456" s="77" t="s">
        <v>138</v>
      </c>
      <c r="J456" s="79"/>
      <c r="K456" s="42"/>
      <c r="L456" s="43"/>
      <c r="M456" s="42"/>
      <c r="N456" s="80"/>
      <c r="O456" s="43"/>
      <c r="P456" s="12" t="str">
        <f>IF(COUNT(K456,M456)=2,ROUND(K456*M456,0),"-")</f>
        <v>-</v>
      </c>
      <c r="Q456" s="81" t="s">
        <v>306</v>
      </c>
      <c r="R456" s="82"/>
      <c r="S456" s="83"/>
      <c r="T456" s="81" t="s">
        <v>306</v>
      </c>
      <c r="U456" s="83"/>
      <c r="V456" s="13" t="s">
        <v>306</v>
      </c>
      <c r="W456" s="81" t="s">
        <v>306</v>
      </c>
      <c r="X456" s="83"/>
    </row>
    <row r="457" spans="1:24" ht="31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9.6" customHeight="1">
      <c r="A458" s="2"/>
      <c r="B458" s="2"/>
      <c r="C458" s="95" t="s">
        <v>42</v>
      </c>
      <c r="D458" s="95"/>
      <c r="E458" s="2"/>
      <c r="F458" s="2"/>
      <c r="G458" s="14" t="s">
        <v>43</v>
      </c>
      <c r="H458" s="2"/>
      <c r="I458" s="2"/>
      <c r="J458" s="14" t="s">
        <v>44</v>
      </c>
      <c r="K458" s="2"/>
      <c r="L458" s="95" t="s">
        <v>43</v>
      </c>
      <c r="M458" s="95"/>
      <c r="N458" s="95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35.700000000000003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8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4.1" customHeight="1">
      <c r="A461" s="93" t="s">
        <v>0</v>
      </c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</row>
    <row r="462" spans="1:24" ht="3.4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4.1" customHeight="1">
      <c r="A463" s="93" t="s">
        <v>4033</v>
      </c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</row>
    <row r="464" spans="1:24" ht="4.2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8.85" customHeight="1">
      <c r="A465" s="2"/>
      <c r="B465" s="94" t="s">
        <v>4034</v>
      </c>
      <c r="C465" s="94"/>
      <c r="D465" s="94"/>
      <c r="E465" s="9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5.4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4.3499999999999996" customHeight="1">
      <c r="A467" s="2"/>
      <c r="B467" s="94" t="s">
        <v>4035</v>
      </c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0.9" customHeight="1">
      <c r="A468" s="2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2"/>
      <c r="O468" s="2"/>
      <c r="P468" s="2"/>
      <c r="Q468" s="2"/>
      <c r="R468" s="94" t="s">
        <v>4036</v>
      </c>
      <c r="S468" s="2"/>
      <c r="T468" s="2"/>
      <c r="U468" s="2"/>
      <c r="V468" s="2"/>
      <c r="W468" s="2"/>
      <c r="X468" s="2"/>
    </row>
    <row r="469" spans="1:24" ht="3.6" customHeight="1">
      <c r="A469" s="2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2"/>
      <c r="O469" s="2"/>
      <c r="P469" s="2"/>
      <c r="Q469" s="2"/>
      <c r="R469" s="94"/>
      <c r="S469" s="2"/>
      <c r="T469" s="2"/>
      <c r="U469" s="95" t="s">
        <v>4420</v>
      </c>
      <c r="V469" s="95"/>
      <c r="W469" s="95"/>
      <c r="X469" s="2"/>
    </row>
    <row r="470" spans="1:24" ht="4.3499999999999996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94"/>
      <c r="S470" s="2"/>
      <c r="T470" s="2"/>
      <c r="U470" s="95"/>
      <c r="V470" s="95"/>
      <c r="W470" s="95"/>
      <c r="X470" s="2"/>
    </row>
    <row r="471" spans="1:24" ht="1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95"/>
      <c r="V471" s="95"/>
      <c r="W471" s="95"/>
      <c r="X471" s="2"/>
    </row>
    <row r="472" spans="1:24" ht="2.1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4.4" customHeight="1">
      <c r="A473" s="77" t="s">
        <v>4038</v>
      </c>
      <c r="B473" s="78"/>
      <c r="C473" s="79"/>
      <c r="D473" s="77" t="s">
        <v>4039</v>
      </c>
      <c r="E473" s="78"/>
      <c r="F473" s="78"/>
      <c r="G473" s="78"/>
      <c r="H473" s="79"/>
      <c r="I473" s="77" t="s">
        <v>49</v>
      </c>
      <c r="J473" s="79"/>
      <c r="K473" s="77" t="s">
        <v>4040</v>
      </c>
      <c r="L473" s="79"/>
      <c r="M473" s="77" t="s">
        <v>51</v>
      </c>
      <c r="N473" s="78"/>
      <c r="O473" s="79"/>
      <c r="P473" s="11" t="s">
        <v>52</v>
      </c>
      <c r="Q473" s="77" t="s">
        <v>4041</v>
      </c>
      <c r="R473" s="78"/>
      <c r="S473" s="79"/>
      <c r="T473" s="77" t="s">
        <v>4042</v>
      </c>
      <c r="U473" s="79"/>
      <c r="V473" s="11" t="s">
        <v>4043</v>
      </c>
      <c r="W473" s="77" t="s">
        <v>4044</v>
      </c>
      <c r="X473" s="79"/>
    </row>
    <row r="474" spans="1:24" ht="15.6" customHeight="1">
      <c r="A474" s="38"/>
      <c r="B474" s="39"/>
      <c r="C474" s="40"/>
      <c r="D474" s="38" t="s">
        <v>4421</v>
      </c>
      <c r="E474" s="39"/>
      <c r="F474" s="39"/>
      <c r="G474" s="39"/>
      <c r="H474" s="40"/>
      <c r="I474" s="77"/>
      <c r="J474" s="79"/>
      <c r="K474" s="42"/>
      <c r="L474" s="43"/>
      <c r="M474" s="42"/>
      <c r="N474" s="80"/>
      <c r="O474" s="43"/>
      <c r="P474" s="13" t="s">
        <v>306</v>
      </c>
      <c r="Q474" s="81" t="s">
        <v>306</v>
      </c>
      <c r="R474" s="82"/>
      <c r="S474" s="83"/>
      <c r="T474" s="81" t="s">
        <v>306</v>
      </c>
      <c r="U474" s="83"/>
      <c r="V474" s="13" t="s">
        <v>306</v>
      </c>
      <c r="W474" s="81" t="s">
        <v>306</v>
      </c>
      <c r="X474" s="83"/>
    </row>
    <row r="475" spans="1:24" ht="31.65" customHeight="1">
      <c r="A475" s="96" t="s">
        <v>4422</v>
      </c>
      <c r="B475" s="97"/>
      <c r="C475" s="98"/>
      <c r="D475" s="38" t="s">
        <v>4423</v>
      </c>
      <c r="E475" s="39"/>
      <c r="F475" s="39"/>
      <c r="G475" s="39"/>
      <c r="H475" s="40"/>
      <c r="I475" s="77" t="s">
        <v>58</v>
      </c>
      <c r="J475" s="79"/>
      <c r="K475" s="42"/>
      <c r="L475" s="43"/>
      <c r="M475" s="42"/>
      <c r="N475" s="80"/>
      <c r="O475" s="43"/>
      <c r="P475" s="12" t="str">
        <f>IF(COUNT(K475,M475)=2,ROUND(K475*M475,0),"-
-")</f>
        <v>-
-</v>
      </c>
      <c r="Q475" s="81" t="s">
        <v>163</v>
      </c>
      <c r="R475" s="82"/>
      <c r="S475" s="83"/>
      <c r="T475" s="81" t="s">
        <v>163</v>
      </c>
      <c r="U475" s="83"/>
      <c r="V475" s="13" t="s">
        <v>163</v>
      </c>
      <c r="W475" s="81" t="s">
        <v>163</v>
      </c>
      <c r="X475" s="83"/>
    </row>
    <row r="476" spans="1:24" ht="31.65" customHeight="1">
      <c r="A476" s="96" t="s">
        <v>4424</v>
      </c>
      <c r="B476" s="97"/>
      <c r="C476" s="98"/>
      <c r="D476" s="38" t="s">
        <v>4425</v>
      </c>
      <c r="E476" s="39"/>
      <c r="F476" s="39"/>
      <c r="G476" s="39"/>
      <c r="H476" s="40"/>
      <c r="I476" s="77" t="s">
        <v>65</v>
      </c>
      <c r="J476" s="79"/>
      <c r="K476" s="42"/>
      <c r="L476" s="43"/>
      <c r="M476" s="42"/>
      <c r="N476" s="80"/>
      <c r="O476" s="43"/>
      <c r="P476" s="12" t="str">
        <f>IF(COUNT(K476,M476)=2,ROUND(K476*M476,0),"-
-")</f>
        <v>-
-</v>
      </c>
      <c r="Q476" s="81" t="s">
        <v>163</v>
      </c>
      <c r="R476" s="82"/>
      <c r="S476" s="83"/>
      <c r="T476" s="81" t="s">
        <v>163</v>
      </c>
      <c r="U476" s="83"/>
      <c r="V476" s="13" t="s">
        <v>163</v>
      </c>
      <c r="W476" s="81" t="s">
        <v>163</v>
      </c>
      <c r="X476" s="83"/>
    </row>
    <row r="477" spans="1:24" ht="15.75" customHeight="1">
      <c r="A477" s="87" t="s">
        <v>4426</v>
      </c>
      <c r="B477" s="88"/>
      <c r="C477" s="89"/>
      <c r="D477" s="38" t="s">
        <v>2347</v>
      </c>
      <c r="E477" s="39"/>
      <c r="F477" s="39"/>
      <c r="G477" s="39"/>
      <c r="H477" s="40"/>
      <c r="I477" s="77" t="s">
        <v>65</v>
      </c>
      <c r="J477" s="79"/>
      <c r="K477" s="42"/>
      <c r="L477" s="43"/>
      <c r="M477" s="42"/>
      <c r="N477" s="80"/>
      <c r="O477" s="43"/>
      <c r="P477" s="12" t="str">
        <f>IF(COUNT(K477,M477)=2,ROUND(K477*M477,0),"-")</f>
        <v>-</v>
      </c>
      <c r="Q477" s="81" t="s">
        <v>306</v>
      </c>
      <c r="R477" s="82"/>
      <c r="S477" s="83"/>
      <c r="T477" s="81" t="s">
        <v>306</v>
      </c>
      <c r="U477" s="83"/>
      <c r="V477" s="13" t="s">
        <v>306</v>
      </c>
      <c r="W477" s="81" t="s">
        <v>306</v>
      </c>
      <c r="X477" s="83"/>
    </row>
    <row r="478" spans="1:24" ht="15.75" customHeight="1">
      <c r="A478" s="87" t="s">
        <v>4427</v>
      </c>
      <c r="B478" s="88"/>
      <c r="C478" s="89"/>
      <c r="D478" s="38" t="s">
        <v>2350</v>
      </c>
      <c r="E478" s="39"/>
      <c r="F478" s="39"/>
      <c r="G478" s="39"/>
      <c r="H478" s="40"/>
      <c r="I478" s="77" t="s">
        <v>65</v>
      </c>
      <c r="J478" s="79"/>
      <c r="K478" s="42"/>
      <c r="L478" s="43"/>
      <c r="M478" s="42"/>
      <c r="N478" s="80"/>
      <c r="O478" s="43"/>
      <c r="P478" s="12" t="str">
        <f>IF(COUNT(K478,M478)=2,ROUND(K478*M478,0),"-")</f>
        <v>-</v>
      </c>
      <c r="Q478" s="81" t="s">
        <v>306</v>
      </c>
      <c r="R478" s="82"/>
      <c r="S478" s="83"/>
      <c r="T478" s="81" t="s">
        <v>306</v>
      </c>
      <c r="U478" s="83"/>
      <c r="V478" s="13" t="s">
        <v>306</v>
      </c>
      <c r="W478" s="81" t="s">
        <v>306</v>
      </c>
      <c r="X478" s="83"/>
    </row>
    <row r="479" spans="1:24" ht="15.75" customHeight="1">
      <c r="A479" s="87" t="s">
        <v>4428</v>
      </c>
      <c r="B479" s="88"/>
      <c r="C479" s="89"/>
      <c r="D479" s="38" t="s">
        <v>2358</v>
      </c>
      <c r="E479" s="39"/>
      <c r="F479" s="39"/>
      <c r="G479" s="39"/>
      <c r="H479" s="40"/>
      <c r="I479" s="77" t="s">
        <v>65</v>
      </c>
      <c r="J479" s="79"/>
      <c r="K479" s="42"/>
      <c r="L479" s="43"/>
      <c r="M479" s="42"/>
      <c r="N479" s="80"/>
      <c r="O479" s="43"/>
      <c r="P479" s="12" t="str">
        <f>IF(COUNT(K479,M479)=2,ROUND(K479*M479,0),"-")</f>
        <v>-</v>
      </c>
      <c r="Q479" s="81" t="s">
        <v>306</v>
      </c>
      <c r="R479" s="82"/>
      <c r="S479" s="83"/>
      <c r="T479" s="81" t="s">
        <v>306</v>
      </c>
      <c r="U479" s="83"/>
      <c r="V479" s="13" t="s">
        <v>306</v>
      </c>
      <c r="W479" s="81" t="s">
        <v>306</v>
      </c>
      <c r="X479" s="83"/>
    </row>
    <row r="480" spans="1:24" ht="15.75" customHeight="1">
      <c r="A480" s="87" t="s">
        <v>4429</v>
      </c>
      <c r="B480" s="88"/>
      <c r="C480" s="89"/>
      <c r="D480" s="38" t="s">
        <v>2361</v>
      </c>
      <c r="E480" s="39"/>
      <c r="F480" s="39"/>
      <c r="G480" s="39"/>
      <c r="H480" s="40"/>
      <c r="I480" s="77" t="s">
        <v>65</v>
      </c>
      <c r="J480" s="79"/>
      <c r="K480" s="42"/>
      <c r="L480" s="43"/>
      <c r="M480" s="42"/>
      <c r="N480" s="80"/>
      <c r="O480" s="43"/>
      <c r="P480" s="12" t="str">
        <f>IF(COUNT(K480,M480)=2,ROUND(K480*M480,0),"-")</f>
        <v>-</v>
      </c>
      <c r="Q480" s="81" t="s">
        <v>306</v>
      </c>
      <c r="R480" s="82"/>
      <c r="S480" s="83"/>
      <c r="T480" s="81" t="s">
        <v>306</v>
      </c>
      <c r="U480" s="83"/>
      <c r="V480" s="13" t="s">
        <v>306</v>
      </c>
      <c r="W480" s="81" t="s">
        <v>306</v>
      </c>
      <c r="X480" s="83"/>
    </row>
    <row r="481" spans="1:24" ht="31.65" customHeight="1">
      <c r="A481" s="96" t="s">
        <v>4430</v>
      </c>
      <c r="B481" s="97"/>
      <c r="C481" s="98"/>
      <c r="D481" s="38" t="s">
        <v>4431</v>
      </c>
      <c r="E481" s="39"/>
      <c r="F481" s="39"/>
      <c r="G481" s="39"/>
      <c r="H481" s="40"/>
      <c r="I481" s="77" t="s">
        <v>65</v>
      </c>
      <c r="J481" s="79"/>
      <c r="K481" s="42"/>
      <c r="L481" s="43"/>
      <c r="M481" s="42"/>
      <c r="N481" s="80"/>
      <c r="O481" s="43"/>
      <c r="P481" s="12" t="str">
        <f t="shared" ref="P481:P487" si="11">IF(COUNT(K481,M481)=2,ROUND(K481*M481,0),"-
-")</f>
        <v>-
-</v>
      </c>
      <c r="Q481" s="81" t="s">
        <v>163</v>
      </c>
      <c r="R481" s="82"/>
      <c r="S481" s="83"/>
      <c r="T481" s="81" t="s">
        <v>163</v>
      </c>
      <c r="U481" s="83"/>
      <c r="V481" s="13" t="s">
        <v>163</v>
      </c>
      <c r="W481" s="81" t="s">
        <v>163</v>
      </c>
      <c r="X481" s="83"/>
    </row>
    <row r="482" spans="1:24" ht="31.65" customHeight="1">
      <c r="A482" s="87" t="s">
        <v>4432</v>
      </c>
      <c r="B482" s="88"/>
      <c r="C482" s="89"/>
      <c r="D482" s="38" t="s">
        <v>4433</v>
      </c>
      <c r="E482" s="39"/>
      <c r="F482" s="39"/>
      <c r="G482" s="39"/>
      <c r="H482" s="40"/>
      <c r="I482" s="77" t="s">
        <v>609</v>
      </c>
      <c r="J482" s="79"/>
      <c r="K482" s="42"/>
      <c r="L482" s="43"/>
      <c r="M482" s="42"/>
      <c r="N482" s="80"/>
      <c r="O482" s="43"/>
      <c r="P482" s="12" t="str">
        <f t="shared" si="11"/>
        <v>-
-</v>
      </c>
      <c r="Q482" s="81" t="s">
        <v>163</v>
      </c>
      <c r="R482" s="82"/>
      <c r="S482" s="83"/>
      <c r="T482" s="81" t="s">
        <v>163</v>
      </c>
      <c r="U482" s="83"/>
      <c r="V482" s="13" t="s">
        <v>163</v>
      </c>
      <c r="W482" s="81" t="s">
        <v>163</v>
      </c>
      <c r="X482" s="83"/>
    </row>
    <row r="483" spans="1:24" ht="31.65" customHeight="1">
      <c r="A483" s="84" t="s">
        <v>4434</v>
      </c>
      <c r="B483" s="85"/>
      <c r="C483" s="86"/>
      <c r="D483" s="38" t="s">
        <v>2799</v>
      </c>
      <c r="E483" s="39"/>
      <c r="F483" s="39"/>
      <c r="G483" s="39"/>
      <c r="H483" s="40"/>
      <c r="I483" s="77" t="s">
        <v>138</v>
      </c>
      <c r="J483" s="79"/>
      <c r="K483" s="42"/>
      <c r="L483" s="43"/>
      <c r="M483" s="42"/>
      <c r="N483" s="80"/>
      <c r="O483" s="43"/>
      <c r="P483" s="12" t="str">
        <f t="shared" si="11"/>
        <v>-
-</v>
      </c>
      <c r="Q483" s="81" t="s">
        <v>163</v>
      </c>
      <c r="R483" s="82"/>
      <c r="S483" s="83"/>
      <c r="T483" s="81" t="s">
        <v>163</v>
      </c>
      <c r="U483" s="83"/>
      <c r="V483" s="13" t="s">
        <v>163</v>
      </c>
      <c r="W483" s="81" t="s">
        <v>163</v>
      </c>
      <c r="X483" s="83"/>
    </row>
    <row r="484" spans="1:24" ht="31.65" customHeight="1">
      <c r="A484" s="84" t="s">
        <v>4435</v>
      </c>
      <c r="B484" s="85"/>
      <c r="C484" s="86"/>
      <c r="D484" s="38" t="s">
        <v>2802</v>
      </c>
      <c r="E484" s="39"/>
      <c r="F484" s="39"/>
      <c r="G484" s="39"/>
      <c r="H484" s="40"/>
      <c r="I484" s="77" t="s">
        <v>138</v>
      </c>
      <c r="J484" s="79"/>
      <c r="K484" s="42"/>
      <c r="L484" s="43"/>
      <c r="M484" s="42"/>
      <c r="N484" s="80"/>
      <c r="O484" s="43"/>
      <c r="P484" s="12" t="str">
        <f t="shared" si="11"/>
        <v>-
-</v>
      </c>
      <c r="Q484" s="81" t="s">
        <v>163</v>
      </c>
      <c r="R484" s="82"/>
      <c r="S484" s="83"/>
      <c r="T484" s="81" t="s">
        <v>163</v>
      </c>
      <c r="U484" s="83"/>
      <c r="V484" s="13" t="s">
        <v>163</v>
      </c>
      <c r="W484" s="81" t="s">
        <v>163</v>
      </c>
      <c r="X484" s="83"/>
    </row>
    <row r="485" spans="1:24" ht="31.65" customHeight="1">
      <c r="A485" s="96" t="s">
        <v>4436</v>
      </c>
      <c r="B485" s="97"/>
      <c r="C485" s="98"/>
      <c r="D485" s="38" t="s">
        <v>2794</v>
      </c>
      <c r="E485" s="39"/>
      <c r="F485" s="39"/>
      <c r="G485" s="39"/>
      <c r="H485" s="40"/>
      <c r="I485" s="77" t="s">
        <v>138</v>
      </c>
      <c r="J485" s="79"/>
      <c r="K485" s="42"/>
      <c r="L485" s="43"/>
      <c r="M485" s="42"/>
      <c r="N485" s="80"/>
      <c r="O485" s="43"/>
      <c r="P485" s="12" t="str">
        <f t="shared" si="11"/>
        <v>-
-</v>
      </c>
      <c r="Q485" s="81" t="s">
        <v>163</v>
      </c>
      <c r="R485" s="82"/>
      <c r="S485" s="83"/>
      <c r="T485" s="81" t="s">
        <v>163</v>
      </c>
      <c r="U485" s="83"/>
      <c r="V485" s="13" t="s">
        <v>163</v>
      </c>
      <c r="W485" s="81" t="s">
        <v>163</v>
      </c>
      <c r="X485" s="83"/>
    </row>
    <row r="486" spans="1:24" ht="31.65" customHeight="1">
      <c r="A486" s="96" t="s">
        <v>4437</v>
      </c>
      <c r="B486" s="97"/>
      <c r="C486" s="98"/>
      <c r="D486" s="38" t="s">
        <v>4438</v>
      </c>
      <c r="E486" s="39"/>
      <c r="F486" s="39"/>
      <c r="G486" s="39"/>
      <c r="H486" s="40"/>
      <c r="I486" s="77" t="s">
        <v>138</v>
      </c>
      <c r="J486" s="79"/>
      <c r="K486" s="42"/>
      <c r="L486" s="43"/>
      <c r="M486" s="42"/>
      <c r="N486" s="80"/>
      <c r="O486" s="43"/>
      <c r="P486" s="12" t="str">
        <f t="shared" si="11"/>
        <v>-
-</v>
      </c>
      <c r="Q486" s="81" t="s">
        <v>163</v>
      </c>
      <c r="R486" s="82"/>
      <c r="S486" s="83"/>
      <c r="T486" s="81" t="s">
        <v>163</v>
      </c>
      <c r="U486" s="83"/>
      <c r="V486" s="13" t="s">
        <v>163</v>
      </c>
      <c r="W486" s="81" t="s">
        <v>163</v>
      </c>
      <c r="X486" s="83"/>
    </row>
    <row r="487" spans="1:24" ht="31.65" customHeight="1">
      <c r="A487" s="96" t="s">
        <v>4439</v>
      </c>
      <c r="B487" s="97"/>
      <c r="C487" s="98"/>
      <c r="D487" s="38" t="s">
        <v>2680</v>
      </c>
      <c r="E487" s="39"/>
      <c r="F487" s="39"/>
      <c r="G487" s="39"/>
      <c r="H487" s="40"/>
      <c r="I487" s="77" t="s">
        <v>138</v>
      </c>
      <c r="J487" s="79"/>
      <c r="K487" s="42"/>
      <c r="L487" s="43"/>
      <c r="M487" s="42"/>
      <c r="N487" s="80"/>
      <c r="O487" s="43"/>
      <c r="P487" s="12" t="str">
        <f t="shared" si="11"/>
        <v>-
-</v>
      </c>
      <c r="Q487" s="81" t="s">
        <v>163</v>
      </c>
      <c r="R487" s="82"/>
      <c r="S487" s="83"/>
      <c r="T487" s="81" t="s">
        <v>163</v>
      </c>
      <c r="U487" s="83"/>
      <c r="V487" s="13" t="s">
        <v>163</v>
      </c>
      <c r="W487" s="81" t="s">
        <v>163</v>
      </c>
      <c r="X487" s="83"/>
    </row>
    <row r="488" spans="1:24" ht="15.75" customHeight="1">
      <c r="A488" s="96" t="s">
        <v>4440</v>
      </c>
      <c r="B488" s="97"/>
      <c r="C488" s="98"/>
      <c r="D488" s="38" t="s">
        <v>3326</v>
      </c>
      <c r="E488" s="39"/>
      <c r="F488" s="39"/>
      <c r="G488" s="39"/>
      <c r="H488" s="40"/>
      <c r="I488" s="77" t="s">
        <v>138</v>
      </c>
      <c r="J488" s="79"/>
      <c r="K488" s="42"/>
      <c r="L488" s="43"/>
      <c r="M488" s="42"/>
      <c r="N488" s="80"/>
      <c r="O488" s="43"/>
      <c r="P488" s="12" t="str">
        <f>IF(COUNT(K488,M488)=2,ROUND(K488*M488,0),"-")</f>
        <v>-</v>
      </c>
      <c r="Q488" s="81" t="s">
        <v>306</v>
      </c>
      <c r="R488" s="82"/>
      <c r="S488" s="83"/>
      <c r="T488" s="81" t="s">
        <v>306</v>
      </c>
      <c r="U488" s="83"/>
      <c r="V488" s="13" t="s">
        <v>306</v>
      </c>
      <c r="W488" s="81" t="s">
        <v>306</v>
      </c>
      <c r="X488" s="83"/>
    </row>
    <row r="489" spans="1:24" ht="31.65" customHeight="1">
      <c r="A489" s="96" t="s">
        <v>4441</v>
      </c>
      <c r="B489" s="97"/>
      <c r="C489" s="98"/>
      <c r="D489" s="38" t="s">
        <v>4442</v>
      </c>
      <c r="E489" s="39"/>
      <c r="F489" s="39"/>
      <c r="G489" s="39"/>
      <c r="H489" s="40"/>
      <c r="I489" s="77" t="s">
        <v>138</v>
      </c>
      <c r="J489" s="79"/>
      <c r="K489" s="42"/>
      <c r="L489" s="43"/>
      <c r="M489" s="42"/>
      <c r="N489" s="80"/>
      <c r="O489" s="43"/>
      <c r="P489" s="12" t="str">
        <f t="shared" ref="P489:P496" si="12">IF(COUNT(K489,M489)=2,ROUND(K489*M489,0),"-
-")</f>
        <v>-
-</v>
      </c>
      <c r="Q489" s="81" t="s">
        <v>163</v>
      </c>
      <c r="R489" s="82"/>
      <c r="S489" s="83"/>
      <c r="T489" s="81" t="s">
        <v>163</v>
      </c>
      <c r="U489" s="83"/>
      <c r="V489" s="13" t="s">
        <v>163</v>
      </c>
      <c r="W489" s="81" t="s">
        <v>163</v>
      </c>
      <c r="X489" s="83"/>
    </row>
    <row r="490" spans="1:24" ht="31.65" customHeight="1">
      <c r="A490" s="99" t="s">
        <v>4443</v>
      </c>
      <c r="B490" s="100"/>
      <c r="C490" s="101"/>
      <c r="D490" s="38" t="s">
        <v>4444</v>
      </c>
      <c r="E490" s="39"/>
      <c r="F490" s="39"/>
      <c r="G490" s="39"/>
      <c r="H490" s="40"/>
      <c r="I490" s="77" t="s">
        <v>138</v>
      </c>
      <c r="J490" s="79"/>
      <c r="K490" s="42"/>
      <c r="L490" s="43"/>
      <c r="M490" s="42"/>
      <c r="N490" s="80"/>
      <c r="O490" s="43"/>
      <c r="P490" s="12" t="str">
        <f t="shared" si="12"/>
        <v>-
-</v>
      </c>
      <c r="Q490" s="81" t="s">
        <v>163</v>
      </c>
      <c r="R490" s="82"/>
      <c r="S490" s="83"/>
      <c r="T490" s="81" t="s">
        <v>163</v>
      </c>
      <c r="U490" s="83"/>
      <c r="V490" s="13" t="s">
        <v>163</v>
      </c>
      <c r="W490" s="81" t="s">
        <v>163</v>
      </c>
      <c r="X490" s="83"/>
    </row>
    <row r="491" spans="1:24" ht="31.65" customHeight="1">
      <c r="A491" s="99" t="s">
        <v>4445</v>
      </c>
      <c r="B491" s="100"/>
      <c r="C491" s="101"/>
      <c r="D491" s="38" t="s">
        <v>4446</v>
      </c>
      <c r="E491" s="39"/>
      <c r="F491" s="39"/>
      <c r="G491" s="39"/>
      <c r="H491" s="40"/>
      <c r="I491" s="77" t="s">
        <v>138</v>
      </c>
      <c r="J491" s="79"/>
      <c r="K491" s="42"/>
      <c r="L491" s="43"/>
      <c r="M491" s="42"/>
      <c r="N491" s="80"/>
      <c r="O491" s="43"/>
      <c r="P491" s="12" t="str">
        <f t="shared" si="12"/>
        <v>-
-</v>
      </c>
      <c r="Q491" s="81" t="s">
        <v>163</v>
      </c>
      <c r="R491" s="82"/>
      <c r="S491" s="83"/>
      <c r="T491" s="81" t="s">
        <v>163</v>
      </c>
      <c r="U491" s="83"/>
      <c r="V491" s="13" t="s">
        <v>163</v>
      </c>
      <c r="W491" s="81" t="s">
        <v>163</v>
      </c>
      <c r="X491" s="83"/>
    </row>
    <row r="492" spans="1:24" ht="31.65" customHeight="1">
      <c r="A492" s="99" t="s">
        <v>4447</v>
      </c>
      <c r="B492" s="100"/>
      <c r="C492" s="101"/>
      <c r="D492" s="38" t="s">
        <v>4448</v>
      </c>
      <c r="E492" s="39"/>
      <c r="F492" s="39"/>
      <c r="G492" s="39"/>
      <c r="H492" s="40"/>
      <c r="I492" s="77" t="s">
        <v>138</v>
      </c>
      <c r="J492" s="79"/>
      <c r="K492" s="42"/>
      <c r="L492" s="43"/>
      <c r="M492" s="42"/>
      <c r="N492" s="80"/>
      <c r="O492" s="43"/>
      <c r="P492" s="12" t="str">
        <f t="shared" si="12"/>
        <v>-
-</v>
      </c>
      <c r="Q492" s="81" t="s">
        <v>163</v>
      </c>
      <c r="R492" s="82"/>
      <c r="S492" s="83"/>
      <c r="T492" s="81" t="s">
        <v>163</v>
      </c>
      <c r="U492" s="83"/>
      <c r="V492" s="13" t="s">
        <v>163</v>
      </c>
      <c r="W492" s="81" t="s">
        <v>163</v>
      </c>
      <c r="X492" s="83"/>
    </row>
    <row r="493" spans="1:24" ht="31.65" customHeight="1">
      <c r="A493" s="99" t="s">
        <v>4449</v>
      </c>
      <c r="B493" s="100"/>
      <c r="C493" s="101"/>
      <c r="D493" s="38" t="s">
        <v>4450</v>
      </c>
      <c r="E493" s="39"/>
      <c r="F493" s="39"/>
      <c r="G493" s="39"/>
      <c r="H493" s="40"/>
      <c r="I493" s="77" t="s">
        <v>138</v>
      </c>
      <c r="J493" s="79"/>
      <c r="K493" s="42"/>
      <c r="L493" s="43"/>
      <c r="M493" s="42"/>
      <c r="N493" s="80"/>
      <c r="O493" s="43"/>
      <c r="P493" s="12" t="str">
        <f t="shared" si="12"/>
        <v>-
-</v>
      </c>
      <c r="Q493" s="81" t="s">
        <v>163</v>
      </c>
      <c r="R493" s="82"/>
      <c r="S493" s="83"/>
      <c r="T493" s="81" t="s">
        <v>163</v>
      </c>
      <c r="U493" s="83"/>
      <c r="V493" s="13" t="s">
        <v>163</v>
      </c>
      <c r="W493" s="81" t="s">
        <v>163</v>
      </c>
      <c r="X493" s="83"/>
    </row>
    <row r="494" spans="1:24" ht="31.65" customHeight="1">
      <c r="A494" s="99" t="s">
        <v>4451</v>
      </c>
      <c r="B494" s="100"/>
      <c r="C494" s="101"/>
      <c r="D494" s="38" t="s">
        <v>4452</v>
      </c>
      <c r="E494" s="39"/>
      <c r="F494" s="39"/>
      <c r="G494" s="39"/>
      <c r="H494" s="40"/>
      <c r="I494" s="77" t="s">
        <v>138</v>
      </c>
      <c r="J494" s="79"/>
      <c r="K494" s="42"/>
      <c r="L494" s="43"/>
      <c r="M494" s="42"/>
      <c r="N494" s="80"/>
      <c r="O494" s="43"/>
      <c r="P494" s="12" t="str">
        <f t="shared" si="12"/>
        <v>-
-</v>
      </c>
      <c r="Q494" s="81" t="s">
        <v>163</v>
      </c>
      <c r="R494" s="82"/>
      <c r="S494" s="83"/>
      <c r="T494" s="81" t="s">
        <v>163</v>
      </c>
      <c r="U494" s="83"/>
      <c r="V494" s="13" t="s">
        <v>163</v>
      </c>
      <c r="W494" s="81" t="s">
        <v>163</v>
      </c>
      <c r="X494" s="83"/>
    </row>
    <row r="495" spans="1:24" ht="31.65" customHeight="1">
      <c r="A495" s="99" t="s">
        <v>4453</v>
      </c>
      <c r="B495" s="100"/>
      <c r="C495" s="101"/>
      <c r="D495" s="38" t="s">
        <v>4454</v>
      </c>
      <c r="E495" s="39"/>
      <c r="F495" s="39"/>
      <c r="G495" s="39"/>
      <c r="H495" s="40"/>
      <c r="I495" s="77" t="s">
        <v>138</v>
      </c>
      <c r="J495" s="79"/>
      <c r="K495" s="42"/>
      <c r="L495" s="43"/>
      <c r="M495" s="42"/>
      <c r="N495" s="80"/>
      <c r="O495" s="43"/>
      <c r="P495" s="12" t="str">
        <f t="shared" si="12"/>
        <v>-
-</v>
      </c>
      <c r="Q495" s="81" t="s">
        <v>163</v>
      </c>
      <c r="R495" s="82"/>
      <c r="S495" s="83"/>
      <c r="T495" s="81" t="s">
        <v>163</v>
      </c>
      <c r="U495" s="83"/>
      <c r="V495" s="13" t="s">
        <v>163</v>
      </c>
      <c r="W495" s="81" t="s">
        <v>163</v>
      </c>
      <c r="X495" s="83"/>
    </row>
    <row r="496" spans="1:24" ht="31.65" customHeight="1">
      <c r="A496" s="99" t="s">
        <v>4455</v>
      </c>
      <c r="B496" s="100"/>
      <c r="C496" s="101"/>
      <c r="D496" s="38" t="s">
        <v>4456</v>
      </c>
      <c r="E496" s="39"/>
      <c r="F496" s="39"/>
      <c r="G496" s="39"/>
      <c r="H496" s="40"/>
      <c r="I496" s="77" t="s">
        <v>138</v>
      </c>
      <c r="J496" s="79"/>
      <c r="K496" s="42"/>
      <c r="L496" s="43"/>
      <c r="M496" s="42"/>
      <c r="N496" s="80"/>
      <c r="O496" s="43"/>
      <c r="P496" s="12" t="str">
        <f t="shared" si="12"/>
        <v>-
-</v>
      </c>
      <c r="Q496" s="81" t="s">
        <v>163</v>
      </c>
      <c r="R496" s="82"/>
      <c r="S496" s="83"/>
      <c r="T496" s="81" t="s">
        <v>163</v>
      </c>
      <c r="U496" s="83"/>
      <c r="V496" s="13" t="s">
        <v>163</v>
      </c>
      <c r="W496" s="81" t="s">
        <v>163</v>
      </c>
      <c r="X496" s="83"/>
    </row>
    <row r="497" spans="1:24" ht="31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9.6" customHeight="1">
      <c r="A498" s="2"/>
      <c r="B498" s="2"/>
      <c r="C498" s="95" t="s">
        <v>42</v>
      </c>
      <c r="D498" s="95"/>
      <c r="E498" s="2"/>
      <c r="F498" s="2"/>
      <c r="G498" s="14" t="s">
        <v>43</v>
      </c>
      <c r="H498" s="2"/>
      <c r="I498" s="2"/>
      <c r="J498" s="14" t="s">
        <v>44</v>
      </c>
      <c r="K498" s="2"/>
      <c r="L498" s="95" t="s">
        <v>43</v>
      </c>
      <c r="M498" s="95"/>
      <c r="N498" s="95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35.700000000000003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8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4.1" customHeight="1">
      <c r="A501" s="93" t="s">
        <v>0</v>
      </c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</row>
    <row r="502" spans="1:24" ht="3.4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4.1" customHeight="1">
      <c r="A503" s="93" t="s">
        <v>4033</v>
      </c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</row>
    <row r="504" spans="1:24" ht="4.2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8.85" customHeight="1">
      <c r="A505" s="2"/>
      <c r="B505" s="94" t="s">
        <v>4034</v>
      </c>
      <c r="C505" s="94"/>
      <c r="D505" s="94"/>
      <c r="E505" s="9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5.4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4.3499999999999996" customHeight="1">
      <c r="A507" s="2"/>
      <c r="B507" s="94" t="s">
        <v>4035</v>
      </c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0.9" customHeight="1">
      <c r="A508" s="2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2"/>
      <c r="O508" s="2"/>
      <c r="P508" s="2"/>
      <c r="Q508" s="2"/>
      <c r="R508" s="94" t="s">
        <v>4036</v>
      </c>
      <c r="S508" s="2"/>
      <c r="T508" s="2"/>
      <c r="U508" s="2"/>
      <c r="V508" s="2"/>
      <c r="W508" s="2"/>
      <c r="X508" s="2"/>
    </row>
    <row r="509" spans="1:24" ht="3.6" customHeight="1">
      <c r="A509" s="2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2"/>
      <c r="O509" s="2"/>
      <c r="P509" s="2"/>
      <c r="Q509" s="2"/>
      <c r="R509" s="94"/>
      <c r="S509" s="2"/>
      <c r="T509" s="2"/>
      <c r="U509" s="95" t="s">
        <v>4457</v>
      </c>
      <c r="V509" s="95"/>
      <c r="W509" s="95"/>
      <c r="X509" s="2"/>
    </row>
    <row r="510" spans="1:24" ht="4.3499999999999996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94"/>
      <c r="S510" s="2"/>
      <c r="T510" s="2"/>
      <c r="U510" s="95"/>
      <c r="V510" s="95"/>
      <c r="W510" s="95"/>
      <c r="X510" s="2"/>
    </row>
    <row r="511" spans="1:24" ht="1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95"/>
      <c r="V511" s="95"/>
      <c r="W511" s="95"/>
      <c r="X511" s="2"/>
    </row>
    <row r="512" spans="1:24" ht="2.1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4" customHeight="1">
      <c r="A513" s="77" t="s">
        <v>4038</v>
      </c>
      <c r="B513" s="78"/>
      <c r="C513" s="79"/>
      <c r="D513" s="77" t="s">
        <v>4039</v>
      </c>
      <c r="E513" s="78"/>
      <c r="F513" s="78"/>
      <c r="G513" s="78"/>
      <c r="H513" s="79"/>
      <c r="I513" s="77" t="s">
        <v>49</v>
      </c>
      <c r="J513" s="79"/>
      <c r="K513" s="77" t="s">
        <v>4040</v>
      </c>
      <c r="L513" s="79"/>
      <c r="M513" s="77" t="s">
        <v>51</v>
      </c>
      <c r="N513" s="78"/>
      <c r="O513" s="79"/>
      <c r="P513" s="11" t="s">
        <v>52</v>
      </c>
      <c r="Q513" s="77" t="s">
        <v>4041</v>
      </c>
      <c r="R513" s="78"/>
      <c r="S513" s="79"/>
      <c r="T513" s="77" t="s">
        <v>4042</v>
      </c>
      <c r="U513" s="79"/>
      <c r="V513" s="11" t="s">
        <v>4043</v>
      </c>
      <c r="W513" s="77" t="s">
        <v>4044</v>
      </c>
      <c r="X513" s="79"/>
    </row>
    <row r="514" spans="1:24" ht="31.5" customHeight="1">
      <c r="A514" s="99" t="s">
        <v>4458</v>
      </c>
      <c r="B514" s="100"/>
      <c r="C514" s="101"/>
      <c r="D514" s="38" t="s">
        <v>2750</v>
      </c>
      <c r="E514" s="39"/>
      <c r="F514" s="39"/>
      <c r="G514" s="39"/>
      <c r="H514" s="40"/>
      <c r="I514" s="77" t="s">
        <v>138</v>
      </c>
      <c r="J514" s="79"/>
      <c r="K514" s="42"/>
      <c r="L514" s="43"/>
      <c r="M514" s="42"/>
      <c r="N514" s="80"/>
      <c r="O514" s="43"/>
      <c r="P514" s="12" t="str">
        <f t="shared" ref="P514:P519" si="13">IF(COUNT(K514,M514)=2,ROUND(K514*M514,0),"-
-")</f>
        <v>-
-</v>
      </c>
      <c r="Q514" s="81" t="s">
        <v>163</v>
      </c>
      <c r="R514" s="82"/>
      <c r="S514" s="83"/>
      <c r="T514" s="81" t="s">
        <v>163</v>
      </c>
      <c r="U514" s="83"/>
      <c r="V514" s="13" t="s">
        <v>163</v>
      </c>
      <c r="W514" s="81" t="s">
        <v>163</v>
      </c>
      <c r="X514" s="83"/>
    </row>
    <row r="515" spans="1:24" ht="31.65" customHeight="1">
      <c r="A515" s="99" t="s">
        <v>4459</v>
      </c>
      <c r="B515" s="100"/>
      <c r="C515" s="101"/>
      <c r="D515" s="38" t="s">
        <v>2753</v>
      </c>
      <c r="E515" s="39"/>
      <c r="F515" s="39"/>
      <c r="G515" s="39"/>
      <c r="H515" s="40"/>
      <c r="I515" s="77" t="s">
        <v>138</v>
      </c>
      <c r="J515" s="79"/>
      <c r="K515" s="42"/>
      <c r="L515" s="43"/>
      <c r="M515" s="42"/>
      <c r="N515" s="80"/>
      <c r="O515" s="43"/>
      <c r="P515" s="12" t="str">
        <f t="shared" si="13"/>
        <v>-
-</v>
      </c>
      <c r="Q515" s="81" t="s">
        <v>163</v>
      </c>
      <c r="R515" s="82"/>
      <c r="S515" s="83"/>
      <c r="T515" s="81" t="s">
        <v>163</v>
      </c>
      <c r="U515" s="83"/>
      <c r="V515" s="13" t="s">
        <v>163</v>
      </c>
      <c r="W515" s="81" t="s">
        <v>163</v>
      </c>
      <c r="X515" s="83"/>
    </row>
    <row r="516" spans="1:24" ht="31.65" customHeight="1">
      <c r="A516" s="99" t="s">
        <v>4460</v>
      </c>
      <c r="B516" s="100"/>
      <c r="C516" s="101"/>
      <c r="D516" s="38" t="s">
        <v>2756</v>
      </c>
      <c r="E516" s="39"/>
      <c r="F516" s="39"/>
      <c r="G516" s="39"/>
      <c r="H516" s="40"/>
      <c r="I516" s="77" t="s">
        <v>138</v>
      </c>
      <c r="J516" s="79"/>
      <c r="K516" s="42"/>
      <c r="L516" s="43"/>
      <c r="M516" s="42"/>
      <c r="N516" s="80"/>
      <c r="O516" s="43"/>
      <c r="P516" s="12" t="str">
        <f t="shared" si="13"/>
        <v>-
-</v>
      </c>
      <c r="Q516" s="81" t="s">
        <v>163</v>
      </c>
      <c r="R516" s="82"/>
      <c r="S516" s="83"/>
      <c r="T516" s="81" t="s">
        <v>163</v>
      </c>
      <c r="U516" s="83"/>
      <c r="V516" s="13" t="s">
        <v>163</v>
      </c>
      <c r="W516" s="81" t="s">
        <v>163</v>
      </c>
      <c r="X516" s="83"/>
    </row>
    <row r="517" spans="1:24" ht="31.65" customHeight="1">
      <c r="A517" s="99" t="s">
        <v>4461</v>
      </c>
      <c r="B517" s="100"/>
      <c r="C517" s="101"/>
      <c r="D517" s="38" t="s">
        <v>2760</v>
      </c>
      <c r="E517" s="39"/>
      <c r="F517" s="39"/>
      <c r="G517" s="39"/>
      <c r="H517" s="40"/>
      <c r="I517" s="77" t="s">
        <v>138</v>
      </c>
      <c r="J517" s="79"/>
      <c r="K517" s="42"/>
      <c r="L517" s="43"/>
      <c r="M517" s="42"/>
      <c r="N517" s="80"/>
      <c r="O517" s="43"/>
      <c r="P517" s="12" t="str">
        <f t="shared" si="13"/>
        <v>-
-</v>
      </c>
      <c r="Q517" s="81" t="s">
        <v>163</v>
      </c>
      <c r="R517" s="82"/>
      <c r="S517" s="83"/>
      <c r="T517" s="81" t="s">
        <v>163</v>
      </c>
      <c r="U517" s="83"/>
      <c r="V517" s="13" t="s">
        <v>163</v>
      </c>
      <c r="W517" s="81" t="s">
        <v>163</v>
      </c>
      <c r="X517" s="83"/>
    </row>
    <row r="518" spans="1:24" ht="31.65" customHeight="1">
      <c r="A518" s="99" t="s">
        <v>4462</v>
      </c>
      <c r="B518" s="100"/>
      <c r="C518" s="101"/>
      <c r="D518" s="38" t="s">
        <v>2788</v>
      </c>
      <c r="E518" s="39"/>
      <c r="F518" s="39"/>
      <c r="G518" s="39"/>
      <c r="H518" s="40"/>
      <c r="I518" s="77" t="s">
        <v>138</v>
      </c>
      <c r="J518" s="79"/>
      <c r="K518" s="42"/>
      <c r="L518" s="43"/>
      <c r="M518" s="42"/>
      <c r="N518" s="80"/>
      <c r="O518" s="43"/>
      <c r="P518" s="12" t="str">
        <f t="shared" si="13"/>
        <v>-
-</v>
      </c>
      <c r="Q518" s="81" t="s">
        <v>163</v>
      </c>
      <c r="R518" s="82"/>
      <c r="S518" s="83"/>
      <c r="T518" s="81" t="s">
        <v>163</v>
      </c>
      <c r="U518" s="83"/>
      <c r="V518" s="13" t="s">
        <v>163</v>
      </c>
      <c r="W518" s="81" t="s">
        <v>163</v>
      </c>
      <c r="X518" s="83"/>
    </row>
    <row r="519" spans="1:24" ht="31.65" customHeight="1">
      <c r="A519" s="99" t="s">
        <v>4463</v>
      </c>
      <c r="B519" s="100"/>
      <c r="C519" s="101"/>
      <c r="D519" s="38" t="s">
        <v>2791</v>
      </c>
      <c r="E519" s="39"/>
      <c r="F519" s="39"/>
      <c r="G519" s="39"/>
      <c r="H519" s="40"/>
      <c r="I519" s="77" t="s">
        <v>138</v>
      </c>
      <c r="J519" s="79"/>
      <c r="K519" s="42"/>
      <c r="L519" s="43"/>
      <c r="M519" s="42"/>
      <c r="N519" s="80"/>
      <c r="O519" s="43"/>
      <c r="P519" s="12" t="str">
        <f t="shared" si="13"/>
        <v>-
-</v>
      </c>
      <c r="Q519" s="81" t="s">
        <v>163</v>
      </c>
      <c r="R519" s="82"/>
      <c r="S519" s="83"/>
      <c r="T519" s="81" t="s">
        <v>163</v>
      </c>
      <c r="U519" s="83"/>
      <c r="V519" s="13" t="s">
        <v>163</v>
      </c>
      <c r="W519" s="81" t="s">
        <v>163</v>
      </c>
      <c r="X519" s="83"/>
    </row>
    <row r="520" spans="1:24" ht="15.75" customHeight="1">
      <c r="A520" s="99" t="s">
        <v>4464</v>
      </c>
      <c r="B520" s="100"/>
      <c r="C520" s="101"/>
      <c r="D520" s="38" t="s">
        <v>1234</v>
      </c>
      <c r="E520" s="39"/>
      <c r="F520" s="39"/>
      <c r="G520" s="39"/>
      <c r="H520" s="40"/>
      <c r="I520" s="77" t="s">
        <v>138</v>
      </c>
      <c r="J520" s="79"/>
      <c r="K520" s="42"/>
      <c r="L520" s="43"/>
      <c r="M520" s="42"/>
      <c r="N520" s="80"/>
      <c r="O520" s="43"/>
      <c r="P520" s="12" t="str">
        <f t="shared" ref="P520:P535" si="14">IF(COUNT(K520,M520)=2,ROUND(K520*M520,0),"-")</f>
        <v>-</v>
      </c>
      <c r="Q520" s="81" t="s">
        <v>306</v>
      </c>
      <c r="R520" s="82"/>
      <c r="S520" s="83"/>
      <c r="T520" s="81" t="s">
        <v>306</v>
      </c>
      <c r="U520" s="83"/>
      <c r="V520" s="13" t="s">
        <v>306</v>
      </c>
      <c r="W520" s="81" t="s">
        <v>306</v>
      </c>
      <c r="X520" s="83"/>
    </row>
    <row r="521" spans="1:24" ht="15.75" customHeight="1">
      <c r="A521" s="99" t="s">
        <v>4465</v>
      </c>
      <c r="B521" s="100"/>
      <c r="C521" s="101"/>
      <c r="D521" s="38" t="s">
        <v>1228</v>
      </c>
      <c r="E521" s="39"/>
      <c r="F521" s="39"/>
      <c r="G521" s="39"/>
      <c r="H521" s="40"/>
      <c r="I521" s="77" t="s">
        <v>138</v>
      </c>
      <c r="J521" s="79"/>
      <c r="K521" s="42"/>
      <c r="L521" s="43"/>
      <c r="M521" s="42"/>
      <c r="N521" s="80"/>
      <c r="O521" s="43"/>
      <c r="P521" s="12" t="str">
        <f t="shared" si="14"/>
        <v>-</v>
      </c>
      <c r="Q521" s="81" t="s">
        <v>306</v>
      </c>
      <c r="R521" s="82"/>
      <c r="S521" s="83"/>
      <c r="T521" s="81" t="s">
        <v>306</v>
      </c>
      <c r="U521" s="83"/>
      <c r="V521" s="13" t="s">
        <v>306</v>
      </c>
      <c r="W521" s="81" t="s">
        <v>306</v>
      </c>
      <c r="X521" s="83"/>
    </row>
    <row r="522" spans="1:24" ht="15.75" customHeight="1">
      <c r="A522" s="99" t="s">
        <v>4466</v>
      </c>
      <c r="B522" s="100"/>
      <c r="C522" s="101"/>
      <c r="D522" s="38" t="s">
        <v>1225</v>
      </c>
      <c r="E522" s="39"/>
      <c r="F522" s="39"/>
      <c r="G522" s="39"/>
      <c r="H522" s="40"/>
      <c r="I522" s="77" t="s">
        <v>138</v>
      </c>
      <c r="J522" s="79"/>
      <c r="K522" s="42"/>
      <c r="L522" s="43"/>
      <c r="M522" s="42"/>
      <c r="N522" s="80"/>
      <c r="O522" s="43"/>
      <c r="P522" s="12" t="str">
        <f t="shared" si="14"/>
        <v>-</v>
      </c>
      <c r="Q522" s="81" t="s">
        <v>306</v>
      </c>
      <c r="R522" s="82"/>
      <c r="S522" s="83"/>
      <c r="T522" s="81" t="s">
        <v>306</v>
      </c>
      <c r="U522" s="83"/>
      <c r="V522" s="13" t="s">
        <v>306</v>
      </c>
      <c r="W522" s="81" t="s">
        <v>306</v>
      </c>
      <c r="X522" s="83"/>
    </row>
    <row r="523" spans="1:24" ht="15.75" customHeight="1">
      <c r="A523" s="99" t="s">
        <v>4467</v>
      </c>
      <c r="B523" s="100"/>
      <c r="C523" s="101"/>
      <c r="D523" s="38" t="s">
        <v>3081</v>
      </c>
      <c r="E523" s="39"/>
      <c r="F523" s="39"/>
      <c r="G523" s="39"/>
      <c r="H523" s="40"/>
      <c r="I523" s="77" t="s">
        <v>138</v>
      </c>
      <c r="J523" s="79"/>
      <c r="K523" s="42"/>
      <c r="L523" s="43"/>
      <c r="M523" s="42"/>
      <c r="N523" s="80"/>
      <c r="O523" s="43"/>
      <c r="P523" s="12" t="str">
        <f t="shared" si="14"/>
        <v>-</v>
      </c>
      <c r="Q523" s="81" t="s">
        <v>306</v>
      </c>
      <c r="R523" s="82"/>
      <c r="S523" s="83"/>
      <c r="T523" s="81" t="s">
        <v>306</v>
      </c>
      <c r="U523" s="83"/>
      <c r="V523" s="13" t="s">
        <v>306</v>
      </c>
      <c r="W523" s="81" t="s">
        <v>306</v>
      </c>
      <c r="X523" s="83"/>
    </row>
    <row r="524" spans="1:24" ht="15.75" customHeight="1">
      <c r="A524" s="99" t="s">
        <v>4468</v>
      </c>
      <c r="B524" s="100"/>
      <c r="C524" s="101"/>
      <c r="D524" s="38" t="s">
        <v>3084</v>
      </c>
      <c r="E524" s="39"/>
      <c r="F524" s="39"/>
      <c r="G524" s="39"/>
      <c r="H524" s="40"/>
      <c r="I524" s="77" t="s">
        <v>138</v>
      </c>
      <c r="J524" s="79"/>
      <c r="K524" s="42"/>
      <c r="L524" s="43"/>
      <c r="M524" s="42"/>
      <c r="N524" s="80"/>
      <c r="O524" s="43"/>
      <c r="P524" s="12" t="str">
        <f t="shared" si="14"/>
        <v>-</v>
      </c>
      <c r="Q524" s="81" t="s">
        <v>306</v>
      </c>
      <c r="R524" s="82"/>
      <c r="S524" s="83"/>
      <c r="T524" s="81" t="s">
        <v>306</v>
      </c>
      <c r="U524" s="83"/>
      <c r="V524" s="13" t="s">
        <v>306</v>
      </c>
      <c r="W524" s="81" t="s">
        <v>306</v>
      </c>
      <c r="X524" s="83"/>
    </row>
    <row r="525" spans="1:24" ht="15.75" customHeight="1">
      <c r="A525" s="99" t="s">
        <v>4469</v>
      </c>
      <c r="B525" s="100"/>
      <c r="C525" s="101"/>
      <c r="D525" s="38" t="s">
        <v>3087</v>
      </c>
      <c r="E525" s="39"/>
      <c r="F525" s="39"/>
      <c r="G525" s="39"/>
      <c r="H525" s="40"/>
      <c r="I525" s="77" t="s">
        <v>138</v>
      </c>
      <c r="J525" s="79"/>
      <c r="K525" s="42"/>
      <c r="L525" s="43"/>
      <c r="M525" s="42"/>
      <c r="N525" s="80"/>
      <c r="O525" s="43"/>
      <c r="P525" s="12" t="str">
        <f t="shared" si="14"/>
        <v>-</v>
      </c>
      <c r="Q525" s="81" t="s">
        <v>306</v>
      </c>
      <c r="R525" s="82"/>
      <c r="S525" s="83"/>
      <c r="T525" s="81" t="s">
        <v>306</v>
      </c>
      <c r="U525" s="83"/>
      <c r="V525" s="13" t="s">
        <v>306</v>
      </c>
      <c r="W525" s="81" t="s">
        <v>306</v>
      </c>
      <c r="X525" s="83"/>
    </row>
    <row r="526" spans="1:24" ht="15.75" customHeight="1">
      <c r="A526" s="96" t="s">
        <v>4470</v>
      </c>
      <c r="B526" s="97"/>
      <c r="C526" s="98"/>
      <c r="D526" s="38" t="s">
        <v>683</v>
      </c>
      <c r="E526" s="39"/>
      <c r="F526" s="39"/>
      <c r="G526" s="39"/>
      <c r="H526" s="40"/>
      <c r="I526" s="77" t="s">
        <v>138</v>
      </c>
      <c r="J526" s="79"/>
      <c r="K526" s="42"/>
      <c r="L526" s="43"/>
      <c r="M526" s="42"/>
      <c r="N526" s="80"/>
      <c r="O526" s="43"/>
      <c r="P526" s="12" t="str">
        <f t="shared" si="14"/>
        <v>-</v>
      </c>
      <c r="Q526" s="81" t="s">
        <v>306</v>
      </c>
      <c r="R526" s="82"/>
      <c r="S526" s="83"/>
      <c r="T526" s="81" t="s">
        <v>306</v>
      </c>
      <c r="U526" s="83"/>
      <c r="V526" s="13" t="s">
        <v>306</v>
      </c>
      <c r="W526" s="81" t="s">
        <v>306</v>
      </c>
      <c r="X526" s="83"/>
    </row>
    <row r="527" spans="1:24" ht="15.75" customHeight="1">
      <c r="A527" s="99" t="s">
        <v>4471</v>
      </c>
      <c r="B527" s="100"/>
      <c r="C527" s="101"/>
      <c r="D527" s="38" t="s">
        <v>1225</v>
      </c>
      <c r="E527" s="39"/>
      <c r="F527" s="39"/>
      <c r="G527" s="39"/>
      <c r="H527" s="40"/>
      <c r="I527" s="77" t="s">
        <v>138</v>
      </c>
      <c r="J527" s="79"/>
      <c r="K527" s="42"/>
      <c r="L527" s="43"/>
      <c r="M527" s="42"/>
      <c r="N527" s="80"/>
      <c r="O527" s="43"/>
      <c r="P527" s="12" t="str">
        <f t="shared" si="14"/>
        <v>-</v>
      </c>
      <c r="Q527" s="81" t="s">
        <v>306</v>
      </c>
      <c r="R527" s="82"/>
      <c r="S527" s="83"/>
      <c r="T527" s="81" t="s">
        <v>306</v>
      </c>
      <c r="U527" s="83"/>
      <c r="V527" s="13" t="s">
        <v>306</v>
      </c>
      <c r="W527" s="81" t="s">
        <v>306</v>
      </c>
      <c r="X527" s="83"/>
    </row>
    <row r="528" spans="1:24" ht="15.75" customHeight="1">
      <c r="A528" s="99" t="s">
        <v>4472</v>
      </c>
      <c r="B528" s="100"/>
      <c r="C528" s="101"/>
      <c r="D528" s="38" t="s">
        <v>1228</v>
      </c>
      <c r="E528" s="39"/>
      <c r="F528" s="39"/>
      <c r="G528" s="39"/>
      <c r="H528" s="40"/>
      <c r="I528" s="77" t="s">
        <v>138</v>
      </c>
      <c r="J528" s="79"/>
      <c r="K528" s="42"/>
      <c r="L528" s="43"/>
      <c r="M528" s="42"/>
      <c r="N528" s="80"/>
      <c r="O528" s="43"/>
      <c r="P528" s="12" t="str">
        <f t="shared" si="14"/>
        <v>-</v>
      </c>
      <c r="Q528" s="81" t="s">
        <v>306</v>
      </c>
      <c r="R528" s="82"/>
      <c r="S528" s="83"/>
      <c r="T528" s="81" t="s">
        <v>306</v>
      </c>
      <c r="U528" s="83"/>
      <c r="V528" s="13" t="s">
        <v>306</v>
      </c>
      <c r="W528" s="81" t="s">
        <v>306</v>
      </c>
      <c r="X528" s="83"/>
    </row>
    <row r="529" spans="1:24" ht="15.75" customHeight="1">
      <c r="A529" s="99" t="s">
        <v>4473</v>
      </c>
      <c r="B529" s="100"/>
      <c r="C529" s="101"/>
      <c r="D529" s="38" t="s">
        <v>1231</v>
      </c>
      <c r="E529" s="39"/>
      <c r="F529" s="39"/>
      <c r="G529" s="39"/>
      <c r="H529" s="40"/>
      <c r="I529" s="77" t="s">
        <v>138</v>
      </c>
      <c r="J529" s="79"/>
      <c r="K529" s="42"/>
      <c r="L529" s="43"/>
      <c r="M529" s="42"/>
      <c r="N529" s="80"/>
      <c r="O529" s="43"/>
      <c r="P529" s="12" t="str">
        <f t="shared" si="14"/>
        <v>-</v>
      </c>
      <c r="Q529" s="81" t="s">
        <v>306</v>
      </c>
      <c r="R529" s="82"/>
      <c r="S529" s="83"/>
      <c r="T529" s="81" t="s">
        <v>306</v>
      </c>
      <c r="U529" s="83"/>
      <c r="V529" s="13" t="s">
        <v>306</v>
      </c>
      <c r="W529" s="81" t="s">
        <v>306</v>
      </c>
      <c r="X529" s="83"/>
    </row>
    <row r="530" spans="1:24" ht="15.75" customHeight="1">
      <c r="A530" s="99" t="s">
        <v>4474</v>
      </c>
      <c r="B530" s="100"/>
      <c r="C530" s="101"/>
      <c r="D530" s="38" t="s">
        <v>1234</v>
      </c>
      <c r="E530" s="39"/>
      <c r="F530" s="39"/>
      <c r="G530" s="39"/>
      <c r="H530" s="40"/>
      <c r="I530" s="77" t="s">
        <v>138</v>
      </c>
      <c r="J530" s="79"/>
      <c r="K530" s="42"/>
      <c r="L530" s="43"/>
      <c r="M530" s="42"/>
      <c r="N530" s="80"/>
      <c r="O530" s="43"/>
      <c r="P530" s="12" t="str">
        <f t="shared" si="14"/>
        <v>-</v>
      </c>
      <c r="Q530" s="81" t="s">
        <v>306</v>
      </c>
      <c r="R530" s="82"/>
      <c r="S530" s="83"/>
      <c r="T530" s="81" t="s">
        <v>306</v>
      </c>
      <c r="U530" s="83"/>
      <c r="V530" s="13" t="s">
        <v>306</v>
      </c>
      <c r="W530" s="81" t="s">
        <v>306</v>
      </c>
      <c r="X530" s="83"/>
    </row>
    <row r="531" spans="1:24" ht="15.75" customHeight="1">
      <c r="A531" s="99" t="s">
        <v>4475</v>
      </c>
      <c r="B531" s="100"/>
      <c r="C531" s="101"/>
      <c r="D531" s="38" t="s">
        <v>1237</v>
      </c>
      <c r="E531" s="39"/>
      <c r="F531" s="39"/>
      <c r="G531" s="39"/>
      <c r="H531" s="40"/>
      <c r="I531" s="77" t="s">
        <v>138</v>
      </c>
      <c r="J531" s="79"/>
      <c r="K531" s="42"/>
      <c r="L531" s="43"/>
      <c r="M531" s="42"/>
      <c r="N531" s="80"/>
      <c r="O531" s="43"/>
      <c r="P531" s="12" t="str">
        <f t="shared" si="14"/>
        <v>-</v>
      </c>
      <c r="Q531" s="81" t="s">
        <v>306</v>
      </c>
      <c r="R531" s="82"/>
      <c r="S531" s="83"/>
      <c r="T531" s="81" t="s">
        <v>306</v>
      </c>
      <c r="U531" s="83"/>
      <c r="V531" s="13" t="s">
        <v>306</v>
      </c>
      <c r="W531" s="81" t="s">
        <v>306</v>
      </c>
      <c r="X531" s="83"/>
    </row>
    <row r="532" spans="1:24" ht="15.75" customHeight="1">
      <c r="A532" s="99" t="s">
        <v>4476</v>
      </c>
      <c r="B532" s="100"/>
      <c r="C532" s="101"/>
      <c r="D532" s="38" t="s">
        <v>1225</v>
      </c>
      <c r="E532" s="39"/>
      <c r="F532" s="39"/>
      <c r="G532" s="39"/>
      <c r="H532" s="40"/>
      <c r="I532" s="77" t="s">
        <v>138</v>
      </c>
      <c r="J532" s="79"/>
      <c r="K532" s="42"/>
      <c r="L532" s="43"/>
      <c r="M532" s="42"/>
      <c r="N532" s="80"/>
      <c r="O532" s="43"/>
      <c r="P532" s="12" t="str">
        <f t="shared" si="14"/>
        <v>-</v>
      </c>
      <c r="Q532" s="81" t="s">
        <v>306</v>
      </c>
      <c r="R532" s="82"/>
      <c r="S532" s="83"/>
      <c r="T532" s="81" t="s">
        <v>306</v>
      </c>
      <c r="U532" s="83"/>
      <c r="V532" s="13" t="s">
        <v>306</v>
      </c>
      <c r="W532" s="81" t="s">
        <v>306</v>
      </c>
      <c r="X532" s="83"/>
    </row>
    <row r="533" spans="1:24" ht="15.75" customHeight="1">
      <c r="A533" s="99" t="s">
        <v>4477</v>
      </c>
      <c r="B533" s="100"/>
      <c r="C533" s="101"/>
      <c r="D533" s="38" t="s">
        <v>1439</v>
      </c>
      <c r="E533" s="39"/>
      <c r="F533" s="39"/>
      <c r="G533" s="39"/>
      <c r="H533" s="40"/>
      <c r="I533" s="77" t="s">
        <v>138</v>
      </c>
      <c r="J533" s="79"/>
      <c r="K533" s="42"/>
      <c r="L533" s="43"/>
      <c r="M533" s="42"/>
      <c r="N533" s="80"/>
      <c r="O533" s="43"/>
      <c r="P533" s="12" t="str">
        <f t="shared" si="14"/>
        <v>-</v>
      </c>
      <c r="Q533" s="81" t="s">
        <v>306</v>
      </c>
      <c r="R533" s="82"/>
      <c r="S533" s="83"/>
      <c r="T533" s="81" t="s">
        <v>306</v>
      </c>
      <c r="U533" s="83"/>
      <c r="V533" s="13" t="s">
        <v>306</v>
      </c>
      <c r="W533" s="81" t="s">
        <v>306</v>
      </c>
      <c r="X533" s="83"/>
    </row>
    <row r="534" spans="1:24" ht="15.75" customHeight="1">
      <c r="A534" s="99" t="s">
        <v>4478</v>
      </c>
      <c r="B534" s="100"/>
      <c r="C534" s="101"/>
      <c r="D534" s="38" t="s">
        <v>1445</v>
      </c>
      <c r="E534" s="39"/>
      <c r="F534" s="39"/>
      <c r="G534" s="39"/>
      <c r="H534" s="40"/>
      <c r="I534" s="77" t="s">
        <v>138</v>
      </c>
      <c r="J534" s="79"/>
      <c r="K534" s="42"/>
      <c r="L534" s="43"/>
      <c r="M534" s="42"/>
      <c r="N534" s="80"/>
      <c r="O534" s="43"/>
      <c r="P534" s="12" t="str">
        <f t="shared" si="14"/>
        <v>-</v>
      </c>
      <c r="Q534" s="81" t="s">
        <v>306</v>
      </c>
      <c r="R534" s="82"/>
      <c r="S534" s="83"/>
      <c r="T534" s="81" t="s">
        <v>306</v>
      </c>
      <c r="U534" s="83"/>
      <c r="V534" s="13" t="s">
        <v>306</v>
      </c>
      <c r="W534" s="81" t="s">
        <v>306</v>
      </c>
      <c r="X534" s="83"/>
    </row>
    <row r="535" spans="1:24" ht="15.75" customHeight="1">
      <c r="A535" s="99" t="s">
        <v>4479</v>
      </c>
      <c r="B535" s="100"/>
      <c r="C535" s="101"/>
      <c r="D535" s="38" t="s">
        <v>1853</v>
      </c>
      <c r="E535" s="39"/>
      <c r="F535" s="39"/>
      <c r="G535" s="39"/>
      <c r="H535" s="40"/>
      <c r="I535" s="77" t="s">
        <v>138</v>
      </c>
      <c r="J535" s="79"/>
      <c r="K535" s="42"/>
      <c r="L535" s="43"/>
      <c r="M535" s="42"/>
      <c r="N535" s="80"/>
      <c r="O535" s="43"/>
      <c r="P535" s="12" t="str">
        <f t="shared" si="14"/>
        <v>-</v>
      </c>
      <c r="Q535" s="81" t="s">
        <v>306</v>
      </c>
      <c r="R535" s="82"/>
      <c r="S535" s="83"/>
      <c r="T535" s="81" t="s">
        <v>306</v>
      </c>
      <c r="U535" s="83"/>
      <c r="V535" s="13" t="s">
        <v>306</v>
      </c>
      <c r="W535" s="81" t="s">
        <v>306</v>
      </c>
      <c r="X535" s="83"/>
    </row>
    <row r="536" spans="1:24" ht="31.65" customHeight="1">
      <c r="A536" s="84" t="s">
        <v>4480</v>
      </c>
      <c r="B536" s="85"/>
      <c r="C536" s="86"/>
      <c r="D536" s="38" t="s">
        <v>4481</v>
      </c>
      <c r="E536" s="39"/>
      <c r="F536" s="39"/>
      <c r="G536" s="39"/>
      <c r="H536" s="40"/>
      <c r="I536" s="77" t="s">
        <v>65</v>
      </c>
      <c r="J536" s="79"/>
      <c r="K536" s="42"/>
      <c r="L536" s="43"/>
      <c r="M536" s="42"/>
      <c r="N536" s="80"/>
      <c r="O536" s="43"/>
      <c r="P536" s="12" t="str">
        <f>IF(COUNT(K536,M536)=2,ROUND(K536*M536,0),"-
-")</f>
        <v>-
-</v>
      </c>
      <c r="Q536" s="81" t="s">
        <v>163</v>
      </c>
      <c r="R536" s="82"/>
      <c r="S536" s="83"/>
      <c r="T536" s="81" t="s">
        <v>163</v>
      </c>
      <c r="U536" s="83"/>
      <c r="V536" s="13" t="s">
        <v>163</v>
      </c>
      <c r="W536" s="81" t="s">
        <v>163</v>
      </c>
      <c r="X536" s="83"/>
    </row>
    <row r="537" spans="1:24" ht="31.65" customHeight="1">
      <c r="A537" s="84" t="s">
        <v>4482</v>
      </c>
      <c r="B537" s="85"/>
      <c r="C537" s="86"/>
      <c r="D537" s="38" t="s">
        <v>4483</v>
      </c>
      <c r="E537" s="39"/>
      <c r="F537" s="39"/>
      <c r="G537" s="39"/>
      <c r="H537" s="40"/>
      <c r="I537" s="77" t="s">
        <v>65</v>
      </c>
      <c r="J537" s="79"/>
      <c r="K537" s="42"/>
      <c r="L537" s="43"/>
      <c r="M537" s="42"/>
      <c r="N537" s="80"/>
      <c r="O537" s="43"/>
      <c r="P537" s="12" t="str">
        <f>IF(COUNT(K537,M537)=2,ROUND(K537*M537,0),"-
-")</f>
        <v>-
-</v>
      </c>
      <c r="Q537" s="81" t="s">
        <v>163</v>
      </c>
      <c r="R537" s="82"/>
      <c r="S537" s="83"/>
      <c r="T537" s="81" t="s">
        <v>163</v>
      </c>
      <c r="U537" s="83"/>
      <c r="V537" s="13" t="s">
        <v>163</v>
      </c>
      <c r="W537" s="81" t="s">
        <v>163</v>
      </c>
      <c r="X537" s="83"/>
    </row>
    <row r="538" spans="1:24" ht="15.75" customHeight="1">
      <c r="A538" s="96" t="s">
        <v>4484</v>
      </c>
      <c r="B538" s="97"/>
      <c r="C538" s="98"/>
      <c r="D538" s="38" t="s">
        <v>3345</v>
      </c>
      <c r="E538" s="39"/>
      <c r="F538" s="39"/>
      <c r="G538" s="39"/>
      <c r="H538" s="40"/>
      <c r="I538" s="77" t="s">
        <v>65</v>
      </c>
      <c r="J538" s="79"/>
      <c r="K538" s="42"/>
      <c r="L538" s="43"/>
      <c r="M538" s="42"/>
      <c r="N538" s="80"/>
      <c r="O538" s="43"/>
      <c r="P538" s="12" t="str">
        <f>IF(COUNT(K538,M538)=2,ROUND(K538*M538,0),"-")</f>
        <v>-</v>
      </c>
      <c r="Q538" s="81" t="s">
        <v>306</v>
      </c>
      <c r="R538" s="82"/>
      <c r="S538" s="83"/>
      <c r="T538" s="81" t="s">
        <v>306</v>
      </c>
      <c r="U538" s="83"/>
      <c r="V538" s="13" t="s">
        <v>306</v>
      </c>
      <c r="W538" s="81" t="s">
        <v>306</v>
      </c>
      <c r="X538" s="83"/>
    </row>
    <row r="539" spans="1:24" ht="31.65" customHeight="1">
      <c r="A539" s="99" t="s">
        <v>4485</v>
      </c>
      <c r="B539" s="100"/>
      <c r="C539" s="101"/>
      <c r="D539" s="38" t="s">
        <v>4486</v>
      </c>
      <c r="E539" s="39"/>
      <c r="F539" s="39"/>
      <c r="G539" s="39"/>
      <c r="H539" s="40"/>
      <c r="I539" s="77" t="s">
        <v>65</v>
      </c>
      <c r="J539" s="79"/>
      <c r="K539" s="42"/>
      <c r="L539" s="43"/>
      <c r="M539" s="42"/>
      <c r="N539" s="80"/>
      <c r="O539" s="43"/>
      <c r="P539" s="12" t="str">
        <f>IF(COUNT(K539,M539)=2,ROUND(K539*M539,0),"-
-")</f>
        <v>-
-</v>
      </c>
      <c r="Q539" s="81" t="s">
        <v>163</v>
      </c>
      <c r="R539" s="82"/>
      <c r="S539" s="83"/>
      <c r="T539" s="81" t="s">
        <v>163</v>
      </c>
      <c r="U539" s="83"/>
      <c r="V539" s="13" t="s">
        <v>163</v>
      </c>
      <c r="W539" s="81" t="s">
        <v>163</v>
      </c>
      <c r="X539" s="83"/>
    </row>
    <row r="540" spans="1:24" ht="31.65" customHeight="1">
      <c r="A540" s="99" t="s">
        <v>4487</v>
      </c>
      <c r="B540" s="100"/>
      <c r="C540" s="101"/>
      <c r="D540" s="38" t="s">
        <v>4488</v>
      </c>
      <c r="E540" s="39"/>
      <c r="F540" s="39"/>
      <c r="G540" s="39"/>
      <c r="H540" s="40"/>
      <c r="I540" s="77" t="s">
        <v>65</v>
      </c>
      <c r="J540" s="79"/>
      <c r="K540" s="42"/>
      <c r="L540" s="43"/>
      <c r="M540" s="42"/>
      <c r="N540" s="80"/>
      <c r="O540" s="43"/>
      <c r="P540" s="12" t="str">
        <f>IF(COUNT(K540,M540)=2,ROUND(K540*M540,0),"-
-")</f>
        <v>-
-</v>
      </c>
      <c r="Q540" s="81" t="s">
        <v>163</v>
      </c>
      <c r="R540" s="82"/>
      <c r="S540" s="83"/>
      <c r="T540" s="81" t="s">
        <v>163</v>
      </c>
      <c r="U540" s="83"/>
      <c r="V540" s="13" t="s">
        <v>163</v>
      </c>
      <c r="W540" s="81" t="s">
        <v>163</v>
      </c>
      <c r="X540" s="83"/>
    </row>
    <row r="541" spans="1:24" ht="15.75" customHeight="1">
      <c r="A541" s="99" t="s">
        <v>4489</v>
      </c>
      <c r="B541" s="100"/>
      <c r="C541" s="101"/>
      <c r="D541" s="38" t="s">
        <v>2710</v>
      </c>
      <c r="E541" s="39"/>
      <c r="F541" s="39"/>
      <c r="G541" s="39"/>
      <c r="H541" s="40"/>
      <c r="I541" s="77" t="s">
        <v>65</v>
      </c>
      <c r="J541" s="79"/>
      <c r="K541" s="42"/>
      <c r="L541" s="43"/>
      <c r="M541" s="42"/>
      <c r="N541" s="80"/>
      <c r="O541" s="43"/>
      <c r="P541" s="12" t="str">
        <f>IF(COUNT(K541,M541)=2,ROUND(K541*M541,0),"-")</f>
        <v>-</v>
      </c>
      <c r="Q541" s="81" t="s">
        <v>306</v>
      </c>
      <c r="R541" s="82"/>
      <c r="S541" s="83"/>
      <c r="T541" s="81" t="s">
        <v>306</v>
      </c>
      <c r="U541" s="83"/>
      <c r="V541" s="13" t="s">
        <v>306</v>
      </c>
      <c r="W541" s="81" t="s">
        <v>306</v>
      </c>
      <c r="X541" s="83"/>
    </row>
    <row r="542" spans="1:24" ht="31.65" customHeight="1">
      <c r="A542" s="99" t="s">
        <v>4490</v>
      </c>
      <c r="B542" s="100"/>
      <c r="C542" s="101"/>
      <c r="D542" s="38" t="s">
        <v>4491</v>
      </c>
      <c r="E542" s="39"/>
      <c r="F542" s="39"/>
      <c r="G542" s="39"/>
      <c r="H542" s="40"/>
      <c r="I542" s="77" t="s">
        <v>65</v>
      </c>
      <c r="J542" s="79"/>
      <c r="K542" s="42"/>
      <c r="L542" s="43"/>
      <c r="M542" s="42"/>
      <c r="N542" s="80"/>
      <c r="O542" s="43"/>
      <c r="P542" s="12" t="str">
        <f>IF(COUNT(K542,M542)=2,ROUND(K542*M542,0),"-
-")</f>
        <v>-
-</v>
      </c>
      <c r="Q542" s="81" t="s">
        <v>163</v>
      </c>
      <c r="R542" s="82"/>
      <c r="S542" s="83"/>
      <c r="T542" s="81" t="s">
        <v>163</v>
      </c>
      <c r="U542" s="83"/>
      <c r="V542" s="13" t="s">
        <v>163</v>
      </c>
      <c r="W542" s="81" t="s">
        <v>163</v>
      </c>
      <c r="X542" s="83"/>
    </row>
    <row r="543" spans="1:24" ht="31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9.6" customHeight="1">
      <c r="A544" s="2"/>
      <c r="B544" s="2"/>
      <c r="C544" s="95" t="s">
        <v>42</v>
      </c>
      <c r="D544" s="95"/>
      <c r="E544" s="2"/>
      <c r="F544" s="2"/>
      <c r="G544" s="14" t="s">
        <v>43</v>
      </c>
      <c r="H544" s="2"/>
      <c r="I544" s="2"/>
      <c r="J544" s="14" t="s">
        <v>44</v>
      </c>
      <c r="K544" s="2"/>
      <c r="L544" s="95" t="s">
        <v>43</v>
      </c>
      <c r="M544" s="95"/>
      <c r="N544" s="95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35.700000000000003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8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1" customHeight="1">
      <c r="A547" s="93" t="s">
        <v>0</v>
      </c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</row>
    <row r="548" spans="1:24" ht="3.4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1" customHeight="1">
      <c r="A549" s="93" t="s">
        <v>4033</v>
      </c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</row>
    <row r="550" spans="1:24" ht="4.2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8.85" customHeight="1">
      <c r="A551" s="2"/>
      <c r="B551" s="94" t="s">
        <v>4034</v>
      </c>
      <c r="C551" s="94"/>
      <c r="D551" s="94"/>
      <c r="E551" s="9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5.4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4.3499999999999996" customHeight="1">
      <c r="A553" s="2"/>
      <c r="B553" s="94" t="s">
        <v>4035</v>
      </c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0.9" customHeight="1">
      <c r="A554" s="2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2"/>
      <c r="O554" s="2"/>
      <c r="P554" s="2"/>
      <c r="Q554" s="2"/>
      <c r="R554" s="94" t="s">
        <v>4036</v>
      </c>
      <c r="S554" s="2"/>
      <c r="T554" s="2"/>
      <c r="U554" s="2"/>
      <c r="V554" s="2"/>
      <c r="W554" s="2"/>
      <c r="X554" s="2"/>
    </row>
    <row r="555" spans="1:24" ht="3.6" customHeight="1">
      <c r="A555" s="2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2"/>
      <c r="O555" s="2"/>
      <c r="P555" s="2"/>
      <c r="Q555" s="2"/>
      <c r="R555" s="94"/>
      <c r="S555" s="2"/>
      <c r="T555" s="2"/>
      <c r="U555" s="95" t="s">
        <v>4492</v>
      </c>
      <c r="V555" s="95"/>
      <c r="W555" s="95"/>
      <c r="X555" s="2"/>
    </row>
    <row r="556" spans="1:24" ht="4.3499999999999996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94"/>
      <c r="S556" s="2"/>
      <c r="T556" s="2"/>
      <c r="U556" s="95"/>
      <c r="V556" s="95"/>
      <c r="W556" s="95"/>
      <c r="X556" s="2"/>
    </row>
    <row r="557" spans="1:24" ht="1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95"/>
      <c r="V557" s="95"/>
      <c r="W557" s="95"/>
      <c r="X557" s="2"/>
    </row>
    <row r="558" spans="1:24" ht="2.1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4" customHeight="1">
      <c r="A559" s="77" t="s">
        <v>4038</v>
      </c>
      <c r="B559" s="78"/>
      <c r="C559" s="79"/>
      <c r="D559" s="77" t="s">
        <v>4039</v>
      </c>
      <c r="E559" s="78"/>
      <c r="F559" s="78"/>
      <c r="G559" s="78"/>
      <c r="H559" s="79"/>
      <c r="I559" s="77" t="s">
        <v>49</v>
      </c>
      <c r="J559" s="79"/>
      <c r="K559" s="77" t="s">
        <v>4040</v>
      </c>
      <c r="L559" s="79"/>
      <c r="M559" s="77" t="s">
        <v>51</v>
      </c>
      <c r="N559" s="78"/>
      <c r="O559" s="79"/>
      <c r="P559" s="11" t="s">
        <v>52</v>
      </c>
      <c r="Q559" s="77" t="s">
        <v>4041</v>
      </c>
      <c r="R559" s="78"/>
      <c r="S559" s="79"/>
      <c r="T559" s="77" t="s">
        <v>4042</v>
      </c>
      <c r="U559" s="79"/>
      <c r="V559" s="11" t="s">
        <v>4043</v>
      </c>
      <c r="W559" s="77" t="s">
        <v>4044</v>
      </c>
      <c r="X559" s="79"/>
    </row>
    <row r="560" spans="1:24" ht="15.75" customHeight="1">
      <c r="A560" s="99" t="s">
        <v>4493</v>
      </c>
      <c r="B560" s="100"/>
      <c r="C560" s="101"/>
      <c r="D560" s="38" t="s">
        <v>2766</v>
      </c>
      <c r="E560" s="39"/>
      <c r="F560" s="39"/>
      <c r="G560" s="39"/>
      <c r="H560" s="40"/>
      <c r="I560" s="77" t="s">
        <v>65</v>
      </c>
      <c r="J560" s="79"/>
      <c r="K560" s="42"/>
      <c r="L560" s="43"/>
      <c r="M560" s="42"/>
      <c r="N560" s="80"/>
      <c r="O560" s="43"/>
      <c r="P560" s="12" t="str">
        <f>IF(COUNT(K560,M560)=2,ROUND(K560*M560,0),"-")</f>
        <v>-</v>
      </c>
      <c r="Q560" s="81" t="s">
        <v>306</v>
      </c>
      <c r="R560" s="82"/>
      <c r="S560" s="83"/>
      <c r="T560" s="81" t="s">
        <v>306</v>
      </c>
      <c r="U560" s="83"/>
      <c r="V560" s="13" t="s">
        <v>306</v>
      </c>
      <c r="W560" s="81" t="s">
        <v>306</v>
      </c>
      <c r="X560" s="83"/>
    </row>
    <row r="561" spans="1:24" ht="15.75" customHeight="1">
      <c r="A561" s="96" t="s">
        <v>4494</v>
      </c>
      <c r="B561" s="97"/>
      <c r="C561" s="98"/>
      <c r="D561" s="38" t="s">
        <v>686</v>
      </c>
      <c r="E561" s="39"/>
      <c r="F561" s="39"/>
      <c r="G561" s="39"/>
      <c r="H561" s="40"/>
      <c r="I561" s="77" t="s">
        <v>65</v>
      </c>
      <c r="J561" s="79"/>
      <c r="K561" s="42"/>
      <c r="L561" s="43"/>
      <c r="M561" s="42"/>
      <c r="N561" s="80"/>
      <c r="O561" s="43"/>
      <c r="P561" s="12" t="str">
        <f>IF(COUNT(K561,M561)=2,ROUND(K561*M561,0),"-")</f>
        <v>-</v>
      </c>
      <c r="Q561" s="81" t="s">
        <v>306</v>
      </c>
      <c r="R561" s="82"/>
      <c r="S561" s="83"/>
      <c r="T561" s="81" t="s">
        <v>306</v>
      </c>
      <c r="U561" s="83"/>
      <c r="V561" s="13" t="s">
        <v>306</v>
      </c>
      <c r="W561" s="81" t="s">
        <v>306</v>
      </c>
      <c r="X561" s="83"/>
    </row>
    <row r="562" spans="1:24" ht="31.65" customHeight="1">
      <c r="A562" s="99" t="s">
        <v>4495</v>
      </c>
      <c r="B562" s="100"/>
      <c r="C562" s="101"/>
      <c r="D562" s="38" t="s">
        <v>4496</v>
      </c>
      <c r="E562" s="39"/>
      <c r="F562" s="39"/>
      <c r="G562" s="39"/>
      <c r="H562" s="40"/>
      <c r="I562" s="77" t="s">
        <v>65</v>
      </c>
      <c r="J562" s="79"/>
      <c r="K562" s="42"/>
      <c r="L562" s="43"/>
      <c r="M562" s="42"/>
      <c r="N562" s="80"/>
      <c r="O562" s="43"/>
      <c r="P562" s="12" t="str">
        <f>IF(COUNT(K562,M562)=2,ROUND(K562*M562,0),"-
-")</f>
        <v>-
-</v>
      </c>
      <c r="Q562" s="81" t="s">
        <v>163</v>
      </c>
      <c r="R562" s="82"/>
      <c r="S562" s="83"/>
      <c r="T562" s="81" t="s">
        <v>163</v>
      </c>
      <c r="U562" s="83"/>
      <c r="V562" s="13" t="s">
        <v>163</v>
      </c>
      <c r="W562" s="81" t="s">
        <v>163</v>
      </c>
      <c r="X562" s="83"/>
    </row>
    <row r="563" spans="1:24" ht="15.75" customHeight="1">
      <c r="A563" s="99" t="s">
        <v>4497</v>
      </c>
      <c r="B563" s="100"/>
      <c r="C563" s="101"/>
      <c r="D563" s="38" t="s">
        <v>1856</v>
      </c>
      <c r="E563" s="39"/>
      <c r="F563" s="39"/>
      <c r="G563" s="39"/>
      <c r="H563" s="40"/>
      <c r="I563" s="77" t="s">
        <v>65</v>
      </c>
      <c r="J563" s="79"/>
      <c r="K563" s="42"/>
      <c r="L563" s="43"/>
      <c r="M563" s="42"/>
      <c r="N563" s="80"/>
      <c r="O563" s="43"/>
      <c r="P563" s="12" t="str">
        <f>IF(COUNT(K563,M563)=2,ROUND(K563*M563,0),"-")</f>
        <v>-</v>
      </c>
      <c r="Q563" s="81" t="s">
        <v>306</v>
      </c>
      <c r="R563" s="82"/>
      <c r="S563" s="83"/>
      <c r="T563" s="81" t="s">
        <v>306</v>
      </c>
      <c r="U563" s="83"/>
      <c r="V563" s="13" t="s">
        <v>306</v>
      </c>
      <c r="W563" s="81" t="s">
        <v>306</v>
      </c>
      <c r="X563" s="83"/>
    </row>
    <row r="564" spans="1:24" ht="15.75" customHeight="1">
      <c r="A564" s="96" t="s">
        <v>4498</v>
      </c>
      <c r="B564" s="97"/>
      <c r="C564" s="98"/>
      <c r="D564" s="38" t="s">
        <v>3357</v>
      </c>
      <c r="E564" s="39"/>
      <c r="F564" s="39"/>
      <c r="G564" s="39"/>
      <c r="H564" s="40"/>
      <c r="I564" s="77" t="s">
        <v>609</v>
      </c>
      <c r="J564" s="79"/>
      <c r="K564" s="42"/>
      <c r="L564" s="43"/>
      <c r="M564" s="42"/>
      <c r="N564" s="80"/>
      <c r="O564" s="43"/>
      <c r="P564" s="12" t="str">
        <f>IF(COUNT(K564,M564)=2,ROUND(K564*M564,0),"-")</f>
        <v>-</v>
      </c>
      <c r="Q564" s="81" t="s">
        <v>306</v>
      </c>
      <c r="R564" s="82"/>
      <c r="S564" s="83"/>
      <c r="T564" s="81" t="s">
        <v>306</v>
      </c>
      <c r="U564" s="83"/>
      <c r="V564" s="13" t="s">
        <v>306</v>
      </c>
      <c r="W564" s="81" t="s">
        <v>306</v>
      </c>
      <c r="X564" s="83"/>
    </row>
    <row r="565" spans="1:24" ht="15.75" customHeight="1">
      <c r="A565" s="96" t="s">
        <v>4499</v>
      </c>
      <c r="B565" s="97"/>
      <c r="C565" s="98"/>
      <c r="D565" s="38" t="s">
        <v>3354</v>
      </c>
      <c r="E565" s="39"/>
      <c r="F565" s="39"/>
      <c r="G565" s="39"/>
      <c r="H565" s="40"/>
      <c r="I565" s="77" t="s">
        <v>609</v>
      </c>
      <c r="J565" s="79"/>
      <c r="K565" s="42"/>
      <c r="L565" s="43"/>
      <c r="M565" s="42"/>
      <c r="N565" s="80"/>
      <c r="O565" s="43"/>
      <c r="P565" s="12" t="str">
        <f>IF(COUNT(K565,M565)=2,ROUND(K565*M565,0),"-")</f>
        <v>-</v>
      </c>
      <c r="Q565" s="81" t="s">
        <v>306</v>
      </c>
      <c r="R565" s="82"/>
      <c r="S565" s="83"/>
      <c r="T565" s="81" t="s">
        <v>306</v>
      </c>
      <c r="U565" s="83"/>
      <c r="V565" s="13" t="s">
        <v>306</v>
      </c>
      <c r="W565" s="81" t="s">
        <v>306</v>
      </c>
      <c r="X565" s="83"/>
    </row>
    <row r="566" spans="1:24" ht="31.65" customHeight="1">
      <c r="A566" s="96" t="s">
        <v>4500</v>
      </c>
      <c r="B566" s="97"/>
      <c r="C566" s="98"/>
      <c r="D566" s="38" t="s">
        <v>4501</v>
      </c>
      <c r="E566" s="39"/>
      <c r="F566" s="39"/>
      <c r="G566" s="39"/>
      <c r="H566" s="40"/>
      <c r="I566" s="77" t="s">
        <v>1502</v>
      </c>
      <c r="J566" s="79"/>
      <c r="K566" s="42"/>
      <c r="L566" s="43"/>
      <c r="M566" s="42"/>
      <c r="N566" s="80"/>
      <c r="O566" s="43"/>
      <c r="P566" s="12" t="str">
        <f>IF(COUNT(K566,M566)=2,ROUND(K566*M566,0),"-
-")</f>
        <v>-
-</v>
      </c>
      <c r="Q566" s="81" t="s">
        <v>163</v>
      </c>
      <c r="R566" s="82"/>
      <c r="S566" s="83"/>
      <c r="T566" s="81" t="s">
        <v>163</v>
      </c>
      <c r="U566" s="83"/>
      <c r="V566" s="13" t="s">
        <v>163</v>
      </c>
      <c r="W566" s="81" t="s">
        <v>163</v>
      </c>
      <c r="X566" s="83"/>
    </row>
    <row r="567" spans="1:24" ht="31.65" customHeight="1">
      <c r="A567" s="96" t="s">
        <v>4502</v>
      </c>
      <c r="B567" s="97"/>
      <c r="C567" s="98"/>
      <c r="D567" s="38" t="s">
        <v>4503</v>
      </c>
      <c r="E567" s="39"/>
      <c r="F567" s="39"/>
      <c r="G567" s="39"/>
      <c r="H567" s="40"/>
      <c r="I567" s="77" t="s">
        <v>1502</v>
      </c>
      <c r="J567" s="79"/>
      <c r="K567" s="42"/>
      <c r="L567" s="43"/>
      <c r="M567" s="42"/>
      <c r="N567" s="80"/>
      <c r="O567" s="43"/>
      <c r="P567" s="12" t="str">
        <f>IF(COUNT(K567,M567)=2,ROUND(K567*M567,0),"-
-")</f>
        <v>-
-</v>
      </c>
      <c r="Q567" s="81" t="s">
        <v>163</v>
      </c>
      <c r="R567" s="82"/>
      <c r="S567" s="83"/>
      <c r="T567" s="81" t="s">
        <v>163</v>
      </c>
      <c r="U567" s="83"/>
      <c r="V567" s="13" t="s">
        <v>163</v>
      </c>
      <c r="W567" s="81" t="s">
        <v>163</v>
      </c>
      <c r="X567" s="83"/>
    </row>
    <row r="568" spans="1:24" ht="31.65" customHeight="1">
      <c r="A568" s="96" t="s">
        <v>4504</v>
      </c>
      <c r="B568" s="97"/>
      <c r="C568" s="98"/>
      <c r="D568" s="38" t="s">
        <v>4505</v>
      </c>
      <c r="E568" s="39"/>
      <c r="F568" s="39"/>
      <c r="G568" s="39"/>
      <c r="H568" s="40"/>
      <c r="I568" s="77" t="s">
        <v>1502</v>
      </c>
      <c r="J568" s="79"/>
      <c r="K568" s="42"/>
      <c r="L568" s="43"/>
      <c r="M568" s="42"/>
      <c r="N568" s="80"/>
      <c r="O568" s="43"/>
      <c r="P568" s="12" t="str">
        <f>IF(COUNT(K568,M568)=2,ROUND(K568*M568,0),"-
-")</f>
        <v>-
-</v>
      </c>
      <c r="Q568" s="81" t="s">
        <v>163</v>
      </c>
      <c r="R568" s="82"/>
      <c r="S568" s="83"/>
      <c r="T568" s="81" t="s">
        <v>163</v>
      </c>
      <c r="U568" s="83"/>
      <c r="V568" s="13" t="s">
        <v>163</v>
      </c>
      <c r="W568" s="81" t="s">
        <v>163</v>
      </c>
      <c r="X568" s="83"/>
    </row>
    <row r="569" spans="1:24" ht="15.75" customHeight="1">
      <c r="A569" s="96" t="s">
        <v>4506</v>
      </c>
      <c r="B569" s="97"/>
      <c r="C569" s="98"/>
      <c r="D569" s="38" t="s">
        <v>2658</v>
      </c>
      <c r="E569" s="39"/>
      <c r="F569" s="39"/>
      <c r="G569" s="39"/>
      <c r="H569" s="40"/>
      <c r="I569" s="77" t="s">
        <v>122</v>
      </c>
      <c r="J569" s="79"/>
      <c r="K569" s="42"/>
      <c r="L569" s="43"/>
      <c r="M569" s="42"/>
      <c r="N569" s="80"/>
      <c r="O569" s="43"/>
      <c r="P569" s="12" t="str">
        <f t="shared" ref="P569:P579" si="15">IF(COUNT(K569,M569)=2,ROUND(K569*M569,0),"-")</f>
        <v>-</v>
      </c>
      <c r="Q569" s="81" t="s">
        <v>306</v>
      </c>
      <c r="R569" s="82"/>
      <c r="S569" s="83"/>
      <c r="T569" s="81" t="s">
        <v>306</v>
      </c>
      <c r="U569" s="83"/>
      <c r="V569" s="13" t="s">
        <v>306</v>
      </c>
      <c r="W569" s="81" t="s">
        <v>306</v>
      </c>
      <c r="X569" s="83"/>
    </row>
    <row r="570" spans="1:24" ht="15.75" customHeight="1">
      <c r="A570" s="96" t="s">
        <v>4507</v>
      </c>
      <c r="B570" s="97"/>
      <c r="C570" s="98"/>
      <c r="D570" s="38" t="s">
        <v>2642</v>
      </c>
      <c r="E570" s="39"/>
      <c r="F570" s="39"/>
      <c r="G570" s="39"/>
      <c r="H570" s="40"/>
      <c r="I570" s="77" t="s">
        <v>122</v>
      </c>
      <c r="J570" s="79"/>
      <c r="K570" s="42"/>
      <c r="L570" s="43"/>
      <c r="M570" s="42"/>
      <c r="N570" s="80"/>
      <c r="O570" s="43"/>
      <c r="P570" s="12" t="str">
        <f t="shared" si="15"/>
        <v>-</v>
      </c>
      <c r="Q570" s="81" t="s">
        <v>306</v>
      </c>
      <c r="R570" s="82"/>
      <c r="S570" s="83"/>
      <c r="T570" s="81" t="s">
        <v>306</v>
      </c>
      <c r="U570" s="83"/>
      <c r="V570" s="13" t="s">
        <v>306</v>
      </c>
      <c r="W570" s="81" t="s">
        <v>306</v>
      </c>
      <c r="X570" s="83"/>
    </row>
    <row r="571" spans="1:24" ht="15.75" customHeight="1">
      <c r="A571" s="96" t="s">
        <v>4508</v>
      </c>
      <c r="B571" s="97"/>
      <c r="C571" s="98"/>
      <c r="D571" s="38" t="s">
        <v>2645</v>
      </c>
      <c r="E571" s="39"/>
      <c r="F571" s="39"/>
      <c r="G571" s="39"/>
      <c r="H571" s="40"/>
      <c r="I571" s="77" t="s">
        <v>122</v>
      </c>
      <c r="J571" s="79"/>
      <c r="K571" s="42"/>
      <c r="L571" s="43"/>
      <c r="M571" s="42"/>
      <c r="N571" s="80"/>
      <c r="O571" s="43"/>
      <c r="P571" s="12" t="str">
        <f t="shared" si="15"/>
        <v>-</v>
      </c>
      <c r="Q571" s="81" t="s">
        <v>306</v>
      </c>
      <c r="R571" s="82"/>
      <c r="S571" s="83"/>
      <c r="T571" s="81" t="s">
        <v>306</v>
      </c>
      <c r="U571" s="83"/>
      <c r="V571" s="13" t="s">
        <v>306</v>
      </c>
      <c r="W571" s="81" t="s">
        <v>306</v>
      </c>
      <c r="X571" s="83"/>
    </row>
    <row r="572" spans="1:24" ht="15.75" customHeight="1">
      <c r="A572" s="96" t="s">
        <v>4509</v>
      </c>
      <c r="B572" s="97"/>
      <c r="C572" s="98"/>
      <c r="D572" s="38" t="s">
        <v>2648</v>
      </c>
      <c r="E572" s="39"/>
      <c r="F572" s="39"/>
      <c r="G572" s="39"/>
      <c r="H572" s="40"/>
      <c r="I572" s="77" t="s">
        <v>122</v>
      </c>
      <c r="J572" s="79"/>
      <c r="K572" s="42"/>
      <c r="L572" s="43"/>
      <c r="M572" s="42"/>
      <c r="N572" s="80"/>
      <c r="O572" s="43"/>
      <c r="P572" s="12" t="str">
        <f t="shared" si="15"/>
        <v>-</v>
      </c>
      <c r="Q572" s="81" t="s">
        <v>306</v>
      </c>
      <c r="R572" s="82"/>
      <c r="S572" s="83"/>
      <c r="T572" s="81" t="s">
        <v>306</v>
      </c>
      <c r="U572" s="83"/>
      <c r="V572" s="13" t="s">
        <v>306</v>
      </c>
      <c r="W572" s="81" t="s">
        <v>306</v>
      </c>
      <c r="X572" s="83"/>
    </row>
    <row r="573" spans="1:24" ht="15.75" customHeight="1">
      <c r="A573" s="96" t="s">
        <v>4510</v>
      </c>
      <c r="B573" s="97"/>
      <c r="C573" s="98"/>
      <c r="D573" s="38" t="s">
        <v>2653</v>
      </c>
      <c r="E573" s="39"/>
      <c r="F573" s="39"/>
      <c r="G573" s="39"/>
      <c r="H573" s="40"/>
      <c r="I573" s="77" t="s">
        <v>122</v>
      </c>
      <c r="J573" s="79"/>
      <c r="K573" s="42"/>
      <c r="L573" s="43"/>
      <c r="M573" s="42"/>
      <c r="N573" s="80"/>
      <c r="O573" s="43"/>
      <c r="P573" s="12" t="str">
        <f t="shared" si="15"/>
        <v>-</v>
      </c>
      <c r="Q573" s="81" t="s">
        <v>306</v>
      </c>
      <c r="R573" s="82"/>
      <c r="S573" s="83"/>
      <c r="T573" s="81" t="s">
        <v>306</v>
      </c>
      <c r="U573" s="83"/>
      <c r="V573" s="13" t="s">
        <v>306</v>
      </c>
      <c r="W573" s="81" t="s">
        <v>306</v>
      </c>
      <c r="X573" s="83"/>
    </row>
    <row r="574" spans="1:24" ht="15.75" customHeight="1">
      <c r="A574" s="96" t="s">
        <v>4511</v>
      </c>
      <c r="B574" s="97"/>
      <c r="C574" s="98"/>
      <c r="D574" s="38" t="s">
        <v>3348</v>
      </c>
      <c r="E574" s="39"/>
      <c r="F574" s="39"/>
      <c r="G574" s="39"/>
      <c r="H574" s="40"/>
      <c r="I574" s="77" t="s">
        <v>142</v>
      </c>
      <c r="J574" s="79"/>
      <c r="K574" s="42"/>
      <c r="L574" s="43"/>
      <c r="M574" s="42"/>
      <c r="N574" s="80"/>
      <c r="O574" s="43"/>
      <c r="P574" s="12" t="str">
        <f t="shared" si="15"/>
        <v>-</v>
      </c>
      <c r="Q574" s="81" t="s">
        <v>306</v>
      </c>
      <c r="R574" s="82"/>
      <c r="S574" s="83"/>
      <c r="T574" s="81" t="s">
        <v>306</v>
      </c>
      <c r="U574" s="83"/>
      <c r="V574" s="13" t="s">
        <v>306</v>
      </c>
      <c r="W574" s="81" t="s">
        <v>306</v>
      </c>
      <c r="X574" s="83"/>
    </row>
    <row r="575" spans="1:24" ht="15.75" customHeight="1">
      <c r="A575" s="90" t="s">
        <v>4512</v>
      </c>
      <c r="B575" s="91"/>
      <c r="C575" s="92"/>
      <c r="D575" s="38" t="s">
        <v>1787</v>
      </c>
      <c r="E575" s="39"/>
      <c r="F575" s="39"/>
      <c r="G575" s="39"/>
      <c r="H575" s="40"/>
      <c r="I575" s="77" t="s">
        <v>609</v>
      </c>
      <c r="J575" s="79"/>
      <c r="K575" s="42"/>
      <c r="L575" s="43"/>
      <c r="M575" s="42"/>
      <c r="N575" s="80"/>
      <c r="O575" s="43"/>
      <c r="P575" s="12" t="str">
        <f t="shared" si="15"/>
        <v>-</v>
      </c>
      <c r="Q575" s="81" t="s">
        <v>306</v>
      </c>
      <c r="R575" s="82"/>
      <c r="S575" s="83"/>
      <c r="T575" s="81" t="s">
        <v>306</v>
      </c>
      <c r="U575" s="83"/>
      <c r="V575" s="13" t="s">
        <v>306</v>
      </c>
      <c r="W575" s="81" t="s">
        <v>306</v>
      </c>
      <c r="X575" s="83"/>
    </row>
    <row r="576" spans="1:24" ht="15.75" customHeight="1">
      <c r="A576" s="87" t="s">
        <v>4513</v>
      </c>
      <c r="B576" s="88"/>
      <c r="C576" s="89"/>
      <c r="D576" s="38" t="s">
        <v>1776</v>
      </c>
      <c r="E576" s="39"/>
      <c r="F576" s="39"/>
      <c r="G576" s="39"/>
      <c r="H576" s="40"/>
      <c r="I576" s="77" t="s">
        <v>609</v>
      </c>
      <c r="J576" s="79"/>
      <c r="K576" s="42"/>
      <c r="L576" s="43"/>
      <c r="M576" s="42"/>
      <c r="N576" s="80"/>
      <c r="O576" s="43"/>
      <c r="P576" s="12" t="str">
        <f t="shared" si="15"/>
        <v>-</v>
      </c>
      <c r="Q576" s="81" t="s">
        <v>306</v>
      </c>
      <c r="R576" s="82"/>
      <c r="S576" s="83"/>
      <c r="T576" s="81" t="s">
        <v>306</v>
      </c>
      <c r="U576" s="83"/>
      <c r="V576" s="13" t="s">
        <v>306</v>
      </c>
      <c r="W576" s="81" t="s">
        <v>306</v>
      </c>
      <c r="X576" s="83"/>
    </row>
    <row r="577" spans="1:24" ht="15.75" customHeight="1">
      <c r="A577" s="87" t="s">
        <v>4514</v>
      </c>
      <c r="B577" s="88"/>
      <c r="C577" s="89"/>
      <c r="D577" s="38" t="s">
        <v>1772</v>
      </c>
      <c r="E577" s="39"/>
      <c r="F577" s="39"/>
      <c r="G577" s="39"/>
      <c r="H577" s="40"/>
      <c r="I577" s="77" t="s">
        <v>609</v>
      </c>
      <c r="J577" s="79"/>
      <c r="K577" s="42"/>
      <c r="L577" s="43"/>
      <c r="M577" s="42"/>
      <c r="N577" s="80"/>
      <c r="O577" s="43"/>
      <c r="P577" s="12" t="str">
        <f t="shared" si="15"/>
        <v>-</v>
      </c>
      <c r="Q577" s="81" t="s">
        <v>306</v>
      </c>
      <c r="R577" s="82"/>
      <c r="S577" s="83"/>
      <c r="T577" s="81" t="s">
        <v>306</v>
      </c>
      <c r="U577" s="83"/>
      <c r="V577" s="13" t="s">
        <v>306</v>
      </c>
      <c r="W577" s="81" t="s">
        <v>306</v>
      </c>
      <c r="X577" s="83"/>
    </row>
    <row r="578" spans="1:24" ht="15.75" customHeight="1">
      <c r="A578" s="87" t="s">
        <v>4515</v>
      </c>
      <c r="B578" s="88"/>
      <c r="C578" s="89"/>
      <c r="D578" s="38" t="s">
        <v>1784</v>
      </c>
      <c r="E578" s="39"/>
      <c r="F578" s="39"/>
      <c r="G578" s="39"/>
      <c r="H578" s="40"/>
      <c r="I578" s="77" t="s">
        <v>609</v>
      </c>
      <c r="J578" s="79"/>
      <c r="K578" s="42"/>
      <c r="L578" s="43"/>
      <c r="M578" s="42"/>
      <c r="N578" s="80"/>
      <c r="O578" s="43"/>
      <c r="P578" s="12" t="str">
        <f t="shared" si="15"/>
        <v>-</v>
      </c>
      <c r="Q578" s="81" t="s">
        <v>306</v>
      </c>
      <c r="R578" s="82"/>
      <c r="S578" s="83"/>
      <c r="T578" s="81" t="s">
        <v>306</v>
      </c>
      <c r="U578" s="83"/>
      <c r="V578" s="13" t="s">
        <v>306</v>
      </c>
      <c r="W578" s="81" t="s">
        <v>306</v>
      </c>
      <c r="X578" s="83"/>
    </row>
    <row r="579" spans="1:24" ht="15.75" customHeight="1">
      <c r="A579" s="87" t="s">
        <v>4516</v>
      </c>
      <c r="B579" s="88"/>
      <c r="C579" s="89"/>
      <c r="D579" s="38" t="s">
        <v>1790</v>
      </c>
      <c r="E579" s="39"/>
      <c r="F579" s="39"/>
      <c r="G579" s="39"/>
      <c r="H579" s="40"/>
      <c r="I579" s="77" t="s">
        <v>609</v>
      </c>
      <c r="J579" s="79"/>
      <c r="K579" s="42"/>
      <c r="L579" s="43"/>
      <c r="M579" s="42"/>
      <c r="N579" s="80"/>
      <c r="O579" s="43"/>
      <c r="P579" s="12" t="str">
        <f t="shared" si="15"/>
        <v>-</v>
      </c>
      <c r="Q579" s="81" t="s">
        <v>306</v>
      </c>
      <c r="R579" s="82"/>
      <c r="S579" s="83"/>
      <c r="T579" s="81" t="s">
        <v>306</v>
      </c>
      <c r="U579" s="83"/>
      <c r="V579" s="13" t="s">
        <v>306</v>
      </c>
      <c r="W579" s="81" t="s">
        <v>306</v>
      </c>
      <c r="X579" s="83"/>
    </row>
    <row r="580" spans="1:24" ht="31.65" customHeight="1">
      <c r="A580" s="96" t="s">
        <v>4517</v>
      </c>
      <c r="B580" s="97"/>
      <c r="C580" s="98"/>
      <c r="D580" s="38" t="s">
        <v>4518</v>
      </c>
      <c r="E580" s="39"/>
      <c r="F580" s="39"/>
      <c r="G580" s="39"/>
      <c r="H580" s="40"/>
      <c r="I580" s="77" t="s">
        <v>1502</v>
      </c>
      <c r="J580" s="79"/>
      <c r="K580" s="42"/>
      <c r="L580" s="43"/>
      <c r="M580" s="42"/>
      <c r="N580" s="80"/>
      <c r="O580" s="43"/>
      <c r="P580" s="12" t="str">
        <f>IF(COUNT(K580,M580)=2,ROUND(K580*M580,0),"-
-")</f>
        <v>-
-</v>
      </c>
      <c r="Q580" s="81" t="s">
        <v>163</v>
      </c>
      <c r="R580" s="82"/>
      <c r="S580" s="83"/>
      <c r="T580" s="81" t="s">
        <v>163</v>
      </c>
      <c r="U580" s="83"/>
      <c r="V580" s="13" t="s">
        <v>163</v>
      </c>
      <c r="W580" s="81" t="s">
        <v>163</v>
      </c>
      <c r="X580" s="83"/>
    </row>
    <row r="581" spans="1:24" ht="15.75" customHeight="1">
      <c r="A581" s="96" t="s">
        <v>4519</v>
      </c>
      <c r="B581" s="97"/>
      <c r="C581" s="98"/>
      <c r="D581" s="38" t="s">
        <v>2634</v>
      </c>
      <c r="E581" s="39"/>
      <c r="F581" s="39"/>
      <c r="G581" s="39"/>
      <c r="H581" s="40"/>
      <c r="I581" s="77" t="s">
        <v>122</v>
      </c>
      <c r="J581" s="79"/>
      <c r="K581" s="42"/>
      <c r="L581" s="43"/>
      <c r="M581" s="42"/>
      <c r="N581" s="80"/>
      <c r="O581" s="43"/>
      <c r="P581" s="12" t="str">
        <f t="shared" ref="P581:P594" si="16">IF(COUNT(K581,M581)=2,ROUND(K581*M581,0),"-")</f>
        <v>-</v>
      </c>
      <c r="Q581" s="81" t="s">
        <v>306</v>
      </c>
      <c r="R581" s="82"/>
      <c r="S581" s="83"/>
      <c r="T581" s="81" t="s">
        <v>306</v>
      </c>
      <c r="U581" s="83"/>
      <c r="V581" s="13" t="s">
        <v>306</v>
      </c>
      <c r="W581" s="81" t="s">
        <v>306</v>
      </c>
      <c r="X581" s="83"/>
    </row>
    <row r="582" spans="1:24" ht="15.75" customHeight="1">
      <c r="A582" s="87" t="s">
        <v>4520</v>
      </c>
      <c r="B582" s="88"/>
      <c r="C582" s="89"/>
      <c r="D582" s="38" t="s">
        <v>2637</v>
      </c>
      <c r="E582" s="39"/>
      <c r="F582" s="39"/>
      <c r="G582" s="39"/>
      <c r="H582" s="40"/>
      <c r="I582" s="77" t="s">
        <v>122</v>
      </c>
      <c r="J582" s="79"/>
      <c r="K582" s="42"/>
      <c r="L582" s="43"/>
      <c r="M582" s="42"/>
      <c r="N582" s="80"/>
      <c r="O582" s="43"/>
      <c r="P582" s="12" t="str">
        <f t="shared" si="16"/>
        <v>-</v>
      </c>
      <c r="Q582" s="81" t="s">
        <v>306</v>
      </c>
      <c r="R582" s="82"/>
      <c r="S582" s="83"/>
      <c r="T582" s="81" t="s">
        <v>306</v>
      </c>
      <c r="U582" s="83"/>
      <c r="V582" s="13" t="s">
        <v>306</v>
      </c>
      <c r="W582" s="81" t="s">
        <v>306</v>
      </c>
      <c r="X582" s="83"/>
    </row>
    <row r="583" spans="1:24" ht="15.75" customHeight="1">
      <c r="A583" s="38" t="s">
        <v>3240</v>
      </c>
      <c r="B583" s="39"/>
      <c r="C583" s="40"/>
      <c r="D583" s="38" t="s">
        <v>3239</v>
      </c>
      <c r="E583" s="39"/>
      <c r="F583" s="39"/>
      <c r="G583" s="39"/>
      <c r="H583" s="40"/>
      <c r="I583" s="77" t="s">
        <v>122</v>
      </c>
      <c r="J583" s="79"/>
      <c r="K583" s="42"/>
      <c r="L583" s="43"/>
      <c r="M583" s="42"/>
      <c r="N583" s="80"/>
      <c r="O583" s="43"/>
      <c r="P583" s="12" t="str">
        <f t="shared" si="16"/>
        <v>-</v>
      </c>
      <c r="Q583" s="81" t="s">
        <v>306</v>
      </c>
      <c r="R583" s="82"/>
      <c r="S583" s="83"/>
      <c r="T583" s="81" t="s">
        <v>306</v>
      </c>
      <c r="U583" s="83"/>
      <c r="V583" s="13" t="s">
        <v>306</v>
      </c>
      <c r="W583" s="81" t="s">
        <v>306</v>
      </c>
      <c r="X583" s="83"/>
    </row>
    <row r="584" spans="1:24" ht="15.75" customHeight="1">
      <c r="A584" s="38" t="s">
        <v>3243</v>
      </c>
      <c r="B584" s="39"/>
      <c r="C584" s="40"/>
      <c r="D584" s="38" t="s">
        <v>3242</v>
      </c>
      <c r="E584" s="39"/>
      <c r="F584" s="39"/>
      <c r="G584" s="39"/>
      <c r="H584" s="40"/>
      <c r="I584" s="77" t="s">
        <v>122</v>
      </c>
      <c r="J584" s="79"/>
      <c r="K584" s="42"/>
      <c r="L584" s="43"/>
      <c r="M584" s="42"/>
      <c r="N584" s="80"/>
      <c r="O584" s="43"/>
      <c r="P584" s="12" t="str">
        <f t="shared" si="16"/>
        <v>-</v>
      </c>
      <c r="Q584" s="81" t="s">
        <v>306</v>
      </c>
      <c r="R584" s="82"/>
      <c r="S584" s="83"/>
      <c r="T584" s="81" t="s">
        <v>306</v>
      </c>
      <c r="U584" s="83"/>
      <c r="V584" s="13" t="s">
        <v>306</v>
      </c>
      <c r="W584" s="81" t="s">
        <v>306</v>
      </c>
      <c r="X584" s="83"/>
    </row>
    <row r="585" spans="1:24" ht="15.75" customHeight="1">
      <c r="A585" s="84" t="s">
        <v>4521</v>
      </c>
      <c r="B585" s="85"/>
      <c r="C585" s="86"/>
      <c r="D585" s="38" t="s">
        <v>2612</v>
      </c>
      <c r="E585" s="39"/>
      <c r="F585" s="39"/>
      <c r="G585" s="39"/>
      <c r="H585" s="40"/>
      <c r="I585" s="77" t="s">
        <v>122</v>
      </c>
      <c r="J585" s="79"/>
      <c r="K585" s="42"/>
      <c r="L585" s="43"/>
      <c r="M585" s="42"/>
      <c r="N585" s="80"/>
      <c r="O585" s="43"/>
      <c r="P585" s="12" t="str">
        <f t="shared" si="16"/>
        <v>-</v>
      </c>
      <c r="Q585" s="81" t="s">
        <v>306</v>
      </c>
      <c r="R585" s="82"/>
      <c r="S585" s="83"/>
      <c r="T585" s="81" t="s">
        <v>306</v>
      </c>
      <c r="U585" s="83"/>
      <c r="V585" s="13" t="s">
        <v>306</v>
      </c>
      <c r="W585" s="81" t="s">
        <v>306</v>
      </c>
      <c r="X585" s="83"/>
    </row>
    <row r="586" spans="1:24" ht="15.75" customHeight="1">
      <c r="A586" s="90" t="s">
        <v>4522</v>
      </c>
      <c r="B586" s="91"/>
      <c r="C586" s="92"/>
      <c r="D586" s="38" t="s">
        <v>3248</v>
      </c>
      <c r="E586" s="39"/>
      <c r="F586" s="39"/>
      <c r="G586" s="39"/>
      <c r="H586" s="40"/>
      <c r="I586" s="77" t="s">
        <v>122</v>
      </c>
      <c r="J586" s="79"/>
      <c r="K586" s="42"/>
      <c r="L586" s="43"/>
      <c r="M586" s="42"/>
      <c r="N586" s="80"/>
      <c r="O586" s="43"/>
      <c r="P586" s="12" t="str">
        <f t="shared" si="16"/>
        <v>-</v>
      </c>
      <c r="Q586" s="81" t="s">
        <v>306</v>
      </c>
      <c r="R586" s="82"/>
      <c r="S586" s="83"/>
      <c r="T586" s="81" t="s">
        <v>306</v>
      </c>
      <c r="U586" s="83"/>
      <c r="V586" s="13" t="s">
        <v>306</v>
      </c>
      <c r="W586" s="81" t="s">
        <v>306</v>
      </c>
      <c r="X586" s="83"/>
    </row>
    <row r="587" spans="1:24" ht="15.75" customHeight="1">
      <c r="A587" s="90" t="s">
        <v>4523</v>
      </c>
      <c r="B587" s="91"/>
      <c r="C587" s="92"/>
      <c r="D587" s="38" t="s">
        <v>3251</v>
      </c>
      <c r="E587" s="39"/>
      <c r="F587" s="39"/>
      <c r="G587" s="39"/>
      <c r="H587" s="40"/>
      <c r="I587" s="77" t="s">
        <v>122</v>
      </c>
      <c r="J587" s="79"/>
      <c r="K587" s="42"/>
      <c r="L587" s="43"/>
      <c r="M587" s="42"/>
      <c r="N587" s="80"/>
      <c r="O587" s="43"/>
      <c r="P587" s="12" t="str">
        <f t="shared" si="16"/>
        <v>-</v>
      </c>
      <c r="Q587" s="81" t="s">
        <v>306</v>
      </c>
      <c r="R587" s="82"/>
      <c r="S587" s="83"/>
      <c r="T587" s="81" t="s">
        <v>306</v>
      </c>
      <c r="U587" s="83"/>
      <c r="V587" s="13" t="s">
        <v>306</v>
      </c>
      <c r="W587" s="81" t="s">
        <v>306</v>
      </c>
      <c r="X587" s="83"/>
    </row>
    <row r="588" spans="1:24" ht="15.75" customHeight="1">
      <c r="A588" s="90" t="s">
        <v>4524</v>
      </c>
      <c r="B588" s="91"/>
      <c r="C588" s="92"/>
      <c r="D588" s="38" t="s">
        <v>3254</v>
      </c>
      <c r="E588" s="39"/>
      <c r="F588" s="39"/>
      <c r="G588" s="39"/>
      <c r="H588" s="40"/>
      <c r="I588" s="77" t="s">
        <v>122</v>
      </c>
      <c r="J588" s="79"/>
      <c r="K588" s="42"/>
      <c r="L588" s="43"/>
      <c r="M588" s="42"/>
      <c r="N588" s="80"/>
      <c r="O588" s="43"/>
      <c r="P588" s="12" t="str">
        <f t="shared" si="16"/>
        <v>-</v>
      </c>
      <c r="Q588" s="81" t="s">
        <v>306</v>
      </c>
      <c r="R588" s="82"/>
      <c r="S588" s="83"/>
      <c r="T588" s="81" t="s">
        <v>306</v>
      </c>
      <c r="U588" s="83"/>
      <c r="V588" s="13" t="s">
        <v>306</v>
      </c>
      <c r="W588" s="81" t="s">
        <v>306</v>
      </c>
      <c r="X588" s="83"/>
    </row>
    <row r="589" spans="1:24" ht="15.75" customHeight="1">
      <c r="A589" s="90" t="s">
        <v>4525</v>
      </c>
      <c r="B589" s="91"/>
      <c r="C589" s="92"/>
      <c r="D589" s="38" t="s">
        <v>3245</v>
      </c>
      <c r="E589" s="39"/>
      <c r="F589" s="39"/>
      <c r="G589" s="39"/>
      <c r="H589" s="40"/>
      <c r="I589" s="77" t="s">
        <v>122</v>
      </c>
      <c r="J589" s="79"/>
      <c r="K589" s="42"/>
      <c r="L589" s="43"/>
      <c r="M589" s="42"/>
      <c r="N589" s="80"/>
      <c r="O589" s="43"/>
      <c r="P589" s="12" t="str">
        <f t="shared" si="16"/>
        <v>-</v>
      </c>
      <c r="Q589" s="81" t="s">
        <v>306</v>
      </c>
      <c r="R589" s="82"/>
      <c r="S589" s="83"/>
      <c r="T589" s="81" t="s">
        <v>306</v>
      </c>
      <c r="U589" s="83"/>
      <c r="V589" s="13" t="s">
        <v>306</v>
      </c>
      <c r="W589" s="81" t="s">
        <v>306</v>
      </c>
      <c r="X589" s="83"/>
    </row>
    <row r="590" spans="1:24" ht="15.75" customHeight="1">
      <c r="A590" s="84" t="s">
        <v>4526</v>
      </c>
      <c r="B590" s="85"/>
      <c r="C590" s="86"/>
      <c r="D590" s="38" t="s">
        <v>3125</v>
      </c>
      <c r="E590" s="39"/>
      <c r="F590" s="39"/>
      <c r="G590" s="39"/>
      <c r="H590" s="40"/>
      <c r="I590" s="77" t="s">
        <v>122</v>
      </c>
      <c r="J590" s="79"/>
      <c r="K590" s="42"/>
      <c r="L590" s="43"/>
      <c r="M590" s="42"/>
      <c r="N590" s="80"/>
      <c r="O590" s="43"/>
      <c r="P590" s="12" t="str">
        <f t="shared" si="16"/>
        <v>-</v>
      </c>
      <c r="Q590" s="81" t="s">
        <v>306</v>
      </c>
      <c r="R590" s="82"/>
      <c r="S590" s="83"/>
      <c r="T590" s="81" t="s">
        <v>306</v>
      </c>
      <c r="U590" s="83"/>
      <c r="V590" s="13" t="s">
        <v>306</v>
      </c>
      <c r="W590" s="81" t="s">
        <v>306</v>
      </c>
      <c r="X590" s="83"/>
    </row>
    <row r="591" spans="1:24" ht="15.75" customHeight="1">
      <c r="A591" s="84" t="s">
        <v>4527</v>
      </c>
      <c r="B591" s="85"/>
      <c r="C591" s="86"/>
      <c r="D591" s="38" t="s">
        <v>3128</v>
      </c>
      <c r="E591" s="39"/>
      <c r="F591" s="39"/>
      <c r="G591" s="39"/>
      <c r="H591" s="40"/>
      <c r="I591" s="77" t="s">
        <v>122</v>
      </c>
      <c r="J591" s="79"/>
      <c r="K591" s="42"/>
      <c r="L591" s="43"/>
      <c r="M591" s="42"/>
      <c r="N591" s="80"/>
      <c r="O591" s="43"/>
      <c r="P591" s="12" t="str">
        <f t="shared" si="16"/>
        <v>-</v>
      </c>
      <c r="Q591" s="81" t="s">
        <v>306</v>
      </c>
      <c r="R591" s="82"/>
      <c r="S591" s="83"/>
      <c r="T591" s="81" t="s">
        <v>306</v>
      </c>
      <c r="U591" s="83"/>
      <c r="V591" s="13" t="s">
        <v>306</v>
      </c>
      <c r="W591" s="81" t="s">
        <v>306</v>
      </c>
      <c r="X591" s="83"/>
    </row>
    <row r="592" spans="1:24" ht="15.75" customHeight="1">
      <c r="A592" s="90" t="s">
        <v>4528</v>
      </c>
      <c r="B592" s="91"/>
      <c r="C592" s="92"/>
      <c r="D592" s="38" t="s">
        <v>3122</v>
      </c>
      <c r="E592" s="39"/>
      <c r="F592" s="39"/>
      <c r="G592" s="39"/>
      <c r="H592" s="40"/>
      <c r="I592" s="77" t="s">
        <v>122</v>
      </c>
      <c r="J592" s="79"/>
      <c r="K592" s="42"/>
      <c r="L592" s="43"/>
      <c r="M592" s="42"/>
      <c r="N592" s="80"/>
      <c r="O592" s="43"/>
      <c r="P592" s="12" t="str">
        <f t="shared" si="16"/>
        <v>-</v>
      </c>
      <c r="Q592" s="81" t="s">
        <v>306</v>
      </c>
      <c r="R592" s="82"/>
      <c r="S592" s="83"/>
      <c r="T592" s="81" t="s">
        <v>306</v>
      </c>
      <c r="U592" s="83"/>
      <c r="V592" s="13" t="s">
        <v>306</v>
      </c>
      <c r="W592" s="81" t="s">
        <v>306</v>
      </c>
      <c r="X592" s="83"/>
    </row>
    <row r="593" spans="1:24" ht="15.75" customHeight="1">
      <c r="A593" s="38" t="s">
        <v>4529</v>
      </c>
      <c r="B593" s="39"/>
      <c r="C593" s="40"/>
      <c r="D593" s="38" t="s">
        <v>2585</v>
      </c>
      <c r="E593" s="39"/>
      <c r="F593" s="39"/>
      <c r="G593" s="39"/>
      <c r="H593" s="40"/>
      <c r="I593" s="77" t="s">
        <v>122</v>
      </c>
      <c r="J593" s="79"/>
      <c r="K593" s="42"/>
      <c r="L593" s="43"/>
      <c r="M593" s="42"/>
      <c r="N593" s="80"/>
      <c r="O593" s="43"/>
      <c r="P593" s="12" t="str">
        <f t="shared" si="16"/>
        <v>-</v>
      </c>
      <c r="Q593" s="81" t="s">
        <v>306</v>
      </c>
      <c r="R593" s="82"/>
      <c r="S593" s="83"/>
      <c r="T593" s="81" t="s">
        <v>306</v>
      </c>
      <c r="U593" s="83"/>
      <c r="V593" s="13" t="s">
        <v>306</v>
      </c>
      <c r="W593" s="81" t="s">
        <v>306</v>
      </c>
      <c r="X593" s="83"/>
    </row>
    <row r="594" spans="1:24" ht="15.9" customHeight="1">
      <c r="A594" s="38" t="s">
        <v>4530</v>
      </c>
      <c r="B594" s="39"/>
      <c r="C594" s="40"/>
      <c r="D594" s="38" t="s">
        <v>4531</v>
      </c>
      <c r="E594" s="39"/>
      <c r="F594" s="39"/>
      <c r="G594" s="39"/>
      <c r="H594" s="40"/>
      <c r="I594" s="77" t="s">
        <v>122</v>
      </c>
      <c r="J594" s="79"/>
      <c r="K594" s="42"/>
      <c r="L594" s="43"/>
      <c r="M594" s="42"/>
      <c r="N594" s="80"/>
      <c r="O594" s="43"/>
      <c r="P594" s="12" t="str">
        <f t="shared" si="16"/>
        <v>-</v>
      </c>
      <c r="Q594" s="81" t="s">
        <v>306</v>
      </c>
      <c r="R594" s="82"/>
      <c r="S594" s="83"/>
      <c r="T594" s="81" t="s">
        <v>306</v>
      </c>
      <c r="U594" s="83"/>
      <c r="V594" s="13" t="s">
        <v>306</v>
      </c>
      <c r="W594" s="81" t="s">
        <v>306</v>
      </c>
      <c r="X594" s="83"/>
    </row>
    <row r="595" spans="1:24" ht="31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9.6" customHeight="1">
      <c r="A596" s="2"/>
      <c r="B596" s="2"/>
      <c r="C596" s="95" t="s">
        <v>42</v>
      </c>
      <c r="D596" s="95"/>
      <c r="E596" s="2"/>
      <c r="F596" s="2"/>
      <c r="G596" s="14" t="s">
        <v>43</v>
      </c>
      <c r="H596" s="2"/>
      <c r="I596" s="2"/>
      <c r="J596" s="14" t="s">
        <v>44</v>
      </c>
      <c r="K596" s="2"/>
      <c r="L596" s="95" t="s">
        <v>43</v>
      </c>
      <c r="M596" s="95"/>
      <c r="N596" s="95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35.700000000000003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8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1" customHeight="1">
      <c r="A599" s="93" t="s">
        <v>0</v>
      </c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</row>
    <row r="600" spans="1:24" ht="3.4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1" customHeight="1">
      <c r="A601" s="93" t="s">
        <v>4033</v>
      </c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</row>
    <row r="602" spans="1:24" ht="4.2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8.85" customHeight="1">
      <c r="A603" s="2"/>
      <c r="B603" s="94" t="s">
        <v>4034</v>
      </c>
      <c r="C603" s="94"/>
      <c r="D603" s="94"/>
      <c r="E603" s="9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5.4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4.3499999999999996" customHeight="1">
      <c r="A605" s="2"/>
      <c r="B605" s="94" t="s">
        <v>4035</v>
      </c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0.9" customHeight="1">
      <c r="A606" s="2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2"/>
      <c r="O606" s="2"/>
      <c r="P606" s="2"/>
      <c r="Q606" s="2"/>
      <c r="R606" s="94" t="s">
        <v>4036</v>
      </c>
      <c r="S606" s="2"/>
      <c r="T606" s="2"/>
      <c r="U606" s="2"/>
      <c r="V606" s="2"/>
      <c r="W606" s="2"/>
      <c r="X606" s="2"/>
    </row>
    <row r="607" spans="1:24" ht="3.6" customHeight="1">
      <c r="A607" s="2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2"/>
      <c r="O607" s="2"/>
      <c r="P607" s="2"/>
      <c r="Q607" s="2"/>
      <c r="R607" s="94"/>
      <c r="S607" s="2"/>
      <c r="T607" s="2"/>
      <c r="U607" s="95" t="s">
        <v>4532</v>
      </c>
      <c r="V607" s="95"/>
      <c r="W607" s="95"/>
      <c r="X607" s="2"/>
    </row>
    <row r="608" spans="1:24" ht="4.3499999999999996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94"/>
      <c r="S608" s="2"/>
      <c r="T608" s="2"/>
      <c r="U608" s="95"/>
      <c r="V608" s="95"/>
      <c r="W608" s="95"/>
      <c r="X608" s="2"/>
    </row>
    <row r="609" spans="1:24" ht="1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95"/>
      <c r="V609" s="95"/>
      <c r="W609" s="95"/>
      <c r="X609" s="2"/>
    </row>
    <row r="610" spans="1:24" ht="2.1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4" customHeight="1">
      <c r="A611" s="77" t="s">
        <v>4038</v>
      </c>
      <c r="B611" s="78"/>
      <c r="C611" s="79"/>
      <c r="D611" s="77" t="s">
        <v>4039</v>
      </c>
      <c r="E611" s="78"/>
      <c r="F611" s="78"/>
      <c r="G611" s="78"/>
      <c r="H611" s="79"/>
      <c r="I611" s="77" t="s">
        <v>49</v>
      </c>
      <c r="J611" s="79"/>
      <c r="K611" s="77" t="s">
        <v>4040</v>
      </c>
      <c r="L611" s="79"/>
      <c r="M611" s="77" t="s">
        <v>51</v>
      </c>
      <c r="N611" s="78"/>
      <c r="O611" s="79"/>
      <c r="P611" s="11" t="s">
        <v>52</v>
      </c>
      <c r="Q611" s="77" t="s">
        <v>4041</v>
      </c>
      <c r="R611" s="78"/>
      <c r="S611" s="79"/>
      <c r="T611" s="77" t="s">
        <v>4042</v>
      </c>
      <c r="U611" s="79"/>
      <c r="V611" s="11" t="s">
        <v>4043</v>
      </c>
      <c r="W611" s="77" t="s">
        <v>4044</v>
      </c>
      <c r="X611" s="79"/>
    </row>
    <row r="612" spans="1:24" ht="15.75" customHeight="1">
      <c r="A612" s="84" t="s">
        <v>4533</v>
      </c>
      <c r="B612" s="85"/>
      <c r="C612" s="86"/>
      <c r="D612" s="38" t="s">
        <v>2599</v>
      </c>
      <c r="E612" s="39"/>
      <c r="F612" s="39"/>
      <c r="G612" s="39"/>
      <c r="H612" s="40"/>
      <c r="I612" s="77" t="s">
        <v>122</v>
      </c>
      <c r="J612" s="79"/>
      <c r="K612" s="42"/>
      <c r="L612" s="43"/>
      <c r="M612" s="42"/>
      <c r="N612" s="80"/>
      <c r="O612" s="43"/>
      <c r="P612" s="12" t="str">
        <f t="shared" ref="P612:P621" si="17">IF(COUNT(K612,M612)=2,ROUND(K612*M612,0),"-")</f>
        <v>-</v>
      </c>
      <c r="Q612" s="81" t="s">
        <v>306</v>
      </c>
      <c r="R612" s="82"/>
      <c r="S612" s="83"/>
      <c r="T612" s="81" t="s">
        <v>306</v>
      </c>
      <c r="U612" s="83"/>
      <c r="V612" s="13" t="s">
        <v>306</v>
      </c>
      <c r="W612" s="81" t="s">
        <v>306</v>
      </c>
      <c r="X612" s="83"/>
    </row>
    <row r="613" spans="1:24" ht="15.75" customHeight="1">
      <c r="A613" s="84" t="s">
        <v>4534</v>
      </c>
      <c r="B613" s="85"/>
      <c r="C613" s="86"/>
      <c r="D613" s="38" t="s">
        <v>2602</v>
      </c>
      <c r="E613" s="39"/>
      <c r="F613" s="39"/>
      <c r="G613" s="39"/>
      <c r="H613" s="40"/>
      <c r="I613" s="77" t="s">
        <v>122</v>
      </c>
      <c r="J613" s="79"/>
      <c r="K613" s="42"/>
      <c r="L613" s="43"/>
      <c r="M613" s="42"/>
      <c r="N613" s="80"/>
      <c r="O613" s="43"/>
      <c r="P613" s="12" t="str">
        <f t="shared" si="17"/>
        <v>-</v>
      </c>
      <c r="Q613" s="81" t="s">
        <v>306</v>
      </c>
      <c r="R613" s="82"/>
      <c r="S613" s="83"/>
      <c r="T613" s="81" t="s">
        <v>306</v>
      </c>
      <c r="U613" s="83"/>
      <c r="V613" s="13" t="s">
        <v>306</v>
      </c>
      <c r="W613" s="81" t="s">
        <v>306</v>
      </c>
      <c r="X613" s="83"/>
    </row>
    <row r="614" spans="1:24" ht="15.75" customHeight="1">
      <c r="A614" s="90" t="s">
        <v>4535</v>
      </c>
      <c r="B614" s="91"/>
      <c r="C614" s="92"/>
      <c r="D614" s="38" t="s">
        <v>2607</v>
      </c>
      <c r="E614" s="39"/>
      <c r="F614" s="39"/>
      <c r="G614" s="39"/>
      <c r="H614" s="40"/>
      <c r="I614" s="77" t="s">
        <v>122</v>
      </c>
      <c r="J614" s="79"/>
      <c r="K614" s="42"/>
      <c r="L614" s="43"/>
      <c r="M614" s="42"/>
      <c r="N614" s="80"/>
      <c r="O614" s="43"/>
      <c r="P614" s="12" t="str">
        <f t="shared" si="17"/>
        <v>-</v>
      </c>
      <c r="Q614" s="81" t="s">
        <v>306</v>
      </c>
      <c r="R614" s="82"/>
      <c r="S614" s="83"/>
      <c r="T614" s="81" t="s">
        <v>306</v>
      </c>
      <c r="U614" s="83"/>
      <c r="V614" s="13" t="s">
        <v>306</v>
      </c>
      <c r="W614" s="81" t="s">
        <v>306</v>
      </c>
      <c r="X614" s="83"/>
    </row>
    <row r="615" spans="1:24" ht="15.75" customHeight="1">
      <c r="A615" s="90" t="s">
        <v>4536</v>
      </c>
      <c r="B615" s="91"/>
      <c r="C615" s="92"/>
      <c r="D615" s="38" t="s">
        <v>2582</v>
      </c>
      <c r="E615" s="39"/>
      <c r="F615" s="39"/>
      <c r="G615" s="39"/>
      <c r="H615" s="40"/>
      <c r="I615" s="77" t="s">
        <v>122</v>
      </c>
      <c r="J615" s="79"/>
      <c r="K615" s="42"/>
      <c r="L615" s="43"/>
      <c r="M615" s="42"/>
      <c r="N615" s="80"/>
      <c r="O615" s="43"/>
      <c r="P615" s="12" t="str">
        <f t="shared" si="17"/>
        <v>-</v>
      </c>
      <c r="Q615" s="81" t="s">
        <v>306</v>
      </c>
      <c r="R615" s="82"/>
      <c r="S615" s="83"/>
      <c r="T615" s="81" t="s">
        <v>306</v>
      </c>
      <c r="U615" s="83"/>
      <c r="V615" s="13" t="s">
        <v>306</v>
      </c>
      <c r="W615" s="81" t="s">
        <v>306</v>
      </c>
      <c r="X615" s="83"/>
    </row>
    <row r="616" spans="1:24" ht="15.75" customHeight="1">
      <c r="A616" s="90" t="s">
        <v>4537</v>
      </c>
      <c r="B616" s="91"/>
      <c r="C616" s="92"/>
      <c r="D616" s="38" t="s">
        <v>2588</v>
      </c>
      <c r="E616" s="39"/>
      <c r="F616" s="39"/>
      <c r="G616" s="39"/>
      <c r="H616" s="40"/>
      <c r="I616" s="77" t="s">
        <v>122</v>
      </c>
      <c r="J616" s="79"/>
      <c r="K616" s="42"/>
      <c r="L616" s="43"/>
      <c r="M616" s="42"/>
      <c r="N616" s="80"/>
      <c r="O616" s="43"/>
      <c r="P616" s="12" t="str">
        <f t="shared" si="17"/>
        <v>-</v>
      </c>
      <c r="Q616" s="81" t="s">
        <v>306</v>
      </c>
      <c r="R616" s="82"/>
      <c r="S616" s="83"/>
      <c r="T616" s="81" t="s">
        <v>306</v>
      </c>
      <c r="U616" s="83"/>
      <c r="V616" s="13" t="s">
        <v>306</v>
      </c>
      <c r="W616" s="81" t="s">
        <v>306</v>
      </c>
      <c r="X616" s="83"/>
    </row>
    <row r="617" spans="1:24" ht="15.75" customHeight="1">
      <c r="A617" s="90" t="s">
        <v>4538</v>
      </c>
      <c r="B617" s="91"/>
      <c r="C617" s="92"/>
      <c r="D617" s="38" t="s">
        <v>2591</v>
      </c>
      <c r="E617" s="39"/>
      <c r="F617" s="39"/>
      <c r="G617" s="39"/>
      <c r="H617" s="40"/>
      <c r="I617" s="77" t="s">
        <v>122</v>
      </c>
      <c r="J617" s="79"/>
      <c r="K617" s="42"/>
      <c r="L617" s="43"/>
      <c r="M617" s="42"/>
      <c r="N617" s="80"/>
      <c r="O617" s="43"/>
      <c r="P617" s="12" t="str">
        <f t="shared" si="17"/>
        <v>-</v>
      </c>
      <c r="Q617" s="81" t="s">
        <v>306</v>
      </c>
      <c r="R617" s="82"/>
      <c r="S617" s="83"/>
      <c r="T617" s="81" t="s">
        <v>306</v>
      </c>
      <c r="U617" s="83"/>
      <c r="V617" s="13" t="s">
        <v>306</v>
      </c>
      <c r="W617" s="81" t="s">
        <v>306</v>
      </c>
      <c r="X617" s="83"/>
    </row>
    <row r="618" spans="1:24" ht="15.75" customHeight="1">
      <c r="A618" s="90" t="s">
        <v>4539</v>
      </c>
      <c r="B618" s="91"/>
      <c r="C618" s="92"/>
      <c r="D618" s="38" t="s">
        <v>2617</v>
      </c>
      <c r="E618" s="39"/>
      <c r="F618" s="39"/>
      <c r="G618" s="39"/>
      <c r="H618" s="40"/>
      <c r="I618" s="77" t="s">
        <v>122</v>
      </c>
      <c r="J618" s="79"/>
      <c r="K618" s="42"/>
      <c r="L618" s="43"/>
      <c r="M618" s="42"/>
      <c r="N618" s="80"/>
      <c r="O618" s="43"/>
      <c r="P618" s="12" t="str">
        <f t="shared" si="17"/>
        <v>-</v>
      </c>
      <c r="Q618" s="81" t="s">
        <v>306</v>
      </c>
      <c r="R618" s="82"/>
      <c r="S618" s="83"/>
      <c r="T618" s="81" t="s">
        <v>306</v>
      </c>
      <c r="U618" s="83"/>
      <c r="V618" s="13" t="s">
        <v>306</v>
      </c>
      <c r="W618" s="81" t="s">
        <v>306</v>
      </c>
      <c r="X618" s="83"/>
    </row>
    <row r="619" spans="1:24" ht="15.75" customHeight="1">
      <c r="A619" s="90" t="s">
        <v>4540</v>
      </c>
      <c r="B619" s="91"/>
      <c r="C619" s="92"/>
      <c r="D619" s="38" t="s">
        <v>2620</v>
      </c>
      <c r="E619" s="39"/>
      <c r="F619" s="39"/>
      <c r="G619" s="39"/>
      <c r="H619" s="40"/>
      <c r="I619" s="77" t="s">
        <v>122</v>
      </c>
      <c r="J619" s="79"/>
      <c r="K619" s="42"/>
      <c r="L619" s="43"/>
      <c r="M619" s="42"/>
      <c r="N619" s="80"/>
      <c r="O619" s="43"/>
      <c r="P619" s="12" t="str">
        <f t="shared" si="17"/>
        <v>-</v>
      </c>
      <c r="Q619" s="81" t="s">
        <v>306</v>
      </c>
      <c r="R619" s="82"/>
      <c r="S619" s="83"/>
      <c r="T619" s="81" t="s">
        <v>306</v>
      </c>
      <c r="U619" s="83"/>
      <c r="V619" s="13" t="s">
        <v>306</v>
      </c>
      <c r="W619" s="81" t="s">
        <v>306</v>
      </c>
      <c r="X619" s="83"/>
    </row>
    <row r="620" spans="1:24" ht="15.75" customHeight="1">
      <c r="A620" s="90" t="s">
        <v>4541</v>
      </c>
      <c r="B620" s="91"/>
      <c r="C620" s="92"/>
      <c r="D620" s="38" t="s">
        <v>2626</v>
      </c>
      <c r="E620" s="39"/>
      <c r="F620" s="39"/>
      <c r="G620" s="39"/>
      <c r="H620" s="40"/>
      <c r="I620" s="77" t="s">
        <v>122</v>
      </c>
      <c r="J620" s="79"/>
      <c r="K620" s="42"/>
      <c r="L620" s="43"/>
      <c r="M620" s="42"/>
      <c r="N620" s="80"/>
      <c r="O620" s="43"/>
      <c r="P620" s="12" t="str">
        <f t="shared" si="17"/>
        <v>-</v>
      </c>
      <c r="Q620" s="81" t="s">
        <v>306</v>
      </c>
      <c r="R620" s="82"/>
      <c r="S620" s="83"/>
      <c r="T620" s="81" t="s">
        <v>306</v>
      </c>
      <c r="U620" s="83"/>
      <c r="V620" s="13" t="s">
        <v>306</v>
      </c>
      <c r="W620" s="81" t="s">
        <v>306</v>
      </c>
      <c r="X620" s="83"/>
    </row>
    <row r="621" spans="1:24" ht="15.75" customHeight="1">
      <c r="A621" s="90" t="s">
        <v>4542</v>
      </c>
      <c r="B621" s="91"/>
      <c r="C621" s="92"/>
      <c r="D621" s="38" t="s">
        <v>2629</v>
      </c>
      <c r="E621" s="39"/>
      <c r="F621" s="39"/>
      <c r="G621" s="39"/>
      <c r="H621" s="40"/>
      <c r="I621" s="77" t="s">
        <v>122</v>
      </c>
      <c r="J621" s="79"/>
      <c r="K621" s="42"/>
      <c r="L621" s="43"/>
      <c r="M621" s="42"/>
      <c r="N621" s="80"/>
      <c r="O621" s="43"/>
      <c r="P621" s="12" t="str">
        <f t="shared" si="17"/>
        <v>-</v>
      </c>
      <c r="Q621" s="81" t="s">
        <v>306</v>
      </c>
      <c r="R621" s="82"/>
      <c r="S621" s="83"/>
      <c r="T621" s="81" t="s">
        <v>306</v>
      </c>
      <c r="U621" s="83"/>
      <c r="V621" s="13" t="s">
        <v>306</v>
      </c>
      <c r="W621" s="81" t="s">
        <v>306</v>
      </c>
      <c r="X621" s="83"/>
    </row>
    <row r="622" spans="1:24" ht="31.65" customHeight="1">
      <c r="A622" s="84" t="s">
        <v>4543</v>
      </c>
      <c r="B622" s="85"/>
      <c r="C622" s="86"/>
      <c r="D622" s="38" t="s">
        <v>4544</v>
      </c>
      <c r="E622" s="39"/>
      <c r="F622" s="39"/>
      <c r="G622" s="39"/>
      <c r="H622" s="40"/>
      <c r="I622" s="77" t="s">
        <v>65</v>
      </c>
      <c r="J622" s="79"/>
      <c r="K622" s="42"/>
      <c r="L622" s="43"/>
      <c r="M622" s="42"/>
      <c r="N622" s="80"/>
      <c r="O622" s="43"/>
      <c r="P622" s="12" t="str">
        <f>IF(COUNT(K622,M622)=2,ROUND(K622*M622,0),"-
-")</f>
        <v>-
-</v>
      </c>
      <c r="Q622" s="81" t="s">
        <v>163</v>
      </c>
      <c r="R622" s="82"/>
      <c r="S622" s="83"/>
      <c r="T622" s="81" t="s">
        <v>163</v>
      </c>
      <c r="U622" s="83"/>
      <c r="V622" s="13" t="s">
        <v>163</v>
      </c>
      <c r="W622" s="81" t="s">
        <v>163</v>
      </c>
      <c r="X622" s="83"/>
    </row>
    <row r="623" spans="1:24" ht="15.75" customHeight="1">
      <c r="A623" s="90" t="s">
        <v>4545</v>
      </c>
      <c r="B623" s="91"/>
      <c r="C623" s="92"/>
      <c r="D623" s="38" t="s">
        <v>2115</v>
      </c>
      <c r="E623" s="39"/>
      <c r="F623" s="39"/>
      <c r="G623" s="39"/>
      <c r="H623" s="40"/>
      <c r="I623" s="77" t="s">
        <v>65</v>
      </c>
      <c r="J623" s="79"/>
      <c r="K623" s="42"/>
      <c r="L623" s="43"/>
      <c r="M623" s="42"/>
      <c r="N623" s="80"/>
      <c r="O623" s="43"/>
      <c r="P623" s="12" t="str">
        <f>IF(COUNT(K623,M623)=2,ROUND(K623*M623,0),"-")</f>
        <v>-</v>
      </c>
      <c r="Q623" s="81" t="s">
        <v>306</v>
      </c>
      <c r="R623" s="82"/>
      <c r="S623" s="83"/>
      <c r="T623" s="81" t="s">
        <v>306</v>
      </c>
      <c r="U623" s="83"/>
      <c r="V623" s="13" t="s">
        <v>306</v>
      </c>
      <c r="W623" s="81" t="s">
        <v>306</v>
      </c>
      <c r="X623" s="83"/>
    </row>
    <row r="624" spans="1:24" ht="31.65" customHeight="1">
      <c r="A624" s="90" t="s">
        <v>4546</v>
      </c>
      <c r="B624" s="91"/>
      <c r="C624" s="92"/>
      <c r="D624" s="38" t="s">
        <v>4547</v>
      </c>
      <c r="E624" s="39"/>
      <c r="F624" s="39"/>
      <c r="G624" s="39"/>
      <c r="H624" s="40"/>
      <c r="I624" s="77" t="s">
        <v>65</v>
      </c>
      <c r="J624" s="79"/>
      <c r="K624" s="42"/>
      <c r="L624" s="43"/>
      <c r="M624" s="42"/>
      <c r="N624" s="80"/>
      <c r="O624" s="43"/>
      <c r="P624" s="12" t="str">
        <f>IF(COUNT(K624,M624)=2,ROUND(K624*M624,0),"-
-")</f>
        <v>-
-</v>
      </c>
      <c r="Q624" s="81" t="s">
        <v>163</v>
      </c>
      <c r="R624" s="82"/>
      <c r="S624" s="83"/>
      <c r="T624" s="81" t="s">
        <v>163</v>
      </c>
      <c r="U624" s="83"/>
      <c r="V624" s="13" t="s">
        <v>163</v>
      </c>
      <c r="W624" s="81" t="s">
        <v>163</v>
      </c>
      <c r="X624" s="83"/>
    </row>
    <row r="625" spans="1:24" ht="31.65" customHeight="1">
      <c r="A625" s="90" t="s">
        <v>4548</v>
      </c>
      <c r="B625" s="91"/>
      <c r="C625" s="92"/>
      <c r="D625" s="38" t="s">
        <v>4549</v>
      </c>
      <c r="E625" s="39"/>
      <c r="F625" s="39"/>
      <c r="G625" s="39"/>
      <c r="H625" s="40"/>
      <c r="I625" s="77" t="s">
        <v>65</v>
      </c>
      <c r="J625" s="79"/>
      <c r="K625" s="42"/>
      <c r="L625" s="43"/>
      <c r="M625" s="42"/>
      <c r="N625" s="80"/>
      <c r="O625" s="43"/>
      <c r="P625" s="12" t="str">
        <f>IF(COUNT(K625,M625)=2,ROUND(K625*M625,0),"-
-")</f>
        <v>-
-</v>
      </c>
      <c r="Q625" s="81" t="s">
        <v>163</v>
      </c>
      <c r="R625" s="82"/>
      <c r="S625" s="83"/>
      <c r="T625" s="81" t="s">
        <v>163</v>
      </c>
      <c r="U625" s="83"/>
      <c r="V625" s="13" t="s">
        <v>163</v>
      </c>
      <c r="W625" s="81" t="s">
        <v>163</v>
      </c>
      <c r="X625" s="83"/>
    </row>
    <row r="626" spans="1:24" ht="31.65" customHeight="1">
      <c r="A626" s="90" t="s">
        <v>4550</v>
      </c>
      <c r="B626" s="91"/>
      <c r="C626" s="92"/>
      <c r="D626" s="38" t="s">
        <v>4551</v>
      </c>
      <c r="E626" s="39"/>
      <c r="F626" s="39"/>
      <c r="G626" s="39"/>
      <c r="H626" s="40"/>
      <c r="I626" s="77" t="s">
        <v>122</v>
      </c>
      <c r="J626" s="79"/>
      <c r="K626" s="42"/>
      <c r="L626" s="43"/>
      <c r="M626" s="42"/>
      <c r="N626" s="80"/>
      <c r="O626" s="43"/>
      <c r="P626" s="12" t="str">
        <f>IF(COUNT(K626,M626)=2,ROUND(K626*M626,0),"-
-")</f>
        <v>-
-</v>
      </c>
      <c r="Q626" s="81" t="s">
        <v>163</v>
      </c>
      <c r="R626" s="82"/>
      <c r="S626" s="83"/>
      <c r="T626" s="81" t="s">
        <v>163</v>
      </c>
      <c r="U626" s="83"/>
      <c r="V626" s="13" t="s">
        <v>163</v>
      </c>
      <c r="W626" s="81" t="s">
        <v>163</v>
      </c>
      <c r="X626" s="83"/>
    </row>
    <row r="627" spans="1:24" ht="15.75" customHeight="1">
      <c r="A627" s="90" t="s">
        <v>4552</v>
      </c>
      <c r="B627" s="91"/>
      <c r="C627" s="92"/>
      <c r="D627" s="38" t="s">
        <v>2111</v>
      </c>
      <c r="E627" s="39"/>
      <c r="F627" s="39"/>
      <c r="G627" s="39"/>
      <c r="H627" s="40"/>
      <c r="I627" s="77" t="s">
        <v>122</v>
      </c>
      <c r="J627" s="79"/>
      <c r="K627" s="42"/>
      <c r="L627" s="43"/>
      <c r="M627" s="42"/>
      <c r="N627" s="80"/>
      <c r="O627" s="43"/>
      <c r="P627" s="12" t="str">
        <f>IF(COUNT(K627,M627)=2,ROUND(K627*M627,0),"-")</f>
        <v>-</v>
      </c>
      <c r="Q627" s="81" t="s">
        <v>306</v>
      </c>
      <c r="R627" s="82"/>
      <c r="S627" s="83"/>
      <c r="T627" s="81" t="s">
        <v>306</v>
      </c>
      <c r="U627" s="83"/>
      <c r="V627" s="13" t="s">
        <v>306</v>
      </c>
      <c r="W627" s="81" t="s">
        <v>306</v>
      </c>
      <c r="X627" s="83"/>
    </row>
    <row r="628" spans="1:24" ht="31.65" customHeight="1">
      <c r="A628" s="90" t="s">
        <v>4553</v>
      </c>
      <c r="B628" s="91"/>
      <c r="C628" s="92"/>
      <c r="D628" s="38" t="s">
        <v>4554</v>
      </c>
      <c r="E628" s="39"/>
      <c r="F628" s="39"/>
      <c r="G628" s="39"/>
      <c r="H628" s="40"/>
      <c r="I628" s="77" t="s">
        <v>138</v>
      </c>
      <c r="J628" s="79"/>
      <c r="K628" s="42"/>
      <c r="L628" s="43"/>
      <c r="M628" s="42"/>
      <c r="N628" s="80"/>
      <c r="O628" s="43"/>
      <c r="P628" s="12" t="str">
        <f t="shared" ref="P628:P637" si="18">IF(COUNT(K628,M628)=2,ROUND(K628*M628,0),"-
-")</f>
        <v>-
-</v>
      </c>
      <c r="Q628" s="81" t="s">
        <v>163</v>
      </c>
      <c r="R628" s="82"/>
      <c r="S628" s="83"/>
      <c r="T628" s="81" t="s">
        <v>163</v>
      </c>
      <c r="U628" s="83"/>
      <c r="V628" s="13" t="s">
        <v>163</v>
      </c>
      <c r="W628" s="81" t="s">
        <v>163</v>
      </c>
      <c r="X628" s="83"/>
    </row>
    <row r="629" spans="1:24" ht="31.65" customHeight="1">
      <c r="A629" s="90" t="s">
        <v>4555</v>
      </c>
      <c r="B629" s="91"/>
      <c r="C629" s="92"/>
      <c r="D629" s="38" t="s">
        <v>4556</v>
      </c>
      <c r="E629" s="39"/>
      <c r="F629" s="39"/>
      <c r="G629" s="39"/>
      <c r="H629" s="40"/>
      <c r="I629" s="77" t="s">
        <v>138</v>
      </c>
      <c r="J629" s="79"/>
      <c r="K629" s="42"/>
      <c r="L629" s="43"/>
      <c r="M629" s="42"/>
      <c r="N629" s="80"/>
      <c r="O629" s="43"/>
      <c r="P629" s="12" t="str">
        <f t="shared" si="18"/>
        <v>-
-</v>
      </c>
      <c r="Q629" s="81" t="s">
        <v>163</v>
      </c>
      <c r="R629" s="82"/>
      <c r="S629" s="83"/>
      <c r="T629" s="81" t="s">
        <v>163</v>
      </c>
      <c r="U629" s="83"/>
      <c r="V629" s="13" t="s">
        <v>163</v>
      </c>
      <c r="W629" s="81" t="s">
        <v>163</v>
      </c>
      <c r="X629" s="83"/>
    </row>
    <row r="630" spans="1:24" ht="31.65" customHeight="1">
      <c r="A630" s="90" t="s">
        <v>4557</v>
      </c>
      <c r="B630" s="91"/>
      <c r="C630" s="92"/>
      <c r="D630" s="38" t="s">
        <v>4558</v>
      </c>
      <c r="E630" s="39"/>
      <c r="F630" s="39"/>
      <c r="G630" s="39"/>
      <c r="H630" s="40"/>
      <c r="I630" s="77" t="s">
        <v>138</v>
      </c>
      <c r="J630" s="79"/>
      <c r="K630" s="42"/>
      <c r="L630" s="43"/>
      <c r="M630" s="42"/>
      <c r="N630" s="80"/>
      <c r="O630" s="43"/>
      <c r="P630" s="12" t="str">
        <f t="shared" si="18"/>
        <v>-
-</v>
      </c>
      <c r="Q630" s="81" t="s">
        <v>163</v>
      </c>
      <c r="R630" s="82"/>
      <c r="S630" s="83"/>
      <c r="T630" s="81" t="s">
        <v>163</v>
      </c>
      <c r="U630" s="83"/>
      <c r="V630" s="13" t="s">
        <v>163</v>
      </c>
      <c r="W630" s="81" t="s">
        <v>163</v>
      </c>
      <c r="X630" s="83"/>
    </row>
    <row r="631" spans="1:24" ht="31.65" customHeight="1">
      <c r="A631" s="90" t="s">
        <v>4559</v>
      </c>
      <c r="B631" s="91"/>
      <c r="C631" s="92"/>
      <c r="D631" s="38" t="s">
        <v>4560</v>
      </c>
      <c r="E631" s="39"/>
      <c r="F631" s="39"/>
      <c r="G631" s="39"/>
      <c r="H631" s="40"/>
      <c r="I631" s="77" t="s">
        <v>138</v>
      </c>
      <c r="J631" s="79"/>
      <c r="K631" s="42"/>
      <c r="L631" s="43"/>
      <c r="M631" s="42"/>
      <c r="N631" s="80"/>
      <c r="O631" s="43"/>
      <c r="P631" s="12" t="str">
        <f t="shared" si="18"/>
        <v>-
-</v>
      </c>
      <c r="Q631" s="81" t="s">
        <v>163</v>
      </c>
      <c r="R631" s="82"/>
      <c r="S631" s="83"/>
      <c r="T631" s="81" t="s">
        <v>163</v>
      </c>
      <c r="U631" s="83"/>
      <c r="V631" s="13" t="s">
        <v>163</v>
      </c>
      <c r="W631" s="81" t="s">
        <v>163</v>
      </c>
      <c r="X631" s="83"/>
    </row>
    <row r="632" spans="1:24" ht="31.65" customHeight="1">
      <c r="A632" s="90" t="s">
        <v>4561</v>
      </c>
      <c r="B632" s="91"/>
      <c r="C632" s="92"/>
      <c r="D632" s="38" t="s">
        <v>4562</v>
      </c>
      <c r="E632" s="39"/>
      <c r="F632" s="39"/>
      <c r="G632" s="39"/>
      <c r="H632" s="40"/>
      <c r="I632" s="77" t="s">
        <v>138</v>
      </c>
      <c r="J632" s="79"/>
      <c r="K632" s="42"/>
      <c r="L632" s="43"/>
      <c r="M632" s="42"/>
      <c r="N632" s="80"/>
      <c r="O632" s="43"/>
      <c r="P632" s="12" t="str">
        <f t="shared" si="18"/>
        <v>-
-</v>
      </c>
      <c r="Q632" s="81" t="s">
        <v>163</v>
      </c>
      <c r="R632" s="82"/>
      <c r="S632" s="83"/>
      <c r="T632" s="81" t="s">
        <v>163</v>
      </c>
      <c r="U632" s="83"/>
      <c r="V632" s="13" t="s">
        <v>163</v>
      </c>
      <c r="W632" s="81" t="s">
        <v>163</v>
      </c>
      <c r="X632" s="83"/>
    </row>
    <row r="633" spans="1:24" ht="31.65" customHeight="1">
      <c r="A633" s="90" t="s">
        <v>4563</v>
      </c>
      <c r="B633" s="91"/>
      <c r="C633" s="92"/>
      <c r="D633" s="38" t="s">
        <v>4564</v>
      </c>
      <c r="E633" s="39"/>
      <c r="F633" s="39"/>
      <c r="G633" s="39"/>
      <c r="H633" s="40"/>
      <c r="I633" s="77" t="s">
        <v>138</v>
      </c>
      <c r="J633" s="79"/>
      <c r="K633" s="42"/>
      <c r="L633" s="43"/>
      <c r="M633" s="42"/>
      <c r="N633" s="80"/>
      <c r="O633" s="43"/>
      <c r="P633" s="12" t="str">
        <f t="shared" si="18"/>
        <v>-
-</v>
      </c>
      <c r="Q633" s="81" t="s">
        <v>163</v>
      </c>
      <c r="R633" s="82"/>
      <c r="S633" s="83"/>
      <c r="T633" s="81" t="s">
        <v>163</v>
      </c>
      <c r="U633" s="83"/>
      <c r="V633" s="13" t="s">
        <v>163</v>
      </c>
      <c r="W633" s="81" t="s">
        <v>163</v>
      </c>
      <c r="X633" s="83"/>
    </row>
    <row r="634" spans="1:24" ht="31.65" customHeight="1">
      <c r="A634" s="90" t="s">
        <v>4565</v>
      </c>
      <c r="B634" s="91"/>
      <c r="C634" s="92"/>
      <c r="D634" s="38" t="s">
        <v>4566</v>
      </c>
      <c r="E634" s="39"/>
      <c r="F634" s="39"/>
      <c r="G634" s="39"/>
      <c r="H634" s="40"/>
      <c r="I634" s="77" t="s">
        <v>138</v>
      </c>
      <c r="J634" s="79"/>
      <c r="K634" s="42"/>
      <c r="L634" s="43"/>
      <c r="M634" s="42"/>
      <c r="N634" s="80"/>
      <c r="O634" s="43"/>
      <c r="P634" s="12" t="str">
        <f t="shared" si="18"/>
        <v>-
-</v>
      </c>
      <c r="Q634" s="81" t="s">
        <v>163</v>
      </c>
      <c r="R634" s="82"/>
      <c r="S634" s="83"/>
      <c r="T634" s="81" t="s">
        <v>163</v>
      </c>
      <c r="U634" s="83"/>
      <c r="V634" s="13" t="s">
        <v>163</v>
      </c>
      <c r="W634" s="81" t="s">
        <v>163</v>
      </c>
      <c r="X634" s="83"/>
    </row>
    <row r="635" spans="1:24" ht="31.65" customHeight="1">
      <c r="A635" s="90" t="s">
        <v>4567</v>
      </c>
      <c r="B635" s="91"/>
      <c r="C635" s="92"/>
      <c r="D635" s="38" t="s">
        <v>4568</v>
      </c>
      <c r="E635" s="39"/>
      <c r="F635" s="39"/>
      <c r="G635" s="39"/>
      <c r="H635" s="40"/>
      <c r="I635" s="77" t="s">
        <v>138</v>
      </c>
      <c r="J635" s="79"/>
      <c r="K635" s="42"/>
      <c r="L635" s="43"/>
      <c r="M635" s="42"/>
      <c r="N635" s="80"/>
      <c r="O635" s="43"/>
      <c r="P635" s="12" t="str">
        <f t="shared" si="18"/>
        <v>-
-</v>
      </c>
      <c r="Q635" s="81" t="s">
        <v>163</v>
      </c>
      <c r="R635" s="82"/>
      <c r="S635" s="83"/>
      <c r="T635" s="81" t="s">
        <v>163</v>
      </c>
      <c r="U635" s="83"/>
      <c r="V635" s="13" t="s">
        <v>163</v>
      </c>
      <c r="W635" s="81" t="s">
        <v>163</v>
      </c>
      <c r="X635" s="83"/>
    </row>
    <row r="636" spans="1:24" ht="31.65" customHeight="1">
      <c r="A636" s="90" t="s">
        <v>4569</v>
      </c>
      <c r="B636" s="91"/>
      <c r="C636" s="92"/>
      <c r="D636" s="38" t="s">
        <v>4570</v>
      </c>
      <c r="E636" s="39"/>
      <c r="F636" s="39"/>
      <c r="G636" s="39"/>
      <c r="H636" s="40"/>
      <c r="I636" s="77" t="s">
        <v>138</v>
      </c>
      <c r="J636" s="79"/>
      <c r="K636" s="42"/>
      <c r="L636" s="43"/>
      <c r="M636" s="42"/>
      <c r="N636" s="80"/>
      <c r="O636" s="43"/>
      <c r="P636" s="12" t="str">
        <f t="shared" si="18"/>
        <v>-
-</v>
      </c>
      <c r="Q636" s="81" t="s">
        <v>163</v>
      </c>
      <c r="R636" s="82"/>
      <c r="S636" s="83"/>
      <c r="T636" s="81" t="s">
        <v>163</v>
      </c>
      <c r="U636" s="83"/>
      <c r="V636" s="13" t="s">
        <v>163</v>
      </c>
      <c r="W636" s="81" t="s">
        <v>163</v>
      </c>
      <c r="X636" s="83"/>
    </row>
    <row r="637" spans="1:24" ht="31.65" customHeight="1">
      <c r="A637" s="90" t="s">
        <v>4571</v>
      </c>
      <c r="B637" s="91"/>
      <c r="C637" s="92"/>
      <c r="D637" s="38" t="s">
        <v>4572</v>
      </c>
      <c r="E637" s="39"/>
      <c r="F637" s="39"/>
      <c r="G637" s="39"/>
      <c r="H637" s="40"/>
      <c r="I637" s="77" t="s">
        <v>138</v>
      </c>
      <c r="J637" s="79"/>
      <c r="K637" s="42"/>
      <c r="L637" s="43"/>
      <c r="M637" s="42"/>
      <c r="N637" s="80"/>
      <c r="O637" s="43"/>
      <c r="P637" s="12" t="str">
        <f t="shared" si="18"/>
        <v>-
-</v>
      </c>
      <c r="Q637" s="81" t="s">
        <v>163</v>
      </c>
      <c r="R637" s="82"/>
      <c r="S637" s="83"/>
      <c r="T637" s="81" t="s">
        <v>163</v>
      </c>
      <c r="U637" s="83"/>
      <c r="V637" s="13" t="s">
        <v>163</v>
      </c>
      <c r="W637" s="81" t="s">
        <v>163</v>
      </c>
      <c r="X637" s="83"/>
    </row>
    <row r="638" spans="1:24" ht="31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9.6" customHeight="1">
      <c r="A639" s="2"/>
      <c r="B639" s="2"/>
      <c r="C639" s="95" t="s">
        <v>42</v>
      </c>
      <c r="D639" s="95"/>
      <c r="E639" s="2"/>
      <c r="F639" s="2"/>
      <c r="G639" s="14" t="s">
        <v>43</v>
      </c>
      <c r="H639" s="2"/>
      <c r="I639" s="2"/>
      <c r="J639" s="14" t="s">
        <v>44</v>
      </c>
      <c r="K639" s="2"/>
      <c r="L639" s="95" t="s">
        <v>43</v>
      </c>
      <c r="M639" s="95"/>
      <c r="N639" s="95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35.700000000000003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8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1" customHeight="1">
      <c r="A642" s="93" t="s">
        <v>0</v>
      </c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</row>
    <row r="643" spans="1:24" ht="3.4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1" customHeight="1">
      <c r="A644" s="93" t="s">
        <v>4033</v>
      </c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</row>
    <row r="645" spans="1:24" ht="4.2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8.85" customHeight="1">
      <c r="A646" s="2"/>
      <c r="B646" s="94" t="s">
        <v>4034</v>
      </c>
      <c r="C646" s="94"/>
      <c r="D646" s="94"/>
      <c r="E646" s="9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5.4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4.3499999999999996" customHeight="1">
      <c r="A648" s="2"/>
      <c r="B648" s="94" t="s">
        <v>4035</v>
      </c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0.9" customHeight="1">
      <c r="A649" s="2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2"/>
      <c r="O649" s="2"/>
      <c r="P649" s="2"/>
      <c r="Q649" s="2"/>
      <c r="R649" s="94" t="s">
        <v>4036</v>
      </c>
      <c r="S649" s="2"/>
      <c r="T649" s="2"/>
      <c r="U649" s="2"/>
      <c r="V649" s="2"/>
      <c r="W649" s="2"/>
      <c r="X649" s="2"/>
    </row>
    <row r="650" spans="1:24" ht="3.6" customHeight="1">
      <c r="A650" s="2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2"/>
      <c r="O650" s="2"/>
      <c r="P650" s="2"/>
      <c r="Q650" s="2"/>
      <c r="R650" s="94"/>
      <c r="S650" s="2"/>
      <c r="T650" s="2"/>
      <c r="U650" s="95" t="s">
        <v>4573</v>
      </c>
      <c r="V650" s="95"/>
      <c r="W650" s="95"/>
      <c r="X650" s="2"/>
    </row>
    <row r="651" spans="1:24" ht="4.3499999999999996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94"/>
      <c r="S651" s="2"/>
      <c r="T651" s="2"/>
      <c r="U651" s="95"/>
      <c r="V651" s="95"/>
      <c r="W651" s="95"/>
      <c r="X651" s="2"/>
    </row>
    <row r="652" spans="1:24" ht="1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95"/>
      <c r="V652" s="95"/>
      <c r="W652" s="95"/>
      <c r="X652" s="2"/>
    </row>
    <row r="653" spans="1:24" ht="2.1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4" customHeight="1">
      <c r="A654" s="77" t="s">
        <v>4038</v>
      </c>
      <c r="B654" s="78"/>
      <c r="C654" s="79"/>
      <c r="D654" s="77" t="s">
        <v>4039</v>
      </c>
      <c r="E654" s="78"/>
      <c r="F654" s="78"/>
      <c r="G654" s="78"/>
      <c r="H654" s="79"/>
      <c r="I654" s="77" t="s">
        <v>49</v>
      </c>
      <c r="J654" s="79"/>
      <c r="K654" s="77" t="s">
        <v>4040</v>
      </c>
      <c r="L654" s="79"/>
      <c r="M654" s="77" t="s">
        <v>51</v>
      </c>
      <c r="N654" s="78"/>
      <c r="O654" s="79"/>
      <c r="P654" s="11" t="s">
        <v>52</v>
      </c>
      <c r="Q654" s="77" t="s">
        <v>4041</v>
      </c>
      <c r="R654" s="78"/>
      <c r="S654" s="79"/>
      <c r="T654" s="77" t="s">
        <v>4042</v>
      </c>
      <c r="U654" s="79"/>
      <c r="V654" s="11" t="s">
        <v>4043</v>
      </c>
      <c r="W654" s="77" t="s">
        <v>4044</v>
      </c>
      <c r="X654" s="79"/>
    </row>
    <row r="655" spans="1:24" ht="31.5" customHeight="1">
      <c r="A655" s="90" t="s">
        <v>4574</v>
      </c>
      <c r="B655" s="91"/>
      <c r="C655" s="92"/>
      <c r="D655" s="38" t="s">
        <v>4575</v>
      </c>
      <c r="E655" s="39"/>
      <c r="F655" s="39"/>
      <c r="G655" s="39"/>
      <c r="H655" s="40"/>
      <c r="I655" s="77" t="s">
        <v>65</v>
      </c>
      <c r="J655" s="79"/>
      <c r="K655" s="42"/>
      <c r="L655" s="43"/>
      <c r="M655" s="42"/>
      <c r="N655" s="80"/>
      <c r="O655" s="43"/>
      <c r="P655" s="12" t="str">
        <f>IF(COUNT(K655,M655)=2,ROUND(K655*M655,0),"-
-")</f>
        <v>-
-</v>
      </c>
      <c r="Q655" s="81" t="s">
        <v>163</v>
      </c>
      <c r="R655" s="82"/>
      <c r="S655" s="83"/>
      <c r="T655" s="81" t="s">
        <v>163</v>
      </c>
      <c r="U655" s="83"/>
      <c r="V655" s="13" t="s">
        <v>163</v>
      </c>
      <c r="W655" s="81" t="s">
        <v>163</v>
      </c>
      <c r="X655" s="83"/>
    </row>
    <row r="656" spans="1:24" ht="31.65" customHeight="1">
      <c r="A656" s="90" t="s">
        <v>4576</v>
      </c>
      <c r="B656" s="91"/>
      <c r="C656" s="92"/>
      <c r="D656" s="38" t="s">
        <v>4577</v>
      </c>
      <c r="E656" s="39"/>
      <c r="F656" s="39"/>
      <c r="G656" s="39"/>
      <c r="H656" s="40"/>
      <c r="I656" s="77" t="s">
        <v>65</v>
      </c>
      <c r="J656" s="79"/>
      <c r="K656" s="42"/>
      <c r="L656" s="43"/>
      <c r="M656" s="42"/>
      <c r="N656" s="80"/>
      <c r="O656" s="43"/>
      <c r="P656" s="12" t="str">
        <f>IF(COUNT(K656,M656)=2,ROUND(K656*M656,0),"-
-")</f>
        <v>-
-</v>
      </c>
      <c r="Q656" s="81" t="s">
        <v>163</v>
      </c>
      <c r="R656" s="82"/>
      <c r="S656" s="83"/>
      <c r="T656" s="81" t="s">
        <v>163</v>
      </c>
      <c r="U656" s="83"/>
      <c r="V656" s="13" t="s">
        <v>163</v>
      </c>
      <c r="W656" s="81" t="s">
        <v>163</v>
      </c>
      <c r="X656" s="83"/>
    </row>
    <row r="657" spans="1:24" ht="31.65" customHeight="1">
      <c r="A657" s="38" t="s">
        <v>4578</v>
      </c>
      <c r="B657" s="39"/>
      <c r="C657" s="40"/>
      <c r="D657" s="38" t="s">
        <v>4579</v>
      </c>
      <c r="E657" s="39"/>
      <c r="F657" s="39"/>
      <c r="G657" s="39"/>
      <c r="H657" s="40"/>
      <c r="I657" s="77" t="s">
        <v>1579</v>
      </c>
      <c r="J657" s="79"/>
      <c r="K657" s="42"/>
      <c r="L657" s="43"/>
      <c r="M657" s="42"/>
      <c r="N657" s="80"/>
      <c r="O657" s="43"/>
      <c r="P657" s="12" t="str">
        <f>IF(COUNT(K657,M657)=2,ROUND(K657*M657,0),"-
-")</f>
        <v>-
-</v>
      </c>
      <c r="Q657" s="81" t="s">
        <v>163</v>
      </c>
      <c r="R657" s="82"/>
      <c r="S657" s="83"/>
      <c r="T657" s="81" t="s">
        <v>163</v>
      </c>
      <c r="U657" s="83"/>
      <c r="V657" s="13" t="s">
        <v>163</v>
      </c>
      <c r="W657" s="81" t="s">
        <v>163</v>
      </c>
      <c r="X657" s="83"/>
    </row>
    <row r="658" spans="1:24" ht="15.75" customHeight="1">
      <c r="A658" s="84" t="s">
        <v>4580</v>
      </c>
      <c r="B658" s="85"/>
      <c r="C658" s="86"/>
      <c r="D658" s="38" t="s">
        <v>198</v>
      </c>
      <c r="E658" s="39"/>
      <c r="F658" s="39"/>
      <c r="G658" s="39"/>
      <c r="H658" s="40"/>
      <c r="I658" s="77" t="s">
        <v>122</v>
      </c>
      <c r="J658" s="79"/>
      <c r="K658" s="42"/>
      <c r="L658" s="43"/>
      <c r="M658" s="42"/>
      <c r="N658" s="80"/>
      <c r="O658" s="43"/>
      <c r="P658" s="12" t="str">
        <f>IF(COUNT(K658,M658)=2,ROUND(K658*M658,0),"-")</f>
        <v>-</v>
      </c>
      <c r="Q658" s="81" t="s">
        <v>306</v>
      </c>
      <c r="R658" s="82"/>
      <c r="S658" s="83"/>
      <c r="T658" s="81" t="s">
        <v>306</v>
      </c>
      <c r="U658" s="83"/>
      <c r="V658" s="13" t="s">
        <v>306</v>
      </c>
      <c r="W658" s="81" t="s">
        <v>306</v>
      </c>
      <c r="X658" s="83"/>
    </row>
    <row r="659" spans="1:24" ht="31.65" customHeight="1">
      <c r="A659" s="90" t="s">
        <v>4581</v>
      </c>
      <c r="B659" s="91"/>
      <c r="C659" s="92"/>
      <c r="D659" s="38" t="s">
        <v>4582</v>
      </c>
      <c r="E659" s="39"/>
      <c r="F659" s="39"/>
      <c r="G659" s="39"/>
      <c r="H659" s="40"/>
      <c r="I659" s="77" t="s">
        <v>1579</v>
      </c>
      <c r="J659" s="79"/>
      <c r="K659" s="42"/>
      <c r="L659" s="43"/>
      <c r="M659" s="42"/>
      <c r="N659" s="80"/>
      <c r="O659" s="43"/>
      <c r="P659" s="12" t="str">
        <f>IF(COUNT(K659,M659)=2,ROUND(K659*M659,0),"-
-")</f>
        <v>-
-</v>
      </c>
      <c r="Q659" s="81" t="s">
        <v>163</v>
      </c>
      <c r="R659" s="82"/>
      <c r="S659" s="83"/>
      <c r="T659" s="81" t="s">
        <v>163</v>
      </c>
      <c r="U659" s="83"/>
      <c r="V659" s="13" t="s">
        <v>163</v>
      </c>
      <c r="W659" s="81" t="s">
        <v>163</v>
      </c>
      <c r="X659" s="83"/>
    </row>
    <row r="660" spans="1:24" ht="47.55" customHeight="1">
      <c r="A660" s="90" t="s">
        <v>4583</v>
      </c>
      <c r="B660" s="91"/>
      <c r="C660" s="92"/>
      <c r="D660" s="38" t="s">
        <v>4584</v>
      </c>
      <c r="E660" s="39"/>
      <c r="F660" s="39"/>
      <c r="G660" s="39"/>
      <c r="H660" s="40"/>
      <c r="I660" s="77" t="s">
        <v>1579</v>
      </c>
      <c r="J660" s="79"/>
      <c r="K660" s="42"/>
      <c r="L660" s="43"/>
      <c r="M660" s="42"/>
      <c r="N660" s="80"/>
      <c r="O660" s="43"/>
      <c r="P660" s="12" t="str">
        <f>IF(COUNT(K660,M660)=2,ROUND(K660*M660,0),"-
-
-")</f>
        <v>-
-
-</v>
      </c>
      <c r="Q660" s="81" t="s">
        <v>87</v>
      </c>
      <c r="R660" s="82"/>
      <c r="S660" s="83"/>
      <c r="T660" s="81" t="s">
        <v>87</v>
      </c>
      <c r="U660" s="83"/>
      <c r="V660" s="13" t="s">
        <v>87</v>
      </c>
      <c r="W660" s="81" t="s">
        <v>87</v>
      </c>
      <c r="X660" s="83"/>
    </row>
    <row r="661" spans="1:24" ht="31.65" customHeight="1">
      <c r="A661" s="90" t="s">
        <v>4585</v>
      </c>
      <c r="B661" s="91"/>
      <c r="C661" s="92"/>
      <c r="D661" s="38" t="s">
        <v>4586</v>
      </c>
      <c r="E661" s="39"/>
      <c r="F661" s="39"/>
      <c r="G661" s="39"/>
      <c r="H661" s="40"/>
      <c r="I661" s="77" t="s">
        <v>122</v>
      </c>
      <c r="J661" s="79"/>
      <c r="K661" s="42"/>
      <c r="L661" s="43"/>
      <c r="M661" s="42"/>
      <c r="N661" s="80"/>
      <c r="O661" s="43"/>
      <c r="P661" s="12" t="str">
        <f>IF(COUNT(K661,M661)=2,ROUND(K661*M661,0),"-
-")</f>
        <v>-
-</v>
      </c>
      <c r="Q661" s="81" t="s">
        <v>163</v>
      </c>
      <c r="R661" s="82"/>
      <c r="S661" s="83"/>
      <c r="T661" s="81" t="s">
        <v>163</v>
      </c>
      <c r="U661" s="83"/>
      <c r="V661" s="13" t="s">
        <v>163</v>
      </c>
      <c r="W661" s="81" t="s">
        <v>163</v>
      </c>
      <c r="X661" s="83"/>
    </row>
    <row r="662" spans="1:24" ht="47.55" customHeight="1">
      <c r="A662" s="90" t="s">
        <v>4587</v>
      </c>
      <c r="B662" s="91"/>
      <c r="C662" s="92"/>
      <c r="D662" s="38" t="s">
        <v>4588</v>
      </c>
      <c r="E662" s="39"/>
      <c r="F662" s="39"/>
      <c r="G662" s="39"/>
      <c r="H662" s="40"/>
      <c r="I662" s="77" t="s">
        <v>1579</v>
      </c>
      <c r="J662" s="79"/>
      <c r="K662" s="42"/>
      <c r="L662" s="43"/>
      <c r="M662" s="42"/>
      <c r="N662" s="80"/>
      <c r="O662" s="43"/>
      <c r="P662" s="12" t="str">
        <f>IF(COUNT(K662,M662)=2,ROUND(K662*M662,0),"-
-
-")</f>
        <v>-
-
-</v>
      </c>
      <c r="Q662" s="81" t="s">
        <v>87</v>
      </c>
      <c r="R662" s="82"/>
      <c r="S662" s="83"/>
      <c r="T662" s="81" t="s">
        <v>87</v>
      </c>
      <c r="U662" s="83"/>
      <c r="V662" s="13" t="s">
        <v>87</v>
      </c>
      <c r="W662" s="81" t="s">
        <v>87</v>
      </c>
      <c r="X662" s="83"/>
    </row>
    <row r="663" spans="1:24" ht="47.55" customHeight="1">
      <c r="A663" s="90" t="s">
        <v>4589</v>
      </c>
      <c r="B663" s="91"/>
      <c r="C663" s="92"/>
      <c r="D663" s="38" t="s">
        <v>4590</v>
      </c>
      <c r="E663" s="39"/>
      <c r="F663" s="39"/>
      <c r="G663" s="39"/>
      <c r="H663" s="40"/>
      <c r="I663" s="77" t="s">
        <v>1062</v>
      </c>
      <c r="J663" s="79"/>
      <c r="K663" s="42"/>
      <c r="L663" s="43"/>
      <c r="M663" s="42"/>
      <c r="N663" s="80"/>
      <c r="O663" s="43"/>
      <c r="P663" s="12" t="str">
        <f>IF(COUNT(K663,M663)=2,ROUND(K663*M663,0),"-
-
-")</f>
        <v>-
-
-</v>
      </c>
      <c r="Q663" s="81" t="s">
        <v>87</v>
      </c>
      <c r="R663" s="82"/>
      <c r="S663" s="83"/>
      <c r="T663" s="81" t="s">
        <v>87</v>
      </c>
      <c r="U663" s="83"/>
      <c r="V663" s="13" t="s">
        <v>87</v>
      </c>
      <c r="W663" s="81" t="s">
        <v>87</v>
      </c>
      <c r="X663" s="83"/>
    </row>
    <row r="664" spans="1:24" ht="31.65" customHeight="1">
      <c r="A664" s="90" t="s">
        <v>4591</v>
      </c>
      <c r="B664" s="91"/>
      <c r="C664" s="92"/>
      <c r="D664" s="38" t="s">
        <v>4592</v>
      </c>
      <c r="E664" s="39"/>
      <c r="F664" s="39"/>
      <c r="G664" s="39"/>
      <c r="H664" s="40"/>
      <c r="I664" s="77" t="s">
        <v>609</v>
      </c>
      <c r="J664" s="79"/>
      <c r="K664" s="42"/>
      <c r="L664" s="43"/>
      <c r="M664" s="42"/>
      <c r="N664" s="80"/>
      <c r="O664" s="43"/>
      <c r="P664" s="12" t="str">
        <f>IF(COUNT(K664,M664)=2,ROUND(K664*M664,0),"-
-")</f>
        <v>-
-</v>
      </c>
      <c r="Q664" s="81" t="s">
        <v>163</v>
      </c>
      <c r="R664" s="82"/>
      <c r="S664" s="83"/>
      <c r="T664" s="81" t="s">
        <v>163</v>
      </c>
      <c r="U664" s="83"/>
      <c r="V664" s="13" t="s">
        <v>163</v>
      </c>
      <c r="W664" s="81" t="s">
        <v>163</v>
      </c>
      <c r="X664" s="83"/>
    </row>
    <row r="665" spans="1:24" ht="31.65" customHeight="1">
      <c r="A665" s="90" t="s">
        <v>4593</v>
      </c>
      <c r="B665" s="91"/>
      <c r="C665" s="92"/>
      <c r="D665" s="38" t="s">
        <v>4594</v>
      </c>
      <c r="E665" s="39"/>
      <c r="F665" s="39"/>
      <c r="G665" s="39"/>
      <c r="H665" s="40"/>
      <c r="I665" s="77" t="s">
        <v>609</v>
      </c>
      <c r="J665" s="79"/>
      <c r="K665" s="42"/>
      <c r="L665" s="43"/>
      <c r="M665" s="42"/>
      <c r="N665" s="80"/>
      <c r="O665" s="43"/>
      <c r="P665" s="12" t="str">
        <f>IF(COUNT(K665,M665)=2,ROUND(K665*M665,0),"-
-")</f>
        <v>-
-</v>
      </c>
      <c r="Q665" s="81" t="s">
        <v>163</v>
      </c>
      <c r="R665" s="82"/>
      <c r="S665" s="83"/>
      <c r="T665" s="81" t="s">
        <v>163</v>
      </c>
      <c r="U665" s="83"/>
      <c r="V665" s="13" t="s">
        <v>163</v>
      </c>
      <c r="W665" s="81" t="s">
        <v>163</v>
      </c>
      <c r="X665" s="83"/>
    </row>
    <row r="666" spans="1:24" ht="31.65" customHeight="1">
      <c r="A666" s="90" t="s">
        <v>4595</v>
      </c>
      <c r="B666" s="91"/>
      <c r="C666" s="92"/>
      <c r="D666" s="38" t="s">
        <v>4596</v>
      </c>
      <c r="E666" s="39"/>
      <c r="F666" s="39"/>
      <c r="G666" s="39"/>
      <c r="H666" s="40"/>
      <c r="I666" s="77" t="s">
        <v>609</v>
      </c>
      <c r="J666" s="79"/>
      <c r="K666" s="42"/>
      <c r="L666" s="43"/>
      <c r="M666" s="42"/>
      <c r="N666" s="80"/>
      <c r="O666" s="43"/>
      <c r="P666" s="12" t="str">
        <f>IF(COUNT(K666,M666)=2,ROUND(K666*M666,0),"-
-")</f>
        <v>-
-</v>
      </c>
      <c r="Q666" s="81" t="s">
        <v>163</v>
      </c>
      <c r="R666" s="82"/>
      <c r="S666" s="83"/>
      <c r="T666" s="81" t="s">
        <v>163</v>
      </c>
      <c r="U666" s="83"/>
      <c r="V666" s="13" t="s">
        <v>163</v>
      </c>
      <c r="W666" s="81" t="s">
        <v>163</v>
      </c>
      <c r="X666" s="83"/>
    </row>
    <row r="667" spans="1:24" ht="15.75" customHeight="1">
      <c r="A667" s="90" t="s">
        <v>4597</v>
      </c>
      <c r="B667" s="91"/>
      <c r="C667" s="92"/>
      <c r="D667" s="38" t="s">
        <v>1747</v>
      </c>
      <c r="E667" s="39"/>
      <c r="F667" s="39"/>
      <c r="G667" s="39"/>
      <c r="H667" s="40"/>
      <c r="I667" s="77" t="s">
        <v>609</v>
      </c>
      <c r="J667" s="79"/>
      <c r="K667" s="42"/>
      <c r="L667" s="43"/>
      <c r="M667" s="42"/>
      <c r="N667" s="80"/>
      <c r="O667" s="43"/>
      <c r="P667" s="12" t="str">
        <f>IF(COUNT(K667,M667)=2,ROUND(K667*M667,0),"-")</f>
        <v>-</v>
      </c>
      <c r="Q667" s="81" t="s">
        <v>306</v>
      </c>
      <c r="R667" s="82"/>
      <c r="S667" s="83"/>
      <c r="T667" s="81" t="s">
        <v>306</v>
      </c>
      <c r="U667" s="83"/>
      <c r="V667" s="13" t="s">
        <v>306</v>
      </c>
      <c r="W667" s="81" t="s">
        <v>306</v>
      </c>
      <c r="X667" s="83"/>
    </row>
    <row r="668" spans="1:24" ht="15.75" customHeight="1">
      <c r="A668" s="90" t="s">
        <v>4598</v>
      </c>
      <c r="B668" s="91"/>
      <c r="C668" s="92"/>
      <c r="D668" s="38" t="s">
        <v>1750</v>
      </c>
      <c r="E668" s="39"/>
      <c r="F668" s="39"/>
      <c r="G668" s="39"/>
      <c r="H668" s="40"/>
      <c r="I668" s="77" t="s">
        <v>609</v>
      </c>
      <c r="J668" s="79"/>
      <c r="K668" s="42"/>
      <c r="L668" s="43"/>
      <c r="M668" s="42"/>
      <c r="N668" s="80"/>
      <c r="O668" s="43"/>
      <c r="P668" s="12" t="str">
        <f>IF(COUNT(K668,M668)=2,ROUND(K668*M668,0),"-")</f>
        <v>-</v>
      </c>
      <c r="Q668" s="81" t="s">
        <v>306</v>
      </c>
      <c r="R668" s="82"/>
      <c r="S668" s="83"/>
      <c r="T668" s="81" t="s">
        <v>306</v>
      </c>
      <c r="U668" s="83"/>
      <c r="V668" s="13" t="s">
        <v>306</v>
      </c>
      <c r="W668" s="81" t="s">
        <v>306</v>
      </c>
      <c r="X668" s="83"/>
    </row>
    <row r="669" spans="1:24" ht="15.75" customHeight="1">
      <c r="A669" s="90" t="s">
        <v>4599</v>
      </c>
      <c r="B669" s="91"/>
      <c r="C669" s="92"/>
      <c r="D669" s="38" t="s">
        <v>1753</v>
      </c>
      <c r="E669" s="39"/>
      <c r="F669" s="39"/>
      <c r="G669" s="39"/>
      <c r="H669" s="40"/>
      <c r="I669" s="77" t="s">
        <v>609</v>
      </c>
      <c r="J669" s="79"/>
      <c r="K669" s="42"/>
      <c r="L669" s="43"/>
      <c r="M669" s="42"/>
      <c r="N669" s="80"/>
      <c r="O669" s="43"/>
      <c r="P669" s="12" t="str">
        <f>IF(COUNT(K669,M669)=2,ROUND(K669*M669,0),"-")</f>
        <v>-</v>
      </c>
      <c r="Q669" s="81" t="s">
        <v>306</v>
      </c>
      <c r="R669" s="82"/>
      <c r="S669" s="83"/>
      <c r="T669" s="81" t="s">
        <v>306</v>
      </c>
      <c r="U669" s="83"/>
      <c r="V669" s="13" t="s">
        <v>306</v>
      </c>
      <c r="W669" s="81" t="s">
        <v>306</v>
      </c>
      <c r="X669" s="83"/>
    </row>
    <row r="670" spans="1:24" ht="31.65" customHeight="1">
      <c r="A670" s="84" t="s">
        <v>4600</v>
      </c>
      <c r="B670" s="85"/>
      <c r="C670" s="86"/>
      <c r="D670" s="38" t="s">
        <v>4601</v>
      </c>
      <c r="E670" s="39"/>
      <c r="F670" s="39"/>
      <c r="G670" s="39"/>
      <c r="H670" s="40"/>
      <c r="I670" s="77" t="s">
        <v>65</v>
      </c>
      <c r="J670" s="79"/>
      <c r="K670" s="42"/>
      <c r="L670" s="43"/>
      <c r="M670" s="42"/>
      <c r="N670" s="80"/>
      <c r="O670" s="43"/>
      <c r="P670" s="12" t="str">
        <f>IF(COUNT(K670,M670)=2,ROUND(K670*M670,0),"-
-")</f>
        <v>-
-</v>
      </c>
      <c r="Q670" s="81" t="s">
        <v>163</v>
      </c>
      <c r="R670" s="82"/>
      <c r="S670" s="83"/>
      <c r="T670" s="81" t="s">
        <v>163</v>
      </c>
      <c r="U670" s="83"/>
      <c r="V670" s="13" t="s">
        <v>163</v>
      </c>
      <c r="W670" s="81" t="s">
        <v>163</v>
      </c>
      <c r="X670" s="83"/>
    </row>
    <row r="671" spans="1:24" ht="15.75" customHeight="1">
      <c r="A671" s="90" t="s">
        <v>4602</v>
      </c>
      <c r="B671" s="91"/>
      <c r="C671" s="92"/>
      <c r="D671" s="38" t="s">
        <v>2091</v>
      </c>
      <c r="E671" s="39"/>
      <c r="F671" s="39"/>
      <c r="G671" s="39"/>
      <c r="H671" s="40"/>
      <c r="I671" s="77" t="s">
        <v>65</v>
      </c>
      <c r="J671" s="79"/>
      <c r="K671" s="42"/>
      <c r="L671" s="43"/>
      <c r="M671" s="42"/>
      <c r="N671" s="80"/>
      <c r="O671" s="43"/>
      <c r="P671" s="12" t="str">
        <f>IF(COUNT(K671,M671)=2,ROUND(K671*M671,0),"-")</f>
        <v>-</v>
      </c>
      <c r="Q671" s="81" t="s">
        <v>306</v>
      </c>
      <c r="R671" s="82"/>
      <c r="S671" s="83"/>
      <c r="T671" s="81" t="s">
        <v>306</v>
      </c>
      <c r="U671" s="83"/>
      <c r="V671" s="13" t="s">
        <v>306</v>
      </c>
      <c r="W671" s="81" t="s">
        <v>306</v>
      </c>
      <c r="X671" s="83"/>
    </row>
    <row r="672" spans="1:24" ht="31.65" customHeight="1">
      <c r="A672" s="90" t="s">
        <v>4603</v>
      </c>
      <c r="B672" s="91"/>
      <c r="C672" s="92"/>
      <c r="D672" s="38" t="s">
        <v>4604</v>
      </c>
      <c r="E672" s="39"/>
      <c r="F672" s="39"/>
      <c r="G672" s="39"/>
      <c r="H672" s="40"/>
      <c r="I672" s="77" t="s">
        <v>65</v>
      </c>
      <c r="J672" s="79"/>
      <c r="K672" s="42"/>
      <c r="L672" s="43"/>
      <c r="M672" s="42"/>
      <c r="N672" s="80"/>
      <c r="O672" s="43"/>
      <c r="P672" s="12" t="str">
        <f>IF(COUNT(K672,M672)=2,ROUND(K672*M672,0),"-
-")</f>
        <v>-
-</v>
      </c>
      <c r="Q672" s="81" t="s">
        <v>163</v>
      </c>
      <c r="R672" s="82"/>
      <c r="S672" s="83"/>
      <c r="T672" s="81" t="s">
        <v>163</v>
      </c>
      <c r="U672" s="83"/>
      <c r="V672" s="13" t="s">
        <v>163</v>
      </c>
      <c r="W672" s="81" t="s">
        <v>163</v>
      </c>
      <c r="X672" s="83"/>
    </row>
    <row r="673" spans="1:24" ht="31.65" customHeight="1">
      <c r="A673" s="90" t="s">
        <v>4605</v>
      </c>
      <c r="B673" s="91"/>
      <c r="C673" s="92"/>
      <c r="D673" s="38" t="s">
        <v>4606</v>
      </c>
      <c r="E673" s="39"/>
      <c r="F673" s="39"/>
      <c r="G673" s="39"/>
      <c r="H673" s="40"/>
      <c r="I673" s="77" t="s">
        <v>65</v>
      </c>
      <c r="J673" s="79"/>
      <c r="K673" s="42"/>
      <c r="L673" s="43"/>
      <c r="M673" s="42"/>
      <c r="N673" s="80"/>
      <c r="O673" s="43"/>
      <c r="P673" s="12" t="str">
        <f>IF(COUNT(K673,M673)=2,ROUND(K673*M673,0),"-
-")</f>
        <v>-
-</v>
      </c>
      <c r="Q673" s="81" t="s">
        <v>163</v>
      </c>
      <c r="R673" s="82"/>
      <c r="S673" s="83"/>
      <c r="T673" s="81" t="s">
        <v>163</v>
      </c>
      <c r="U673" s="83"/>
      <c r="V673" s="13" t="s">
        <v>163</v>
      </c>
      <c r="W673" s="81" t="s">
        <v>163</v>
      </c>
      <c r="X673" s="83"/>
    </row>
    <row r="674" spans="1:24" ht="31.65" customHeight="1">
      <c r="A674" s="90" t="s">
        <v>4607</v>
      </c>
      <c r="B674" s="91"/>
      <c r="C674" s="92"/>
      <c r="D674" s="38" t="s">
        <v>4608</v>
      </c>
      <c r="E674" s="39"/>
      <c r="F674" s="39"/>
      <c r="G674" s="39"/>
      <c r="H674" s="40"/>
      <c r="I674" s="77" t="s">
        <v>65</v>
      </c>
      <c r="J674" s="79"/>
      <c r="K674" s="42"/>
      <c r="L674" s="43"/>
      <c r="M674" s="42"/>
      <c r="N674" s="80"/>
      <c r="O674" s="43"/>
      <c r="P674" s="12" t="str">
        <f>IF(COUNT(K674,M674)=2,ROUND(K674*M674,0),"-
-")</f>
        <v>-
-</v>
      </c>
      <c r="Q674" s="81" t="s">
        <v>163</v>
      </c>
      <c r="R674" s="82"/>
      <c r="S674" s="83"/>
      <c r="T674" s="81" t="s">
        <v>163</v>
      </c>
      <c r="U674" s="83"/>
      <c r="V674" s="13" t="s">
        <v>163</v>
      </c>
      <c r="W674" s="81" t="s">
        <v>163</v>
      </c>
      <c r="X674" s="83"/>
    </row>
    <row r="675" spans="1:24" ht="15.75" customHeight="1">
      <c r="A675" s="90" t="s">
        <v>4609</v>
      </c>
      <c r="B675" s="91"/>
      <c r="C675" s="92"/>
      <c r="D675" s="38" t="s">
        <v>2103</v>
      </c>
      <c r="E675" s="39"/>
      <c r="F675" s="39"/>
      <c r="G675" s="39"/>
      <c r="H675" s="40"/>
      <c r="I675" s="77" t="s">
        <v>65</v>
      </c>
      <c r="J675" s="79"/>
      <c r="K675" s="42"/>
      <c r="L675" s="43"/>
      <c r="M675" s="42"/>
      <c r="N675" s="80"/>
      <c r="O675" s="43"/>
      <c r="P675" s="12" t="str">
        <f>IF(COUNT(K675,M675)=2,ROUND(K675*M675,0),"-")</f>
        <v>-</v>
      </c>
      <c r="Q675" s="81" t="s">
        <v>306</v>
      </c>
      <c r="R675" s="82"/>
      <c r="S675" s="83"/>
      <c r="T675" s="81" t="s">
        <v>306</v>
      </c>
      <c r="U675" s="83"/>
      <c r="V675" s="13" t="s">
        <v>306</v>
      </c>
      <c r="W675" s="81" t="s">
        <v>306</v>
      </c>
      <c r="X675" s="83"/>
    </row>
    <row r="676" spans="1:24" ht="15.9" customHeight="1">
      <c r="A676" s="38" t="s">
        <v>4610</v>
      </c>
      <c r="B676" s="39"/>
      <c r="C676" s="40"/>
      <c r="D676" s="38" t="s">
        <v>4611</v>
      </c>
      <c r="E676" s="39"/>
      <c r="F676" s="39"/>
      <c r="G676" s="39"/>
      <c r="H676" s="40"/>
      <c r="I676" s="77" t="s">
        <v>609</v>
      </c>
      <c r="J676" s="79"/>
      <c r="K676" s="42"/>
      <c r="L676" s="43"/>
      <c r="M676" s="42"/>
      <c r="N676" s="80"/>
      <c r="O676" s="43"/>
      <c r="P676" s="12" t="str">
        <f>IF(COUNT(K676,M676)=2,ROUND(K676*M676,0),"-")</f>
        <v>-</v>
      </c>
      <c r="Q676" s="81" t="s">
        <v>306</v>
      </c>
      <c r="R676" s="82"/>
      <c r="S676" s="83"/>
      <c r="T676" s="81" t="s">
        <v>306</v>
      </c>
      <c r="U676" s="83"/>
      <c r="V676" s="13" t="s">
        <v>306</v>
      </c>
      <c r="W676" s="81" t="s">
        <v>306</v>
      </c>
      <c r="X676" s="83"/>
    </row>
    <row r="677" spans="1:24" ht="31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9.6" customHeight="1">
      <c r="A678" s="2"/>
      <c r="B678" s="2"/>
      <c r="C678" s="95" t="s">
        <v>42</v>
      </c>
      <c r="D678" s="95"/>
      <c r="E678" s="2"/>
      <c r="F678" s="2"/>
      <c r="G678" s="14" t="s">
        <v>43</v>
      </c>
      <c r="H678" s="2"/>
      <c r="I678" s="2"/>
      <c r="J678" s="14" t="s">
        <v>44</v>
      </c>
      <c r="K678" s="2"/>
      <c r="L678" s="95" t="s">
        <v>43</v>
      </c>
      <c r="M678" s="95"/>
      <c r="N678" s="95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35.700000000000003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8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1" customHeight="1">
      <c r="A681" s="93" t="s">
        <v>0</v>
      </c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</row>
    <row r="682" spans="1:24" ht="3.4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1" customHeight="1">
      <c r="A683" s="93" t="s">
        <v>4033</v>
      </c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</row>
    <row r="684" spans="1:24" ht="4.2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8.85" customHeight="1">
      <c r="A685" s="2"/>
      <c r="B685" s="94" t="s">
        <v>4034</v>
      </c>
      <c r="C685" s="94"/>
      <c r="D685" s="94"/>
      <c r="E685" s="9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5.4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4.3499999999999996" customHeight="1">
      <c r="A687" s="2"/>
      <c r="B687" s="94" t="s">
        <v>4035</v>
      </c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0.9" customHeight="1">
      <c r="A688" s="2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2"/>
      <c r="O688" s="2"/>
      <c r="P688" s="2"/>
      <c r="Q688" s="2"/>
      <c r="R688" s="94" t="s">
        <v>4036</v>
      </c>
      <c r="S688" s="2"/>
      <c r="T688" s="2"/>
      <c r="U688" s="2"/>
      <c r="V688" s="2"/>
      <c r="W688" s="2"/>
      <c r="X688" s="2"/>
    </row>
    <row r="689" spans="1:24" ht="3.6" customHeight="1">
      <c r="A689" s="2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2"/>
      <c r="O689" s="2"/>
      <c r="P689" s="2"/>
      <c r="Q689" s="2"/>
      <c r="R689" s="94"/>
      <c r="S689" s="2"/>
      <c r="T689" s="2"/>
      <c r="U689" s="95" t="s">
        <v>4612</v>
      </c>
      <c r="V689" s="95"/>
      <c r="W689" s="95"/>
      <c r="X689" s="2"/>
    </row>
    <row r="690" spans="1:24" ht="4.3499999999999996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94"/>
      <c r="S690" s="2"/>
      <c r="T690" s="2"/>
      <c r="U690" s="95"/>
      <c r="V690" s="95"/>
      <c r="W690" s="95"/>
      <c r="X690" s="2"/>
    </row>
    <row r="691" spans="1:24" ht="1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95"/>
      <c r="V691" s="95"/>
      <c r="W691" s="95"/>
      <c r="X691" s="2"/>
    </row>
    <row r="692" spans="1:24" ht="2.1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4" customHeight="1">
      <c r="A693" s="77" t="s">
        <v>4038</v>
      </c>
      <c r="B693" s="78"/>
      <c r="C693" s="79"/>
      <c r="D693" s="77" t="s">
        <v>4039</v>
      </c>
      <c r="E693" s="78"/>
      <c r="F693" s="78"/>
      <c r="G693" s="78"/>
      <c r="H693" s="79"/>
      <c r="I693" s="77" t="s">
        <v>49</v>
      </c>
      <c r="J693" s="79"/>
      <c r="K693" s="77" t="s">
        <v>4040</v>
      </c>
      <c r="L693" s="79"/>
      <c r="M693" s="77" t="s">
        <v>51</v>
      </c>
      <c r="N693" s="78"/>
      <c r="O693" s="79"/>
      <c r="P693" s="11" t="s">
        <v>52</v>
      </c>
      <c r="Q693" s="77" t="s">
        <v>4041</v>
      </c>
      <c r="R693" s="78"/>
      <c r="S693" s="79"/>
      <c r="T693" s="77" t="s">
        <v>4042</v>
      </c>
      <c r="U693" s="79"/>
      <c r="V693" s="11" t="s">
        <v>4043</v>
      </c>
      <c r="W693" s="77" t="s">
        <v>4044</v>
      </c>
      <c r="X693" s="79"/>
    </row>
    <row r="694" spans="1:24" ht="15.6" customHeight="1">
      <c r="A694" s="38"/>
      <c r="B694" s="39"/>
      <c r="C694" s="40"/>
      <c r="D694" s="38" t="s">
        <v>4613</v>
      </c>
      <c r="E694" s="39"/>
      <c r="F694" s="39"/>
      <c r="G694" s="39"/>
      <c r="H694" s="40"/>
      <c r="I694" s="77"/>
      <c r="J694" s="79"/>
      <c r="K694" s="42"/>
      <c r="L694" s="43"/>
      <c r="M694" s="42"/>
      <c r="N694" s="80"/>
      <c r="O694" s="43"/>
      <c r="P694" s="13" t="s">
        <v>306</v>
      </c>
      <c r="Q694" s="81" t="s">
        <v>306</v>
      </c>
      <c r="R694" s="82"/>
      <c r="S694" s="83"/>
      <c r="T694" s="81" t="s">
        <v>306</v>
      </c>
      <c r="U694" s="83"/>
      <c r="V694" s="13" t="s">
        <v>306</v>
      </c>
      <c r="W694" s="81" t="s">
        <v>306</v>
      </c>
      <c r="X694" s="83"/>
    </row>
    <row r="695" spans="1:24" ht="15.75" customHeight="1">
      <c r="A695" s="90" t="s">
        <v>4614</v>
      </c>
      <c r="B695" s="91"/>
      <c r="C695" s="92"/>
      <c r="D695" s="38" t="s">
        <v>3133</v>
      </c>
      <c r="E695" s="39"/>
      <c r="F695" s="39"/>
      <c r="G695" s="39"/>
      <c r="H695" s="40"/>
      <c r="I695" s="77" t="s">
        <v>609</v>
      </c>
      <c r="J695" s="79"/>
      <c r="K695" s="42"/>
      <c r="L695" s="43"/>
      <c r="M695" s="42"/>
      <c r="N695" s="80"/>
      <c r="O695" s="43"/>
      <c r="P695" s="12" t="str">
        <f>IF(COUNT(K695,M695)=2,ROUND(K695*M695,0),"-")</f>
        <v>-</v>
      </c>
      <c r="Q695" s="81" t="s">
        <v>306</v>
      </c>
      <c r="R695" s="82"/>
      <c r="S695" s="83"/>
      <c r="T695" s="81" t="s">
        <v>306</v>
      </c>
      <c r="U695" s="83"/>
      <c r="V695" s="13" t="s">
        <v>306</v>
      </c>
      <c r="W695" s="81" t="s">
        <v>306</v>
      </c>
      <c r="X695" s="83"/>
    </row>
    <row r="696" spans="1:24" ht="15.75" customHeight="1">
      <c r="A696" s="90" t="s">
        <v>4615</v>
      </c>
      <c r="B696" s="91"/>
      <c r="C696" s="92"/>
      <c r="D696" s="38" t="s">
        <v>3136</v>
      </c>
      <c r="E696" s="39"/>
      <c r="F696" s="39"/>
      <c r="G696" s="39"/>
      <c r="H696" s="40"/>
      <c r="I696" s="77" t="s">
        <v>609</v>
      </c>
      <c r="J696" s="79"/>
      <c r="K696" s="42"/>
      <c r="L696" s="43"/>
      <c r="M696" s="42"/>
      <c r="N696" s="80"/>
      <c r="O696" s="43"/>
      <c r="P696" s="12" t="str">
        <f>IF(COUNT(K696,M696)=2,ROUND(K696*M696,0),"-")</f>
        <v>-</v>
      </c>
      <c r="Q696" s="81" t="s">
        <v>306</v>
      </c>
      <c r="R696" s="82"/>
      <c r="S696" s="83"/>
      <c r="T696" s="81" t="s">
        <v>306</v>
      </c>
      <c r="U696" s="83"/>
      <c r="V696" s="13" t="s">
        <v>306</v>
      </c>
      <c r="W696" s="81" t="s">
        <v>306</v>
      </c>
      <c r="X696" s="83"/>
    </row>
    <row r="697" spans="1:24" ht="31.65" customHeight="1">
      <c r="A697" s="90" t="s">
        <v>4616</v>
      </c>
      <c r="B697" s="91"/>
      <c r="C697" s="92"/>
      <c r="D697" s="38" t="s">
        <v>4617</v>
      </c>
      <c r="E697" s="39"/>
      <c r="F697" s="39"/>
      <c r="G697" s="39"/>
      <c r="H697" s="40"/>
      <c r="I697" s="77" t="s">
        <v>609</v>
      </c>
      <c r="J697" s="79"/>
      <c r="K697" s="42"/>
      <c r="L697" s="43"/>
      <c r="M697" s="42"/>
      <c r="N697" s="80"/>
      <c r="O697" s="43"/>
      <c r="P697" s="12" t="str">
        <f>IF(COUNT(K697,M697)=2,ROUND(K697*M697,0),"-
-")</f>
        <v>-
-</v>
      </c>
      <c r="Q697" s="81" t="s">
        <v>163</v>
      </c>
      <c r="R697" s="82"/>
      <c r="S697" s="83"/>
      <c r="T697" s="81" t="s">
        <v>163</v>
      </c>
      <c r="U697" s="83"/>
      <c r="V697" s="13" t="s">
        <v>163</v>
      </c>
      <c r="W697" s="81" t="s">
        <v>163</v>
      </c>
      <c r="X697" s="83"/>
    </row>
    <row r="698" spans="1:24" ht="31.65" customHeight="1">
      <c r="A698" s="90" t="s">
        <v>4618</v>
      </c>
      <c r="B698" s="91"/>
      <c r="C698" s="92"/>
      <c r="D698" s="38" t="s">
        <v>4619</v>
      </c>
      <c r="E698" s="39"/>
      <c r="F698" s="39"/>
      <c r="G698" s="39"/>
      <c r="H698" s="40"/>
      <c r="I698" s="77" t="s">
        <v>609</v>
      </c>
      <c r="J698" s="79"/>
      <c r="K698" s="42"/>
      <c r="L698" s="43"/>
      <c r="M698" s="42"/>
      <c r="N698" s="80"/>
      <c r="O698" s="43"/>
      <c r="P698" s="12" t="str">
        <f>IF(COUNT(K698,M698)=2,ROUND(K698*M698,0),"-
-")</f>
        <v>-
-</v>
      </c>
      <c r="Q698" s="81" t="s">
        <v>163</v>
      </c>
      <c r="R698" s="82"/>
      <c r="S698" s="83"/>
      <c r="T698" s="81" t="s">
        <v>163</v>
      </c>
      <c r="U698" s="83"/>
      <c r="V698" s="13" t="s">
        <v>163</v>
      </c>
      <c r="W698" s="81" t="s">
        <v>163</v>
      </c>
      <c r="X698" s="83"/>
    </row>
    <row r="699" spans="1:24" ht="15.75" customHeight="1">
      <c r="A699" s="90" t="s">
        <v>4620</v>
      </c>
      <c r="B699" s="91"/>
      <c r="C699" s="92"/>
      <c r="D699" s="38" t="s">
        <v>3148</v>
      </c>
      <c r="E699" s="39"/>
      <c r="F699" s="39"/>
      <c r="G699" s="39"/>
      <c r="H699" s="40"/>
      <c r="I699" s="77" t="s">
        <v>609</v>
      </c>
      <c r="J699" s="79"/>
      <c r="K699" s="42"/>
      <c r="L699" s="43"/>
      <c r="M699" s="42"/>
      <c r="N699" s="80"/>
      <c r="O699" s="43"/>
      <c r="P699" s="12" t="str">
        <f t="shared" ref="P699:P704" si="19">IF(COUNT(K699,M699)=2,ROUND(K699*M699,0),"-")</f>
        <v>-</v>
      </c>
      <c r="Q699" s="81" t="s">
        <v>306</v>
      </c>
      <c r="R699" s="82"/>
      <c r="S699" s="83"/>
      <c r="T699" s="81" t="s">
        <v>306</v>
      </c>
      <c r="U699" s="83"/>
      <c r="V699" s="13" t="s">
        <v>306</v>
      </c>
      <c r="W699" s="81" t="s">
        <v>306</v>
      </c>
      <c r="X699" s="83"/>
    </row>
    <row r="700" spans="1:24" ht="15.75" customHeight="1">
      <c r="A700" s="90" t="s">
        <v>4621</v>
      </c>
      <c r="B700" s="91"/>
      <c r="C700" s="92"/>
      <c r="D700" s="38" t="s">
        <v>3151</v>
      </c>
      <c r="E700" s="39"/>
      <c r="F700" s="39"/>
      <c r="G700" s="39"/>
      <c r="H700" s="40"/>
      <c r="I700" s="77" t="s">
        <v>609</v>
      </c>
      <c r="J700" s="79"/>
      <c r="K700" s="42"/>
      <c r="L700" s="43"/>
      <c r="M700" s="42"/>
      <c r="N700" s="80"/>
      <c r="O700" s="43"/>
      <c r="P700" s="12" t="str">
        <f t="shared" si="19"/>
        <v>-</v>
      </c>
      <c r="Q700" s="81" t="s">
        <v>306</v>
      </c>
      <c r="R700" s="82"/>
      <c r="S700" s="83"/>
      <c r="T700" s="81" t="s">
        <v>306</v>
      </c>
      <c r="U700" s="83"/>
      <c r="V700" s="13" t="s">
        <v>306</v>
      </c>
      <c r="W700" s="81" t="s">
        <v>306</v>
      </c>
      <c r="X700" s="83"/>
    </row>
    <row r="701" spans="1:24" ht="15.75" customHeight="1">
      <c r="A701" s="90" t="s">
        <v>4622</v>
      </c>
      <c r="B701" s="91"/>
      <c r="C701" s="92"/>
      <c r="D701" s="38" t="s">
        <v>3154</v>
      </c>
      <c r="E701" s="39"/>
      <c r="F701" s="39"/>
      <c r="G701" s="39"/>
      <c r="H701" s="40"/>
      <c r="I701" s="77" t="s">
        <v>609</v>
      </c>
      <c r="J701" s="79"/>
      <c r="K701" s="42"/>
      <c r="L701" s="43"/>
      <c r="M701" s="42"/>
      <c r="N701" s="80"/>
      <c r="O701" s="43"/>
      <c r="P701" s="12" t="str">
        <f t="shared" si="19"/>
        <v>-</v>
      </c>
      <c r="Q701" s="81" t="s">
        <v>306</v>
      </c>
      <c r="R701" s="82"/>
      <c r="S701" s="83"/>
      <c r="T701" s="81" t="s">
        <v>306</v>
      </c>
      <c r="U701" s="83"/>
      <c r="V701" s="13" t="s">
        <v>306</v>
      </c>
      <c r="W701" s="81" t="s">
        <v>306</v>
      </c>
      <c r="X701" s="83"/>
    </row>
    <row r="702" spans="1:24" ht="15.75" customHeight="1">
      <c r="A702" s="84" t="s">
        <v>4623</v>
      </c>
      <c r="B702" s="85"/>
      <c r="C702" s="86"/>
      <c r="D702" s="38" t="s">
        <v>3176</v>
      </c>
      <c r="E702" s="39"/>
      <c r="F702" s="39"/>
      <c r="G702" s="39"/>
      <c r="H702" s="40"/>
      <c r="I702" s="77" t="s">
        <v>122</v>
      </c>
      <c r="J702" s="79"/>
      <c r="K702" s="42"/>
      <c r="L702" s="43"/>
      <c r="M702" s="42"/>
      <c r="N702" s="80"/>
      <c r="O702" s="43"/>
      <c r="P702" s="12" t="str">
        <f t="shared" si="19"/>
        <v>-</v>
      </c>
      <c r="Q702" s="81" t="s">
        <v>306</v>
      </c>
      <c r="R702" s="82"/>
      <c r="S702" s="83"/>
      <c r="T702" s="81" t="s">
        <v>306</v>
      </c>
      <c r="U702" s="83"/>
      <c r="V702" s="13" t="s">
        <v>306</v>
      </c>
      <c r="W702" s="81" t="s">
        <v>306</v>
      </c>
      <c r="X702" s="83"/>
    </row>
    <row r="703" spans="1:24" ht="15.75" customHeight="1">
      <c r="A703" s="84" t="s">
        <v>4624</v>
      </c>
      <c r="B703" s="85"/>
      <c r="C703" s="86"/>
      <c r="D703" s="38" t="s">
        <v>3179</v>
      </c>
      <c r="E703" s="39"/>
      <c r="F703" s="39"/>
      <c r="G703" s="39"/>
      <c r="H703" s="40"/>
      <c r="I703" s="77" t="s">
        <v>122</v>
      </c>
      <c r="J703" s="79"/>
      <c r="K703" s="42"/>
      <c r="L703" s="43"/>
      <c r="M703" s="42"/>
      <c r="N703" s="80"/>
      <c r="O703" s="43"/>
      <c r="P703" s="12" t="str">
        <f t="shared" si="19"/>
        <v>-</v>
      </c>
      <c r="Q703" s="81" t="s">
        <v>306</v>
      </c>
      <c r="R703" s="82"/>
      <c r="S703" s="83"/>
      <c r="T703" s="81" t="s">
        <v>306</v>
      </c>
      <c r="U703" s="83"/>
      <c r="V703" s="13" t="s">
        <v>306</v>
      </c>
      <c r="W703" s="81" t="s">
        <v>306</v>
      </c>
      <c r="X703" s="83"/>
    </row>
    <row r="704" spans="1:24" ht="15.75" customHeight="1">
      <c r="A704" s="84" t="s">
        <v>4625</v>
      </c>
      <c r="B704" s="85"/>
      <c r="C704" s="86"/>
      <c r="D704" s="38" t="s">
        <v>3182</v>
      </c>
      <c r="E704" s="39"/>
      <c r="F704" s="39"/>
      <c r="G704" s="39"/>
      <c r="H704" s="40"/>
      <c r="I704" s="77" t="s">
        <v>122</v>
      </c>
      <c r="J704" s="79"/>
      <c r="K704" s="42"/>
      <c r="L704" s="43"/>
      <c r="M704" s="42"/>
      <c r="N704" s="80"/>
      <c r="O704" s="43"/>
      <c r="P704" s="12" t="str">
        <f t="shared" si="19"/>
        <v>-</v>
      </c>
      <c r="Q704" s="81" t="s">
        <v>306</v>
      </c>
      <c r="R704" s="82"/>
      <c r="S704" s="83"/>
      <c r="T704" s="81" t="s">
        <v>306</v>
      </c>
      <c r="U704" s="83"/>
      <c r="V704" s="13" t="s">
        <v>306</v>
      </c>
      <c r="W704" s="81" t="s">
        <v>306</v>
      </c>
      <c r="X704" s="83"/>
    </row>
    <row r="705" spans="1:24" ht="31.65" customHeight="1">
      <c r="A705" s="90" t="s">
        <v>4626</v>
      </c>
      <c r="B705" s="91"/>
      <c r="C705" s="92"/>
      <c r="D705" s="38" t="s">
        <v>4627</v>
      </c>
      <c r="E705" s="39"/>
      <c r="F705" s="39"/>
      <c r="G705" s="39"/>
      <c r="H705" s="40"/>
      <c r="I705" s="77" t="s">
        <v>122</v>
      </c>
      <c r="J705" s="79"/>
      <c r="K705" s="42"/>
      <c r="L705" s="43"/>
      <c r="M705" s="42"/>
      <c r="N705" s="80"/>
      <c r="O705" s="43"/>
      <c r="P705" s="12" t="str">
        <f>IF(COUNT(K705,M705)=2,ROUND(K705*M705,0),"-
-")</f>
        <v>-
-</v>
      </c>
      <c r="Q705" s="81" t="s">
        <v>163</v>
      </c>
      <c r="R705" s="82"/>
      <c r="S705" s="83"/>
      <c r="T705" s="81" t="s">
        <v>163</v>
      </c>
      <c r="U705" s="83"/>
      <c r="V705" s="13" t="s">
        <v>163</v>
      </c>
      <c r="W705" s="81" t="s">
        <v>163</v>
      </c>
      <c r="X705" s="83"/>
    </row>
    <row r="706" spans="1:24" ht="31.65" customHeight="1">
      <c r="A706" s="90" t="s">
        <v>4628</v>
      </c>
      <c r="B706" s="91"/>
      <c r="C706" s="92"/>
      <c r="D706" s="38" t="s">
        <v>4629</v>
      </c>
      <c r="E706" s="39"/>
      <c r="F706" s="39"/>
      <c r="G706" s="39"/>
      <c r="H706" s="40"/>
      <c r="I706" s="77" t="s">
        <v>122</v>
      </c>
      <c r="J706" s="79"/>
      <c r="K706" s="42"/>
      <c r="L706" s="43"/>
      <c r="M706" s="42"/>
      <c r="N706" s="80"/>
      <c r="O706" s="43"/>
      <c r="P706" s="12" t="str">
        <f>IF(COUNT(K706,M706)=2,ROUND(K706*M706,0),"-
-")</f>
        <v>-
-</v>
      </c>
      <c r="Q706" s="81" t="s">
        <v>163</v>
      </c>
      <c r="R706" s="82"/>
      <c r="S706" s="83"/>
      <c r="T706" s="81" t="s">
        <v>163</v>
      </c>
      <c r="U706" s="83"/>
      <c r="V706" s="13" t="s">
        <v>163</v>
      </c>
      <c r="W706" s="81" t="s">
        <v>163</v>
      </c>
      <c r="X706" s="83"/>
    </row>
    <row r="707" spans="1:24" ht="15.75" customHeight="1">
      <c r="A707" s="84" t="s">
        <v>4630</v>
      </c>
      <c r="B707" s="85"/>
      <c r="C707" s="86"/>
      <c r="D707" s="38" t="s">
        <v>3157</v>
      </c>
      <c r="E707" s="39"/>
      <c r="F707" s="39"/>
      <c r="G707" s="39"/>
      <c r="H707" s="40"/>
      <c r="I707" s="77" t="s">
        <v>122</v>
      </c>
      <c r="J707" s="79"/>
      <c r="K707" s="42"/>
      <c r="L707" s="43"/>
      <c r="M707" s="42"/>
      <c r="N707" s="80"/>
      <c r="O707" s="43"/>
      <c r="P707" s="12" t="str">
        <f>IF(COUNT(K707,M707)=2,ROUND(K707*M707,0),"-")</f>
        <v>-</v>
      </c>
      <c r="Q707" s="81" t="s">
        <v>306</v>
      </c>
      <c r="R707" s="82"/>
      <c r="S707" s="83"/>
      <c r="T707" s="81" t="s">
        <v>306</v>
      </c>
      <c r="U707" s="83"/>
      <c r="V707" s="13" t="s">
        <v>306</v>
      </c>
      <c r="W707" s="81" t="s">
        <v>306</v>
      </c>
      <c r="X707" s="83"/>
    </row>
    <row r="708" spans="1:24" ht="47.55" customHeight="1">
      <c r="A708" s="84" t="s">
        <v>4631</v>
      </c>
      <c r="B708" s="85"/>
      <c r="C708" s="86"/>
      <c r="D708" s="38" t="s">
        <v>4632</v>
      </c>
      <c r="E708" s="39"/>
      <c r="F708" s="39"/>
      <c r="G708" s="39"/>
      <c r="H708" s="40"/>
      <c r="I708" s="77" t="s">
        <v>122</v>
      </c>
      <c r="J708" s="79"/>
      <c r="K708" s="42"/>
      <c r="L708" s="43"/>
      <c r="M708" s="42"/>
      <c r="N708" s="80"/>
      <c r="O708" s="43"/>
      <c r="P708" s="12" t="str">
        <f>IF(COUNT(K708,M708)=2,ROUND(K708*M708,0),"-
-
-")</f>
        <v>-
-
-</v>
      </c>
      <c r="Q708" s="81" t="s">
        <v>87</v>
      </c>
      <c r="R708" s="82"/>
      <c r="S708" s="83"/>
      <c r="T708" s="81" t="s">
        <v>87</v>
      </c>
      <c r="U708" s="83"/>
      <c r="V708" s="13" t="s">
        <v>87</v>
      </c>
      <c r="W708" s="81" t="s">
        <v>87</v>
      </c>
      <c r="X708" s="83"/>
    </row>
    <row r="709" spans="1:24" ht="47.55" customHeight="1">
      <c r="A709" s="84" t="s">
        <v>4633</v>
      </c>
      <c r="B709" s="85"/>
      <c r="C709" s="86"/>
      <c r="D709" s="38" t="s">
        <v>4634</v>
      </c>
      <c r="E709" s="39"/>
      <c r="F709" s="39"/>
      <c r="G709" s="39"/>
      <c r="H709" s="40"/>
      <c r="I709" s="77" t="s">
        <v>122</v>
      </c>
      <c r="J709" s="79"/>
      <c r="K709" s="42"/>
      <c r="L709" s="43"/>
      <c r="M709" s="42"/>
      <c r="N709" s="80"/>
      <c r="O709" s="43"/>
      <c r="P709" s="12" t="str">
        <f>IF(COUNT(K709,M709)=2,ROUND(K709*M709,0),"-
-
-")</f>
        <v>-
-
-</v>
      </c>
      <c r="Q709" s="81" t="s">
        <v>87</v>
      </c>
      <c r="R709" s="82"/>
      <c r="S709" s="83"/>
      <c r="T709" s="81" t="s">
        <v>87</v>
      </c>
      <c r="U709" s="83"/>
      <c r="V709" s="13" t="s">
        <v>87</v>
      </c>
      <c r="W709" s="81" t="s">
        <v>87</v>
      </c>
      <c r="X709" s="83"/>
    </row>
    <row r="710" spans="1:24" ht="15.75" customHeight="1">
      <c r="A710" s="84" t="s">
        <v>4635</v>
      </c>
      <c r="B710" s="85"/>
      <c r="C710" s="86"/>
      <c r="D710" s="38" t="s">
        <v>2187</v>
      </c>
      <c r="E710" s="39"/>
      <c r="F710" s="39"/>
      <c r="G710" s="39"/>
      <c r="H710" s="40"/>
      <c r="I710" s="77" t="s">
        <v>122</v>
      </c>
      <c r="J710" s="79"/>
      <c r="K710" s="42"/>
      <c r="L710" s="43"/>
      <c r="M710" s="42"/>
      <c r="N710" s="80"/>
      <c r="O710" s="43"/>
      <c r="P710" s="12" t="str">
        <f t="shared" ref="P710:P715" si="20">IF(COUNT(K710,M710)=2,ROUND(K710*M710,0),"-")</f>
        <v>-</v>
      </c>
      <c r="Q710" s="81" t="s">
        <v>306</v>
      </c>
      <c r="R710" s="82"/>
      <c r="S710" s="83"/>
      <c r="T710" s="81" t="s">
        <v>306</v>
      </c>
      <c r="U710" s="83"/>
      <c r="V710" s="13" t="s">
        <v>306</v>
      </c>
      <c r="W710" s="81" t="s">
        <v>306</v>
      </c>
      <c r="X710" s="83"/>
    </row>
    <row r="711" spans="1:24" ht="15.75" customHeight="1">
      <c r="A711" s="90" t="s">
        <v>4636</v>
      </c>
      <c r="B711" s="91"/>
      <c r="C711" s="92"/>
      <c r="D711" s="38" t="s">
        <v>2172</v>
      </c>
      <c r="E711" s="39"/>
      <c r="F711" s="39"/>
      <c r="G711" s="39"/>
      <c r="H711" s="40"/>
      <c r="I711" s="77" t="s">
        <v>122</v>
      </c>
      <c r="J711" s="79"/>
      <c r="K711" s="42"/>
      <c r="L711" s="43"/>
      <c r="M711" s="42"/>
      <c r="N711" s="80"/>
      <c r="O711" s="43"/>
      <c r="P711" s="12" t="str">
        <f t="shared" si="20"/>
        <v>-</v>
      </c>
      <c r="Q711" s="81" t="s">
        <v>306</v>
      </c>
      <c r="R711" s="82"/>
      <c r="S711" s="83"/>
      <c r="T711" s="81" t="s">
        <v>306</v>
      </c>
      <c r="U711" s="83"/>
      <c r="V711" s="13" t="s">
        <v>306</v>
      </c>
      <c r="W711" s="81" t="s">
        <v>306</v>
      </c>
      <c r="X711" s="83"/>
    </row>
    <row r="712" spans="1:24" ht="15.75" customHeight="1">
      <c r="A712" s="90" t="s">
        <v>4637</v>
      </c>
      <c r="B712" s="91"/>
      <c r="C712" s="92"/>
      <c r="D712" s="38" t="s">
        <v>2175</v>
      </c>
      <c r="E712" s="39"/>
      <c r="F712" s="39"/>
      <c r="G712" s="39"/>
      <c r="H712" s="40"/>
      <c r="I712" s="77" t="s">
        <v>122</v>
      </c>
      <c r="J712" s="79"/>
      <c r="K712" s="42"/>
      <c r="L712" s="43"/>
      <c r="M712" s="42"/>
      <c r="N712" s="80"/>
      <c r="O712" s="43"/>
      <c r="P712" s="12" t="str">
        <f t="shared" si="20"/>
        <v>-</v>
      </c>
      <c r="Q712" s="81" t="s">
        <v>306</v>
      </c>
      <c r="R712" s="82"/>
      <c r="S712" s="83"/>
      <c r="T712" s="81" t="s">
        <v>306</v>
      </c>
      <c r="U712" s="83"/>
      <c r="V712" s="13" t="s">
        <v>306</v>
      </c>
      <c r="W712" s="81" t="s">
        <v>306</v>
      </c>
      <c r="X712" s="83"/>
    </row>
    <row r="713" spans="1:24" ht="15.75" customHeight="1">
      <c r="A713" s="90" t="s">
        <v>4638</v>
      </c>
      <c r="B713" s="91"/>
      <c r="C713" s="92"/>
      <c r="D713" s="38" t="s">
        <v>2178</v>
      </c>
      <c r="E713" s="39"/>
      <c r="F713" s="39"/>
      <c r="G713" s="39"/>
      <c r="H713" s="40"/>
      <c r="I713" s="77" t="s">
        <v>122</v>
      </c>
      <c r="J713" s="79"/>
      <c r="K713" s="42"/>
      <c r="L713" s="43"/>
      <c r="M713" s="42"/>
      <c r="N713" s="80"/>
      <c r="O713" s="43"/>
      <c r="P713" s="12" t="str">
        <f t="shared" si="20"/>
        <v>-</v>
      </c>
      <c r="Q713" s="81" t="s">
        <v>306</v>
      </c>
      <c r="R713" s="82"/>
      <c r="S713" s="83"/>
      <c r="T713" s="81" t="s">
        <v>306</v>
      </c>
      <c r="U713" s="83"/>
      <c r="V713" s="13" t="s">
        <v>306</v>
      </c>
      <c r="W713" s="81" t="s">
        <v>306</v>
      </c>
      <c r="X713" s="83"/>
    </row>
    <row r="714" spans="1:24" ht="15.75" customHeight="1">
      <c r="A714" s="90" t="s">
        <v>4639</v>
      </c>
      <c r="B714" s="91"/>
      <c r="C714" s="92"/>
      <c r="D714" s="38" t="s">
        <v>2181</v>
      </c>
      <c r="E714" s="39"/>
      <c r="F714" s="39"/>
      <c r="G714" s="39"/>
      <c r="H714" s="40"/>
      <c r="I714" s="77" t="s">
        <v>122</v>
      </c>
      <c r="J714" s="79"/>
      <c r="K714" s="42"/>
      <c r="L714" s="43"/>
      <c r="M714" s="42"/>
      <c r="N714" s="80"/>
      <c r="O714" s="43"/>
      <c r="P714" s="12" t="str">
        <f t="shared" si="20"/>
        <v>-</v>
      </c>
      <c r="Q714" s="81" t="s">
        <v>306</v>
      </c>
      <c r="R714" s="82"/>
      <c r="S714" s="83"/>
      <c r="T714" s="81" t="s">
        <v>306</v>
      </c>
      <c r="U714" s="83"/>
      <c r="V714" s="13" t="s">
        <v>306</v>
      </c>
      <c r="W714" s="81" t="s">
        <v>306</v>
      </c>
      <c r="X714" s="83"/>
    </row>
    <row r="715" spans="1:24" ht="15.75" customHeight="1">
      <c r="A715" s="90" t="s">
        <v>4640</v>
      </c>
      <c r="B715" s="91"/>
      <c r="C715" s="92"/>
      <c r="D715" s="38" t="s">
        <v>2184</v>
      </c>
      <c r="E715" s="39"/>
      <c r="F715" s="39"/>
      <c r="G715" s="39"/>
      <c r="H715" s="40"/>
      <c r="I715" s="77" t="s">
        <v>122</v>
      </c>
      <c r="J715" s="79"/>
      <c r="K715" s="42"/>
      <c r="L715" s="43"/>
      <c r="M715" s="42"/>
      <c r="N715" s="80"/>
      <c r="O715" s="43"/>
      <c r="P715" s="12" t="str">
        <f t="shared" si="20"/>
        <v>-</v>
      </c>
      <c r="Q715" s="81" t="s">
        <v>306</v>
      </c>
      <c r="R715" s="82"/>
      <c r="S715" s="83"/>
      <c r="T715" s="81" t="s">
        <v>306</v>
      </c>
      <c r="U715" s="83"/>
      <c r="V715" s="13" t="s">
        <v>306</v>
      </c>
      <c r="W715" s="81" t="s">
        <v>306</v>
      </c>
      <c r="X715" s="83"/>
    </row>
    <row r="716" spans="1:24" ht="31.65" customHeight="1">
      <c r="A716" s="90" t="s">
        <v>4641</v>
      </c>
      <c r="B716" s="91"/>
      <c r="C716" s="92"/>
      <c r="D716" s="38" t="s">
        <v>4642</v>
      </c>
      <c r="E716" s="39"/>
      <c r="F716" s="39"/>
      <c r="G716" s="39"/>
      <c r="H716" s="40"/>
      <c r="I716" s="77" t="s">
        <v>609</v>
      </c>
      <c r="J716" s="79"/>
      <c r="K716" s="42"/>
      <c r="L716" s="43"/>
      <c r="M716" s="42"/>
      <c r="N716" s="80"/>
      <c r="O716" s="43"/>
      <c r="P716" s="12" t="str">
        <f>IF(COUNT(K716,M716)=2,ROUND(K716*M716,0),"-
-")</f>
        <v>-
-</v>
      </c>
      <c r="Q716" s="81" t="s">
        <v>163</v>
      </c>
      <c r="R716" s="82"/>
      <c r="S716" s="83"/>
      <c r="T716" s="81" t="s">
        <v>163</v>
      </c>
      <c r="U716" s="83"/>
      <c r="V716" s="13" t="s">
        <v>163</v>
      </c>
      <c r="W716" s="81" t="s">
        <v>163</v>
      </c>
      <c r="X716" s="83"/>
    </row>
    <row r="717" spans="1:24" ht="15.75" customHeight="1">
      <c r="A717" s="90" t="s">
        <v>4643</v>
      </c>
      <c r="B717" s="91"/>
      <c r="C717" s="92"/>
      <c r="D717" s="38" t="s">
        <v>2193</v>
      </c>
      <c r="E717" s="39"/>
      <c r="F717" s="39"/>
      <c r="G717" s="39"/>
      <c r="H717" s="40"/>
      <c r="I717" s="77" t="s">
        <v>609</v>
      </c>
      <c r="J717" s="79"/>
      <c r="K717" s="42"/>
      <c r="L717" s="43"/>
      <c r="M717" s="42"/>
      <c r="N717" s="80"/>
      <c r="O717" s="43"/>
      <c r="P717" s="12" t="str">
        <f>IF(COUNT(K717,M717)=2,ROUND(K717*M717,0),"-")</f>
        <v>-</v>
      </c>
      <c r="Q717" s="81" t="s">
        <v>306</v>
      </c>
      <c r="R717" s="82"/>
      <c r="S717" s="83"/>
      <c r="T717" s="81" t="s">
        <v>306</v>
      </c>
      <c r="U717" s="83"/>
      <c r="V717" s="13" t="s">
        <v>306</v>
      </c>
      <c r="W717" s="81" t="s">
        <v>306</v>
      </c>
      <c r="X717" s="83"/>
    </row>
    <row r="718" spans="1:24" ht="15.75" customHeight="1">
      <c r="A718" s="84" t="s">
        <v>4644</v>
      </c>
      <c r="B718" s="85"/>
      <c r="C718" s="86"/>
      <c r="D718" s="38" t="s">
        <v>2422</v>
      </c>
      <c r="E718" s="39"/>
      <c r="F718" s="39"/>
      <c r="G718" s="39"/>
      <c r="H718" s="40"/>
      <c r="I718" s="77" t="s">
        <v>138</v>
      </c>
      <c r="J718" s="79"/>
      <c r="K718" s="42"/>
      <c r="L718" s="43"/>
      <c r="M718" s="42"/>
      <c r="N718" s="80"/>
      <c r="O718" s="43"/>
      <c r="P718" s="12" t="str">
        <f>IF(COUNT(K718,M718)=2,ROUND(K718*M718,0),"-")</f>
        <v>-</v>
      </c>
      <c r="Q718" s="81" t="s">
        <v>306</v>
      </c>
      <c r="R718" s="82"/>
      <c r="S718" s="83"/>
      <c r="T718" s="81" t="s">
        <v>306</v>
      </c>
      <c r="U718" s="83"/>
      <c r="V718" s="13" t="s">
        <v>306</v>
      </c>
      <c r="W718" s="81" t="s">
        <v>306</v>
      </c>
      <c r="X718" s="83"/>
    </row>
    <row r="719" spans="1:24" ht="31.65" customHeight="1">
      <c r="A719" s="84" t="s">
        <v>4645</v>
      </c>
      <c r="B719" s="85"/>
      <c r="C719" s="86"/>
      <c r="D719" s="38" t="s">
        <v>4646</v>
      </c>
      <c r="E719" s="39"/>
      <c r="F719" s="39"/>
      <c r="G719" s="39"/>
      <c r="H719" s="40"/>
      <c r="I719" s="77" t="s">
        <v>138</v>
      </c>
      <c r="J719" s="79"/>
      <c r="K719" s="42"/>
      <c r="L719" s="43"/>
      <c r="M719" s="42"/>
      <c r="N719" s="80"/>
      <c r="O719" s="43"/>
      <c r="P719" s="12" t="str">
        <f>IF(COUNT(K719,M719)=2,ROUND(K719*M719,0),"-
-")</f>
        <v>-
-</v>
      </c>
      <c r="Q719" s="81" t="s">
        <v>163</v>
      </c>
      <c r="R719" s="82"/>
      <c r="S719" s="83"/>
      <c r="T719" s="81" t="s">
        <v>163</v>
      </c>
      <c r="U719" s="83"/>
      <c r="V719" s="13" t="s">
        <v>163</v>
      </c>
      <c r="W719" s="81" t="s">
        <v>163</v>
      </c>
      <c r="X719" s="83"/>
    </row>
    <row r="720" spans="1:24" ht="31.65" customHeight="1">
      <c r="A720" s="84" t="s">
        <v>4647</v>
      </c>
      <c r="B720" s="85"/>
      <c r="C720" s="86"/>
      <c r="D720" s="38" t="s">
        <v>4648</v>
      </c>
      <c r="E720" s="39"/>
      <c r="F720" s="39"/>
      <c r="G720" s="39"/>
      <c r="H720" s="40"/>
      <c r="I720" s="77" t="s">
        <v>138</v>
      </c>
      <c r="J720" s="79"/>
      <c r="K720" s="42"/>
      <c r="L720" s="43"/>
      <c r="M720" s="42"/>
      <c r="N720" s="80"/>
      <c r="O720" s="43"/>
      <c r="P720" s="12" t="str">
        <f>IF(COUNT(K720,M720)=2,ROUND(K720*M720,0),"-
-")</f>
        <v>-
-</v>
      </c>
      <c r="Q720" s="81" t="s">
        <v>163</v>
      </c>
      <c r="R720" s="82"/>
      <c r="S720" s="83"/>
      <c r="T720" s="81" t="s">
        <v>163</v>
      </c>
      <c r="U720" s="83"/>
      <c r="V720" s="13" t="s">
        <v>163</v>
      </c>
      <c r="W720" s="81" t="s">
        <v>163</v>
      </c>
      <c r="X720" s="83"/>
    </row>
    <row r="721" spans="1:24" ht="31.65" customHeight="1">
      <c r="A721" s="84" t="s">
        <v>4649</v>
      </c>
      <c r="B721" s="85"/>
      <c r="C721" s="86"/>
      <c r="D721" s="38" t="s">
        <v>4650</v>
      </c>
      <c r="E721" s="39"/>
      <c r="F721" s="39"/>
      <c r="G721" s="39"/>
      <c r="H721" s="40"/>
      <c r="I721" s="77" t="s">
        <v>138</v>
      </c>
      <c r="J721" s="79"/>
      <c r="K721" s="42"/>
      <c r="L721" s="43"/>
      <c r="M721" s="42"/>
      <c r="N721" s="80"/>
      <c r="O721" s="43"/>
      <c r="P721" s="12" t="str">
        <f>IF(COUNT(K721,M721)=2,ROUND(K721*M721,0),"-
-")</f>
        <v>-
-</v>
      </c>
      <c r="Q721" s="81" t="s">
        <v>163</v>
      </c>
      <c r="R721" s="82"/>
      <c r="S721" s="83"/>
      <c r="T721" s="81" t="s">
        <v>163</v>
      </c>
      <c r="U721" s="83"/>
      <c r="V721" s="13" t="s">
        <v>163</v>
      </c>
      <c r="W721" s="81" t="s">
        <v>163</v>
      </c>
      <c r="X721" s="83"/>
    </row>
    <row r="722" spans="1:24" ht="31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9.6" customHeight="1">
      <c r="A723" s="2"/>
      <c r="B723" s="2"/>
      <c r="C723" s="95" t="s">
        <v>42</v>
      </c>
      <c r="D723" s="95"/>
      <c r="E723" s="2"/>
      <c r="F723" s="2"/>
      <c r="G723" s="14" t="s">
        <v>43</v>
      </c>
      <c r="H723" s="2"/>
      <c r="I723" s="2"/>
      <c r="J723" s="14" t="s">
        <v>44</v>
      </c>
      <c r="K723" s="2"/>
      <c r="L723" s="95" t="s">
        <v>43</v>
      </c>
      <c r="M723" s="95"/>
      <c r="N723" s="95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35.700000000000003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8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1" customHeight="1">
      <c r="A726" s="93" t="s">
        <v>0</v>
      </c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</row>
    <row r="727" spans="1:24" ht="3.4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1" customHeight="1">
      <c r="A728" s="93" t="s">
        <v>4033</v>
      </c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</row>
    <row r="729" spans="1:24" ht="4.2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8.85" customHeight="1">
      <c r="A730" s="2"/>
      <c r="B730" s="94" t="s">
        <v>4034</v>
      </c>
      <c r="C730" s="94"/>
      <c r="D730" s="94"/>
      <c r="E730" s="9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5.4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4.3499999999999996" customHeight="1">
      <c r="A732" s="2"/>
      <c r="B732" s="94" t="s">
        <v>4035</v>
      </c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0.9" customHeight="1">
      <c r="A733" s="2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2"/>
      <c r="O733" s="2"/>
      <c r="P733" s="2"/>
      <c r="Q733" s="2"/>
      <c r="R733" s="94" t="s">
        <v>4036</v>
      </c>
      <c r="S733" s="2"/>
      <c r="T733" s="2"/>
      <c r="U733" s="2"/>
      <c r="V733" s="2"/>
      <c r="W733" s="2"/>
      <c r="X733" s="2"/>
    </row>
    <row r="734" spans="1:24" ht="3.6" customHeight="1">
      <c r="A734" s="2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2"/>
      <c r="O734" s="2"/>
      <c r="P734" s="2"/>
      <c r="Q734" s="2"/>
      <c r="R734" s="94"/>
      <c r="S734" s="2"/>
      <c r="T734" s="2"/>
      <c r="U734" s="95" t="s">
        <v>4651</v>
      </c>
      <c r="V734" s="95"/>
      <c r="W734" s="95"/>
      <c r="X734" s="2"/>
    </row>
    <row r="735" spans="1:24" ht="4.3499999999999996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94"/>
      <c r="S735" s="2"/>
      <c r="T735" s="2"/>
      <c r="U735" s="95"/>
      <c r="V735" s="95"/>
      <c r="W735" s="95"/>
      <c r="X735" s="2"/>
    </row>
    <row r="736" spans="1:24" ht="1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95"/>
      <c r="V736" s="95"/>
      <c r="W736" s="95"/>
      <c r="X736" s="2"/>
    </row>
    <row r="737" spans="1:24" ht="2.1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4" customHeight="1">
      <c r="A738" s="77" t="s">
        <v>4038</v>
      </c>
      <c r="B738" s="78"/>
      <c r="C738" s="79"/>
      <c r="D738" s="77" t="s">
        <v>4039</v>
      </c>
      <c r="E738" s="78"/>
      <c r="F738" s="78"/>
      <c r="G738" s="78"/>
      <c r="H738" s="79"/>
      <c r="I738" s="77" t="s">
        <v>49</v>
      </c>
      <c r="J738" s="79"/>
      <c r="K738" s="77" t="s">
        <v>4040</v>
      </c>
      <c r="L738" s="79"/>
      <c r="M738" s="77" t="s">
        <v>51</v>
      </c>
      <c r="N738" s="78"/>
      <c r="O738" s="79"/>
      <c r="P738" s="11" t="s">
        <v>52</v>
      </c>
      <c r="Q738" s="77" t="s">
        <v>4041</v>
      </c>
      <c r="R738" s="78"/>
      <c r="S738" s="79"/>
      <c r="T738" s="77" t="s">
        <v>4042</v>
      </c>
      <c r="U738" s="79"/>
      <c r="V738" s="11" t="s">
        <v>4043</v>
      </c>
      <c r="W738" s="77" t="s">
        <v>4044</v>
      </c>
      <c r="X738" s="79"/>
    </row>
    <row r="739" spans="1:24" ht="31.5" customHeight="1">
      <c r="A739" s="84" t="s">
        <v>4652</v>
      </c>
      <c r="B739" s="85"/>
      <c r="C739" s="86"/>
      <c r="D739" s="38" t="s">
        <v>4653</v>
      </c>
      <c r="E739" s="39"/>
      <c r="F739" s="39"/>
      <c r="G739" s="39"/>
      <c r="H739" s="40"/>
      <c r="I739" s="77" t="s">
        <v>138</v>
      </c>
      <c r="J739" s="79"/>
      <c r="K739" s="42"/>
      <c r="L739" s="43"/>
      <c r="M739" s="42"/>
      <c r="N739" s="80"/>
      <c r="O739" s="43"/>
      <c r="P739" s="12" t="str">
        <f>IF(COUNT(K739,M739)=2,ROUND(K739*M739,0),"-
-")</f>
        <v>-
-</v>
      </c>
      <c r="Q739" s="81" t="s">
        <v>163</v>
      </c>
      <c r="R739" s="82"/>
      <c r="S739" s="83"/>
      <c r="T739" s="81" t="s">
        <v>163</v>
      </c>
      <c r="U739" s="83"/>
      <c r="V739" s="13" t="s">
        <v>163</v>
      </c>
      <c r="W739" s="81" t="s">
        <v>163</v>
      </c>
      <c r="X739" s="83"/>
    </row>
    <row r="740" spans="1:24" ht="15.75" customHeight="1">
      <c r="A740" s="84" t="s">
        <v>4654</v>
      </c>
      <c r="B740" s="85"/>
      <c r="C740" s="86"/>
      <c r="D740" s="38" t="s">
        <v>2386</v>
      </c>
      <c r="E740" s="39"/>
      <c r="F740" s="39"/>
      <c r="G740" s="39"/>
      <c r="H740" s="40"/>
      <c r="I740" s="77" t="s">
        <v>138</v>
      </c>
      <c r="J740" s="79"/>
      <c r="K740" s="42"/>
      <c r="L740" s="43"/>
      <c r="M740" s="42"/>
      <c r="N740" s="80"/>
      <c r="O740" s="43"/>
      <c r="P740" s="12" t="str">
        <f t="shared" ref="P740:P756" si="21">IF(COUNT(K740,M740)=2,ROUND(K740*M740,0),"-")</f>
        <v>-</v>
      </c>
      <c r="Q740" s="81" t="s">
        <v>306</v>
      </c>
      <c r="R740" s="82"/>
      <c r="S740" s="83"/>
      <c r="T740" s="81" t="s">
        <v>306</v>
      </c>
      <c r="U740" s="83"/>
      <c r="V740" s="13" t="s">
        <v>306</v>
      </c>
      <c r="W740" s="81" t="s">
        <v>306</v>
      </c>
      <c r="X740" s="83"/>
    </row>
    <row r="741" spans="1:24" ht="15.75" customHeight="1">
      <c r="A741" s="84" t="s">
        <v>4655</v>
      </c>
      <c r="B741" s="85"/>
      <c r="C741" s="86"/>
      <c r="D741" s="38" t="s">
        <v>2389</v>
      </c>
      <c r="E741" s="39"/>
      <c r="F741" s="39"/>
      <c r="G741" s="39"/>
      <c r="H741" s="40"/>
      <c r="I741" s="77" t="s">
        <v>138</v>
      </c>
      <c r="J741" s="79"/>
      <c r="K741" s="42"/>
      <c r="L741" s="43"/>
      <c r="M741" s="42"/>
      <c r="N741" s="80"/>
      <c r="O741" s="43"/>
      <c r="P741" s="12" t="str">
        <f t="shared" si="21"/>
        <v>-</v>
      </c>
      <c r="Q741" s="81" t="s">
        <v>306</v>
      </c>
      <c r="R741" s="82"/>
      <c r="S741" s="83"/>
      <c r="T741" s="81" t="s">
        <v>306</v>
      </c>
      <c r="U741" s="83"/>
      <c r="V741" s="13" t="s">
        <v>306</v>
      </c>
      <c r="W741" s="81" t="s">
        <v>306</v>
      </c>
      <c r="X741" s="83"/>
    </row>
    <row r="742" spans="1:24" ht="15.75" customHeight="1">
      <c r="A742" s="84" t="s">
        <v>4656</v>
      </c>
      <c r="B742" s="85"/>
      <c r="C742" s="86"/>
      <c r="D742" s="38" t="s">
        <v>2392</v>
      </c>
      <c r="E742" s="39"/>
      <c r="F742" s="39"/>
      <c r="G742" s="39"/>
      <c r="H742" s="40"/>
      <c r="I742" s="77" t="s">
        <v>138</v>
      </c>
      <c r="J742" s="79"/>
      <c r="K742" s="42"/>
      <c r="L742" s="43"/>
      <c r="M742" s="42"/>
      <c r="N742" s="80"/>
      <c r="O742" s="43"/>
      <c r="P742" s="12" t="str">
        <f t="shared" si="21"/>
        <v>-</v>
      </c>
      <c r="Q742" s="81" t="s">
        <v>306</v>
      </c>
      <c r="R742" s="82"/>
      <c r="S742" s="83"/>
      <c r="T742" s="81" t="s">
        <v>306</v>
      </c>
      <c r="U742" s="83"/>
      <c r="V742" s="13" t="s">
        <v>306</v>
      </c>
      <c r="W742" s="81" t="s">
        <v>306</v>
      </c>
      <c r="X742" s="83"/>
    </row>
    <row r="743" spans="1:24" ht="15.75" customHeight="1">
      <c r="A743" s="84" t="s">
        <v>4657</v>
      </c>
      <c r="B743" s="85"/>
      <c r="C743" s="86"/>
      <c r="D743" s="38" t="s">
        <v>2403</v>
      </c>
      <c r="E743" s="39"/>
      <c r="F743" s="39"/>
      <c r="G743" s="39"/>
      <c r="H743" s="40"/>
      <c r="I743" s="77" t="s">
        <v>138</v>
      </c>
      <c r="J743" s="79"/>
      <c r="K743" s="42"/>
      <c r="L743" s="43"/>
      <c r="M743" s="42"/>
      <c r="N743" s="80"/>
      <c r="O743" s="43"/>
      <c r="P743" s="12" t="str">
        <f t="shared" si="21"/>
        <v>-</v>
      </c>
      <c r="Q743" s="81" t="s">
        <v>306</v>
      </c>
      <c r="R743" s="82"/>
      <c r="S743" s="83"/>
      <c r="T743" s="81" t="s">
        <v>306</v>
      </c>
      <c r="U743" s="83"/>
      <c r="V743" s="13" t="s">
        <v>306</v>
      </c>
      <c r="W743" s="81" t="s">
        <v>306</v>
      </c>
      <c r="X743" s="83"/>
    </row>
    <row r="744" spans="1:24" ht="15.75" customHeight="1">
      <c r="A744" s="84" t="s">
        <v>4658</v>
      </c>
      <c r="B744" s="85"/>
      <c r="C744" s="86"/>
      <c r="D744" s="38" t="s">
        <v>2411</v>
      </c>
      <c r="E744" s="39"/>
      <c r="F744" s="39"/>
      <c r="G744" s="39"/>
      <c r="H744" s="40"/>
      <c r="I744" s="77" t="s">
        <v>138</v>
      </c>
      <c r="J744" s="79"/>
      <c r="K744" s="42"/>
      <c r="L744" s="43"/>
      <c r="M744" s="42"/>
      <c r="N744" s="80"/>
      <c r="O744" s="43"/>
      <c r="P744" s="12" t="str">
        <f t="shared" si="21"/>
        <v>-</v>
      </c>
      <c r="Q744" s="81" t="s">
        <v>306</v>
      </c>
      <c r="R744" s="82"/>
      <c r="S744" s="83"/>
      <c r="T744" s="81" t="s">
        <v>306</v>
      </c>
      <c r="U744" s="83"/>
      <c r="V744" s="13" t="s">
        <v>306</v>
      </c>
      <c r="W744" s="81" t="s">
        <v>306</v>
      </c>
      <c r="X744" s="83"/>
    </row>
    <row r="745" spans="1:24" ht="15.75" customHeight="1">
      <c r="A745" s="84" t="s">
        <v>4659</v>
      </c>
      <c r="B745" s="85"/>
      <c r="C745" s="86"/>
      <c r="D745" s="38" t="s">
        <v>2425</v>
      </c>
      <c r="E745" s="39"/>
      <c r="F745" s="39"/>
      <c r="G745" s="39"/>
      <c r="H745" s="40"/>
      <c r="I745" s="77" t="s">
        <v>138</v>
      </c>
      <c r="J745" s="79"/>
      <c r="K745" s="42"/>
      <c r="L745" s="43"/>
      <c r="M745" s="42"/>
      <c r="N745" s="80"/>
      <c r="O745" s="43"/>
      <c r="P745" s="12" t="str">
        <f t="shared" si="21"/>
        <v>-</v>
      </c>
      <c r="Q745" s="81" t="s">
        <v>306</v>
      </c>
      <c r="R745" s="82"/>
      <c r="S745" s="83"/>
      <c r="T745" s="81" t="s">
        <v>306</v>
      </c>
      <c r="U745" s="83"/>
      <c r="V745" s="13" t="s">
        <v>306</v>
      </c>
      <c r="W745" s="81" t="s">
        <v>306</v>
      </c>
      <c r="X745" s="83"/>
    </row>
    <row r="746" spans="1:24" ht="15.75" customHeight="1">
      <c r="A746" s="84" t="s">
        <v>4660</v>
      </c>
      <c r="B746" s="85"/>
      <c r="C746" s="86"/>
      <c r="D746" s="38" t="s">
        <v>2428</v>
      </c>
      <c r="E746" s="39"/>
      <c r="F746" s="39"/>
      <c r="G746" s="39"/>
      <c r="H746" s="40"/>
      <c r="I746" s="77" t="s">
        <v>138</v>
      </c>
      <c r="J746" s="79"/>
      <c r="K746" s="42"/>
      <c r="L746" s="43"/>
      <c r="M746" s="42"/>
      <c r="N746" s="80"/>
      <c r="O746" s="43"/>
      <c r="P746" s="12" t="str">
        <f t="shared" si="21"/>
        <v>-</v>
      </c>
      <c r="Q746" s="81" t="s">
        <v>306</v>
      </c>
      <c r="R746" s="82"/>
      <c r="S746" s="83"/>
      <c r="T746" s="81" t="s">
        <v>306</v>
      </c>
      <c r="U746" s="83"/>
      <c r="V746" s="13" t="s">
        <v>306</v>
      </c>
      <c r="W746" s="81" t="s">
        <v>306</v>
      </c>
      <c r="X746" s="83"/>
    </row>
    <row r="747" spans="1:24" ht="15.75" customHeight="1">
      <c r="A747" s="84" t="s">
        <v>4661</v>
      </c>
      <c r="B747" s="85"/>
      <c r="C747" s="86"/>
      <c r="D747" s="38" t="s">
        <v>2380</v>
      </c>
      <c r="E747" s="39"/>
      <c r="F747" s="39"/>
      <c r="G747" s="39"/>
      <c r="H747" s="40"/>
      <c r="I747" s="77" t="s">
        <v>138</v>
      </c>
      <c r="J747" s="79"/>
      <c r="K747" s="42"/>
      <c r="L747" s="43"/>
      <c r="M747" s="42"/>
      <c r="N747" s="80"/>
      <c r="O747" s="43"/>
      <c r="P747" s="12" t="str">
        <f t="shared" si="21"/>
        <v>-</v>
      </c>
      <c r="Q747" s="81" t="s">
        <v>306</v>
      </c>
      <c r="R747" s="82"/>
      <c r="S747" s="83"/>
      <c r="T747" s="81" t="s">
        <v>306</v>
      </c>
      <c r="U747" s="83"/>
      <c r="V747" s="13" t="s">
        <v>306</v>
      </c>
      <c r="W747" s="81" t="s">
        <v>306</v>
      </c>
      <c r="X747" s="83"/>
    </row>
    <row r="748" spans="1:24" ht="15.75" customHeight="1">
      <c r="A748" s="84" t="s">
        <v>4662</v>
      </c>
      <c r="B748" s="85"/>
      <c r="C748" s="86"/>
      <c r="D748" s="38" t="s">
        <v>2432</v>
      </c>
      <c r="E748" s="39"/>
      <c r="F748" s="39"/>
      <c r="G748" s="39"/>
      <c r="H748" s="40"/>
      <c r="I748" s="77" t="s">
        <v>138</v>
      </c>
      <c r="J748" s="79"/>
      <c r="K748" s="42"/>
      <c r="L748" s="43"/>
      <c r="M748" s="42"/>
      <c r="N748" s="80"/>
      <c r="O748" s="43"/>
      <c r="P748" s="12" t="str">
        <f t="shared" si="21"/>
        <v>-</v>
      </c>
      <c r="Q748" s="81" t="s">
        <v>306</v>
      </c>
      <c r="R748" s="82"/>
      <c r="S748" s="83"/>
      <c r="T748" s="81" t="s">
        <v>306</v>
      </c>
      <c r="U748" s="83"/>
      <c r="V748" s="13" t="s">
        <v>306</v>
      </c>
      <c r="W748" s="81" t="s">
        <v>306</v>
      </c>
      <c r="X748" s="83"/>
    </row>
    <row r="749" spans="1:24" ht="15.75" customHeight="1">
      <c r="A749" s="84" t="s">
        <v>4663</v>
      </c>
      <c r="B749" s="85"/>
      <c r="C749" s="86"/>
      <c r="D749" s="38" t="s">
        <v>2383</v>
      </c>
      <c r="E749" s="39"/>
      <c r="F749" s="39"/>
      <c r="G749" s="39"/>
      <c r="H749" s="40"/>
      <c r="I749" s="77" t="s">
        <v>138</v>
      </c>
      <c r="J749" s="79"/>
      <c r="K749" s="42"/>
      <c r="L749" s="43"/>
      <c r="M749" s="42"/>
      <c r="N749" s="80"/>
      <c r="O749" s="43"/>
      <c r="P749" s="12" t="str">
        <f t="shared" si="21"/>
        <v>-</v>
      </c>
      <c r="Q749" s="81" t="s">
        <v>306</v>
      </c>
      <c r="R749" s="82"/>
      <c r="S749" s="83"/>
      <c r="T749" s="81" t="s">
        <v>306</v>
      </c>
      <c r="U749" s="83"/>
      <c r="V749" s="13" t="s">
        <v>306</v>
      </c>
      <c r="W749" s="81" t="s">
        <v>306</v>
      </c>
      <c r="X749" s="83"/>
    </row>
    <row r="750" spans="1:24" ht="15.75" customHeight="1">
      <c r="A750" s="84" t="s">
        <v>4664</v>
      </c>
      <c r="B750" s="85"/>
      <c r="C750" s="86"/>
      <c r="D750" s="38" t="s">
        <v>2437</v>
      </c>
      <c r="E750" s="39"/>
      <c r="F750" s="39"/>
      <c r="G750" s="39"/>
      <c r="H750" s="40"/>
      <c r="I750" s="77" t="s">
        <v>138</v>
      </c>
      <c r="J750" s="79"/>
      <c r="K750" s="42"/>
      <c r="L750" s="43"/>
      <c r="M750" s="42"/>
      <c r="N750" s="80"/>
      <c r="O750" s="43"/>
      <c r="P750" s="12" t="str">
        <f t="shared" si="21"/>
        <v>-</v>
      </c>
      <c r="Q750" s="81" t="s">
        <v>306</v>
      </c>
      <c r="R750" s="82"/>
      <c r="S750" s="83"/>
      <c r="T750" s="81" t="s">
        <v>306</v>
      </c>
      <c r="U750" s="83"/>
      <c r="V750" s="13" t="s">
        <v>306</v>
      </c>
      <c r="W750" s="81" t="s">
        <v>306</v>
      </c>
      <c r="X750" s="83"/>
    </row>
    <row r="751" spans="1:24" ht="15.75" customHeight="1">
      <c r="A751" s="84" t="s">
        <v>4665</v>
      </c>
      <c r="B751" s="85"/>
      <c r="C751" s="86"/>
      <c r="D751" s="38" t="s">
        <v>2440</v>
      </c>
      <c r="E751" s="39"/>
      <c r="F751" s="39"/>
      <c r="G751" s="39"/>
      <c r="H751" s="40"/>
      <c r="I751" s="77" t="s">
        <v>138</v>
      </c>
      <c r="J751" s="79"/>
      <c r="K751" s="42"/>
      <c r="L751" s="43"/>
      <c r="M751" s="42"/>
      <c r="N751" s="80"/>
      <c r="O751" s="43"/>
      <c r="P751" s="12" t="str">
        <f t="shared" si="21"/>
        <v>-</v>
      </c>
      <c r="Q751" s="81" t="s">
        <v>306</v>
      </c>
      <c r="R751" s="82"/>
      <c r="S751" s="83"/>
      <c r="T751" s="81" t="s">
        <v>306</v>
      </c>
      <c r="U751" s="83"/>
      <c r="V751" s="13" t="s">
        <v>306</v>
      </c>
      <c r="W751" s="81" t="s">
        <v>306</v>
      </c>
      <c r="X751" s="83"/>
    </row>
    <row r="752" spans="1:24" ht="15.75" customHeight="1">
      <c r="A752" s="90" t="s">
        <v>4666</v>
      </c>
      <c r="B752" s="91"/>
      <c r="C752" s="92"/>
      <c r="D752" s="38" t="s">
        <v>2428</v>
      </c>
      <c r="E752" s="39"/>
      <c r="F752" s="39"/>
      <c r="G752" s="39"/>
      <c r="H752" s="40"/>
      <c r="I752" s="77" t="s">
        <v>138</v>
      </c>
      <c r="J752" s="79"/>
      <c r="K752" s="42"/>
      <c r="L752" s="43"/>
      <c r="M752" s="42"/>
      <c r="N752" s="80"/>
      <c r="O752" s="43"/>
      <c r="P752" s="12" t="str">
        <f t="shared" si="21"/>
        <v>-</v>
      </c>
      <c r="Q752" s="81" t="s">
        <v>306</v>
      </c>
      <c r="R752" s="82"/>
      <c r="S752" s="83"/>
      <c r="T752" s="81" t="s">
        <v>306</v>
      </c>
      <c r="U752" s="83"/>
      <c r="V752" s="13" t="s">
        <v>306</v>
      </c>
      <c r="W752" s="81" t="s">
        <v>306</v>
      </c>
      <c r="X752" s="83"/>
    </row>
    <row r="753" spans="1:24" ht="15.75" customHeight="1">
      <c r="A753" s="90" t="s">
        <v>4667</v>
      </c>
      <c r="B753" s="91"/>
      <c r="C753" s="92"/>
      <c r="D753" s="38" t="s">
        <v>2380</v>
      </c>
      <c r="E753" s="39"/>
      <c r="F753" s="39"/>
      <c r="G753" s="39"/>
      <c r="H753" s="40"/>
      <c r="I753" s="77" t="s">
        <v>138</v>
      </c>
      <c r="J753" s="79"/>
      <c r="K753" s="42"/>
      <c r="L753" s="43"/>
      <c r="M753" s="42"/>
      <c r="N753" s="80"/>
      <c r="O753" s="43"/>
      <c r="P753" s="12" t="str">
        <f t="shared" si="21"/>
        <v>-</v>
      </c>
      <c r="Q753" s="81" t="s">
        <v>306</v>
      </c>
      <c r="R753" s="82"/>
      <c r="S753" s="83"/>
      <c r="T753" s="81" t="s">
        <v>306</v>
      </c>
      <c r="U753" s="83"/>
      <c r="V753" s="13" t="s">
        <v>306</v>
      </c>
      <c r="W753" s="81" t="s">
        <v>306</v>
      </c>
      <c r="X753" s="83"/>
    </row>
    <row r="754" spans="1:24" ht="15.75" customHeight="1">
      <c r="A754" s="90" t="s">
        <v>4668</v>
      </c>
      <c r="B754" s="91"/>
      <c r="C754" s="92"/>
      <c r="D754" s="38" t="s">
        <v>2383</v>
      </c>
      <c r="E754" s="39"/>
      <c r="F754" s="39"/>
      <c r="G754" s="39"/>
      <c r="H754" s="40"/>
      <c r="I754" s="77" t="s">
        <v>138</v>
      </c>
      <c r="J754" s="79"/>
      <c r="K754" s="42"/>
      <c r="L754" s="43"/>
      <c r="M754" s="42"/>
      <c r="N754" s="80"/>
      <c r="O754" s="43"/>
      <c r="P754" s="12" t="str">
        <f t="shared" si="21"/>
        <v>-</v>
      </c>
      <c r="Q754" s="81" t="s">
        <v>306</v>
      </c>
      <c r="R754" s="82"/>
      <c r="S754" s="83"/>
      <c r="T754" s="81" t="s">
        <v>306</v>
      </c>
      <c r="U754" s="83"/>
      <c r="V754" s="13" t="s">
        <v>306</v>
      </c>
      <c r="W754" s="81" t="s">
        <v>306</v>
      </c>
      <c r="X754" s="83"/>
    </row>
    <row r="755" spans="1:24" ht="15.75" customHeight="1">
      <c r="A755" s="38" t="s">
        <v>2322</v>
      </c>
      <c r="B755" s="39"/>
      <c r="C755" s="40"/>
      <c r="D755" s="38" t="s">
        <v>2321</v>
      </c>
      <c r="E755" s="39"/>
      <c r="F755" s="39"/>
      <c r="G755" s="39"/>
      <c r="H755" s="40"/>
      <c r="I755" s="77" t="s">
        <v>58</v>
      </c>
      <c r="J755" s="79"/>
      <c r="K755" s="42"/>
      <c r="L755" s="43"/>
      <c r="M755" s="42"/>
      <c r="N755" s="80"/>
      <c r="O755" s="43"/>
      <c r="P755" s="12" t="str">
        <f t="shared" si="21"/>
        <v>-</v>
      </c>
      <c r="Q755" s="81" t="s">
        <v>306</v>
      </c>
      <c r="R755" s="82"/>
      <c r="S755" s="83"/>
      <c r="T755" s="81" t="s">
        <v>306</v>
      </c>
      <c r="U755" s="83"/>
      <c r="V755" s="13" t="s">
        <v>306</v>
      </c>
      <c r="W755" s="81" t="s">
        <v>306</v>
      </c>
      <c r="X755" s="83"/>
    </row>
    <row r="756" spans="1:24" ht="15.75" customHeight="1">
      <c r="A756" s="38" t="s">
        <v>4669</v>
      </c>
      <c r="B756" s="39"/>
      <c r="C756" s="40"/>
      <c r="D756" s="38" t="s">
        <v>2332</v>
      </c>
      <c r="E756" s="39"/>
      <c r="F756" s="39"/>
      <c r="G756" s="39"/>
      <c r="H756" s="40"/>
      <c r="I756" s="77" t="s">
        <v>58</v>
      </c>
      <c r="J756" s="79"/>
      <c r="K756" s="42"/>
      <c r="L756" s="43"/>
      <c r="M756" s="42"/>
      <c r="N756" s="80"/>
      <c r="O756" s="43"/>
      <c r="P756" s="12" t="str">
        <f t="shared" si="21"/>
        <v>-</v>
      </c>
      <c r="Q756" s="81" t="s">
        <v>306</v>
      </c>
      <c r="R756" s="82"/>
      <c r="S756" s="83"/>
      <c r="T756" s="81" t="s">
        <v>306</v>
      </c>
      <c r="U756" s="83"/>
      <c r="V756" s="13" t="s">
        <v>306</v>
      </c>
      <c r="W756" s="81" t="s">
        <v>306</v>
      </c>
      <c r="X756" s="83"/>
    </row>
    <row r="757" spans="1:24" ht="31.65" customHeight="1">
      <c r="A757" s="84" t="s">
        <v>4670</v>
      </c>
      <c r="B757" s="85"/>
      <c r="C757" s="86"/>
      <c r="D757" s="38" t="s">
        <v>4671</v>
      </c>
      <c r="E757" s="39"/>
      <c r="F757" s="39"/>
      <c r="G757" s="39"/>
      <c r="H757" s="40"/>
      <c r="I757" s="77" t="s">
        <v>65</v>
      </c>
      <c r="J757" s="79"/>
      <c r="K757" s="42"/>
      <c r="L757" s="43"/>
      <c r="M757" s="42"/>
      <c r="N757" s="80"/>
      <c r="O757" s="43"/>
      <c r="P757" s="12" t="str">
        <f>IF(COUNT(K757,M757)=2,ROUND(K757*M757,0),"-
-")</f>
        <v>-
-</v>
      </c>
      <c r="Q757" s="81" t="s">
        <v>163</v>
      </c>
      <c r="R757" s="82"/>
      <c r="S757" s="83"/>
      <c r="T757" s="81" t="s">
        <v>163</v>
      </c>
      <c r="U757" s="83"/>
      <c r="V757" s="13" t="s">
        <v>163</v>
      </c>
      <c r="W757" s="81" t="s">
        <v>163</v>
      </c>
      <c r="X757" s="83"/>
    </row>
    <row r="758" spans="1:24" ht="15.75" customHeight="1">
      <c r="A758" s="84" t="s">
        <v>4672</v>
      </c>
      <c r="B758" s="85"/>
      <c r="C758" s="86"/>
      <c r="D758" s="38" t="s">
        <v>2327</v>
      </c>
      <c r="E758" s="39"/>
      <c r="F758" s="39"/>
      <c r="G758" s="39"/>
      <c r="H758" s="40"/>
      <c r="I758" s="77" t="s">
        <v>65</v>
      </c>
      <c r="J758" s="79"/>
      <c r="K758" s="42"/>
      <c r="L758" s="43"/>
      <c r="M758" s="42"/>
      <c r="N758" s="80"/>
      <c r="O758" s="43"/>
      <c r="P758" s="12" t="str">
        <f>IF(COUNT(K758,M758)=2,ROUND(K758*M758,0),"-")</f>
        <v>-</v>
      </c>
      <c r="Q758" s="81" t="s">
        <v>306</v>
      </c>
      <c r="R758" s="82"/>
      <c r="S758" s="83"/>
      <c r="T758" s="81" t="s">
        <v>306</v>
      </c>
      <c r="U758" s="83"/>
      <c r="V758" s="13" t="s">
        <v>306</v>
      </c>
      <c r="W758" s="81" t="s">
        <v>306</v>
      </c>
      <c r="X758" s="83"/>
    </row>
    <row r="759" spans="1:24" ht="31.65" customHeight="1">
      <c r="A759" s="84" t="s">
        <v>4673</v>
      </c>
      <c r="B759" s="85"/>
      <c r="C759" s="86"/>
      <c r="D759" s="38" t="s">
        <v>4674</v>
      </c>
      <c r="E759" s="39"/>
      <c r="F759" s="39"/>
      <c r="G759" s="39"/>
      <c r="H759" s="40"/>
      <c r="I759" s="77" t="s">
        <v>65</v>
      </c>
      <c r="J759" s="79"/>
      <c r="K759" s="42"/>
      <c r="L759" s="43"/>
      <c r="M759" s="42"/>
      <c r="N759" s="80"/>
      <c r="O759" s="43"/>
      <c r="P759" s="12" t="str">
        <f>IF(COUNT(K759,M759)=2,ROUND(K759*M759,0),"-
-")</f>
        <v>-
-</v>
      </c>
      <c r="Q759" s="81" t="s">
        <v>163</v>
      </c>
      <c r="R759" s="82"/>
      <c r="S759" s="83"/>
      <c r="T759" s="81" t="s">
        <v>163</v>
      </c>
      <c r="U759" s="83"/>
      <c r="V759" s="13" t="s">
        <v>163</v>
      </c>
      <c r="W759" s="81" t="s">
        <v>163</v>
      </c>
      <c r="X759" s="83"/>
    </row>
    <row r="760" spans="1:24" ht="15.75" customHeight="1">
      <c r="A760" s="84" t="s">
        <v>4675</v>
      </c>
      <c r="B760" s="85"/>
      <c r="C760" s="86"/>
      <c r="D760" s="38" t="s">
        <v>2414</v>
      </c>
      <c r="E760" s="39"/>
      <c r="F760" s="39"/>
      <c r="G760" s="39"/>
      <c r="H760" s="40"/>
      <c r="I760" s="77" t="s">
        <v>65</v>
      </c>
      <c r="J760" s="79"/>
      <c r="K760" s="42"/>
      <c r="L760" s="43"/>
      <c r="M760" s="42"/>
      <c r="N760" s="80"/>
      <c r="O760" s="43"/>
      <c r="P760" s="12" t="str">
        <f>IF(COUNT(K760,M760)=2,ROUND(K760*M760,0),"-")</f>
        <v>-</v>
      </c>
      <c r="Q760" s="81" t="s">
        <v>306</v>
      </c>
      <c r="R760" s="82"/>
      <c r="S760" s="83"/>
      <c r="T760" s="81" t="s">
        <v>306</v>
      </c>
      <c r="U760" s="83"/>
      <c r="V760" s="13" t="s">
        <v>306</v>
      </c>
      <c r="W760" s="81" t="s">
        <v>306</v>
      </c>
      <c r="X760" s="83"/>
    </row>
    <row r="761" spans="1:24" ht="31.65" customHeight="1">
      <c r="A761" s="84" t="s">
        <v>4676</v>
      </c>
      <c r="B761" s="85"/>
      <c r="C761" s="86"/>
      <c r="D761" s="38" t="s">
        <v>4677</v>
      </c>
      <c r="E761" s="39"/>
      <c r="F761" s="39"/>
      <c r="G761" s="39"/>
      <c r="H761" s="40"/>
      <c r="I761" s="77" t="s">
        <v>65</v>
      </c>
      <c r="J761" s="79"/>
      <c r="K761" s="42"/>
      <c r="L761" s="43"/>
      <c r="M761" s="42"/>
      <c r="N761" s="80"/>
      <c r="O761" s="43"/>
      <c r="P761" s="12" t="str">
        <f>IF(COUNT(K761,M761)=2,ROUND(K761*M761,0),"-
-")</f>
        <v>-
-</v>
      </c>
      <c r="Q761" s="81" t="s">
        <v>163</v>
      </c>
      <c r="R761" s="82"/>
      <c r="S761" s="83"/>
      <c r="T761" s="81" t="s">
        <v>163</v>
      </c>
      <c r="U761" s="83"/>
      <c r="V761" s="13" t="s">
        <v>163</v>
      </c>
      <c r="W761" s="81" t="s">
        <v>163</v>
      </c>
      <c r="X761" s="83"/>
    </row>
    <row r="762" spans="1:24" ht="15.75" customHeight="1">
      <c r="A762" s="90" t="s">
        <v>4678</v>
      </c>
      <c r="B762" s="91"/>
      <c r="C762" s="92"/>
      <c r="D762" s="38" t="s">
        <v>2395</v>
      </c>
      <c r="E762" s="39"/>
      <c r="F762" s="39"/>
      <c r="G762" s="39"/>
      <c r="H762" s="40"/>
      <c r="I762" s="77" t="s">
        <v>65</v>
      </c>
      <c r="J762" s="79"/>
      <c r="K762" s="42"/>
      <c r="L762" s="43"/>
      <c r="M762" s="42"/>
      <c r="N762" s="80"/>
      <c r="O762" s="43"/>
      <c r="P762" s="12" t="str">
        <f>IF(COUNT(K762,M762)=2,ROUND(K762*M762,0),"-")</f>
        <v>-</v>
      </c>
      <c r="Q762" s="81" t="s">
        <v>306</v>
      </c>
      <c r="R762" s="82"/>
      <c r="S762" s="83"/>
      <c r="T762" s="81" t="s">
        <v>306</v>
      </c>
      <c r="U762" s="83"/>
      <c r="V762" s="13" t="s">
        <v>306</v>
      </c>
      <c r="W762" s="81" t="s">
        <v>306</v>
      </c>
      <c r="X762" s="83"/>
    </row>
    <row r="763" spans="1:24" ht="31.65" customHeight="1">
      <c r="A763" s="90" t="s">
        <v>4679</v>
      </c>
      <c r="B763" s="91"/>
      <c r="C763" s="92"/>
      <c r="D763" s="38" t="s">
        <v>4680</v>
      </c>
      <c r="E763" s="39"/>
      <c r="F763" s="39"/>
      <c r="G763" s="39"/>
      <c r="H763" s="40"/>
      <c r="I763" s="77" t="s">
        <v>65</v>
      </c>
      <c r="J763" s="79"/>
      <c r="K763" s="42"/>
      <c r="L763" s="43"/>
      <c r="M763" s="42"/>
      <c r="N763" s="80"/>
      <c r="O763" s="43"/>
      <c r="P763" s="12" t="str">
        <f>IF(COUNT(K763,M763)=2,ROUND(K763*M763,0),"-
-")</f>
        <v>-
-</v>
      </c>
      <c r="Q763" s="81" t="s">
        <v>163</v>
      </c>
      <c r="R763" s="82"/>
      <c r="S763" s="83"/>
      <c r="T763" s="81" t="s">
        <v>163</v>
      </c>
      <c r="U763" s="83"/>
      <c r="V763" s="13" t="s">
        <v>163</v>
      </c>
      <c r="W763" s="81" t="s">
        <v>163</v>
      </c>
      <c r="X763" s="83"/>
    </row>
    <row r="764" spans="1:24" ht="15.75" customHeight="1">
      <c r="A764" s="90" t="s">
        <v>4681</v>
      </c>
      <c r="B764" s="91"/>
      <c r="C764" s="92"/>
      <c r="D764" s="38" t="s">
        <v>2443</v>
      </c>
      <c r="E764" s="39"/>
      <c r="F764" s="39"/>
      <c r="G764" s="39"/>
      <c r="H764" s="40"/>
      <c r="I764" s="77" t="s">
        <v>65</v>
      </c>
      <c r="J764" s="79"/>
      <c r="K764" s="42"/>
      <c r="L764" s="43"/>
      <c r="M764" s="42"/>
      <c r="N764" s="80"/>
      <c r="O764" s="43"/>
      <c r="P764" s="12" t="str">
        <f>IF(COUNT(K764,M764)=2,ROUND(K764*M764,0),"-")</f>
        <v>-</v>
      </c>
      <c r="Q764" s="81" t="s">
        <v>306</v>
      </c>
      <c r="R764" s="82"/>
      <c r="S764" s="83"/>
      <c r="T764" s="81" t="s">
        <v>306</v>
      </c>
      <c r="U764" s="83"/>
      <c r="V764" s="13" t="s">
        <v>306</v>
      </c>
      <c r="W764" s="81" t="s">
        <v>306</v>
      </c>
      <c r="X764" s="83"/>
    </row>
    <row r="765" spans="1:24" ht="15.75" customHeight="1">
      <c r="A765" s="90" t="s">
        <v>4682</v>
      </c>
      <c r="B765" s="91"/>
      <c r="C765" s="92"/>
      <c r="D765" s="38" t="s">
        <v>2446</v>
      </c>
      <c r="E765" s="39"/>
      <c r="F765" s="39"/>
      <c r="G765" s="39"/>
      <c r="H765" s="40"/>
      <c r="I765" s="77" t="s">
        <v>65</v>
      </c>
      <c r="J765" s="79"/>
      <c r="K765" s="42"/>
      <c r="L765" s="43"/>
      <c r="M765" s="42"/>
      <c r="N765" s="80"/>
      <c r="O765" s="43"/>
      <c r="P765" s="12" t="str">
        <f>IF(COUNT(K765,M765)=2,ROUND(K765*M765,0),"-")</f>
        <v>-</v>
      </c>
      <c r="Q765" s="81" t="s">
        <v>306</v>
      </c>
      <c r="R765" s="82"/>
      <c r="S765" s="83"/>
      <c r="T765" s="81" t="s">
        <v>306</v>
      </c>
      <c r="U765" s="83"/>
      <c r="V765" s="13" t="s">
        <v>306</v>
      </c>
      <c r="W765" s="81" t="s">
        <v>306</v>
      </c>
      <c r="X765" s="83"/>
    </row>
    <row r="766" spans="1:24" ht="15.75" customHeight="1">
      <c r="A766" s="90" t="s">
        <v>4683</v>
      </c>
      <c r="B766" s="91"/>
      <c r="C766" s="92"/>
      <c r="D766" s="38" t="s">
        <v>2459</v>
      </c>
      <c r="E766" s="39"/>
      <c r="F766" s="39"/>
      <c r="G766" s="39"/>
      <c r="H766" s="40"/>
      <c r="I766" s="77" t="s">
        <v>65</v>
      </c>
      <c r="J766" s="79"/>
      <c r="K766" s="42"/>
      <c r="L766" s="43"/>
      <c r="M766" s="42"/>
      <c r="N766" s="80"/>
      <c r="O766" s="43"/>
      <c r="P766" s="12" t="str">
        <f>IF(COUNT(K766,M766)=2,ROUND(K766*M766,0),"-")</f>
        <v>-</v>
      </c>
      <c r="Q766" s="81" t="s">
        <v>306</v>
      </c>
      <c r="R766" s="82"/>
      <c r="S766" s="83"/>
      <c r="T766" s="81" t="s">
        <v>306</v>
      </c>
      <c r="U766" s="83"/>
      <c r="V766" s="13" t="s">
        <v>306</v>
      </c>
      <c r="W766" s="81" t="s">
        <v>306</v>
      </c>
      <c r="X766" s="83"/>
    </row>
    <row r="767" spans="1:24" ht="15.75" customHeight="1">
      <c r="A767" s="90" t="s">
        <v>4684</v>
      </c>
      <c r="B767" s="91"/>
      <c r="C767" s="92"/>
      <c r="D767" s="38" t="s">
        <v>2462</v>
      </c>
      <c r="E767" s="39"/>
      <c r="F767" s="39"/>
      <c r="G767" s="39"/>
      <c r="H767" s="40"/>
      <c r="I767" s="77" t="s">
        <v>65</v>
      </c>
      <c r="J767" s="79"/>
      <c r="K767" s="42"/>
      <c r="L767" s="43"/>
      <c r="M767" s="42"/>
      <c r="N767" s="80"/>
      <c r="O767" s="43"/>
      <c r="P767" s="12" t="str">
        <f>IF(COUNT(K767,M767)=2,ROUND(K767*M767,0),"-")</f>
        <v>-</v>
      </c>
      <c r="Q767" s="81" t="s">
        <v>306</v>
      </c>
      <c r="R767" s="82"/>
      <c r="S767" s="83"/>
      <c r="T767" s="81" t="s">
        <v>306</v>
      </c>
      <c r="U767" s="83"/>
      <c r="V767" s="13" t="s">
        <v>306</v>
      </c>
      <c r="W767" s="81" t="s">
        <v>306</v>
      </c>
      <c r="X767" s="83"/>
    </row>
    <row r="768" spans="1:24" ht="31.65" customHeight="1">
      <c r="A768" s="90" t="s">
        <v>4685</v>
      </c>
      <c r="B768" s="91"/>
      <c r="C768" s="92"/>
      <c r="D768" s="38" t="s">
        <v>4686</v>
      </c>
      <c r="E768" s="39"/>
      <c r="F768" s="39"/>
      <c r="G768" s="39"/>
      <c r="H768" s="40"/>
      <c r="I768" s="77" t="s">
        <v>65</v>
      </c>
      <c r="J768" s="79"/>
      <c r="K768" s="42"/>
      <c r="L768" s="43"/>
      <c r="M768" s="42"/>
      <c r="N768" s="80"/>
      <c r="O768" s="43"/>
      <c r="P768" s="12" t="str">
        <f>IF(COUNT(K768,M768)=2,ROUND(K768*M768,0),"-
-")</f>
        <v>-
-</v>
      </c>
      <c r="Q768" s="81" t="s">
        <v>163</v>
      </c>
      <c r="R768" s="82"/>
      <c r="S768" s="83"/>
      <c r="T768" s="81" t="s">
        <v>163</v>
      </c>
      <c r="U768" s="83"/>
      <c r="V768" s="13" t="s">
        <v>163</v>
      </c>
      <c r="W768" s="81" t="s">
        <v>163</v>
      </c>
      <c r="X768" s="83"/>
    </row>
    <row r="769" spans="1:24" ht="47.55" customHeight="1">
      <c r="A769" s="90" t="s">
        <v>4687</v>
      </c>
      <c r="B769" s="91"/>
      <c r="C769" s="92"/>
      <c r="D769" s="38" t="s">
        <v>4688</v>
      </c>
      <c r="E769" s="39"/>
      <c r="F769" s="39"/>
      <c r="G769" s="39"/>
      <c r="H769" s="40"/>
      <c r="I769" s="77" t="s">
        <v>65</v>
      </c>
      <c r="J769" s="79"/>
      <c r="K769" s="42"/>
      <c r="L769" s="43"/>
      <c r="M769" s="42"/>
      <c r="N769" s="80"/>
      <c r="O769" s="43"/>
      <c r="P769" s="12" t="str">
        <f>IF(COUNT(K769,M769)=2,ROUND(K769*M769,0),"-
-
-")</f>
        <v>-
-
-</v>
      </c>
      <c r="Q769" s="81" t="s">
        <v>87</v>
      </c>
      <c r="R769" s="82"/>
      <c r="S769" s="83"/>
      <c r="T769" s="81" t="s">
        <v>87</v>
      </c>
      <c r="U769" s="83"/>
      <c r="V769" s="13" t="s">
        <v>87</v>
      </c>
      <c r="W769" s="81" t="s">
        <v>87</v>
      </c>
      <c r="X769" s="83"/>
    </row>
    <row r="770" spans="1:24" ht="15.9" customHeight="1">
      <c r="A770" s="38" t="s">
        <v>4689</v>
      </c>
      <c r="B770" s="39"/>
      <c r="C770" s="40"/>
      <c r="D770" s="38" t="s">
        <v>4690</v>
      </c>
      <c r="E770" s="39"/>
      <c r="F770" s="39"/>
      <c r="G770" s="39"/>
      <c r="H770" s="40"/>
      <c r="I770" s="77" t="s">
        <v>122</v>
      </c>
      <c r="J770" s="79"/>
      <c r="K770" s="42"/>
      <c r="L770" s="43"/>
      <c r="M770" s="42"/>
      <c r="N770" s="80"/>
      <c r="O770" s="43"/>
      <c r="P770" s="12" t="str">
        <f>IF(COUNT(K770,M770)=2,ROUND(K770*M770,0),"-")</f>
        <v>-</v>
      </c>
      <c r="Q770" s="81" t="s">
        <v>306</v>
      </c>
      <c r="R770" s="82"/>
      <c r="S770" s="83"/>
      <c r="T770" s="81" t="s">
        <v>306</v>
      </c>
      <c r="U770" s="83"/>
      <c r="V770" s="13" t="s">
        <v>306</v>
      </c>
      <c r="W770" s="81" t="s">
        <v>306</v>
      </c>
      <c r="X770" s="83"/>
    </row>
    <row r="771" spans="1:24" ht="31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9.6" customHeight="1">
      <c r="A772" s="2"/>
      <c r="B772" s="2"/>
      <c r="C772" s="95" t="s">
        <v>42</v>
      </c>
      <c r="D772" s="95"/>
      <c r="E772" s="2"/>
      <c r="F772" s="2"/>
      <c r="G772" s="14" t="s">
        <v>43</v>
      </c>
      <c r="H772" s="2"/>
      <c r="I772" s="2"/>
      <c r="J772" s="14" t="s">
        <v>44</v>
      </c>
      <c r="K772" s="2"/>
      <c r="L772" s="95" t="s">
        <v>43</v>
      </c>
      <c r="M772" s="95"/>
      <c r="N772" s="95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35.700000000000003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8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1" customHeight="1">
      <c r="A775" s="93" t="s">
        <v>0</v>
      </c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</row>
    <row r="776" spans="1:24" ht="3.4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1" customHeight="1">
      <c r="A777" s="93" t="s">
        <v>4033</v>
      </c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</row>
    <row r="778" spans="1:24" ht="4.2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8.85" customHeight="1">
      <c r="A779" s="2"/>
      <c r="B779" s="94" t="s">
        <v>4034</v>
      </c>
      <c r="C779" s="94"/>
      <c r="D779" s="94"/>
      <c r="E779" s="9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5.4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4.3499999999999996" customHeight="1">
      <c r="A781" s="2"/>
      <c r="B781" s="94" t="s">
        <v>4035</v>
      </c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0.9" customHeight="1">
      <c r="A782" s="2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2"/>
      <c r="O782" s="2"/>
      <c r="P782" s="2"/>
      <c r="Q782" s="2"/>
      <c r="R782" s="94" t="s">
        <v>4036</v>
      </c>
      <c r="S782" s="2"/>
      <c r="T782" s="2"/>
      <c r="U782" s="2"/>
      <c r="V782" s="2"/>
      <c r="W782" s="2"/>
      <c r="X782" s="2"/>
    </row>
    <row r="783" spans="1:24" ht="3.6" customHeight="1">
      <c r="A783" s="2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2"/>
      <c r="O783" s="2"/>
      <c r="P783" s="2"/>
      <c r="Q783" s="2"/>
      <c r="R783" s="94"/>
      <c r="S783" s="2"/>
      <c r="T783" s="2"/>
      <c r="U783" s="95" t="s">
        <v>4691</v>
      </c>
      <c r="V783" s="95"/>
      <c r="W783" s="95"/>
      <c r="X783" s="2"/>
    </row>
    <row r="784" spans="1:24" ht="4.3499999999999996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94"/>
      <c r="S784" s="2"/>
      <c r="T784" s="2"/>
      <c r="U784" s="95"/>
      <c r="V784" s="95"/>
      <c r="W784" s="95"/>
      <c r="X784" s="2"/>
    </row>
    <row r="785" spans="1:24" ht="1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95"/>
      <c r="V785" s="95"/>
      <c r="W785" s="95"/>
      <c r="X785" s="2"/>
    </row>
    <row r="786" spans="1:24" ht="2.1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4" customHeight="1">
      <c r="A787" s="77" t="s">
        <v>4038</v>
      </c>
      <c r="B787" s="78"/>
      <c r="C787" s="79"/>
      <c r="D787" s="77" t="s">
        <v>4039</v>
      </c>
      <c r="E787" s="78"/>
      <c r="F787" s="78"/>
      <c r="G787" s="78"/>
      <c r="H787" s="79"/>
      <c r="I787" s="77" t="s">
        <v>49</v>
      </c>
      <c r="J787" s="79"/>
      <c r="K787" s="77" t="s">
        <v>4040</v>
      </c>
      <c r="L787" s="79"/>
      <c r="M787" s="77" t="s">
        <v>51</v>
      </c>
      <c r="N787" s="78"/>
      <c r="O787" s="79"/>
      <c r="P787" s="11" t="s">
        <v>52</v>
      </c>
      <c r="Q787" s="77" t="s">
        <v>4041</v>
      </c>
      <c r="R787" s="78"/>
      <c r="S787" s="79"/>
      <c r="T787" s="77" t="s">
        <v>4042</v>
      </c>
      <c r="U787" s="79"/>
      <c r="V787" s="11" t="s">
        <v>4043</v>
      </c>
      <c r="W787" s="77" t="s">
        <v>4044</v>
      </c>
      <c r="X787" s="79"/>
    </row>
    <row r="788" spans="1:24" ht="15.75" customHeight="1">
      <c r="A788" s="84" t="s">
        <v>4692</v>
      </c>
      <c r="B788" s="85"/>
      <c r="C788" s="86"/>
      <c r="D788" s="38" t="s">
        <v>2470</v>
      </c>
      <c r="E788" s="39"/>
      <c r="F788" s="39"/>
      <c r="G788" s="39"/>
      <c r="H788" s="40"/>
      <c r="I788" s="77" t="s">
        <v>122</v>
      </c>
      <c r="J788" s="79"/>
      <c r="K788" s="42"/>
      <c r="L788" s="43"/>
      <c r="M788" s="42"/>
      <c r="N788" s="80"/>
      <c r="O788" s="43"/>
      <c r="P788" s="12" t="str">
        <f t="shared" ref="P788:P812" si="22">IF(COUNT(K788,M788)=2,ROUND(K788*M788,0),"-")</f>
        <v>-</v>
      </c>
      <c r="Q788" s="81" t="s">
        <v>306</v>
      </c>
      <c r="R788" s="82"/>
      <c r="S788" s="83"/>
      <c r="T788" s="81" t="s">
        <v>306</v>
      </c>
      <c r="U788" s="83"/>
      <c r="V788" s="13" t="s">
        <v>306</v>
      </c>
      <c r="W788" s="81" t="s">
        <v>306</v>
      </c>
      <c r="X788" s="83"/>
    </row>
    <row r="789" spans="1:24" ht="15.75" customHeight="1">
      <c r="A789" s="84" t="s">
        <v>4693</v>
      </c>
      <c r="B789" s="85"/>
      <c r="C789" s="86"/>
      <c r="D789" s="38" t="s">
        <v>2475</v>
      </c>
      <c r="E789" s="39"/>
      <c r="F789" s="39"/>
      <c r="G789" s="39"/>
      <c r="H789" s="40"/>
      <c r="I789" s="77" t="s">
        <v>122</v>
      </c>
      <c r="J789" s="79"/>
      <c r="K789" s="42"/>
      <c r="L789" s="43"/>
      <c r="M789" s="42"/>
      <c r="N789" s="80"/>
      <c r="O789" s="43"/>
      <c r="P789" s="12" t="str">
        <f t="shared" si="22"/>
        <v>-</v>
      </c>
      <c r="Q789" s="81" t="s">
        <v>306</v>
      </c>
      <c r="R789" s="82"/>
      <c r="S789" s="83"/>
      <c r="T789" s="81" t="s">
        <v>306</v>
      </c>
      <c r="U789" s="83"/>
      <c r="V789" s="13" t="s">
        <v>306</v>
      </c>
      <c r="W789" s="81" t="s">
        <v>306</v>
      </c>
      <c r="X789" s="83"/>
    </row>
    <row r="790" spans="1:24" ht="15.75" customHeight="1">
      <c r="A790" s="84" t="s">
        <v>4694</v>
      </c>
      <c r="B790" s="85"/>
      <c r="C790" s="86"/>
      <c r="D790" s="38" t="s">
        <v>2478</v>
      </c>
      <c r="E790" s="39"/>
      <c r="F790" s="39"/>
      <c r="G790" s="39"/>
      <c r="H790" s="40"/>
      <c r="I790" s="77" t="s">
        <v>122</v>
      </c>
      <c r="J790" s="79"/>
      <c r="K790" s="42"/>
      <c r="L790" s="43"/>
      <c r="M790" s="42"/>
      <c r="N790" s="80"/>
      <c r="O790" s="43"/>
      <c r="P790" s="12" t="str">
        <f t="shared" si="22"/>
        <v>-</v>
      </c>
      <c r="Q790" s="81" t="s">
        <v>306</v>
      </c>
      <c r="R790" s="82"/>
      <c r="S790" s="83"/>
      <c r="T790" s="81" t="s">
        <v>306</v>
      </c>
      <c r="U790" s="83"/>
      <c r="V790" s="13" t="s">
        <v>306</v>
      </c>
      <c r="W790" s="81" t="s">
        <v>306</v>
      </c>
      <c r="X790" s="83"/>
    </row>
    <row r="791" spans="1:24" ht="15.75" customHeight="1">
      <c r="A791" s="84" t="s">
        <v>4695</v>
      </c>
      <c r="B791" s="85"/>
      <c r="C791" s="86"/>
      <c r="D791" s="38" t="s">
        <v>2483</v>
      </c>
      <c r="E791" s="39"/>
      <c r="F791" s="39"/>
      <c r="G791" s="39"/>
      <c r="H791" s="40"/>
      <c r="I791" s="77" t="s">
        <v>122</v>
      </c>
      <c r="J791" s="79"/>
      <c r="K791" s="42"/>
      <c r="L791" s="43"/>
      <c r="M791" s="42"/>
      <c r="N791" s="80"/>
      <c r="O791" s="43"/>
      <c r="P791" s="12" t="str">
        <f t="shared" si="22"/>
        <v>-</v>
      </c>
      <c r="Q791" s="81" t="s">
        <v>306</v>
      </c>
      <c r="R791" s="82"/>
      <c r="S791" s="83"/>
      <c r="T791" s="81" t="s">
        <v>306</v>
      </c>
      <c r="U791" s="83"/>
      <c r="V791" s="13" t="s">
        <v>306</v>
      </c>
      <c r="W791" s="81" t="s">
        <v>306</v>
      </c>
      <c r="X791" s="83"/>
    </row>
    <row r="792" spans="1:24" ht="15.75" customHeight="1">
      <c r="A792" s="84" t="s">
        <v>4696</v>
      </c>
      <c r="B792" s="85"/>
      <c r="C792" s="86"/>
      <c r="D792" s="38" t="s">
        <v>2486</v>
      </c>
      <c r="E792" s="39"/>
      <c r="F792" s="39"/>
      <c r="G792" s="39"/>
      <c r="H792" s="40"/>
      <c r="I792" s="77" t="s">
        <v>122</v>
      </c>
      <c r="J792" s="79"/>
      <c r="K792" s="42"/>
      <c r="L792" s="43"/>
      <c r="M792" s="42"/>
      <c r="N792" s="80"/>
      <c r="O792" s="43"/>
      <c r="P792" s="12" t="str">
        <f t="shared" si="22"/>
        <v>-</v>
      </c>
      <c r="Q792" s="81" t="s">
        <v>306</v>
      </c>
      <c r="R792" s="82"/>
      <c r="S792" s="83"/>
      <c r="T792" s="81" t="s">
        <v>306</v>
      </c>
      <c r="U792" s="83"/>
      <c r="V792" s="13" t="s">
        <v>306</v>
      </c>
      <c r="W792" s="81" t="s">
        <v>306</v>
      </c>
      <c r="X792" s="83"/>
    </row>
    <row r="793" spans="1:24" ht="15.75" customHeight="1">
      <c r="A793" s="84" t="s">
        <v>4697</v>
      </c>
      <c r="B793" s="85"/>
      <c r="C793" s="86"/>
      <c r="D793" s="38" t="s">
        <v>2505</v>
      </c>
      <c r="E793" s="39"/>
      <c r="F793" s="39"/>
      <c r="G793" s="39"/>
      <c r="H793" s="40"/>
      <c r="I793" s="77" t="s">
        <v>122</v>
      </c>
      <c r="J793" s="79"/>
      <c r="K793" s="42"/>
      <c r="L793" s="43"/>
      <c r="M793" s="42"/>
      <c r="N793" s="80"/>
      <c r="O793" s="43"/>
      <c r="P793" s="12" t="str">
        <f t="shared" si="22"/>
        <v>-</v>
      </c>
      <c r="Q793" s="81" t="s">
        <v>306</v>
      </c>
      <c r="R793" s="82"/>
      <c r="S793" s="83"/>
      <c r="T793" s="81" t="s">
        <v>306</v>
      </c>
      <c r="U793" s="83"/>
      <c r="V793" s="13" t="s">
        <v>306</v>
      </c>
      <c r="W793" s="81" t="s">
        <v>306</v>
      </c>
      <c r="X793" s="83"/>
    </row>
    <row r="794" spans="1:24" ht="15.75" customHeight="1">
      <c r="A794" s="84" t="s">
        <v>4698</v>
      </c>
      <c r="B794" s="85"/>
      <c r="C794" s="86"/>
      <c r="D794" s="38" t="s">
        <v>2520</v>
      </c>
      <c r="E794" s="39"/>
      <c r="F794" s="39"/>
      <c r="G794" s="39"/>
      <c r="H794" s="40"/>
      <c r="I794" s="77" t="s">
        <v>122</v>
      </c>
      <c r="J794" s="79"/>
      <c r="K794" s="42"/>
      <c r="L794" s="43"/>
      <c r="M794" s="42"/>
      <c r="N794" s="80"/>
      <c r="O794" s="43"/>
      <c r="P794" s="12" t="str">
        <f t="shared" si="22"/>
        <v>-</v>
      </c>
      <c r="Q794" s="81" t="s">
        <v>306</v>
      </c>
      <c r="R794" s="82"/>
      <c r="S794" s="83"/>
      <c r="T794" s="81" t="s">
        <v>306</v>
      </c>
      <c r="U794" s="83"/>
      <c r="V794" s="13" t="s">
        <v>306</v>
      </c>
      <c r="W794" s="81" t="s">
        <v>306</v>
      </c>
      <c r="X794" s="83"/>
    </row>
    <row r="795" spans="1:24" ht="15.75" customHeight="1">
      <c r="A795" s="84" t="s">
        <v>4699</v>
      </c>
      <c r="B795" s="85"/>
      <c r="C795" s="86"/>
      <c r="D795" s="38" t="s">
        <v>2523</v>
      </c>
      <c r="E795" s="39"/>
      <c r="F795" s="39"/>
      <c r="G795" s="39"/>
      <c r="H795" s="40"/>
      <c r="I795" s="77" t="s">
        <v>122</v>
      </c>
      <c r="J795" s="79"/>
      <c r="K795" s="42"/>
      <c r="L795" s="43"/>
      <c r="M795" s="42"/>
      <c r="N795" s="80"/>
      <c r="O795" s="43"/>
      <c r="P795" s="12" t="str">
        <f t="shared" si="22"/>
        <v>-</v>
      </c>
      <c r="Q795" s="81" t="s">
        <v>306</v>
      </c>
      <c r="R795" s="82"/>
      <c r="S795" s="83"/>
      <c r="T795" s="81" t="s">
        <v>306</v>
      </c>
      <c r="U795" s="83"/>
      <c r="V795" s="13" t="s">
        <v>306</v>
      </c>
      <c r="W795" s="81" t="s">
        <v>306</v>
      </c>
      <c r="X795" s="83"/>
    </row>
    <row r="796" spans="1:24" ht="15.75" customHeight="1">
      <c r="A796" s="84" t="s">
        <v>4700</v>
      </c>
      <c r="B796" s="85"/>
      <c r="C796" s="86"/>
      <c r="D796" s="38" t="s">
        <v>2526</v>
      </c>
      <c r="E796" s="39"/>
      <c r="F796" s="39"/>
      <c r="G796" s="39"/>
      <c r="H796" s="40"/>
      <c r="I796" s="77" t="s">
        <v>122</v>
      </c>
      <c r="J796" s="79"/>
      <c r="K796" s="42"/>
      <c r="L796" s="43"/>
      <c r="M796" s="42"/>
      <c r="N796" s="80"/>
      <c r="O796" s="43"/>
      <c r="P796" s="12" t="str">
        <f t="shared" si="22"/>
        <v>-</v>
      </c>
      <c r="Q796" s="81" t="s">
        <v>306</v>
      </c>
      <c r="R796" s="82"/>
      <c r="S796" s="83"/>
      <c r="T796" s="81" t="s">
        <v>306</v>
      </c>
      <c r="U796" s="83"/>
      <c r="V796" s="13" t="s">
        <v>306</v>
      </c>
      <c r="W796" s="81" t="s">
        <v>306</v>
      </c>
      <c r="X796" s="83"/>
    </row>
    <row r="797" spans="1:24" ht="15.75" customHeight="1">
      <c r="A797" s="84" t="s">
        <v>4701</v>
      </c>
      <c r="B797" s="85"/>
      <c r="C797" s="86"/>
      <c r="D797" s="38" t="s">
        <v>2529</v>
      </c>
      <c r="E797" s="39"/>
      <c r="F797" s="39"/>
      <c r="G797" s="39"/>
      <c r="H797" s="40"/>
      <c r="I797" s="77" t="s">
        <v>122</v>
      </c>
      <c r="J797" s="79"/>
      <c r="K797" s="42"/>
      <c r="L797" s="43"/>
      <c r="M797" s="42"/>
      <c r="N797" s="80"/>
      <c r="O797" s="43"/>
      <c r="P797" s="12" t="str">
        <f t="shared" si="22"/>
        <v>-</v>
      </c>
      <c r="Q797" s="81" t="s">
        <v>306</v>
      </c>
      <c r="R797" s="82"/>
      <c r="S797" s="83"/>
      <c r="T797" s="81" t="s">
        <v>306</v>
      </c>
      <c r="U797" s="83"/>
      <c r="V797" s="13" t="s">
        <v>306</v>
      </c>
      <c r="W797" s="81" t="s">
        <v>306</v>
      </c>
      <c r="X797" s="83"/>
    </row>
    <row r="798" spans="1:24" ht="15.75" customHeight="1">
      <c r="A798" s="84" t="s">
        <v>4702</v>
      </c>
      <c r="B798" s="85"/>
      <c r="C798" s="86"/>
      <c r="D798" s="38" t="s">
        <v>2532</v>
      </c>
      <c r="E798" s="39"/>
      <c r="F798" s="39"/>
      <c r="G798" s="39"/>
      <c r="H798" s="40"/>
      <c r="I798" s="77" t="s">
        <v>122</v>
      </c>
      <c r="J798" s="79"/>
      <c r="K798" s="42"/>
      <c r="L798" s="43"/>
      <c r="M798" s="42"/>
      <c r="N798" s="80"/>
      <c r="O798" s="43"/>
      <c r="P798" s="12" t="str">
        <f t="shared" si="22"/>
        <v>-</v>
      </c>
      <c r="Q798" s="81" t="s">
        <v>306</v>
      </c>
      <c r="R798" s="82"/>
      <c r="S798" s="83"/>
      <c r="T798" s="81" t="s">
        <v>306</v>
      </c>
      <c r="U798" s="83"/>
      <c r="V798" s="13" t="s">
        <v>306</v>
      </c>
      <c r="W798" s="81" t="s">
        <v>306</v>
      </c>
      <c r="X798" s="83"/>
    </row>
    <row r="799" spans="1:24" ht="15.75" customHeight="1">
      <c r="A799" s="84" t="s">
        <v>4703</v>
      </c>
      <c r="B799" s="85"/>
      <c r="C799" s="86"/>
      <c r="D799" s="38" t="s">
        <v>2491</v>
      </c>
      <c r="E799" s="39"/>
      <c r="F799" s="39"/>
      <c r="G799" s="39"/>
      <c r="H799" s="40"/>
      <c r="I799" s="77" t="s">
        <v>122</v>
      </c>
      <c r="J799" s="79"/>
      <c r="K799" s="42"/>
      <c r="L799" s="43"/>
      <c r="M799" s="42"/>
      <c r="N799" s="80"/>
      <c r="O799" s="43"/>
      <c r="P799" s="12" t="str">
        <f t="shared" si="22"/>
        <v>-</v>
      </c>
      <c r="Q799" s="81" t="s">
        <v>306</v>
      </c>
      <c r="R799" s="82"/>
      <c r="S799" s="83"/>
      <c r="T799" s="81" t="s">
        <v>306</v>
      </c>
      <c r="U799" s="83"/>
      <c r="V799" s="13" t="s">
        <v>306</v>
      </c>
      <c r="W799" s="81" t="s">
        <v>306</v>
      </c>
      <c r="X799" s="83"/>
    </row>
    <row r="800" spans="1:24" ht="15.75" customHeight="1">
      <c r="A800" s="84" t="s">
        <v>4704</v>
      </c>
      <c r="B800" s="85"/>
      <c r="C800" s="86"/>
      <c r="D800" s="38" t="s">
        <v>2495</v>
      </c>
      <c r="E800" s="39"/>
      <c r="F800" s="39"/>
      <c r="G800" s="39"/>
      <c r="H800" s="40"/>
      <c r="I800" s="77" t="s">
        <v>122</v>
      </c>
      <c r="J800" s="79"/>
      <c r="K800" s="42"/>
      <c r="L800" s="43"/>
      <c r="M800" s="42"/>
      <c r="N800" s="80"/>
      <c r="O800" s="43"/>
      <c r="P800" s="12" t="str">
        <f t="shared" si="22"/>
        <v>-</v>
      </c>
      <c r="Q800" s="81" t="s">
        <v>306</v>
      </c>
      <c r="R800" s="82"/>
      <c r="S800" s="83"/>
      <c r="T800" s="81" t="s">
        <v>306</v>
      </c>
      <c r="U800" s="83"/>
      <c r="V800" s="13" t="s">
        <v>306</v>
      </c>
      <c r="W800" s="81" t="s">
        <v>306</v>
      </c>
      <c r="X800" s="83"/>
    </row>
    <row r="801" spans="1:24" ht="15.75" customHeight="1">
      <c r="A801" s="84" t="s">
        <v>4705</v>
      </c>
      <c r="B801" s="85"/>
      <c r="C801" s="86"/>
      <c r="D801" s="38" t="s">
        <v>2500</v>
      </c>
      <c r="E801" s="39"/>
      <c r="F801" s="39"/>
      <c r="G801" s="39"/>
      <c r="H801" s="40"/>
      <c r="I801" s="77" t="s">
        <v>122</v>
      </c>
      <c r="J801" s="79"/>
      <c r="K801" s="42"/>
      <c r="L801" s="43"/>
      <c r="M801" s="42"/>
      <c r="N801" s="80"/>
      <c r="O801" s="43"/>
      <c r="P801" s="12" t="str">
        <f t="shared" si="22"/>
        <v>-</v>
      </c>
      <c r="Q801" s="81" t="s">
        <v>306</v>
      </c>
      <c r="R801" s="82"/>
      <c r="S801" s="83"/>
      <c r="T801" s="81" t="s">
        <v>306</v>
      </c>
      <c r="U801" s="83"/>
      <c r="V801" s="13" t="s">
        <v>306</v>
      </c>
      <c r="W801" s="81" t="s">
        <v>306</v>
      </c>
      <c r="X801" s="83"/>
    </row>
    <row r="802" spans="1:24" ht="15.75" customHeight="1">
      <c r="A802" s="84" t="s">
        <v>4706</v>
      </c>
      <c r="B802" s="85"/>
      <c r="C802" s="86"/>
      <c r="D802" s="38" t="s">
        <v>2520</v>
      </c>
      <c r="E802" s="39"/>
      <c r="F802" s="39"/>
      <c r="G802" s="39"/>
      <c r="H802" s="40"/>
      <c r="I802" s="77" t="s">
        <v>122</v>
      </c>
      <c r="J802" s="79"/>
      <c r="K802" s="42"/>
      <c r="L802" s="43"/>
      <c r="M802" s="42"/>
      <c r="N802" s="80"/>
      <c r="O802" s="43"/>
      <c r="P802" s="12" t="str">
        <f t="shared" si="22"/>
        <v>-</v>
      </c>
      <c r="Q802" s="81" t="s">
        <v>306</v>
      </c>
      <c r="R802" s="82"/>
      <c r="S802" s="83"/>
      <c r="T802" s="81" t="s">
        <v>306</v>
      </c>
      <c r="U802" s="83"/>
      <c r="V802" s="13" t="s">
        <v>306</v>
      </c>
      <c r="W802" s="81" t="s">
        <v>306</v>
      </c>
      <c r="X802" s="83"/>
    </row>
    <row r="803" spans="1:24" ht="15.75" customHeight="1">
      <c r="A803" s="84" t="s">
        <v>4707</v>
      </c>
      <c r="B803" s="85"/>
      <c r="C803" s="86"/>
      <c r="D803" s="38" t="s">
        <v>2551</v>
      </c>
      <c r="E803" s="39"/>
      <c r="F803" s="39"/>
      <c r="G803" s="39"/>
      <c r="H803" s="40"/>
      <c r="I803" s="77" t="s">
        <v>122</v>
      </c>
      <c r="J803" s="79"/>
      <c r="K803" s="42"/>
      <c r="L803" s="43"/>
      <c r="M803" s="42"/>
      <c r="N803" s="80"/>
      <c r="O803" s="43"/>
      <c r="P803" s="12" t="str">
        <f t="shared" si="22"/>
        <v>-</v>
      </c>
      <c r="Q803" s="81" t="s">
        <v>306</v>
      </c>
      <c r="R803" s="82"/>
      <c r="S803" s="83"/>
      <c r="T803" s="81" t="s">
        <v>306</v>
      </c>
      <c r="U803" s="83"/>
      <c r="V803" s="13" t="s">
        <v>306</v>
      </c>
      <c r="W803" s="81" t="s">
        <v>306</v>
      </c>
      <c r="X803" s="83"/>
    </row>
    <row r="804" spans="1:24" ht="15.75" customHeight="1">
      <c r="A804" s="84" t="s">
        <v>4708</v>
      </c>
      <c r="B804" s="85"/>
      <c r="C804" s="86"/>
      <c r="D804" s="38" t="s">
        <v>2556</v>
      </c>
      <c r="E804" s="39"/>
      <c r="F804" s="39"/>
      <c r="G804" s="39"/>
      <c r="H804" s="40"/>
      <c r="I804" s="77" t="s">
        <v>122</v>
      </c>
      <c r="J804" s="79"/>
      <c r="K804" s="42"/>
      <c r="L804" s="43"/>
      <c r="M804" s="42"/>
      <c r="N804" s="80"/>
      <c r="O804" s="43"/>
      <c r="P804" s="12" t="str">
        <f t="shared" si="22"/>
        <v>-</v>
      </c>
      <c r="Q804" s="81" t="s">
        <v>306</v>
      </c>
      <c r="R804" s="82"/>
      <c r="S804" s="83"/>
      <c r="T804" s="81" t="s">
        <v>306</v>
      </c>
      <c r="U804" s="83"/>
      <c r="V804" s="13" t="s">
        <v>306</v>
      </c>
      <c r="W804" s="81" t="s">
        <v>306</v>
      </c>
      <c r="X804" s="83"/>
    </row>
    <row r="805" spans="1:24" ht="15.75" customHeight="1">
      <c r="A805" s="84" t="s">
        <v>4709</v>
      </c>
      <c r="B805" s="85"/>
      <c r="C805" s="86"/>
      <c r="D805" s="38" t="s">
        <v>2543</v>
      </c>
      <c r="E805" s="39"/>
      <c r="F805" s="39"/>
      <c r="G805" s="39"/>
      <c r="H805" s="40"/>
      <c r="I805" s="77" t="s">
        <v>122</v>
      </c>
      <c r="J805" s="79"/>
      <c r="K805" s="42"/>
      <c r="L805" s="43"/>
      <c r="M805" s="42"/>
      <c r="N805" s="80"/>
      <c r="O805" s="43"/>
      <c r="P805" s="12" t="str">
        <f t="shared" si="22"/>
        <v>-</v>
      </c>
      <c r="Q805" s="81" t="s">
        <v>306</v>
      </c>
      <c r="R805" s="82"/>
      <c r="S805" s="83"/>
      <c r="T805" s="81" t="s">
        <v>306</v>
      </c>
      <c r="U805" s="83"/>
      <c r="V805" s="13" t="s">
        <v>306</v>
      </c>
      <c r="W805" s="81" t="s">
        <v>306</v>
      </c>
      <c r="X805" s="83"/>
    </row>
    <row r="806" spans="1:24" ht="15.75" customHeight="1">
      <c r="A806" s="84" t="s">
        <v>4710</v>
      </c>
      <c r="B806" s="85"/>
      <c r="C806" s="86"/>
      <c r="D806" s="38" t="s">
        <v>2546</v>
      </c>
      <c r="E806" s="39"/>
      <c r="F806" s="39"/>
      <c r="G806" s="39"/>
      <c r="H806" s="40"/>
      <c r="I806" s="77" t="s">
        <v>122</v>
      </c>
      <c r="J806" s="79"/>
      <c r="K806" s="42"/>
      <c r="L806" s="43"/>
      <c r="M806" s="42"/>
      <c r="N806" s="80"/>
      <c r="O806" s="43"/>
      <c r="P806" s="12" t="str">
        <f t="shared" si="22"/>
        <v>-</v>
      </c>
      <c r="Q806" s="81" t="s">
        <v>306</v>
      </c>
      <c r="R806" s="82"/>
      <c r="S806" s="83"/>
      <c r="T806" s="81" t="s">
        <v>306</v>
      </c>
      <c r="U806" s="83"/>
      <c r="V806" s="13" t="s">
        <v>306</v>
      </c>
      <c r="W806" s="81" t="s">
        <v>306</v>
      </c>
      <c r="X806" s="83"/>
    </row>
    <row r="807" spans="1:24" ht="15.75" customHeight="1">
      <c r="A807" s="90" t="s">
        <v>4711</v>
      </c>
      <c r="B807" s="91"/>
      <c r="C807" s="92"/>
      <c r="D807" s="38" t="s">
        <v>2508</v>
      </c>
      <c r="E807" s="39"/>
      <c r="F807" s="39"/>
      <c r="G807" s="39"/>
      <c r="H807" s="40"/>
      <c r="I807" s="77" t="s">
        <v>122</v>
      </c>
      <c r="J807" s="79"/>
      <c r="K807" s="42"/>
      <c r="L807" s="43"/>
      <c r="M807" s="42"/>
      <c r="N807" s="80"/>
      <c r="O807" s="43"/>
      <c r="P807" s="12" t="str">
        <f t="shared" si="22"/>
        <v>-</v>
      </c>
      <c r="Q807" s="81" t="s">
        <v>306</v>
      </c>
      <c r="R807" s="82"/>
      <c r="S807" s="83"/>
      <c r="T807" s="81" t="s">
        <v>306</v>
      </c>
      <c r="U807" s="83"/>
      <c r="V807" s="13" t="s">
        <v>306</v>
      </c>
      <c r="W807" s="81" t="s">
        <v>306</v>
      </c>
      <c r="X807" s="83"/>
    </row>
    <row r="808" spans="1:24" ht="15.75" customHeight="1">
      <c r="A808" s="90" t="s">
        <v>4712</v>
      </c>
      <c r="B808" s="91"/>
      <c r="C808" s="92"/>
      <c r="D808" s="38" t="s">
        <v>2511</v>
      </c>
      <c r="E808" s="39"/>
      <c r="F808" s="39"/>
      <c r="G808" s="39"/>
      <c r="H808" s="40"/>
      <c r="I808" s="77" t="s">
        <v>122</v>
      </c>
      <c r="J808" s="79"/>
      <c r="K808" s="42"/>
      <c r="L808" s="43"/>
      <c r="M808" s="42"/>
      <c r="N808" s="80"/>
      <c r="O808" s="43"/>
      <c r="P808" s="12" t="str">
        <f t="shared" si="22"/>
        <v>-</v>
      </c>
      <c r="Q808" s="81" t="s">
        <v>306</v>
      </c>
      <c r="R808" s="82"/>
      <c r="S808" s="83"/>
      <c r="T808" s="81" t="s">
        <v>306</v>
      </c>
      <c r="U808" s="83"/>
      <c r="V808" s="13" t="s">
        <v>306</v>
      </c>
      <c r="W808" s="81" t="s">
        <v>306</v>
      </c>
      <c r="X808" s="83"/>
    </row>
    <row r="809" spans="1:24" ht="15.75" customHeight="1">
      <c r="A809" s="90" t="s">
        <v>4713</v>
      </c>
      <c r="B809" s="91"/>
      <c r="C809" s="92"/>
      <c r="D809" s="38" t="s">
        <v>2517</v>
      </c>
      <c r="E809" s="39"/>
      <c r="F809" s="39"/>
      <c r="G809" s="39"/>
      <c r="H809" s="40"/>
      <c r="I809" s="77" t="s">
        <v>122</v>
      </c>
      <c r="J809" s="79"/>
      <c r="K809" s="42"/>
      <c r="L809" s="43"/>
      <c r="M809" s="42"/>
      <c r="N809" s="80"/>
      <c r="O809" s="43"/>
      <c r="P809" s="12" t="str">
        <f t="shared" si="22"/>
        <v>-</v>
      </c>
      <c r="Q809" s="81" t="s">
        <v>306</v>
      </c>
      <c r="R809" s="82"/>
      <c r="S809" s="83"/>
      <c r="T809" s="81" t="s">
        <v>306</v>
      </c>
      <c r="U809" s="83"/>
      <c r="V809" s="13" t="s">
        <v>306</v>
      </c>
      <c r="W809" s="81" t="s">
        <v>306</v>
      </c>
      <c r="X809" s="83"/>
    </row>
    <row r="810" spans="1:24" ht="15.75" customHeight="1">
      <c r="A810" s="90" t="s">
        <v>4714</v>
      </c>
      <c r="B810" s="91"/>
      <c r="C810" s="92"/>
      <c r="D810" s="38" t="s">
        <v>2514</v>
      </c>
      <c r="E810" s="39"/>
      <c r="F810" s="39"/>
      <c r="G810" s="39"/>
      <c r="H810" s="40"/>
      <c r="I810" s="77" t="s">
        <v>122</v>
      </c>
      <c r="J810" s="79"/>
      <c r="K810" s="42"/>
      <c r="L810" s="43"/>
      <c r="M810" s="42"/>
      <c r="N810" s="80"/>
      <c r="O810" s="43"/>
      <c r="P810" s="12" t="str">
        <f t="shared" si="22"/>
        <v>-</v>
      </c>
      <c r="Q810" s="81" t="s">
        <v>306</v>
      </c>
      <c r="R810" s="82"/>
      <c r="S810" s="83"/>
      <c r="T810" s="81" t="s">
        <v>306</v>
      </c>
      <c r="U810" s="83"/>
      <c r="V810" s="13" t="s">
        <v>306</v>
      </c>
      <c r="W810" s="81" t="s">
        <v>306</v>
      </c>
      <c r="X810" s="83"/>
    </row>
    <row r="811" spans="1:24" ht="15.75" customHeight="1">
      <c r="A811" s="90" t="s">
        <v>4715</v>
      </c>
      <c r="B811" s="91"/>
      <c r="C811" s="92"/>
      <c r="D811" s="38" t="s">
        <v>2517</v>
      </c>
      <c r="E811" s="39"/>
      <c r="F811" s="39"/>
      <c r="G811" s="39"/>
      <c r="H811" s="40"/>
      <c r="I811" s="77" t="s">
        <v>122</v>
      </c>
      <c r="J811" s="79"/>
      <c r="K811" s="42"/>
      <c r="L811" s="43"/>
      <c r="M811" s="42"/>
      <c r="N811" s="80"/>
      <c r="O811" s="43"/>
      <c r="P811" s="12" t="str">
        <f t="shared" si="22"/>
        <v>-</v>
      </c>
      <c r="Q811" s="81" t="s">
        <v>306</v>
      </c>
      <c r="R811" s="82"/>
      <c r="S811" s="83"/>
      <c r="T811" s="81" t="s">
        <v>306</v>
      </c>
      <c r="U811" s="83"/>
      <c r="V811" s="13" t="s">
        <v>306</v>
      </c>
      <c r="W811" s="81" t="s">
        <v>306</v>
      </c>
      <c r="X811" s="83"/>
    </row>
    <row r="812" spans="1:24" ht="15.75" customHeight="1">
      <c r="A812" s="90" t="s">
        <v>4716</v>
      </c>
      <c r="B812" s="91"/>
      <c r="C812" s="92"/>
      <c r="D812" s="38" t="s">
        <v>2132</v>
      </c>
      <c r="E812" s="39"/>
      <c r="F812" s="39"/>
      <c r="G812" s="39"/>
      <c r="H812" s="40"/>
      <c r="I812" s="77" t="s">
        <v>65</v>
      </c>
      <c r="J812" s="79"/>
      <c r="K812" s="42"/>
      <c r="L812" s="43"/>
      <c r="M812" s="42"/>
      <c r="N812" s="80"/>
      <c r="O812" s="43"/>
      <c r="P812" s="12" t="str">
        <f t="shared" si="22"/>
        <v>-</v>
      </c>
      <c r="Q812" s="81" t="s">
        <v>306</v>
      </c>
      <c r="R812" s="82"/>
      <c r="S812" s="83"/>
      <c r="T812" s="81" t="s">
        <v>306</v>
      </c>
      <c r="U812" s="83"/>
      <c r="V812" s="13" t="s">
        <v>306</v>
      </c>
      <c r="W812" s="81" t="s">
        <v>306</v>
      </c>
      <c r="X812" s="83"/>
    </row>
    <row r="813" spans="1:24" ht="31.65" customHeight="1">
      <c r="A813" s="90" t="s">
        <v>4717</v>
      </c>
      <c r="B813" s="91"/>
      <c r="C813" s="92"/>
      <c r="D813" s="38" t="s">
        <v>4718</v>
      </c>
      <c r="E813" s="39"/>
      <c r="F813" s="39"/>
      <c r="G813" s="39"/>
      <c r="H813" s="40"/>
      <c r="I813" s="77" t="s">
        <v>65</v>
      </c>
      <c r="J813" s="79"/>
      <c r="K813" s="42"/>
      <c r="L813" s="43"/>
      <c r="M813" s="42"/>
      <c r="N813" s="80"/>
      <c r="O813" s="43"/>
      <c r="P813" s="12" t="str">
        <f>IF(COUNT(K813,M813)=2,ROUND(K813*M813,0),"-
-")</f>
        <v>-
-</v>
      </c>
      <c r="Q813" s="81" t="s">
        <v>163</v>
      </c>
      <c r="R813" s="82"/>
      <c r="S813" s="83"/>
      <c r="T813" s="81" t="s">
        <v>163</v>
      </c>
      <c r="U813" s="83"/>
      <c r="V813" s="13" t="s">
        <v>163</v>
      </c>
      <c r="W813" s="81" t="s">
        <v>163</v>
      </c>
      <c r="X813" s="83"/>
    </row>
    <row r="814" spans="1:24" ht="15.75" customHeight="1">
      <c r="A814" s="90" t="s">
        <v>4719</v>
      </c>
      <c r="B814" s="91"/>
      <c r="C814" s="92"/>
      <c r="D814" s="38" t="s">
        <v>2158</v>
      </c>
      <c r="E814" s="39"/>
      <c r="F814" s="39"/>
      <c r="G814" s="39"/>
      <c r="H814" s="40"/>
      <c r="I814" s="77" t="s">
        <v>65</v>
      </c>
      <c r="J814" s="79"/>
      <c r="K814" s="42"/>
      <c r="L814" s="43"/>
      <c r="M814" s="42"/>
      <c r="N814" s="80"/>
      <c r="O814" s="43"/>
      <c r="P814" s="12" t="str">
        <f>IF(COUNT(K814,M814)=2,ROUND(K814*M814,0),"-")</f>
        <v>-</v>
      </c>
      <c r="Q814" s="81" t="s">
        <v>306</v>
      </c>
      <c r="R814" s="82"/>
      <c r="S814" s="83"/>
      <c r="T814" s="81" t="s">
        <v>306</v>
      </c>
      <c r="U814" s="83"/>
      <c r="V814" s="13" t="s">
        <v>306</v>
      </c>
      <c r="W814" s="81" t="s">
        <v>306</v>
      </c>
      <c r="X814" s="83"/>
    </row>
    <row r="815" spans="1:24" ht="31.65" customHeight="1">
      <c r="A815" s="90" t="s">
        <v>4720</v>
      </c>
      <c r="B815" s="91"/>
      <c r="C815" s="92"/>
      <c r="D815" s="38" t="s">
        <v>4721</v>
      </c>
      <c r="E815" s="39"/>
      <c r="F815" s="39"/>
      <c r="G815" s="39"/>
      <c r="H815" s="40"/>
      <c r="I815" s="77" t="s">
        <v>65</v>
      </c>
      <c r="J815" s="79"/>
      <c r="K815" s="42"/>
      <c r="L815" s="43"/>
      <c r="M815" s="42"/>
      <c r="N815" s="80"/>
      <c r="O815" s="43"/>
      <c r="P815" s="12" t="str">
        <f>IF(COUNT(K815,M815)=2,ROUND(K815*M815,0),"-
-")</f>
        <v>-
-</v>
      </c>
      <c r="Q815" s="81" t="s">
        <v>163</v>
      </c>
      <c r="R815" s="82"/>
      <c r="S815" s="83"/>
      <c r="T815" s="81" t="s">
        <v>163</v>
      </c>
      <c r="U815" s="83"/>
      <c r="V815" s="13" t="s">
        <v>163</v>
      </c>
      <c r="W815" s="81" t="s">
        <v>163</v>
      </c>
      <c r="X815" s="83"/>
    </row>
    <row r="816" spans="1:24" ht="31.65" customHeight="1">
      <c r="A816" s="90" t="s">
        <v>4722</v>
      </c>
      <c r="B816" s="91"/>
      <c r="C816" s="92"/>
      <c r="D816" s="38" t="s">
        <v>4723</v>
      </c>
      <c r="E816" s="39"/>
      <c r="F816" s="39"/>
      <c r="G816" s="39"/>
      <c r="H816" s="40"/>
      <c r="I816" s="77" t="s">
        <v>65</v>
      </c>
      <c r="J816" s="79"/>
      <c r="K816" s="42"/>
      <c r="L816" s="43"/>
      <c r="M816" s="42"/>
      <c r="N816" s="80"/>
      <c r="O816" s="43"/>
      <c r="P816" s="12" t="str">
        <f>IF(COUNT(K816,M816)=2,ROUND(K816*M816,0),"-
-")</f>
        <v>-
-</v>
      </c>
      <c r="Q816" s="81" t="s">
        <v>163</v>
      </c>
      <c r="R816" s="82"/>
      <c r="S816" s="83"/>
      <c r="T816" s="81" t="s">
        <v>163</v>
      </c>
      <c r="U816" s="83"/>
      <c r="V816" s="13" t="s">
        <v>163</v>
      </c>
      <c r="W816" s="81" t="s">
        <v>163</v>
      </c>
      <c r="X816" s="83"/>
    </row>
    <row r="817" spans="1:24" ht="31.65" customHeight="1">
      <c r="A817" s="90" t="s">
        <v>4724</v>
      </c>
      <c r="B817" s="91"/>
      <c r="C817" s="92"/>
      <c r="D817" s="38" t="s">
        <v>4725</v>
      </c>
      <c r="E817" s="39"/>
      <c r="F817" s="39"/>
      <c r="G817" s="39"/>
      <c r="H817" s="40"/>
      <c r="I817" s="77" t="s">
        <v>65</v>
      </c>
      <c r="J817" s="79"/>
      <c r="K817" s="42"/>
      <c r="L817" s="43"/>
      <c r="M817" s="42"/>
      <c r="N817" s="80"/>
      <c r="O817" s="43"/>
      <c r="P817" s="12" t="str">
        <f>IF(COUNT(K817,M817)=2,ROUND(K817*M817,0),"-
-")</f>
        <v>-
-</v>
      </c>
      <c r="Q817" s="81" t="s">
        <v>163</v>
      </c>
      <c r="R817" s="82"/>
      <c r="S817" s="83"/>
      <c r="T817" s="81" t="s">
        <v>163</v>
      </c>
      <c r="U817" s="83"/>
      <c r="V817" s="13" t="s">
        <v>163</v>
      </c>
      <c r="W817" s="81" t="s">
        <v>163</v>
      </c>
      <c r="X817" s="83"/>
    </row>
    <row r="818" spans="1:24" ht="15.75" customHeight="1">
      <c r="A818" s="84" t="s">
        <v>4726</v>
      </c>
      <c r="B818" s="85"/>
      <c r="C818" s="86"/>
      <c r="D818" s="38" t="s">
        <v>2129</v>
      </c>
      <c r="E818" s="39"/>
      <c r="F818" s="39"/>
      <c r="G818" s="39"/>
      <c r="H818" s="40"/>
      <c r="I818" s="77" t="s">
        <v>122</v>
      </c>
      <c r="J818" s="79"/>
      <c r="K818" s="42"/>
      <c r="L818" s="43"/>
      <c r="M818" s="42"/>
      <c r="N818" s="80"/>
      <c r="O818" s="43"/>
      <c r="P818" s="12" t="str">
        <f>IF(COUNT(K818,M818)=2,ROUND(K818*M818,0),"-")</f>
        <v>-</v>
      </c>
      <c r="Q818" s="81" t="s">
        <v>306</v>
      </c>
      <c r="R818" s="82"/>
      <c r="S818" s="83"/>
      <c r="T818" s="81" t="s">
        <v>306</v>
      </c>
      <c r="U818" s="83"/>
      <c r="V818" s="13" t="s">
        <v>306</v>
      </c>
      <c r="W818" s="81" t="s">
        <v>306</v>
      </c>
      <c r="X818" s="83"/>
    </row>
    <row r="819" spans="1:24" ht="47.55" customHeight="1">
      <c r="A819" s="90" t="s">
        <v>4727</v>
      </c>
      <c r="B819" s="91"/>
      <c r="C819" s="92"/>
      <c r="D819" s="38" t="s">
        <v>4728</v>
      </c>
      <c r="E819" s="39"/>
      <c r="F819" s="39"/>
      <c r="G819" s="39"/>
      <c r="H819" s="40"/>
      <c r="I819" s="77" t="s">
        <v>122</v>
      </c>
      <c r="J819" s="79"/>
      <c r="K819" s="42"/>
      <c r="L819" s="43"/>
      <c r="M819" s="42"/>
      <c r="N819" s="80"/>
      <c r="O819" s="43"/>
      <c r="P819" s="12" t="str">
        <f>IF(COUNT(K819,M819)=2,ROUND(K819*M819,0),"-
-
-")</f>
        <v>-
-
-</v>
      </c>
      <c r="Q819" s="81" t="s">
        <v>87</v>
      </c>
      <c r="R819" s="82"/>
      <c r="S819" s="83"/>
      <c r="T819" s="81" t="s">
        <v>87</v>
      </c>
      <c r="U819" s="83"/>
      <c r="V819" s="13" t="s">
        <v>87</v>
      </c>
      <c r="W819" s="81" t="s">
        <v>87</v>
      </c>
      <c r="X819" s="83"/>
    </row>
    <row r="820" spans="1:24" ht="31.65" customHeight="1">
      <c r="A820" s="90" t="s">
        <v>4729</v>
      </c>
      <c r="B820" s="91"/>
      <c r="C820" s="92"/>
      <c r="D820" s="38" t="s">
        <v>4730</v>
      </c>
      <c r="E820" s="39"/>
      <c r="F820" s="39"/>
      <c r="G820" s="39"/>
      <c r="H820" s="40"/>
      <c r="I820" s="77" t="s">
        <v>122</v>
      </c>
      <c r="J820" s="79"/>
      <c r="K820" s="42"/>
      <c r="L820" s="43"/>
      <c r="M820" s="42"/>
      <c r="N820" s="80"/>
      <c r="O820" s="43"/>
      <c r="P820" s="12" t="str">
        <f>IF(COUNT(K820,M820)=2,ROUND(K820*M820,0),"-
-")</f>
        <v>-
-</v>
      </c>
      <c r="Q820" s="81" t="s">
        <v>163</v>
      </c>
      <c r="R820" s="82"/>
      <c r="S820" s="83"/>
      <c r="T820" s="81" t="s">
        <v>163</v>
      </c>
      <c r="U820" s="83"/>
      <c r="V820" s="13" t="s">
        <v>163</v>
      </c>
      <c r="W820" s="81" t="s">
        <v>163</v>
      </c>
      <c r="X820" s="83"/>
    </row>
    <row r="821" spans="1:24" ht="31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9.6" customHeight="1">
      <c r="A822" s="2"/>
      <c r="B822" s="2"/>
      <c r="C822" s="95" t="s">
        <v>42</v>
      </c>
      <c r="D822" s="95"/>
      <c r="E822" s="2"/>
      <c r="F822" s="2"/>
      <c r="G822" s="14" t="s">
        <v>43</v>
      </c>
      <c r="H822" s="2"/>
      <c r="I822" s="2"/>
      <c r="J822" s="14" t="s">
        <v>44</v>
      </c>
      <c r="K822" s="2"/>
      <c r="L822" s="95" t="s">
        <v>43</v>
      </c>
      <c r="M822" s="95"/>
      <c r="N822" s="95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35.700000000000003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8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1" customHeight="1">
      <c r="A825" s="93" t="s">
        <v>0</v>
      </c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</row>
    <row r="826" spans="1:24" ht="3.4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1" customHeight="1">
      <c r="A827" s="93" t="s">
        <v>4033</v>
      </c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</row>
    <row r="828" spans="1:24" ht="4.2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8.85" customHeight="1">
      <c r="A829" s="2"/>
      <c r="B829" s="94" t="s">
        <v>4034</v>
      </c>
      <c r="C829" s="94"/>
      <c r="D829" s="94"/>
      <c r="E829" s="9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5.4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4.3499999999999996" customHeight="1">
      <c r="A831" s="2"/>
      <c r="B831" s="94" t="s">
        <v>4035</v>
      </c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0.9" customHeight="1">
      <c r="A832" s="2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2"/>
      <c r="O832" s="2"/>
      <c r="P832" s="2"/>
      <c r="Q832" s="2"/>
      <c r="R832" s="94" t="s">
        <v>4036</v>
      </c>
      <c r="S832" s="2"/>
      <c r="T832" s="2"/>
      <c r="U832" s="2"/>
      <c r="V832" s="2"/>
      <c r="W832" s="2"/>
      <c r="X832" s="2"/>
    </row>
    <row r="833" spans="1:24" ht="3.6" customHeight="1">
      <c r="A833" s="2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2"/>
      <c r="O833" s="2"/>
      <c r="P833" s="2"/>
      <c r="Q833" s="2"/>
      <c r="R833" s="94"/>
      <c r="S833" s="2"/>
      <c r="T833" s="2"/>
      <c r="U833" s="95" t="s">
        <v>4731</v>
      </c>
      <c r="V833" s="95"/>
      <c r="W833" s="95"/>
      <c r="X833" s="2"/>
    </row>
    <row r="834" spans="1:24" ht="4.3499999999999996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94"/>
      <c r="S834" s="2"/>
      <c r="T834" s="2"/>
      <c r="U834" s="95"/>
      <c r="V834" s="95"/>
      <c r="W834" s="95"/>
      <c r="X834" s="2"/>
    </row>
    <row r="835" spans="1:24" ht="1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95"/>
      <c r="V835" s="95"/>
      <c r="W835" s="95"/>
      <c r="X835" s="2"/>
    </row>
    <row r="836" spans="1:24" ht="2.1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4" customHeight="1">
      <c r="A837" s="77" t="s">
        <v>4038</v>
      </c>
      <c r="B837" s="78"/>
      <c r="C837" s="79"/>
      <c r="D837" s="77" t="s">
        <v>4039</v>
      </c>
      <c r="E837" s="78"/>
      <c r="F837" s="78"/>
      <c r="G837" s="78"/>
      <c r="H837" s="79"/>
      <c r="I837" s="77" t="s">
        <v>49</v>
      </c>
      <c r="J837" s="79"/>
      <c r="K837" s="77" t="s">
        <v>4040</v>
      </c>
      <c r="L837" s="79"/>
      <c r="M837" s="77" t="s">
        <v>51</v>
      </c>
      <c r="N837" s="78"/>
      <c r="O837" s="79"/>
      <c r="P837" s="11" t="s">
        <v>52</v>
      </c>
      <c r="Q837" s="77" t="s">
        <v>4041</v>
      </c>
      <c r="R837" s="78"/>
      <c r="S837" s="79"/>
      <c r="T837" s="77" t="s">
        <v>4042</v>
      </c>
      <c r="U837" s="79"/>
      <c r="V837" s="11" t="s">
        <v>4043</v>
      </c>
      <c r="W837" s="77" t="s">
        <v>4044</v>
      </c>
      <c r="X837" s="79"/>
    </row>
    <row r="838" spans="1:24" ht="15.6" customHeight="1">
      <c r="A838" s="38"/>
      <c r="B838" s="39"/>
      <c r="C838" s="40"/>
      <c r="D838" s="38" t="s">
        <v>4732</v>
      </c>
      <c r="E838" s="39"/>
      <c r="F838" s="39"/>
      <c r="G838" s="39"/>
      <c r="H838" s="40"/>
      <c r="I838" s="77"/>
      <c r="J838" s="79"/>
      <c r="K838" s="42"/>
      <c r="L838" s="43"/>
      <c r="M838" s="42"/>
      <c r="N838" s="80"/>
      <c r="O838" s="43"/>
      <c r="P838" s="13" t="s">
        <v>306</v>
      </c>
      <c r="Q838" s="81" t="s">
        <v>306</v>
      </c>
      <c r="R838" s="82"/>
      <c r="S838" s="83"/>
      <c r="T838" s="81" t="s">
        <v>306</v>
      </c>
      <c r="U838" s="83"/>
      <c r="V838" s="13" t="s">
        <v>306</v>
      </c>
      <c r="W838" s="81" t="s">
        <v>306</v>
      </c>
      <c r="X838" s="83"/>
    </row>
    <row r="839" spans="1:24" ht="47.55" customHeight="1">
      <c r="A839" s="90" t="s">
        <v>4733</v>
      </c>
      <c r="B839" s="91"/>
      <c r="C839" s="92"/>
      <c r="D839" s="38" t="s">
        <v>4734</v>
      </c>
      <c r="E839" s="39"/>
      <c r="F839" s="39"/>
      <c r="G839" s="39"/>
      <c r="H839" s="40"/>
      <c r="I839" s="77" t="s">
        <v>122</v>
      </c>
      <c r="J839" s="79"/>
      <c r="K839" s="42"/>
      <c r="L839" s="43"/>
      <c r="M839" s="42"/>
      <c r="N839" s="80"/>
      <c r="O839" s="43"/>
      <c r="P839" s="12" t="str">
        <f>IF(COUNT(K839,M839)=2,ROUND(K839*M839,0),"-
-
-")</f>
        <v>-
-
-</v>
      </c>
      <c r="Q839" s="81" t="s">
        <v>87</v>
      </c>
      <c r="R839" s="82"/>
      <c r="S839" s="83"/>
      <c r="T839" s="81" t="s">
        <v>87</v>
      </c>
      <c r="U839" s="83"/>
      <c r="V839" s="13" t="s">
        <v>87</v>
      </c>
      <c r="W839" s="81" t="s">
        <v>87</v>
      </c>
      <c r="X839" s="83"/>
    </row>
    <row r="840" spans="1:24" ht="47.55" customHeight="1">
      <c r="A840" s="90" t="s">
        <v>4735</v>
      </c>
      <c r="B840" s="91"/>
      <c r="C840" s="92"/>
      <c r="D840" s="38" t="s">
        <v>4736</v>
      </c>
      <c r="E840" s="39"/>
      <c r="F840" s="39"/>
      <c r="G840" s="39"/>
      <c r="H840" s="40"/>
      <c r="I840" s="77" t="s">
        <v>122</v>
      </c>
      <c r="J840" s="79"/>
      <c r="K840" s="42"/>
      <c r="L840" s="43"/>
      <c r="M840" s="42"/>
      <c r="N840" s="80"/>
      <c r="O840" s="43"/>
      <c r="P840" s="12" t="str">
        <f>IF(COUNT(K840,M840)=2,ROUND(K840*M840,0),"-
-
-")</f>
        <v>-
-
-</v>
      </c>
      <c r="Q840" s="81" t="s">
        <v>87</v>
      </c>
      <c r="R840" s="82"/>
      <c r="S840" s="83"/>
      <c r="T840" s="81" t="s">
        <v>87</v>
      </c>
      <c r="U840" s="83"/>
      <c r="V840" s="13" t="s">
        <v>87</v>
      </c>
      <c r="W840" s="81" t="s">
        <v>87</v>
      </c>
      <c r="X840" s="83"/>
    </row>
    <row r="841" spans="1:24" ht="31.65" customHeight="1">
      <c r="A841" s="90" t="s">
        <v>4737</v>
      </c>
      <c r="B841" s="91"/>
      <c r="C841" s="92"/>
      <c r="D841" s="38" t="s">
        <v>4738</v>
      </c>
      <c r="E841" s="39"/>
      <c r="F841" s="39"/>
      <c r="G841" s="39"/>
      <c r="H841" s="40"/>
      <c r="I841" s="77" t="s">
        <v>122</v>
      </c>
      <c r="J841" s="79"/>
      <c r="K841" s="42"/>
      <c r="L841" s="43"/>
      <c r="M841" s="42"/>
      <c r="N841" s="80"/>
      <c r="O841" s="43"/>
      <c r="P841" s="12" t="str">
        <f>IF(COUNT(K841,M841)=2,ROUND(K841*M841,0),"-
-")</f>
        <v>-
-</v>
      </c>
      <c r="Q841" s="81" t="s">
        <v>163</v>
      </c>
      <c r="R841" s="82"/>
      <c r="S841" s="83"/>
      <c r="T841" s="81" t="s">
        <v>163</v>
      </c>
      <c r="U841" s="83"/>
      <c r="V841" s="13" t="s">
        <v>163</v>
      </c>
      <c r="W841" s="81" t="s">
        <v>163</v>
      </c>
      <c r="X841" s="83"/>
    </row>
    <row r="842" spans="1:24" ht="15.75" customHeight="1">
      <c r="A842" s="90" t="s">
        <v>4739</v>
      </c>
      <c r="B842" s="91"/>
      <c r="C842" s="92"/>
      <c r="D842" s="38" t="s">
        <v>2247</v>
      </c>
      <c r="E842" s="39"/>
      <c r="F842" s="39"/>
      <c r="G842" s="39"/>
      <c r="H842" s="40"/>
      <c r="I842" s="77" t="s">
        <v>65</v>
      </c>
      <c r="J842" s="79"/>
      <c r="K842" s="42"/>
      <c r="L842" s="43"/>
      <c r="M842" s="42"/>
      <c r="N842" s="80"/>
      <c r="O842" s="43"/>
      <c r="P842" s="12" t="str">
        <f>IF(COUNT(K842,M842)=2,ROUND(K842*M842,0),"-")</f>
        <v>-</v>
      </c>
      <c r="Q842" s="81" t="s">
        <v>306</v>
      </c>
      <c r="R842" s="82"/>
      <c r="S842" s="83"/>
      <c r="T842" s="81" t="s">
        <v>306</v>
      </c>
      <c r="U842" s="83"/>
      <c r="V842" s="13" t="s">
        <v>306</v>
      </c>
      <c r="W842" s="81" t="s">
        <v>306</v>
      </c>
      <c r="X842" s="83"/>
    </row>
    <row r="843" spans="1:24" ht="47.55" customHeight="1">
      <c r="A843" s="90" t="s">
        <v>4740</v>
      </c>
      <c r="B843" s="91"/>
      <c r="C843" s="92"/>
      <c r="D843" s="38" t="s">
        <v>4741</v>
      </c>
      <c r="E843" s="39"/>
      <c r="F843" s="39"/>
      <c r="G843" s="39"/>
      <c r="H843" s="40"/>
      <c r="I843" s="77" t="s">
        <v>65</v>
      </c>
      <c r="J843" s="79"/>
      <c r="K843" s="42"/>
      <c r="L843" s="43"/>
      <c r="M843" s="42"/>
      <c r="N843" s="80"/>
      <c r="O843" s="43"/>
      <c r="P843" s="12" t="str">
        <f>IF(COUNT(K843,M843)=2,ROUND(K843*M843,0),"-
-
-")</f>
        <v>-
-
-</v>
      </c>
      <c r="Q843" s="81" t="s">
        <v>87</v>
      </c>
      <c r="R843" s="82"/>
      <c r="S843" s="83"/>
      <c r="T843" s="81" t="s">
        <v>87</v>
      </c>
      <c r="U843" s="83"/>
      <c r="V843" s="13" t="s">
        <v>87</v>
      </c>
      <c r="W843" s="81" t="s">
        <v>87</v>
      </c>
      <c r="X843" s="83"/>
    </row>
    <row r="844" spans="1:24" ht="47.55" customHeight="1">
      <c r="A844" s="90" t="s">
        <v>4742</v>
      </c>
      <c r="B844" s="91"/>
      <c r="C844" s="92"/>
      <c r="D844" s="38" t="s">
        <v>4743</v>
      </c>
      <c r="E844" s="39"/>
      <c r="F844" s="39"/>
      <c r="G844" s="39"/>
      <c r="H844" s="40"/>
      <c r="I844" s="77" t="s">
        <v>65</v>
      </c>
      <c r="J844" s="79"/>
      <c r="K844" s="42"/>
      <c r="L844" s="43"/>
      <c r="M844" s="42"/>
      <c r="N844" s="80"/>
      <c r="O844" s="43"/>
      <c r="P844" s="12" t="str">
        <f>IF(COUNT(K844,M844)=2,ROUND(K844*M844,0),"-
-
-")</f>
        <v>-
-
-</v>
      </c>
      <c r="Q844" s="81" t="s">
        <v>87</v>
      </c>
      <c r="R844" s="82"/>
      <c r="S844" s="83"/>
      <c r="T844" s="81" t="s">
        <v>87</v>
      </c>
      <c r="U844" s="83"/>
      <c r="V844" s="13" t="s">
        <v>87</v>
      </c>
      <c r="W844" s="81" t="s">
        <v>87</v>
      </c>
      <c r="X844" s="83"/>
    </row>
    <row r="845" spans="1:24" ht="31.65" customHeight="1">
      <c r="A845" s="90" t="s">
        <v>4744</v>
      </c>
      <c r="B845" s="91"/>
      <c r="C845" s="92"/>
      <c r="D845" s="38" t="s">
        <v>4745</v>
      </c>
      <c r="E845" s="39"/>
      <c r="F845" s="39"/>
      <c r="G845" s="39"/>
      <c r="H845" s="40"/>
      <c r="I845" s="77" t="s">
        <v>122</v>
      </c>
      <c r="J845" s="79"/>
      <c r="K845" s="42"/>
      <c r="L845" s="43"/>
      <c r="M845" s="42"/>
      <c r="N845" s="80"/>
      <c r="O845" s="43"/>
      <c r="P845" s="12" t="str">
        <f>IF(COUNT(K845,M845)=2,ROUND(K845*M845,0),"-
-")</f>
        <v>-
-</v>
      </c>
      <c r="Q845" s="81" t="s">
        <v>163</v>
      </c>
      <c r="R845" s="82"/>
      <c r="S845" s="83"/>
      <c r="T845" s="81" t="s">
        <v>163</v>
      </c>
      <c r="U845" s="83"/>
      <c r="V845" s="13" t="s">
        <v>163</v>
      </c>
      <c r="W845" s="81" t="s">
        <v>163</v>
      </c>
      <c r="X845" s="83"/>
    </row>
    <row r="846" spans="1:24" ht="31.65" customHeight="1">
      <c r="A846" s="90" t="s">
        <v>4746</v>
      </c>
      <c r="B846" s="91"/>
      <c r="C846" s="92"/>
      <c r="D846" s="38" t="s">
        <v>4747</v>
      </c>
      <c r="E846" s="39"/>
      <c r="F846" s="39"/>
      <c r="G846" s="39"/>
      <c r="H846" s="40"/>
      <c r="I846" s="77" t="s">
        <v>122</v>
      </c>
      <c r="J846" s="79"/>
      <c r="K846" s="42"/>
      <c r="L846" s="43"/>
      <c r="M846" s="42"/>
      <c r="N846" s="80"/>
      <c r="O846" s="43"/>
      <c r="P846" s="12" t="str">
        <f>IF(COUNT(K846,M846)=2,ROUND(K846*M846,0),"-
-")</f>
        <v>-
-</v>
      </c>
      <c r="Q846" s="81" t="s">
        <v>163</v>
      </c>
      <c r="R846" s="82"/>
      <c r="S846" s="83"/>
      <c r="T846" s="81" t="s">
        <v>163</v>
      </c>
      <c r="U846" s="83"/>
      <c r="V846" s="13" t="s">
        <v>163</v>
      </c>
      <c r="W846" s="81" t="s">
        <v>163</v>
      </c>
      <c r="X846" s="83"/>
    </row>
    <row r="847" spans="1:24" ht="31.65" customHeight="1">
      <c r="A847" s="90" t="s">
        <v>4748</v>
      </c>
      <c r="B847" s="91"/>
      <c r="C847" s="92"/>
      <c r="D847" s="38" t="s">
        <v>4749</v>
      </c>
      <c r="E847" s="39"/>
      <c r="F847" s="39"/>
      <c r="G847" s="39"/>
      <c r="H847" s="40"/>
      <c r="I847" s="77" t="s">
        <v>122</v>
      </c>
      <c r="J847" s="79"/>
      <c r="K847" s="42"/>
      <c r="L847" s="43"/>
      <c r="M847" s="42"/>
      <c r="N847" s="80"/>
      <c r="O847" s="43"/>
      <c r="P847" s="12" t="str">
        <f>IF(COUNT(K847,M847)=2,ROUND(K847*M847,0),"-
-")</f>
        <v>-
-</v>
      </c>
      <c r="Q847" s="81" t="s">
        <v>163</v>
      </c>
      <c r="R847" s="82"/>
      <c r="S847" s="83"/>
      <c r="T847" s="81" t="s">
        <v>163</v>
      </c>
      <c r="U847" s="83"/>
      <c r="V847" s="13" t="s">
        <v>163</v>
      </c>
      <c r="W847" s="81" t="s">
        <v>163</v>
      </c>
      <c r="X847" s="83"/>
    </row>
    <row r="848" spans="1:24" ht="15.75" customHeight="1">
      <c r="A848" s="84" t="s">
        <v>4750</v>
      </c>
      <c r="B848" s="85"/>
      <c r="C848" s="86"/>
      <c r="D848" s="38" t="s">
        <v>2279</v>
      </c>
      <c r="E848" s="39"/>
      <c r="F848" s="39"/>
      <c r="G848" s="39"/>
      <c r="H848" s="40"/>
      <c r="I848" s="77" t="s">
        <v>65</v>
      </c>
      <c r="J848" s="79"/>
      <c r="K848" s="42"/>
      <c r="L848" s="43"/>
      <c r="M848" s="42"/>
      <c r="N848" s="80"/>
      <c r="O848" s="43"/>
      <c r="P848" s="12" t="str">
        <f>IF(COUNT(K848,M848)=2,ROUND(K848*M848,0),"-")</f>
        <v>-</v>
      </c>
      <c r="Q848" s="81" t="s">
        <v>306</v>
      </c>
      <c r="R848" s="82"/>
      <c r="S848" s="83"/>
      <c r="T848" s="81" t="s">
        <v>306</v>
      </c>
      <c r="U848" s="83"/>
      <c r="V848" s="13" t="s">
        <v>306</v>
      </c>
      <c r="W848" s="81" t="s">
        <v>306</v>
      </c>
      <c r="X848" s="83"/>
    </row>
    <row r="849" spans="1:24" ht="31.65" customHeight="1">
      <c r="A849" s="84" t="s">
        <v>4751</v>
      </c>
      <c r="B849" s="85"/>
      <c r="C849" s="86"/>
      <c r="D849" s="38" t="s">
        <v>4752</v>
      </c>
      <c r="E849" s="39"/>
      <c r="F849" s="39"/>
      <c r="G849" s="39"/>
      <c r="H849" s="40"/>
      <c r="I849" s="77" t="s">
        <v>65</v>
      </c>
      <c r="J849" s="79"/>
      <c r="K849" s="42"/>
      <c r="L849" s="43"/>
      <c r="M849" s="42"/>
      <c r="N849" s="80"/>
      <c r="O849" s="43"/>
      <c r="P849" s="12" t="str">
        <f>IF(COUNT(K849,M849)=2,ROUND(K849*M849,0),"-
-")</f>
        <v>-
-</v>
      </c>
      <c r="Q849" s="81" t="s">
        <v>163</v>
      </c>
      <c r="R849" s="82"/>
      <c r="S849" s="83"/>
      <c r="T849" s="81" t="s">
        <v>163</v>
      </c>
      <c r="U849" s="83"/>
      <c r="V849" s="13" t="s">
        <v>163</v>
      </c>
      <c r="W849" s="81" t="s">
        <v>163</v>
      </c>
      <c r="X849" s="83"/>
    </row>
    <row r="850" spans="1:24" ht="31.65" customHeight="1">
      <c r="A850" s="84" t="s">
        <v>4753</v>
      </c>
      <c r="B850" s="85"/>
      <c r="C850" s="86"/>
      <c r="D850" s="38" t="s">
        <v>4754</v>
      </c>
      <c r="E850" s="39"/>
      <c r="F850" s="39"/>
      <c r="G850" s="39"/>
      <c r="H850" s="40"/>
      <c r="I850" s="77" t="s">
        <v>65</v>
      </c>
      <c r="J850" s="79"/>
      <c r="K850" s="42"/>
      <c r="L850" s="43"/>
      <c r="M850" s="42"/>
      <c r="N850" s="80"/>
      <c r="O850" s="43"/>
      <c r="P850" s="12" t="str">
        <f>IF(COUNT(K850,M850)=2,ROUND(K850*M850,0),"-
-")</f>
        <v>-
-</v>
      </c>
      <c r="Q850" s="81" t="s">
        <v>163</v>
      </c>
      <c r="R850" s="82"/>
      <c r="S850" s="83"/>
      <c r="T850" s="81" t="s">
        <v>163</v>
      </c>
      <c r="U850" s="83"/>
      <c r="V850" s="13" t="s">
        <v>163</v>
      </c>
      <c r="W850" s="81" t="s">
        <v>163</v>
      </c>
      <c r="X850" s="83"/>
    </row>
    <row r="851" spans="1:24" ht="31.65" customHeight="1">
      <c r="A851" s="84" t="s">
        <v>4755</v>
      </c>
      <c r="B851" s="85"/>
      <c r="C851" s="86"/>
      <c r="D851" s="38" t="s">
        <v>4756</v>
      </c>
      <c r="E851" s="39"/>
      <c r="F851" s="39"/>
      <c r="G851" s="39"/>
      <c r="H851" s="40"/>
      <c r="I851" s="77" t="s">
        <v>65</v>
      </c>
      <c r="J851" s="79"/>
      <c r="K851" s="42"/>
      <c r="L851" s="43"/>
      <c r="M851" s="42"/>
      <c r="N851" s="80"/>
      <c r="O851" s="43"/>
      <c r="P851" s="12" t="str">
        <f>IF(COUNT(K851,M851)=2,ROUND(K851*M851,0),"-
-")</f>
        <v>-
-</v>
      </c>
      <c r="Q851" s="81" t="s">
        <v>163</v>
      </c>
      <c r="R851" s="82"/>
      <c r="S851" s="83"/>
      <c r="T851" s="81" t="s">
        <v>163</v>
      </c>
      <c r="U851" s="83"/>
      <c r="V851" s="13" t="s">
        <v>163</v>
      </c>
      <c r="W851" s="81" t="s">
        <v>163</v>
      </c>
      <c r="X851" s="83"/>
    </row>
    <row r="852" spans="1:24" ht="15.75" customHeight="1">
      <c r="A852" s="84" t="s">
        <v>4757</v>
      </c>
      <c r="B852" s="85"/>
      <c r="C852" s="86"/>
      <c r="D852" s="38" t="s">
        <v>2296</v>
      </c>
      <c r="E852" s="39"/>
      <c r="F852" s="39"/>
      <c r="G852" s="39"/>
      <c r="H852" s="40"/>
      <c r="I852" s="77" t="s">
        <v>65</v>
      </c>
      <c r="J852" s="79"/>
      <c r="K852" s="42"/>
      <c r="L852" s="43"/>
      <c r="M852" s="42"/>
      <c r="N852" s="80"/>
      <c r="O852" s="43"/>
      <c r="P852" s="12" t="str">
        <f>IF(COUNT(K852,M852)=2,ROUND(K852*M852,0),"-")</f>
        <v>-</v>
      </c>
      <c r="Q852" s="81" t="s">
        <v>306</v>
      </c>
      <c r="R852" s="82"/>
      <c r="S852" s="83"/>
      <c r="T852" s="81" t="s">
        <v>306</v>
      </c>
      <c r="U852" s="83"/>
      <c r="V852" s="13" t="s">
        <v>306</v>
      </c>
      <c r="W852" s="81" t="s">
        <v>306</v>
      </c>
      <c r="X852" s="83"/>
    </row>
    <row r="853" spans="1:24" ht="31.65" customHeight="1">
      <c r="A853" s="84" t="s">
        <v>4758</v>
      </c>
      <c r="B853" s="85"/>
      <c r="C853" s="86"/>
      <c r="D853" s="38" t="s">
        <v>4759</v>
      </c>
      <c r="E853" s="39"/>
      <c r="F853" s="39"/>
      <c r="G853" s="39"/>
      <c r="H853" s="40"/>
      <c r="I853" s="77" t="s">
        <v>65</v>
      </c>
      <c r="J853" s="79"/>
      <c r="K853" s="42"/>
      <c r="L853" s="43"/>
      <c r="M853" s="42"/>
      <c r="N853" s="80"/>
      <c r="O853" s="43"/>
      <c r="P853" s="12" t="str">
        <f>IF(COUNT(K853,M853)=2,ROUND(K853*M853,0),"-
-")</f>
        <v>-
-</v>
      </c>
      <c r="Q853" s="81" t="s">
        <v>163</v>
      </c>
      <c r="R853" s="82"/>
      <c r="S853" s="83"/>
      <c r="T853" s="81" t="s">
        <v>163</v>
      </c>
      <c r="U853" s="83"/>
      <c r="V853" s="13" t="s">
        <v>163</v>
      </c>
      <c r="W853" s="81" t="s">
        <v>163</v>
      </c>
      <c r="X853" s="83"/>
    </row>
    <row r="854" spans="1:24" ht="15.75" customHeight="1">
      <c r="A854" s="84" t="s">
        <v>4760</v>
      </c>
      <c r="B854" s="85"/>
      <c r="C854" s="86"/>
      <c r="D854" s="38" t="s">
        <v>2266</v>
      </c>
      <c r="E854" s="39"/>
      <c r="F854" s="39"/>
      <c r="G854" s="39"/>
      <c r="H854" s="40"/>
      <c r="I854" s="77" t="s">
        <v>122</v>
      </c>
      <c r="J854" s="79"/>
      <c r="K854" s="42"/>
      <c r="L854" s="43"/>
      <c r="M854" s="42"/>
      <c r="N854" s="80"/>
      <c r="O854" s="43"/>
      <c r="P854" s="12" t="str">
        <f t="shared" ref="P854:P861" si="23">IF(COUNT(K854,M854)=2,ROUND(K854*M854,0),"-")</f>
        <v>-</v>
      </c>
      <c r="Q854" s="81" t="s">
        <v>306</v>
      </c>
      <c r="R854" s="82"/>
      <c r="S854" s="83"/>
      <c r="T854" s="81" t="s">
        <v>306</v>
      </c>
      <c r="U854" s="83"/>
      <c r="V854" s="13" t="s">
        <v>306</v>
      </c>
      <c r="W854" s="81" t="s">
        <v>306</v>
      </c>
      <c r="X854" s="83"/>
    </row>
    <row r="855" spans="1:24" ht="15.75" customHeight="1">
      <c r="A855" s="84" t="s">
        <v>4761</v>
      </c>
      <c r="B855" s="85"/>
      <c r="C855" s="86"/>
      <c r="D855" s="38" t="s">
        <v>2269</v>
      </c>
      <c r="E855" s="39"/>
      <c r="F855" s="39"/>
      <c r="G855" s="39"/>
      <c r="H855" s="40"/>
      <c r="I855" s="77" t="s">
        <v>122</v>
      </c>
      <c r="J855" s="79"/>
      <c r="K855" s="42"/>
      <c r="L855" s="43"/>
      <c r="M855" s="42"/>
      <c r="N855" s="80"/>
      <c r="O855" s="43"/>
      <c r="P855" s="12" t="str">
        <f t="shared" si="23"/>
        <v>-</v>
      </c>
      <c r="Q855" s="81" t="s">
        <v>306</v>
      </c>
      <c r="R855" s="82"/>
      <c r="S855" s="83"/>
      <c r="T855" s="81" t="s">
        <v>306</v>
      </c>
      <c r="U855" s="83"/>
      <c r="V855" s="13" t="s">
        <v>306</v>
      </c>
      <c r="W855" s="81" t="s">
        <v>306</v>
      </c>
      <c r="X855" s="83"/>
    </row>
    <row r="856" spans="1:24" ht="15.75" customHeight="1">
      <c r="A856" s="84" t="s">
        <v>4762</v>
      </c>
      <c r="B856" s="85"/>
      <c r="C856" s="86"/>
      <c r="D856" s="38" t="s">
        <v>2293</v>
      </c>
      <c r="E856" s="39"/>
      <c r="F856" s="39"/>
      <c r="G856" s="39"/>
      <c r="H856" s="40"/>
      <c r="I856" s="77" t="s">
        <v>122</v>
      </c>
      <c r="J856" s="79"/>
      <c r="K856" s="42"/>
      <c r="L856" s="43"/>
      <c r="M856" s="42"/>
      <c r="N856" s="80"/>
      <c r="O856" s="43"/>
      <c r="P856" s="12" t="str">
        <f t="shared" si="23"/>
        <v>-</v>
      </c>
      <c r="Q856" s="81" t="s">
        <v>306</v>
      </c>
      <c r="R856" s="82"/>
      <c r="S856" s="83"/>
      <c r="T856" s="81" t="s">
        <v>306</v>
      </c>
      <c r="U856" s="83"/>
      <c r="V856" s="13" t="s">
        <v>306</v>
      </c>
      <c r="W856" s="81" t="s">
        <v>306</v>
      </c>
      <c r="X856" s="83"/>
    </row>
    <row r="857" spans="1:24" ht="15.75" customHeight="1">
      <c r="A857" s="84" t="s">
        <v>4763</v>
      </c>
      <c r="B857" s="85"/>
      <c r="C857" s="86"/>
      <c r="D857" s="38" t="s">
        <v>2273</v>
      </c>
      <c r="E857" s="39"/>
      <c r="F857" s="39"/>
      <c r="G857" s="39"/>
      <c r="H857" s="40"/>
      <c r="I857" s="77" t="s">
        <v>122</v>
      </c>
      <c r="J857" s="79"/>
      <c r="K857" s="42"/>
      <c r="L857" s="43"/>
      <c r="M857" s="42"/>
      <c r="N857" s="80"/>
      <c r="O857" s="43"/>
      <c r="P857" s="12" t="str">
        <f t="shared" si="23"/>
        <v>-</v>
      </c>
      <c r="Q857" s="81" t="s">
        <v>306</v>
      </c>
      <c r="R857" s="82"/>
      <c r="S857" s="83"/>
      <c r="T857" s="81" t="s">
        <v>306</v>
      </c>
      <c r="U857" s="83"/>
      <c r="V857" s="13" t="s">
        <v>306</v>
      </c>
      <c r="W857" s="81" t="s">
        <v>306</v>
      </c>
      <c r="X857" s="83"/>
    </row>
    <row r="858" spans="1:24" ht="15.75" customHeight="1">
      <c r="A858" s="84" t="s">
        <v>4764</v>
      </c>
      <c r="B858" s="85"/>
      <c r="C858" s="86"/>
      <c r="D858" s="38" t="s">
        <v>2276</v>
      </c>
      <c r="E858" s="39"/>
      <c r="F858" s="39"/>
      <c r="G858" s="39"/>
      <c r="H858" s="40"/>
      <c r="I858" s="77" t="s">
        <v>122</v>
      </c>
      <c r="J858" s="79"/>
      <c r="K858" s="42"/>
      <c r="L858" s="43"/>
      <c r="M858" s="42"/>
      <c r="N858" s="80"/>
      <c r="O858" s="43"/>
      <c r="P858" s="12" t="str">
        <f t="shared" si="23"/>
        <v>-</v>
      </c>
      <c r="Q858" s="81" t="s">
        <v>306</v>
      </c>
      <c r="R858" s="82"/>
      <c r="S858" s="83"/>
      <c r="T858" s="81" t="s">
        <v>306</v>
      </c>
      <c r="U858" s="83"/>
      <c r="V858" s="13" t="s">
        <v>306</v>
      </c>
      <c r="W858" s="81" t="s">
        <v>306</v>
      </c>
      <c r="X858" s="83"/>
    </row>
    <row r="859" spans="1:24" ht="15.75" customHeight="1">
      <c r="A859" s="84" t="s">
        <v>4765</v>
      </c>
      <c r="B859" s="85"/>
      <c r="C859" s="86"/>
      <c r="D859" s="38" t="s">
        <v>1677</v>
      </c>
      <c r="E859" s="39"/>
      <c r="F859" s="39"/>
      <c r="G859" s="39"/>
      <c r="H859" s="40"/>
      <c r="I859" s="77" t="s">
        <v>1678</v>
      </c>
      <c r="J859" s="79"/>
      <c r="K859" s="42"/>
      <c r="L859" s="43"/>
      <c r="M859" s="42"/>
      <c r="N859" s="80"/>
      <c r="O859" s="43"/>
      <c r="P859" s="12" t="str">
        <f t="shared" si="23"/>
        <v>-</v>
      </c>
      <c r="Q859" s="81" t="s">
        <v>306</v>
      </c>
      <c r="R859" s="82"/>
      <c r="S859" s="83"/>
      <c r="T859" s="81" t="s">
        <v>306</v>
      </c>
      <c r="U859" s="83"/>
      <c r="V859" s="13" t="s">
        <v>306</v>
      </c>
      <c r="W859" s="81" t="s">
        <v>306</v>
      </c>
      <c r="X859" s="83"/>
    </row>
    <row r="860" spans="1:24" ht="15.75" customHeight="1">
      <c r="A860" s="96" t="s">
        <v>4766</v>
      </c>
      <c r="B860" s="97"/>
      <c r="C860" s="98"/>
      <c r="D860" s="38" t="s">
        <v>666</v>
      </c>
      <c r="E860" s="39"/>
      <c r="F860" s="39"/>
      <c r="G860" s="39"/>
      <c r="H860" s="40"/>
      <c r="I860" s="77" t="s">
        <v>138</v>
      </c>
      <c r="J860" s="79"/>
      <c r="K860" s="42"/>
      <c r="L860" s="43"/>
      <c r="M860" s="42"/>
      <c r="N860" s="80"/>
      <c r="O860" s="43"/>
      <c r="P860" s="12" t="str">
        <f t="shared" si="23"/>
        <v>-</v>
      </c>
      <c r="Q860" s="81" t="s">
        <v>306</v>
      </c>
      <c r="R860" s="82"/>
      <c r="S860" s="83"/>
      <c r="T860" s="81" t="s">
        <v>306</v>
      </c>
      <c r="U860" s="83"/>
      <c r="V860" s="13" t="s">
        <v>306</v>
      </c>
      <c r="W860" s="81" t="s">
        <v>306</v>
      </c>
      <c r="X860" s="83"/>
    </row>
    <row r="861" spans="1:24" ht="15.9" customHeight="1">
      <c r="A861" s="38" t="s">
        <v>4767</v>
      </c>
      <c r="B861" s="39"/>
      <c r="C861" s="40"/>
      <c r="D861" s="38" t="s">
        <v>4768</v>
      </c>
      <c r="E861" s="39"/>
      <c r="F861" s="39"/>
      <c r="G861" s="39"/>
      <c r="H861" s="40"/>
      <c r="I861" s="77" t="s">
        <v>138</v>
      </c>
      <c r="J861" s="79"/>
      <c r="K861" s="42"/>
      <c r="L861" s="43"/>
      <c r="M861" s="42"/>
      <c r="N861" s="80"/>
      <c r="O861" s="43"/>
      <c r="P861" s="12" t="str">
        <f t="shared" si="23"/>
        <v>-</v>
      </c>
      <c r="Q861" s="81" t="s">
        <v>306</v>
      </c>
      <c r="R861" s="82"/>
      <c r="S861" s="83"/>
      <c r="T861" s="81" t="s">
        <v>306</v>
      </c>
      <c r="U861" s="83"/>
      <c r="V861" s="13" t="s">
        <v>306</v>
      </c>
      <c r="W861" s="81" t="s">
        <v>306</v>
      </c>
      <c r="X861" s="83"/>
    </row>
    <row r="862" spans="1:24" ht="31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9.6" customHeight="1">
      <c r="A863" s="2"/>
      <c r="B863" s="2"/>
      <c r="C863" s="95" t="s">
        <v>42</v>
      </c>
      <c r="D863" s="95"/>
      <c r="E863" s="2"/>
      <c r="F863" s="2"/>
      <c r="G863" s="14" t="s">
        <v>43</v>
      </c>
      <c r="H863" s="2"/>
      <c r="I863" s="2"/>
      <c r="J863" s="14" t="s">
        <v>44</v>
      </c>
      <c r="K863" s="2"/>
      <c r="L863" s="95" t="s">
        <v>43</v>
      </c>
      <c r="M863" s="95"/>
      <c r="N863" s="95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35.700000000000003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8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1" customHeight="1">
      <c r="A866" s="93" t="s">
        <v>0</v>
      </c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</row>
    <row r="867" spans="1:24" ht="3.4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1" customHeight="1">
      <c r="A868" s="93" t="s">
        <v>4033</v>
      </c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</row>
    <row r="869" spans="1:24" ht="4.2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8.85" customHeight="1">
      <c r="A870" s="2"/>
      <c r="B870" s="94" t="s">
        <v>4034</v>
      </c>
      <c r="C870" s="94"/>
      <c r="D870" s="94"/>
      <c r="E870" s="9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5.4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4.3499999999999996" customHeight="1">
      <c r="A872" s="2"/>
      <c r="B872" s="94" t="s">
        <v>4035</v>
      </c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0.9" customHeight="1">
      <c r="A873" s="2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2"/>
      <c r="O873" s="2"/>
      <c r="P873" s="2"/>
      <c r="Q873" s="2"/>
      <c r="R873" s="94" t="s">
        <v>4036</v>
      </c>
      <c r="S873" s="2"/>
      <c r="T873" s="2"/>
      <c r="U873" s="2"/>
      <c r="V873" s="2"/>
      <c r="W873" s="2"/>
      <c r="X873" s="2"/>
    </row>
    <row r="874" spans="1:24" ht="3.6" customHeight="1">
      <c r="A874" s="2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2"/>
      <c r="O874" s="2"/>
      <c r="P874" s="2"/>
      <c r="Q874" s="2"/>
      <c r="R874" s="94"/>
      <c r="S874" s="2"/>
      <c r="T874" s="2"/>
      <c r="U874" s="95" t="s">
        <v>4769</v>
      </c>
      <c r="V874" s="95"/>
      <c r="W874" s="95"/>
      <c r="X874" s="2"/>
    </row>
    <row r="875" spans="1:24" ht="4.3499999999999996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94"/>
      <c r="S875" s="2"/>
      <c r="T875" s="2"/>
      <c r="U875" s="95"/>
      <c r="V875" s="95"/>
      <c r="W875" s="95"/>
      <c r="X875" s="2"/>
    </row>
    <row r="876" spans="1:24" ht="1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95"/>
      <c r="V876" s="95"/>
      <c r="W876" s="95"/>
      <c r="X876" s="2"/>
    </row>
    <row r="877" spans="1:24" ht="2.1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4" customHeight="1">
      <c r="A878" s="77" t="s">
        <v>4038</v>
      </c>
      <c r="B878" s="78"/>
      <c r="C878" s="79"/>
      <c r="D878" s="77" t="s">
        <v>4039</v>
      </c>
      <c r="E878" s="78"/>
      <c r="F878" s="78"/>
      <c r="G878" s="78"/>
      <c r="H878" s="79"/>
      <c r="I878" s="77" t="s">
        <v>49</v>
      </c>
      <c r="J878" s="79"/>
      <c r="K878" s="77" t="s">
        <v>4040</v>
      </c>
      <c r="L878" s="79"/>
      <c r="M878" s="77" t="s">
        <v>51</v>
      </c>
      <c r="N878" s="78"/>
      <c r="O878" s="79"/>
      <c r="P878" s="11" t="s">
        <v>52</v>
      </c>
      <c r="Q878" s="77" t="s">
        <v>4041</v>
      </c>
      <c r="R878" s="78"/>
      <c r="S878" s="79"/>
      <c r="T878" s="77" t="s">
        <v>4042</v>
      </c>
      <c r="U878" s="79"/>
      <c r="V878" s="11" t="s">
        <v>4043</v>
      </c>
      <c r="W878" s="77" t="s">
        <v>4044</v>
      </c>
      <c r="X878" s="79"/>
    </row>
    <row r="879" spans="1:24" ht="15.75" customHeight="1">
      <c r="A879" s="99" t="s">
        <v>4770</v>
      </c>
      <c r="B879" s="100"/>
      <c r="C879" s="101"/>
      <c r="D879" s="38" t="s">
        <v>1187</v>
      </c>
      <c r="E879" s="39"/>
      <c r="F879" s="39"/>
      <c r="G879" s="39"/>
      <c r="H879" s="40"/>
      <c r="I879" s="77" t="s">
        <v>138</v>
      </c>
      <c r="J879" s="79"/>
      <c r="K879" s="42"/>
      <c r="L879" s="43"/>
      <c r="M879" s="42"/>
      <c r="N879" s="80"/>
      <c r="O879" s="43"/>
      <c r="P879" s="12" t="str">
        <f t="shared" ref="P879:P890" si="24">IF(COUNT(K879,M879)=2,ROUND(K879*M879,0),"-")</f>
        <v>-</v>
      </c>
      <c r="Q879" s="81" t="s">
        <v>306</v>
      </c>
      <c r="R879" s="82"/>
      <c r="S879" s="83"/>
      <c r="T879" s="81" t="s">
        <v>306</v>
      </c>
      <c r="U879" s="83"/>
      <c r="V879" s="13" t="s">
        <v>306</v>
      </c>
      <c r="W879" s="81" t="s">
        <v>306</v>
      </c>
      <c r="X879" s="83"/>
    </row>
    <row r="880" spans="1:24" ht="15.75" customHeight="1">
      <c r="A880" s="99" t="s">
        <v>4771</v>
      </c>
      <c r="B880" s="100"/>
      <c r="C880" s="101"/>
      <c r="D880" s="38" t="s">
        <v>1190</v>
      </c>
      <c r="E880" s="39"/>
      <c r="F880" s="39"/>
      <c r="G880" s="39"/>
      <c r="H880" s="40"/>
      <c r="I880" s="77" t="s">
        <v>138</v>
      </c>
      <c r="J880" s="79"/>
      <c r="K880" s="42"/>
      <c r="L880" s="43"/>
      <c r="M880" s="42"/>
      <c r="N880" s="80"/>
      <c r="O880" s="43"/>
      <c r="P880" s="12" t="str">
        <f t="shared" si="24"/>
        <v>-</v>
      </c>
      <c r="Q880" s="81" t="s">
        <v>306</v>
      </c>
      <c r="R880" s="82"/>
      <c r="S880" s="83"/>
      <c r="T880" s="81" t="s">
        <v>306</v>
      </c>
      <c r="U880" s="83"/>
      <c r="V880" s="13" t="s">
        <v>306</v>
      </c>
      <c r="W880" s="81" t="s">
        <v>306</v>
      </c>
      <c r="X880" s="83"/>
    </row>
    <row r="881" spans="1:24" ht="15.75" customHeight="1">
      <c r="A881" s="99" t="s">
        <v>4772</v>
      </c>
      <c r="B881" s="100"/>
      <c r="C881" s="101"/>
      <c r="D881" s="38" t="s">
        <v>1193</v>
      </c>
      <c r="E881" s="39"/>
      <c r="F881" s="39"/>
      <c r="G881" s="39"/>
      <c r="H881" s="40"/>
      <c r="I881" s="77" t="s">
        <v>138</v>
      </c>
      <c r="J881" s="79"/>
      <c r="K881" s="42"/>
      <c r="L881" s="43"/>
      <c r="M881" s="42"/>
      <c r="N881" s="80"/>
      <c r="O881" s="43"/>
      <c r="P881" s="12" t="str">
        <f t="shared" si="24"/>
        <v>-</v>
      </c>
      <c r="Q881" s="81" t="s">
        <v>306</v>
      </c>
      <c r="R881" s="82"/>
      <c r="S881" s="83"/>
      <c r="T881" s="81" t="s">
        <v>306</v>
      </c>
      <c r="U881" s="83"/>
      <c r="V881" s="13" t="s">
        <v>306</v>
      </c>
      <c r="W881" s="81" t="s">
        <v>306</v>
      </c>
      <c r="X881" s="83"/>
    </row>
    <row r="882" spans="1:24" ht="15.75" customHeight="1">
      <c r="A882" s="99" t="s">
        <v>4773</v>
      </c>
      <c r="B882" s="100"/>
      <c r="C882" s="101"/>
      <c r="D882" s="38" t="s">
        <v>1196</v>
      </c>
      <c r="E882" s="39"/>
      <c r="F882" s="39"/>
      <c r="G882" s="39"/>
      <c r="H882" s="40"/>
      <c r="I882" s="77" t="s">
        <v>138</v>
      </c>
      <c r="J882" s="79"/>
      <c r="K882" s="42"/>
      <c r="L882" s="43"/>
      <c r="M882" s="42"/>
      <c r="N882" s="80"/>
      <c r="O882" s="43"/>
      <c r="P882" s="12" t="str">
        <f t="shared" si="24"/>
        <v>-</v>
      </c>
      <c r="Q882" s="81" t="s">
        <v>306</v>
      </c>
      <c r="R882" s="82"/>
      <c r="S882" s="83"/>
      <c r="T882" s="81" t="s">
        <v>306</v>
      </c>
      <c r="U882" s="83"/>
      <c r="V882" s="13" t="s">
        <v>306</v>
      </c>
      <c r="W882" s="81" t="s">
        <v>306</v>
      </c>
      <c r="X882" s="83"/>
    </row>
    <row r="883" spans="1:24" ht="15.75" customHeight="1">
      <c r="A883" s="99" t="s">
        <v>4774</v>
      </c>
      <c r="B883" s="100"/>
      <c r="C883" s="101"/>
      <c r="D883" s="38" t="s">
        <v>1190</v>
      </c>
      <c r="E883" s="39"/>
      <c r="F883" s="39"/>
      <c r="G883" s="39"/>
      <c r="H883" s="40"/>
      <c r="I883" s="77" t="s">
        <v>138</v>
      </c>
      <c r="J883" s="79"/>
      <c r="K883" s="42"/>
      <c r="L883" s="43"/>
      <c r="M883" s="42"/>
      <c r="N883" s="80"/>
      <c r="O883" s="43"/>
      <c r="P883" s="12" t="str">
        <f t="shared" si="24"/>
        <v>-</v>
      </c>
      <c r="Q883" s="81" t="s">
        <v>306</v>
      </c>
      <c r="R883" s="82"/>
      <c r="S883" s="83"/>
      <c r="T883" s="81" t="s">
        <v>306</v>
      </c>
      <c r="U883" s="83"/>
      <c r="V883" s="13" t="s">
        <v>306</v>
      </c>
      <c r="W883" s="81" t="s">
        <v>306</v>
      </c>
      <c r="X883" s="83"/>
    </row>
    <row r="884" spans="1:24" ht="15.75" customHeight="1">
      <c r="A884" s="99" t="s">
        <v>4775</v>
      </c>
      <c r="B884" s="100"/>
      <c r="C884" s="101"/>
      <c r="D884" s="38" t="s">
        <v>1193</v>
      </c>
      <c r="E884" s="39"/>
      <c r="F884" s="39"/>
      <c r="G884" s="39"/>
      <c r="H884" s="40"/>
      <c r="I884" s="77" t="s">
        <v>138</v>
      </c>
      <c r="J884" s="79"/>
      <c r="K884" s="42"/>
      <c r="L884" s="43"/>
      <c r="M884" s="42"/>
      <c r="N884" s="80"/>
      <c r="O884" s="43"/>
      <c r="P884" s="12" t="str">
        <f t="shared" si="24"/>
        <v>-</v>
      </c>
      <c r="Q884" s="81" t="s">
        <v>306</v>
      </c>
      <c r="R884" s="82"/>
      <c r="S884" s="83"/>
      <c r="T884" s="81" t="s">
        <v>306</v>
      </c>
      <c r="U884" s="83"/>
      <c r="V884" s="13" t="s">
        <v>306</v>
      </c>
      <c r="W884" s="81" t="s">
        <v>306</v>
      </c>
      <c r="X884" s="83"/>
    </row>
    <row r="885" spans="1:24" ht="15.75" customHeight="1">
      <c r="A885" s="99" t="s">
        <v>4776</v>
      </c>
      <c r="B885" s="100"/>
      <c r="C885" s="101"/>
      <c r="D885" s="38" t="s">
        <v>1196</v>
      </c>
      <c r="E885" s="39"/>
      <c r="F885" s="39"/>
      <c r="G885" s="39"/>
      <c r="H885" s="40"/>
      <c r="I885" s="77" t="s">
        <v>138</v>
      </c>
      <c r="J885" s="79"/>
      <c r="K885" s="42"/>
      <c r="L885" s="43"/>
      <c r="M885" s="42"/>
      <c r="N885" s="80"/>
      <c r="O885" s="43"/>
      <c r="P885" s="12" t="str">
        <f t="shared" si="24"/>
        <v>-</v>
      </c>
      <c r="Q885" s="81" t="s">
        <v>306</v>
      </c>
      <c r="R885" s="82"/>
      <c r="S885" s="83"/>
      <c r="T885" s="81" t="s">
        <v>306</v>
      </c>
      <c r="U885" s="83"/>
      <c r="V885" s="13" t="s">
        <v>306</v>
      </c>
      <c r="W885" s="81" t="s">
        <v>306</v>
      </c>
      <c r="X885" s="83"/>
    </row>
    <row r="886" spans="1:24" ht="15.75" customHeight="1">
      <c r="A886" s="99" t="s">
        <v>4777</v>
      </c>
      <c r="B886" s="100"/>
      <c r="C886" s="101"/>
      <c r="D886" s="38" t="s">
        <v>1209</v>
      </c>
      <c r="E886" s="39"/>
      <c r="F886" s="39"/>
      <c r="G886" s="39"/>
      <c r="H886" s="40"/>
      <c r="I886" s="77" t="s">
        <v>138</v>
      </c>
      <c r="J886" s="79"/>
      <c r="K886" s="42"/>
      <c r="L886" s="43"/>
      <c r="M886" s="42"/>
      <c r="N886" s="80"/>
      <c r="O886" s="43"/>
      <c r="P886" s="12" t="str">
        <f t="shared" si="24"/>
        <v>-</v>
      </c>
      <c r="Q886" s="81" t="s">
        <v>306</v>
      </c>
      <c r="R886" s="82"/>
      <c r="S886" s="83"/>
      <c r="T886" s="81" t="s">
        <v>306</v>
      </c>
      <c r="U886" s="83"/>
      <c r="V886" s="13" t="s">
        <v>306</v>
      </c>
      <c r="W886" s="81" t="s">
        <v>306</v>
      </c>
      <c r="X886" s="83"/>
    </row>
    <row r="887" spans="1:24" ht="15.75" customHeight="1">
      <c r="A887" s="99" t="s">
        <v>4778</v>
      </c>
      <c r="B887" s="100"/>
      <c r="C887" s="101"/>
      <c r="D887" s="38" t="s">
        <v>1212</v>
      </c>
      <c r="E887" s="39"/>
      <c r="F887" s="39"/>
      <c r="G887" s="39"/>
      <c r="H887" s="40"/>
      <c r="I887" s="77" t="s">
        <v>138</v>
      </c>
      <c r="J887" s="79"/>
      <c r="K887" s="42"/>
      <c r="L887" s="43"/>
      <c r="M887" s="42"/>
      <c r="N887" s="80"/>
      <c r="O887" s="43"/>
      <c r="P887" s="12" t="str">
        <f t="shared" si="24"/>
        <v>-</v>
      </c>
      <c r="Q887" s="81" t="s">
        <v>306</v>
      </c>
      <c r="R887" s="82"/>
      <c r="S887" s="83"/>
      <c r="T887" s="81" t="s">
        <v>306</v>
      </c>
      <c r="U887" s="83"/>
      <c r="V887" s="13" t="s">
        <v>306</v>
      </c>
      <c r="W887" s="81" t="s">
        <v>306</v>
      </c>
      <c r="X887" s="83"/>
    </row>
    <row r="888" spans="1:24" ht="15.75" customHeight="1">
      <c r="A888" s="99" t="s">
        <v>4779</v>
      </c>
      <c r="B888" s="100"/>
      <c r="C888" s="101"/>
      <c r="D888" s="38" t="s">
        <v>1217</v>
      </c>
      <c r="E888" s="39"/>
      <c r="F888" s="39"/>
      <c r="G888" s="39"/>
      <c r="H888" s="40"/>
      <c r="I888" s="77" t="s">
        <v>138</v>
      </c>
      <c r="J888" s="79"/>
      <c r="K888" s="42"/>
      <c r="L888" s="43"/>
      <c r="M888" s="42"/>
      <c r="N888" s="80"/>
      <c r="O888" s="43"/>
      <c r="P888" s="12" t="str">
        <f t="shared" si="24"/>
        <v>-</v>
      </c>
      <c r="Q888" s="81" t="s">
        <v>306</v>
      </c>
      <c r="R888" s="82"/>
      <c r="S888" s="83"/>
      <c r="T888" s="81" t="s">
        <v>306</v>
      </c>
      <c r="U888" s="83"/>
      <c r="V888" s="13" t="s">
        <v>306</v>
      </c>
      <c r="W888" s="81" t="s">
        <v>306</v>
      </c>
      <c r="X888" s="83"/>
    </row>
    <row r="889" spans="1:24" ht="15.75" customHeight="1">
      <c r="A889" s="99" t="s">
        <v>4780</v>
      </c>
      <c r="B889" s="100"/>
      <c r="C889" s="101"/>
      <c r="D889" s="38" t="s">
        <v>1667</v>
      </c>
      <c r="E889" s="39"/>
      <c r="F889" s="39"/>
      <c r="G889" s="39"/>
      <c r="H889" s="40"/>
      <c r="I889" s="77" t="s">
        <v>138</v>
      </c>
      <c r="J889" s="79"/>
      <c r="K889" s="42"/>
      <c r="L889" s="43"/>
      <c r="M889" s="42"/>
      <c r="N889" s="80"/>
      <c r="O889" s="43"/>
      <c r="P889" s="12" t="str">
        <f t="shared" si="24"/>
        <v>-</v>
      </c>
      <c r="Q889" s="81" t="s">
        <v>306</v>
      </c>
      <c r="R889" s="82"/>
      <c r="S889" s="83"/>
      <c r="T889" s="81" t="s">
        <v>306</v>
      </c>
      <c r="U889" s="83"/>
      <c r="V889" s="13" t="s">
        <v>306</v>
      </c>
      <c r="W889" s="81" t="s">
        <v>306</v>
      </c>
      <c r="X889" s="83"/>
    </row>
    <row r="890" spans="1:24" ht="15.75" customHeight="1">
      <c r="A890" s="96" t="s">
        <v>4781</v>
      </c>
      <c r="B890" s="97"/>
      <c r="C890" s="98"/>
      <c r="D890" s="38" t="s">
        <v>669</v>
      </c>
      <c r="E890" s="39"/>
      <c r="F890" s="39"/>
      <c r="G890" s="39"/>
      <c r="H890" s="40"/>
      <c r="I890" s="77" t="s">
        <v>65</v>
      </c>
      <c r="J890" s="79"/>
      <c r="K890" s="42"/>
      <c r="L890" s="43"/>
      <c r="M890" s="42"/>
      <c r="N890" s="80"/>
      <c r="O890" s="43"/>
      <c r="P890" s="12" t="str">
        <f t="shared" si="24"/>
        <v>-</v>
      </c>
      <c r="Q890" s="81" t="s">
        <v>306</v>
      </c>
      <c r="R890" s="82"/>
      <c r="S890" s="83"/>
      <c r="T890" s="81" t="s">
        <v>306</v>
      </c>
      <c r="U890" s="83"/>
      <c r="V890" s="13" t="s">
        <v>306</v>
      </c>
      <c r="W890" s="81" t="s">
        <v>306</v>
      </c>
      <c r="X890" s="83"/>
    </row>
    <row r="891" spans="1:24" ht="31.65" customHeight="1">
      <c r="A891" s="96" t="s">
        <v>4782</v>
      </c>
      <c r="B891" s="97"/>
      <c r="C891" s="98"/>
      <c r="D891" s="38" t="s">
        <v>4783</v>
      </c>
      <c r="E891" s="39"/>
      <c r="F891" s="39"/>
      <c r="G891" s="39"/>
      <c r="H891" s="40"/>
      <c r="I891" s="77" t="s">
        <v>65</v>
      </c>
      <c r="J891" s="79"/>
      <c r="K891" s="42"/>
      <c r="L891" s="43"/>
      <c r="M891" s="42"/>
      <c r="N891" s="80"/>
      <c r="O891" s="43"/>
      <c r="P891" s="12" t="str">
        <f>IF(COUNT(K891,M891)=2,ROUND(K891*M891,0),"-
-")</f>
        <v>-
-</v>
      </c>
      <c r="Q891" s="81" t="s">
        <v>163</v>
      </c>
      <c r="R891" s="82"/>
      <c r="S891" s="83"/>
      <c r="T891" s="81" t="s">
        <v>163</v>
      </c>
      <c r="U891" s="83"/>
      <c r="V891" s="13" t="s">
        <v>163</v>
      </c>
      <c r="W891" s="81" t="s">
        <v>163</v>
      </c>
      <c r="X891" s="83"/>
    </row>
    <row r="892" spans="1:24" ht="47.55" customHeight="1">
      <c r="A892" s="99" t="s">
        <v>4784</v>
      </c>
      <c r="B892" s="100"/>
      <c r="C892" s="101"/>
      <c r="D892" s="38" t="s">
        <v>4785</v>
      </c>
      <c r="E892" s="39"/>
      <c r="F892" s="39"/>
      <c r="G892" s="39"/>
      <c r="H892" s="40"/>
      <c r="I892" s="77" t="s">
        <v>65</v>
      </c>
      <c r="J892" s="79"/>
      <c r="K892" s="42"/>
      <c r="L892" s="43"/>
      <c r="M892" s="42"/>
      <c r="N892" s="80"/>
      <c r="O892" s="43"/>
      <c r="P892" s="12" t="str">
        <f>IF(COUNT(K892,M892)=2,ROUND(K892*M892,0),"-
-
-")</f>
        <v>-
-
-</v>
      </c>
      <c r="Q892" s="81" t="s">
        <v>87</v>
      </c>
      <c r="R892" s="82"/>
      <c r="S892" s="83"/>
      <c r="T892" s="81" t="s">
        <v>87</v>
      </c>
      <c r="U892" s="83"/>
      <c r="V892" s="13" t="s">
        <v>87</v>
      </c>
      <c r="W892" s="81" t="s">
        <v>87</v>
      </c>
      <c r="X892" s="83"/>
    </row>
    <row r="893" spans="1:24" ht="47.55" customHeight="1">
      <c r="A893" s="99" t="s">
        <v>4786</v>
      </c>
      <c r="B893" s="100"/>
      <c r="C893" s="101"/>
      <c r="D893" s="38" t="s">
        <v>4785</v>
      </c>
      <c r="E893" s="39"/>
      <c r="F893" s="39"/>
      <c r="G893" s="39"/>
      <c r="H893" s="40"/>
      <c r="I893" s="77" t="s">
        <v>65</v>
      </c>
      <c r="J893" s="79"/>
      <c r="K893" s="42"/>
      <c r="L893" s="43"/>
      <c r="M893" s="42"/>
      <c r="N893" s="80"/>
      <c r="O893" s="43"/>
      <c r="P893" s="12" t="str">
        <f>IF(COUNT(K893,M893)=2,ROUND(K893*M893,0),"-
-
-")</f>
        <v>-
-
-</v>
      </c>
      <c r="Q893" s="81" t="s">
        <v>87</v>
      </c>
      <c r="R893" s="82"/>
      <c r="S893" s="83"/>
      <c r="T893" s="81" t="s">
        <v>87</v>
      </c>
      <c r="U893" s="83"/>
      <c r="V893" s="13" t="s">
        <v>87</v>
      </c>
      <c r="W893" s="81" t="s">
        <v>87</v>
      </c>
      <c r="X893" s="83"/>
    </row>
    <row r="894" spans="1:24" ht="15.75" customHeight="1">
      <c r="A894" s="96" t="s">
        <v>4787</v>
      </c>
      <c r="B894" s="97"/>
      <c r="C894" s="98"/>
      <c r="D894" s="38" t="s">
        <v>1671</v>
      </c>
      <c r="E894" s="39"/>
      <c r="F894" s="39"/>
      <c r="G894" s="39"/>
      <c r="H894" s="40"/>
      <c r="I894" s="77" t="s">
        <v>609</v>
      </c>
      <c r="J894" s="79"/>
      <c r="K894" s="42"/>
      <c r="L894" s="43"/>
      <c r="M894" s="42"/>
      <c r="N894" s="80"/>
      <c r="O894" s="43"/>
      <c r="P894" s="12" t="str">
        <f>IF(COUNT(K894,M894)=2,ROUND(K894*M894,0),"-")</f>
        <v>-</v>
      </c>
      <c r="Q894" s="81" t="s">
        <v>306</v>
      </c>
      <c r="R894" s="82"/>
      <c r="S894" s="83"/>
      <c r="T894" s="81" t="s">
        <v>306</v>
      </c>
      <c r="U894" s="83"/>
      <c r="V894" s="13" t="s">
        <v>306</v>
      </c>
      <c r="W894" s="81" t="s">
        <v>306</v>
      </c>
      <c r="X894" s="83"/>
    </row>
    <row r="895" spans="1:24" ht="15.75" customHeight="1">
      <c r="A895" s="96" t="s">
        <v>4788</v>
      </c>
      <c r="B895" s="97"/>
      <c r="C895" s="98"/>
      <c r="D895" s="38" t="s">
        <v>1674</v>
      </c>
      <c r="E895" s="39"/>
      <c r="F895" s="39"/>
      <c r="G895" s="39"/>
      <c r="H895" s="40"/>
      <c r="I895" s="77" t="s">
        <v>609</v>
      </c>
      <c r="J895" s="79"/>
      <c r="K895" s="42"/>
      <c r="L895" s="43"/>
      <c r="M895" s="42"/>
      <c r="N895" s="80"/>
      <c r="O895" s="43"/>
      <c r="P895" s="12" t="str">
        <f>IF(COUNT(K895,M895)=2,ROUND(K895*M895,0),"-")</f>
        <v>-</v>
      </c>
      <c r="Q895" s="81" t="s">
        <v>306</v>
      </c>
      <c r="R895" s="82"/>
      <c r="S895" s="83"/>
      <c r="T895" s="81" t="s">
        <v>306</v>
      </c>
      <c r="U895" s="83"/>
      <c r="V895" s="13" t="s">
        <v>306</v>
      </c>
      <c r="W895" s="81" t="s">
        <v>306</v>
      </c>
      <c r="X895" s="83"/>
    </row>
    <row r="896" spans="1:24" ht="31.65" customHeight="1">
      <c r="A896" s="38" t="s">
        <v>1978</v>
      </c>
      <c r="B896" s="39"/>
      <c r="C896" s="40"/>
      <c r="D896" s="38" t="s">
        <v>4789</v>
      </c>
      <c r="E896" s="39"/>
      <c r="F896" s="39"/>
      <c r="G896" s="39"/>
      <c r="H896" s="40"/>
      <c r="I896" s="77" t="s">
        <v>138</v>
      </c>
      <c r="J896" s="79"/>
      <c r="K896" s="42"/>
      <c r="L896" s="43"/>
      <c r="M896" s="42"/>
      <c r="N896" s="80"/>
      <c r="O896" s="43"/>
      <c r="P896" s="12" t="str">
        <f>IF(COUNT(K896,M896)=2,ROUND(K896*M896,0),"-
-")</f>
        <v>-
-</v>
      </c>
      <c r="Q896" s="81" t="s">
        <v>163</v>
      </c>
      <c r="R896" s="82"/>
      <c r="S896" s="83"/>
      <c r="T896" s="81" t="s">
        <v>163</v>
      </c>
      <c r="U896" s="83"/>
      <c r="V896" s="13" t="s">
        <v>163</v>
      </c>
      <c r="W896" s="81" t="s">
        <v>163</v>
      </c>
      <c r="X896" s="83"/>
    </row>
    <row r="897" spans="1:24" ht="31.65" customHeight="1">
      <c r="A897" s="38" t="s">
        <v>1981</v>
      </c>
      <c r="B897" s="39"/>
      <c r="C897" s="40"/>
      <c r="D897" s="38" t="s">
        <v>4790</v>
      </c>
      <c r="E897" s="39"/>
      <c r="F897" s="39"/>
      <c r="G897" s="39"/>
      <c r="H897" s="40"/>
      <c r="I897" s="77" t="s">
        <v>138</v>
      </c>
      <c r="J897" s="79"/>
      <c r="K897" s="42"/>
      <c r="L897" s="43"/>
      <c r="M897" s="42"/>
      <c r="N897" s="80"/>
      <c r="O897" s="43"/>
      <c r="P897" s="12" t="str">
        <f>IF(COUNT(K897,M897)=2,ROUND(K897*M897,0),"-
-")</f>
        <v>-
-</v>
      </c>
      <c r="Q897" s="81" t="s">
        <v>163</v>
      </c>
      <c r="R897" s="82"/>
      <c r="S897" s="83"/>
      <c r="T897" s="81" t="s">
        <v>163</v>
      </c>
      <c r="U897" s="83"/>
      <c r="V897" s="13" t="s">
        <v>163</v>
      </c>
      <c r="W897" s="81" t="s">
        <v>163</v>
      </c>
      <c r="X897" s="83"/>
    </row>
    <row r="898" spans="1:24" ht="31.65" customHeight="1">
      <c r="A898" s="90" t="s">
        <v>4791</v>
      </c>
      <c r="B898" s="91"/>
      <c r="C898" s="92"/>
      <c r="D898" s="38" t="s">
        <v>1968</v>
      </c>
      <c r="E898" s="39"/>
      <c r="F898" s="39"/>
      <c r="G898" s="39"/>
      <c r="H898" s="40"/>
      <c r="I898" s="77" t="s">
        <v>138</v>
      </c>
      <c r="J898" s="79"/>
      <c r="K898" s="42"/>
      <c r="L898" s="43"/>
      <c r="M898" s="42"/>
      <c r="N898" s="80"/>
      <c r="O898" s="43"/>
      <c r="P898" s="12" t="str">
        <f>IF(COUNT(K898,M898)=2,ROUND(K898*M898,0),"-
-")</f>
        <v>-
-</v>
      </c>
      <c r="Q898" s="81" t="s">
        <v>163</v>
      </c>
      <c r="R898" s="82"/>
      <c r="S898" s="83"/>
      <c r="T898" s="81" t="s">
        <v>163</v>
      </c>
      <c r="U898" s="83"/>
      <c r="V898" s="13" t="s">
        <v>163</v>
      </c>
      <c r="W898" s="81" t="s">
        <v>163</v>
      </c>
      <c r="X898" s="83"/>
    </row>
    <row r="899" spans="1:24" ht="31.65" customHeight="1">
      <c r="A899" s="90" t="s">
        <v>4792</v>
      </c>
      <c r="B899" s="91"/>
      <c r="C899" s="92"/>
      <c r="D899" s="38" t="s">
        <v>4793</v>
      </c>
      <c r="E899" s="39"/>
      <c r="F899" s="39"/>
      <c r="G899" s="39"/>
      <c r="H899" s="40"/>
      <c r="I899" s="77" t="s">
        <v>138</v>
      </c>
      <c r="J899" s="79"/>
      <c r="K899" s="42"/>
      <c r="L899" s="43"/>
      <c r="M899" s="42"/>
      <c r="N899" s="80"/>
      <c r="O899" s="43"/>
      <c r="P899" s="12" t="str">
        <f>IF(COUNT(K899,M899)=2,ROUND(K899*M899,0),"-
-")</f>
        <v>-
-</v>
      </c>
      <c r="Q899" s="81" t="s">
        <v>163</v>
      </c>
      <c r="R899" s="82"/>
      <c r="S899" s="83"/>
      <c r="T899" s="81" t="s">
        <v>163</v>
      </c>
      <c r="U899" s="83"/>
      <c r="V899" s="13" t="s">
        <v>163</v>
      </c>
      <c r="W899" s="81" t="s">
        <v>163</v>
      </c>
      <c r="X899" s="83"/>
    </row>
    <row r="900" spans="1:24" ht="31.65" customHeight="1">
      <c r="A900" s="90" t="s">
        <v>4794</v>
      </c>
      <c r="B900" s="91"/>
      <c r="C900" s="92"/>
      <c r="D900" s="38" t="s">
        <v>4795</v>
      </c>
      <c r="E900" s="39"/>
      <c r="F900" s="39"/>
      <c r="G900" s="39"/>
      <c r="H900" s="40"/>
      <c r="I900" s="77" t="s">
        <v>138</v>
      </c>
      <c r="J900" s="79"/>
      <c r="K900" s="42"/>
      <c r="L900" s="43"/>
      <c r="M900" s="42"/>
      <c r="N900" s="80"/>
      <c r="O900" s="43"/>
      <c r="P900" s="12" t="str">
        <f>IF(COUNT(K900,M900)=2,ROUND(K900*M900,0),"-
-")</f>
        <v>-
-</v>
      </c>
      <c r="Q900" s="81" t="s">
        <v>163</v>
      </c>
      <c r="R900" s="82"/>
      <c r="S900" s="83"/>
      <c r="T900" s="81" t="s">
        <v>163</v>
      </c>
      <c r="U900" s="83"/>
      <c r="V900" s="13" t="s">
        <v>163</v>
      </c>
      <c r="W900" s="81" t="s">
        <v>163</v>
      </c>
      <c r="X900" s="83"/>
    </row>
    <row r="901" spans="1:24" ht="47.55" customHeight="1">
      <c r="A901" s="38" t="s">
        <v>3067</v>
      </c>
      <c r="B901" s="39"/>
      <c r="C901" s="40"/>
      <c r="D901" s="38" t="s">
        <v>4796</v>
      </c>
      <c r="E901" s="39"/>
      <c r="F901" s="39"/>
      <c r="G901" s="39"/>
      <c r="H901" s="40"/>
      <c r="I901" s="77" t="s">
        <v>138</v>
      </c>
      <c r="J901" s="79"/>
      <c r="K901" s="42"/>
      <c r="L901" s="43"/>
      <c r="M901" s="42"/>
      <c r="N901" s="80"/>
      <c r="O901" s="43"/>
      <c r="P901" s="12" t="str">
        <f>IF(COUNT(K901,M901)=2,ROUND(K901*M901,0),"-
-
-")</f>
        <v>-
-
-</v>
      </c>
      <c r="Q901" s="81" t="s">
        <v>87</v>
      </c>
      <c r="R901" s="82"/>
      <c r="S901" s="83"/>
      <c r="T901" s="81" t="s">
        <v>87</v>
      </c>
      <c r="U901" s="83"/>
      <c r="V901" s="13" t="s">
        <v>87</v>
      </c>
      <c r="W901" s="81" t="s">
        <v>87</v>
      </c>
      <c r="X901" s="83"/>
    </row>
    <row r="902" spans="1:24" ht="47.55" customHeight="1">
      <c r="A902" s="38" t="s">
        <v>3064</v>
      </c>
      <c r="B902" s="39"/>
      <c r="C902" s="40"/>
      <c r="D902" s="38" t="s">
        <v>4797</v>
      </c>
      <c r="E902" s="39"/>
      <c r="F902" s="39"/>
      <c r="G902" s="39"/>
      <c r="H902" s="40"/>
      <c r="I902" s="77" t="s">
        <v>138</v>
      </c>
      <c r="J902" s="79"/>
      <c r="K902" s="42"/>
      <c r="L902" s="43"/>
      <c r="M902" s="42"/>
      <c r="N902" s="80"/>
      <c r="O902" s="43"/>
      <c r="P902" s="12" t="str">
        <f>IF(COUNT(K902,M902)=2,ROUND(K902*M902,0),"-
-
-")</f>
        <v>-
-
-</v>
      </c>
      <c r="Q902" s="81" t="s">
        <v>87</v>
      </c>
      <c r="R902" s="82"/>
      <c r="S902" s="83"/>
      <c r="T902" s="81" t="s">
        <v>87</v>
      </c>
      <c r="U902" s="83"/>
      <c r="V902" s="13" t="s">
        <v>87</v>
      </c>
      <c r="W902" s="81" t="s">
        <v>87</v>
      </c>
      <c r="X902" s="83"/>
    </row>
    <row r="903" spans="1:24" ht="31.65" customHeight="1">
      <c r="A903" s="38" t="s">
        <v>3061</v>
      </c>
      <c r="B903" s="39"/>
      <c r="C903" s="40"/>
      <c r="D903" s="38" t="s">
        <v>4798</v>
      </c>
      <c r="E903" s="39"/>
      <c r="F903" s="39"/>
      <c r="G903" s="39"/>
      <c r="H903" s="40"/>
      <c r="I903" s="77" t="s">
        <v>138</v>
      </c>
      <c r="J903" s="79"/>
      <c r="K903" s="42"/>
      <c r="L903" s="43"/>
      <c r="M903" s="42"/>
      <c r="N903" s="80"/>
      <c r="O903" s="43"/>
      <c r="P903" s="12" t="str">
        <f>IF(COUNT(K903,M903)=2,ROUND(K903*M903,0),"-
-")</f>
        <v>-
-</v>
      </c>
      <c r="Q903" s="81" t="s">
        <v>163</v>
      </c>
      <c r="R903" s="82"/>
      <c r="S903" s="83"/>
      <c r="T903" s="81" t="s">
        <v>163</v>
      </c>
      <c r="U903" s="83"/>
      <c r="V903" s="13" t="s">
        <v>163</v>
      </c>
      <c r="W903" s="81" t="s">
        <v>163</v>
      </c>
      <c r="X903" s="83"/>
    </row>
    <row r="904" spans="1:24" ht="31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9.6" customHeight="1">
      <c r="A905" s="2"/>
      <c r="B905" s="2"/>
      <c r="C905" s="95" t="s">
        <v>42</v>
      </c>
      <c r="D905" s="95"/>
      <c r="E905" s="2"/>
      <c r="F905" s="2"/>
      <c r="G905" s="14" t="s">
        <v>43</v>
      </c>
      <c r="H905" s="2"/>
      <c r="I905" s="2"/>
      <c r="J905" s="14" t="s">
        <v>44</v>
      </c>
      <c r="K905" s="2"/>
      <c r="L905" s="95" t="s">
        <v>43</v>
      </c>
      <c r="M905" s="95"/>
      <c r="N905" s="95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35.700000000000003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8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1" customHeight="1">
      <c r="A908" s="93" t="s">
        <v>0</v>
      </c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</row>
    <row r="909" spans="1:24" ht="3.4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1" customHeight="1">
      <c r="A910" s="93" t="s">
        <v>4033</v>
      </c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</row>
    <row r="911" spans="1:24" ht="4.2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8.85" customHeight="1">
      <c r="A912" s="2"/>
      <c r="B912" s="94" t="s">
        <v>4034</v>
      </c>
      <c r="C912" s="94"/>
      <c r="D912" s="94"/>
      <c r="E912" s="9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5.4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4.3499999999999996" customHeight="1">
      <c r="A914" s="2"/>
      <c r="B914" s="94" t="s">
        <v>4035</v>
      </c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0.9" customHeight="1">
      <c r="A915" s="2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2"/>
      <c r="O915" s="2"/>
      <c r="P915" s="2"/>
      <c r="Q915" s="2"/>
      <c r="R915" s="94" t="s">
        <v>4036</v>
      </c>
      <c r="S915" s="2"/>
      <c r="T915" s="2"/>
      <c r="U915" s="2"/>
      <c r="V915" s="2"/>
      <c r="W915" s="2"/>
      <c r="X915" s="2"/>
    </row>
    <row r="916" spans="1:24" ht="3.6" customHeight="1">
      <c r="A916" s="2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2"/>
      <c r="O916" s="2"/>
      <c r="P916" s="2"/>
      <c r="Q916" s="2"/>
      <c r="R916" s="94"/>
      <c r="S916" s="2"/>
      <c r="T916" s="2"/>
      <c r="U916" s="95" t="s">
        <v>4799</v>
      </c>
      <c r="V916" s="95"/>
      <c r="W916" s="95"/>
      <c r="X916" s="2"/>
    </row>
    <row r="917" spans="1:24" ht="4.3499999999999996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94"/>
      <c r="S917" s="2"/>
      <c r="T917" s="2"/>
      <c r="U917" s="95"/>
      <c r="V917" s="95"/>
      <c r="W917" s="95"/>
      <c r="X917" s="2"/>
    </row>
    <row r="918" spans="1:24" ht="1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95"/>
      <c r="V918" s="95"/>
      <c r="W918" s="95"/>
      <c r="X918" s="2"/>
    </row>
    <row r="919" spans="1:24" ht="2.1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4" customHeight="1">
      <c r="A920" s="77" t="s">
        <v>4038</v>
      </c>
      <c r="B920" s="78"/>
      <c r="C920" s="79"/>
      <c r="D920" s="77" t="s">
        <v>4039</v>
      </c>
      <c r="E920" s="78"/>
      <c r="F920" s="78"/>
      <c r="G920" s="78"/>
      <c r="H920" s="79"/>
      <c r="I920" s="77" t="s">
        <v>49</v>
      </c>
      <c r="J920" s="79"/>
      <c r="K920" s="77" t="s">
        <v>4040</v>
      </c>
      <c r="L920" s="79"/>
      <c r="M920" s="77" t="s">
        <v>51</v>
      </c>
      <c r="N920" s="78"/>
      <c r="O920" s="79"/>
      <c r="P920" s="11" t="s">
        <v>52</v>
      </c>
      <c r="Q920" s="77" t="s">
        <v>4041</v>
      </c>
      <c r="R920" s="78"/>
      <c r="S920" s="79"/>
      <c r="T920" s="77" t="s">
        <v>4042</v>
      </c>
      <c r="U920" s="79"/>
      <c r="V920" s="11" t="s">
        <v>4043</v>
      </c>
      <c r="W920" s="77" t="s">
        <v>4044</v>
      </c>
      <c r="X920" s="79"/>
    </row>
    <row r="921" spans="1:24" ht="15.6" customHeight="1">
      <c r="A921" s="38"/>
      <c r="B921" s="39"/>
      <c r="C921" s="40"/>
      <c r="D921" s="38" t="s">
        <v>4800</v>
      </c>
      <c r="E921" s="39"/>
      <c r="F921" s="39"/>
      <c r="G921" s="39"/>
      <c r="H921" s="40"/>
      <c r="I921" s="77"/>
      <c r="J921" s="79"/>
      <c r="K921" s="42"/>
      <c r="L921" s="43"/>
      <c r="M921" s="42"/>
      <c r="N921" s="80"/>
      <c r="O921" s="43"/>
      <c r="P921" s="13" t="s">
        <v>306</v>
      </c>
      <c r="Q921" s="81" t="s">
        <v>306</v>
      </c>
      <c r="R921" s="82"/>
      <c r="S921" s="83"/>
      <c r="T921" s="81" t="s">
        <v>306</v>
      </c>
      <c r="U921" s="83"/>
      <c r="V921" s="13" t="s">
        <v>306</v>
      </c>
      <c r="W921" s="81" t="s">
        <v>306</v>
      </c>
      <c r="X921" s="83"/>
    </row>
    <row r="922" spans="1:24" ht="47.55" customHeight="1">
      <c r="A922" s="38" t="s">
        <v>3055</v>
      </c>
      <c r="B922" s="39"/>
      <c r="C922" s="40"/>
      <c r="D922" s="38" t="s">
        <v>4801</v>
      </c>
      <c r="E922" s="39"/>
      <c r="F922" s="39"/>
      <c r="G922" s="39"/>
      <c r="H922" s="40"/>
      <c r="I922" s="77" t="s">
        <v>138</v>
      </c>
      <c r="J922" s="79"/>
      <c r="K922" s="42"/>
      <c r="L922" s="43"/>
      <c r="M922" s="42"/>
      <c r="N922" s="80"/>
      <c r="O922" s="43"/>
      <c r="P922" s="12" t="str">
        <f>IF(COUNT(K922,M922)=2,ROUND(K922*M922,0),"-
-
-")</f>
        <v>-
-
-</v>
      </c>
      <c r="Q922" s="81" t="s">
        <v>87</v>
      </c>
      <c r="R922" s="82"/>
      <c r="S922" s="83"/>
      <c r="T922" s="81" t="s">
        <v>87</v>
      </c>
      <c r="U922" s="83"/>
      <c r="V922" s="13" t="s">
        <v>87</v>
      </c>
      <c r="W922" s="81" t="s">
        <v>87</v>
      </c>
      <c r="X922" s="83"/>
    </row>
    <row r="923" spans="1:24" ht="47.55" customHeight="1">
      <c r="A923" s="38" t="s">
        <v>3058</v>
      </c>
      <c r="B923" s="39"/>
      <c r="C923" s="40"/>
      <c r="D923" s="38" t="s">
        <v>4802</v>
      </c>
      <c r="E923" s="39"/>
      <c r="F923" s="39"/>
      <c r="G923" s="39"/>
      <c r="H923" s="40"/>
      <c r="I923" s="77" t="s">
        <v>138</v>
      </c>
      <c r="J923" s="79"/>
      <c r="K923" s="42"/>
      <c r="L923" s="43"/>
      <c r="M923" s="42"/>
      <c r="N923" s="80"/>
      <c r="O923" s="43"/>
      <c r="P923" s="12" t="str">
        <f>IF(COUNT(K923,M923)=2,ROUND(K923*M923,0),"-
-
-")</f>
        <v>-
-
-</v>
      </c>
      <c r="Q923" s="81" t="s">
        <v>87</v>
      </c>
      <c r="R923" s="82"/>
      <c r="S923" s="83"/>
      <c r="T923" s="81" t="s">
        <v>87</v>
      </c>
      <c r="U923" s="83"/>
      <c r="V923" s="13" t="s">
        <v>87</v>
      </c>
      <c r="W923" s="81" t="s">
        <v>87</v>
      </c>
      <c r="X923" s="83"/>
    </row>
    <row r="924" spans="1:24" ht="47.55" customHeight="1">
      <c r="A924" s="38" t="s">
        <v>3052</v>
      </c>
      <c r="B924" s="39"/>
      <c r="C924" s="40"/>
      <c r="D924" s="38" t="s">
        <v>4803</v>
      </c>
      <c r="E924" s="39"/>
      <c r="F924" s="39"/>
      <c r="G924" s="39"/>
      <c r="H924" s="40"/>
      <c r="I924" s="77" t="s">
        <v>138</v>
      </c>
      <c r="J924" s="79"/>
      <c r="K924" s="42"/>
      <c r="L924" s="43"/>
      <c r="M924" s="42"/>
      <c r="N924" s="80"/>
      <c r="O924" s="43"/>
      <c r="P924" s="12" t="str">
        <f>IF(COUNT(K924,M924)=2,ROUND(K924*M924,0),"-
-
-")</f>
        <v>-
-
-</v>
      </c>
      <c r="Q924" s="81" t="s">
        <v>87</v>
      </c>
      <c r="R924" s="82"/>
      <c r="S924" s="83"/>
      <c r="T924" s="81" t="s">
        <v>87</v>
      </c>
      <c r="U924" s="83"/>
      <c r="V924" s="13" t="s">
        <v>87</v>
      </c>
      <c r="W924" s="81" t="s">
        <v>87</v>
      </c>
      <c r="X924" s="83"/>
    </row>
    <row r="925" spans="1:24" ht="31.65" customHeight="1">
      <c r="A925" s="38" t="s">
        <v>3049</v>
      </c>
      <c r="B925" s="39"/>
      <c r="C925" s="40"/>
      <c r="D925" s="38" t="s">
        <v>4804</v>
      </c>
      <c r="E925" s="39"/>
      <c r="F925" s="39"/>
      <c r="G925" s="39"/>
      <c r="H925" s="40"/>
      <c r="I925" s="77" t="s">
        <v>138</v>
      </c>
      <c r="J925" s="79"/>
      <c r="K925" s="42"/>
      <c r="L925" s="43"/>
      <c r="M925" s="42"/>
      <c r="N925" s="80"/>
      <c r="O925" s="43"/>
      <c r="P925" s="12" t="str">
        <f>IF(COUNT(K925,M925)=2,ROUND(K925*M925,0),"-
-")</f>
        <v>-
-</v>
      </c>
      <c r="Q925" s="81" t="s">
        <v>163</v>
      </c>
      <c r="R925" s="82"/>
      <c r="S925" s="83"/>
      <c r="T925" s="81" t="s">
        <v>163</v>
      </c>
      <c r="U925" s="83"/>
      <c r="V925" s="13" t="s">
        <v>163</v>
      </c>
      <c r="W925" s="81" t="s">
        <v>163</v>
      </c>
      <c r="X925" s="83"/>
    </row>
    <row r="926" spans="1:24" ht="31.65" customHeight="1">
      <c r="A926" s="38" t="s">
        <v>3046</v>
      </c>
      <c r="B926" s="39"/>
      <c r="C926" s="40"/>
      <c r="D926" s="38" t="s">
        <v>4805</v>
      </c>
      <c r="E926" s="39"/>
      <c r="F926" s="39"/>
      <c r="G926" s="39"/>
      <c r="H926" s="40"/>
      <c r="I926" s="77" t="s">
        <v>138</v>
      </c>
      <c r="J926" s="79"/>
      <c r="K926" s="42"/>
      <c r="L926" s="43"/>
      <c r="M926" s="42"/>
      <c r="N926" s="80"/>
      <c r="O926" s="43"/>
      <c r="P926" s="12" t="str">
        <f>IF(COUNT(K926,M926)=2,ROUND(K926*M926,0),"-
-")</f>
        <v>-
-</v>
      </c>
      <c r="Q926" s="81" t="s">
        <v>163</v>
      </c>
      <c r="R926" s="82"/>
      <c r="S926" s="83"/>
      <c r="T926" s="81" t="s">
        <v>163</v>
      </c>
      <c r="U926" s="83"/>
      <c r="V926" s="13" t="s">
        <v>163</v>
      </c>
      <c r="W926" s="81" t="s">
        <v>163</v>
      </c>
      <c r="X926" s="83"/>
    </row>
    <row r="927" spans="1:24" ht="31.65" customHeight="1">
      <c r="A927" s="38" t="s">
        <v>1961</v>
      </c>
      <c r="B927" s="39"/>
      <c r="C927" s="40"/>
      <c r="D927" s="38" t="s">
        <v>4806</v>
      </c>
      <c r="E927" s="39"/>
      <c r="F927" s="39"/>
      <c r="G927" s="39"/>
      <c r="H927" s="40"/>
      <c r="I927" s="77" t="s">
        <v>138</v>
      </c>
      <c r="J927" s="79"/>
      <c r="K927" s="42"/>
      <c r="L927" s="43"/>
      <c r="M927" s="42"/>
      <c r="N927" s="80"/>
      <c r="O927" s="43"/>
      <c r="P927" s="12" t="str">
        <f>IF(COUNT(K927,M927)=2,ROUND(K927*M927,0),"-
-")</f>
        <v>-
-</v>
      </c>
      <c r="Q927" s="81" t="s">
        <v>163</v>
      </c>
      <c r="R927" s="82"/>
      <c r="S927" s="83"/>
      <c r="T927" s="81" t="s">
        <v>163</v>
      </c>
      <c r="U927" s="83"/>
      <c r="V927" s="13" t="s">
        <v>163</v>
      </c>
      <c r="W927" s="81" t="s">
        <v>163</v>
      </c>
      <c r="X927" s="83"/>
    </row>
    <row r="928" spans="1:24" ht="15.75" customHeight="1">
      <c r="A928" s="87" t="s">
        <v>4807</v>
      </c>
      <c r="B928" s="88"/>
      <c r="C928" s="89"/>
      <c r="D928" s="38" t="s">
        <v>1650</v>
      </c>
      <c r="E928" s="39"/>
      <c r="F928" s="39"/>
      <c r="G928" s="39"/>
      <c r="H928" s="40"/>
      <c r="I928" s="77" t="s">
        <v>138</v>
      </c>
      <c r="J928" s="79"/>
      <c r="K928" s="42"/>
      <c r="L928" s="43"/>
      <c r="M928" s="42"/>
      <c r="N928" s="80"/>
      <c r="O928" s="43"/>
      <c r="P928" s="12" t="str">
        <f>IF(COUNT(K928,M928)=2,ROUND(K928*M928,0),"-")</f>
        <v>-</v>
      </c>
      <c r="Q928" s="81" t="s">
        <v>306</v>
      </c>
      <c r="R928" s="82"/>
      <c r="S928" s="83"/>
      <c r="T928" s="81" t="s">
        <v>306</v>
      </c>
      <c r="U928" s="83"/>
      <c r="V928" s="13" t="s">
        <v>306</v>
      </c>
      <c r="W928" s="81" t="s">
        <v>306</v>
      </c>
      <c r="X928" s="83"/>
    </row>
    <row r="929" spans="1:24" ht="15.75" customHeight="1">
      <c r="A929" s="87" t="s">
        <v>4808</v>
      </c>
      <c r="B929" s="88"/>
      <c r="C929" s="89"/>
      <c r="D929" s="38" t="s">
        <v>1653</v>
      </c>
      <c r="E929" s="39"/>
      <c r="F929" s="39"/>
      <c r="G929" s="39"/>
      <c r="H929" s="40"/>
      <c r="I929" s="77" t="s">
        <v>609</v>
      </c>
      <c r="J929" s="79"/>
      <c r="K929" s="42"/>
      <c r="L929" s="43"/>
      <c r="M929" s="42"/>
      <c r="N929" s="80"/>
      <c r="O929" s="43"/>
      <c r="P929" s="12" t="str">
        <f>IF(COUNT(K929,M929)=2,ROUND(K929*M929,0),"-")</f>
        <v>-</v>
      </c>
      <c r="Q929" s="81" t="s">
        <v>306</v>
      </c>
      <c r="R929" s="82"/>
      <c r="S929" s="83"/>
      <c r="T929" s="81" t="s">
        <v>306</v>
      </c>
      <c r="U929" s="83"/>
      <c r="V929" s="13" t="s">
        <v>306</v>
      </c>
      <c r="W929" s="81" t="s">
        <v>306</v>
      </c>
      <c r="X929" s="83"/>
    </row>
    <row r="930" spans="1:24" ht="15.75" customHeight="1">
      <c r="A930" s="87" t="s">
        <v>4809</v>
      </c>
      <c r="B930" s="88"/>
      <c r="C930" s="89"/>
      <c r="D930" s="38" t="s">
        <v>1656</v>
      </c>
      <c r="E930" s="39"/>
      <c r="F930" s="39"/>
      <c r="G930" s="39"/>
      <c r="H930" s="40"/>
      <c r="I930" s="77" t="s">
        <v>609</v>
      </c>
      <c r="J930" s="79"/>
      <c r="K930" s="42"/>
      <c r="L930" s="43"/>
      <c r="M930" s="42"/>
      <c r="N930" s="80"/>
      <c r="O930" s="43"/>
      <c r="P930" s="12" t="str">
        <f>IF(COUNT(K930,M930)=2,ROUND(K930*M930,0),"-")</f>
        <v>-</v>
      </c>
      <c r="Q930" s="81" t="s">
        <v>306</v>
      </c>
      <c r="R930" s="82"/>
      <c r="S930" s="83"/>
      <c r="T930" s="81" t="s">
        <v>306</v>
      </c>
      <c r="U930" s="83"/>
      <c r="V930" s="13" t="s">
        <v>306</v>
      </c>
      <c r="W930" s="81" t="s">
        <v>306</v>
      </c>
      <c r="X930" s="83"/>
    </row>
    <row r="931" spans="1:24" ht="15.75" customHeight="1">
      <c r="A931" s="87" t="s">
        <v>4810</v>
      </c>
      <c r="B931" s="88"/>
      <c r="C931" s="89"/>
      <c r="D931" s="38" t="s">
        <v>1659</v>
      </c>
      <c r="E931" s="39"/>
      <c r="F931" s="39"/>
      <c r="G931" s="39"/>
      <c r="H931" s="40"/>
      <c r="I931" s="77" t="s">
        <v>609</v>
      </c>
      <c r="J931" s="79"/>
      <c r="K931" s="42"/>
      <c r="L931" s="43"/>
      <c r="M931" s="42"/>
      <c r="N931" s="80"/>
      <c r="O931" s="43"/>
      <c r="P931" s="12" t="str">
        <f>IF(COUNT(K931,M931)=2,ROUND(K931*M931,0),"-")</f>
        <v>-</v>
      </c>
      <c r="Q931" s="81" t="s">
        <v>306</v>
      </c>
      <c r="R931" s="82"/>
      <c r="S931" s="83"/>
      <c r="T931" s="81" t="s">
        <v>306</v>
      </c>
      <c r="U931" s="83"/>
      <c r="V931" s="13" t="s">
        <v>306</v>
      </c>
      <c r="W931" s="81" t="s">
        <v>306</v>
      </c>
      <c r="X931" s="83"/>
    </row>
    <row r="932" spans="1:24" ht="15.75" customHeight="1">
      <c r="A932" s="87" t="s">
        <v>4811</v>
      </c>
      <c r="B932" s="88"/>
      <c r="C932" s="89"/>
      <c r="D932" s="38" t="s">
        <v>1662</v>
      </c>
      <c r="E932" s="39"/>
      <c r="F932" s="39"/>
      <c r="G932" s="39"/>
      <c r="H932" s="40"/>
      <c r="I932" s="77" t="s">
        <v>142</v>
      </c>
      <c r="J932" s="79"/>
      <c r="K932" s="42"/>
      <c r="L932" s="43"/>
      <c r="M932" s="42"/>
      <c r="N932" s="80"/>
      <c r="O932" s="43"/>
      <c r="P932" s="12" t="str">
        <f>IF(COUNT(K932,M932)=2,ROUND(K932*M932,0),"-")</f>
        <v>-</v>
      </c>
      <c r="Q932" s="81" t="s">
        <v>306</v>
      </c>
      <c r="R932" s="82"/>
      <c r="S932" s="83"/>
      <c r="T932" s="81" t="s">
        <v>306</v>
      </c>
      <c r="U932" s="83"/>
      <c r="V932" s="13" t="s">
        <v>306</v>
      </c>
      <c r="W932" s="81" t="s">
        <v>306</v>
      </c>
      <c r="X932" s="83"/>
    </row>
    <row r="933" spans="1:24" ht="31.65" customHeight="1">
      <c r="A933" s="90" t="s">
        <v>4812</v>
      </c>
      <c r="B933" s="91"/>
      <c r="C933" s="92"/>
      <c r="D933" s="38" t="s">
        <v>4813</v>
      </c>
      <c r="E933" s="39"/>
      <c r="F933" s="39"/>
      <c r="G933" s="39"/>
      <c r="H933" s="40"/>
      <c r="I933" s="77" t="s">
        <v>609</v>
      </c>
      <c r="J933" s="79"/>
      <c r="K933" s="42"/>
      <c r="L933" s="43"/>
      <c r="M933" s="42"/>
      <c r="N933" s="80"/>
      <c r="O933" s="43"/>
      <c r="P933" s="12" t="str">
        <f t="shared" ref="P933:P941" si="25">IF(COUNT(K933,M933)=2,ROUND(K933*M933,0),"-
-")</f>
        <v>-
-</v>
      </c>
      <c r="Q933" s="81" t="s">
        <v>163</v>
      </c>
      <c r="R933" s="82"/>
      <c r="S933" s="83"/>
      <c r="T933" s="81" t="s">
        <v>163</v>
      </c>
      <c r="U933" s="83"/>
      <c r="V933" s="13" t="s">
        <v>163</v>
      </c>
      <c r="W933" s="81" t="s">
        <v>163</v>
      </c>
      <c r="X933" s="83"/>
    </row>
    <row r="934" spans="1:24" ht="31.65" customHeight="1">
      <c r="A934" s="90" t="s">
        <v>4814</v>
      </c>
      <c r="B934" s="91"/>
      <c r="C934" s="92"/>
      <c r="D934" s="38" t="s">
        <v>4815</v>
      </c>
      <c r="E934" s="39"/>
      <c r="F934" s="39"/>
      <c r="G934" s="39"/>
      <c r="H934" s="40"/>
      <c r="I934" s="77" t="s">
        <v>609</v>
      </c>
      <c r="J934" s="79"/>
      <c r="K934" s="42"/>
      <c r="L934" s="43"/>
      <c r="M934" s="42"/>
      <c r="N934" s="80"/>
      <c r="O934" s="43"/>
      <c r="P934" s="12" t="str">
        <f t="shared" si="25"/>
        <v>-
-</v>
      </c>
      <c r="Q934" s="81" t="s">
        <v>163</v>
      </c>
      <c r="R934" s="82"/>
      <c r="S934" s="83"/>
      <c r="T934" s="81" t="s">
        <v>163</v>
      </c>
      <c r="U934" s="83"/>
      <c r="V934" s="13" t="s">
        <v>163</v>
      </c>
      <c r="W934" s="81" t="s">
        <v>163</v>
      </c>
      <c r="X934" s="83"/>
    </row>
    <row r="935" spans="1:24" ht="31.65" customHeight="1">
      <c r="A935" s="90" t="s">
        <v>4816</v>
      </c>
      <c r="B935" s="91"/>
      <c r="C935" s="92"/>
      <c r="D935" s="38" t="s">
        <v>4817</v>
      </c>
      <c r="E935" s="39"/>
      <c r="F935" s="39"/>
      <c r="G935" s="39"/>
      <c r="H935" s="40"/>
      <c r="I935" s="77" t="s">
        <v>609</v>
      </c>
      <c r="J935" s="79"/>
      <c r="K935" s="42"/>
      <c r="L935" s="43"/>
      <c r="M935" s="42"/>
      <c r="N935" s="80"/>
      <c r="O935" s="43"/>
      <c r="P935" s="12" t="str">
        <f t="shared" si="25"/>
        <v>-
-</v>
      </c>
      <c r="Q935" s="81" t="s">
        <v>163</v>
      </c>
      <c r="R935" s="82"/>
      <c r="S935" s="83"/>
      <c r="T935" s="81" t="s">
        <v>163</v>
      </c>
      <c r="U935" s="83"/>
      <c r="V935" s="13" t="s">
        <v>163</v>
      </c>
      <c r="W935" s="81" t="s">
        <v>163</v>
      </c>
      <c r="X935" s="83"/>
    </row>
    <row r="936" spans="1:24" ht="31.65" customHeight="1">
      <c r="A936" s="87" t="s">
        <v>4818</v>
      </c>
      <c r="B936" s="88"/>
      <c r="C936" s="89"/>
      <c r="D936" s="38" t="s">
        <v>1452</v>
      </c>
      <c r="E936" s="39"/>
      <c r="F936" s="39"/>
      <c r="G936" s="39"/>
      <c r="H936" s="40"/>
      <c r="I936" s="77" t="s">
        <v>609</v>
      </c>
      <c r="J936" s="79"/>
      <c r="K936" s="42"/>
      <c r="L936" s="43"/>
      <c r="M936" s="42"/>
      <c r="N936" s="80"/>
      <c r="O936" s="43"/>
      <c r="P936" s="12" t="str">
        <f t="shared" si="25"/>
        <v>-
-</v>
      </c>
      <c r="Q936" s="81" t="s">
        <v>163</v>
      </c>
      <c r="R936" s="82"/>
      <c r="S936" s="83"/>
      <c r="T936" s="81" t="s">
        <v>163</v>
      </c>
      <c r="U936" s="83"/>
      <c r="V936" s="13" t="s">
        <v>163</v>
      </c>
      <c r="W936" s="81" t="s">
        <v>163</v>
      </c>
      <c r="X936" s="83"/>
    </row>
    <row r="937" spans="1:24" ht="31.65" customHeight="1">
      <c r="A937" s="87" t="s">
        <v>4819</v>
      </c>
      <c r="B937" s="88"/>
      <c r="C937" s="89"/>
      <c r="D937" s="38" t="s">
        <v>1455</v>
      </c>
      <c r="E937" s="39"/>
      <c r="F937" s="39"/>
      <c r="G937" s="39"/>
      <c r="H937" s="40"/>
      <c r="I937" s="77" t="s">
        <v>609</v>
      </c>
      <c r="J937" s="79"/>
      <c r="K937" s="42"/>
      <c r="L937" s="43"/>
      <c r="M937" s="42"/>
      <c r="N937" s="80"/>
      <c r="O937" s="43"/>
      <c r="P937" s="12" t="str">
        <f t="shared" si="25"/>
        <v>-
-</v>
      </c>
      <c r="Q937" s="81" t="s">
        <v>163</v>
      </c>
      <c r="R937" s="82"/>
      <c r="S937" s="83"/>
      <c r="T937" s="81" t="s">
        <v>163</v>
      </c>
      <c r="U937" s="83"/>
      <c r="V937" s="13" t="s">
        <v>163</v>
      </c>
      <c r="W937" s="81" t="s">
        <v>163</v>
      </c>
      <c r="X937" s="83"/>
    </row>
    <row r="938" spans="1:24" ht="31.65" customHeight="1">
      <c r="A938" s="87" t="s">
        <v>4820</v>
      </c>
      <c r="B938" s="88"/>
      <c r="C938" s="89"/>
      <c r="D938" s="38" t="s">
        <v>4821</v>
      </c>
      <c r="E938" s="39"/>
      <c r="F938" s="39"/>
      <c r="G938" s="39"/>
      <c r="H938" s="40"/>
      <c r="I938" s="77" t="s">
        <v>609</v>
      </c>
      <c r="J938" s="79"/>
      <c r="K938" s="42"/>
      <c r="L938" s="43"/>
      <c r="M938" s="42"/>
      <c r="N938" s="80"/>
      <c r="O938" s="43"/>
      <c r="P938" s="12" t="str">
        <f t="shared" si="25"/>
        <v>-
-</v>
      </c>
      <c r="Q938" s="81" t="s">
        <v>163</v>
      </c>
      <c r="R938" s="82"/>
      <c r="S938" s="83"/>
      <c r="T938" s="81" t="s">
        <v>163</v>
      </c>
      <c r="U938" s="83"/>
      <c r="V938" s="13" t="s">
        <v>163</v>
      </c>
      <c r="W938" s="81" t="s">
        <v>163</v>
      </c>
      <c r="X938" s="83"/>
    </row>
    <row r="939" spans="1:24" ht="31.65" customHeight="1">
      <c r="A939" s="87" t="s">
        <v>4822</v>
      </c>
      <c r="B939" s="88"/>
      <c r="C939" s="89"/>
      <c r="D939" s="38" t="s">
        <v>1461</v>
      </c>
      <c r="E939" s="39"/>
      <c r="F939" s="39"/>
      <c r="G939" s="39"/>
      <c r="H939" s="40"/>
      <c r="I939" s="77" t="s">
        <v>609</v>
      </c>
      <c r="J939" s="79"/>
      <c r="K939" s="42"/>
      <c r="L939" s="43"/>
      <c r="M939" s="42"/>
      <c r="N939" s="80"/>
      <c r="O939" s="43"/>
      <c r="P939" s="12" t="str">
        <f t="shared" si="25"/>
        <v>-
-</v>
      </c>
      <c r="Q939" s="81" t="s">
        <v>163</v>
      </c>
      <c r="R939" s="82"/>
      <c r="S939" s="83"/>
      <c r="T939" s="81" t="s">
        <v>163</v>
      </c>
      <c r="U939" s="83"/>
      <c r="V939" s="13" t="s">
        <v>163</v>
      </c>
      <c r="W939" s="81" t="s">
        <v>163</v>
      </c>
      <c r="X939" s="83"/>
    </row>
    <row r="940" spans="1:24" ht="31.65" customHeight="1">
      <c r="A940" s="87" t="s">
        <v>4823</v>
      </c>
      <c r="B940" s="88"/>
      <c r="C940" s="89"/>
      <c r="D940" s="38" t="s">
        <v>4824</v>
      </c>
      <c r="E940" s="39"/>
      <c r="F940" s="39"/>
      <c r="G940" s="39"/>
      <c r="H940" s="40"/>
      <c r="I940" s="77" t="s">
        <v>122</v>
      </c>
      <c r="J940" s="79"/>
      <c r="K940" s="42"/>
      <c r="L940" s="43"/>
      <c r="M940" s="42"/>
      <c r="N940" s="80"/>
      <c r="O940" s="43"/>
      <c r="P940" s="12" t="str">
        <f t="shared" si="25"/>
        <v>-
-</v>
      </c>
      <c r="Q940" s="81" t="s">
        <v>163</v>
      </c>
      <c r="R940" s="82"/>
      <c r="S940" s="83"/>
      <c r="T940" s="81" t="s">
        <v>163</v>
      </c>
      <c r="U940" s="83"/>
      <c r="V940" s="13" t="s">
        <v>163</v>
      </c>
      <c r="W940" s="81" t="s">
        <v>163</v>
      </c>
      <c r="X940" s="83"/>
    </row>
    <row r="941" spans="1:24" ht="31.65" customHeight="1">
      <c r="A941" s="87" t="s">
        <v>4825</v>
      </c>
      <c r="B941" s="88"/>
      <c r="C941" s="89"/>
      <c r="D941" s="38" t="s">
        <v>4826</v>
      </c>
      <c r="E941" s="39"/>
      <c r="F941" s="39"/>
      <c r="G941" s="39"/>
      <c r="H941" s="40"/>
      <c r="I941" s="77" t="s">
        <v>122</v>
      </c>
      <c r="J941" s="79"/>
      <c r="K941" s="42"/>
      <c r="L941" s="43"/>
      <c r="M941" s="42"/>
      <c r="N941" s="80"/>
      <c r="O941" s="43"/>
      <c r="P941" s="12" t="str">
        <f t="shared" si="25"/>
        <v>-
-</v>
      </c>
      <c r="Q941" s="81" t="s">
        <v>163</v>
      </c>
      <c r="R941" s="82"/>
      <c r="S941" s="83"/>
      <c r="T941" s="81" t="s">
        <v>163</v>
      </c>
      <c r="U941" s="83"/>
      <c r="V941" s="13" t="s">
        <v>163</v>
      </c>
      <c r="W941" s="81" t="s">
        <v>163</v>
      </c>
      <c r="X941" s="83"/>
    </row>
    <row r="942" spans="1:24" ht="15.9" customHeight="1">
      <c r="A942" s="38" t="s">
        <v>4827</v>
      </c>
      <c r="B942" s="39"/>
      <c r="C942" s="40"/>
      <c r="D942" s="38" t="s">
        <v>4828</v>
      </c>
      <c r="E942" s="39"/>
      <c r="F942" s="39"/>
      <c r="G942" s="39"/>
      <c r="H942" s="40"/>
      <c r="I942" s="77" t="s">
        <v>65</v>
      </c>
      <c r="J942" s="79"/>
      <c r="K942" s="42"/>
      <c r="L942" s="43"/>
      <c r="M942" s="42"/>
      <c r="N942" s="80"/>
      <c r="O942" s="43"/>
      <c r="P942" s="12" t="str">
        <f>IF(COUNT(K942,M942)=2,ROUND(K942*M942,0),"-")</f>
        <v>-</v>
      </c>
      <c r="Q942" s="81" t="s">
        <v>306</v>
      </c>
      <c r="R942" s="82"/>
      <c r="S942" s="83"/>
      <c r="T942" s="81" t="s">
        <v>306</v>
      </c>
      <c r="U942" s="83"/>
      <c r="V942" s="13" t="s">
        <v>306</v>
      </c>
      <c r="W942" s="81" t="s">
        <v>306</v>
      </c>
      <c r="X942" s="83"/>
    </row>
    <row r="943" spans="1:24" ht="31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9.6" customHeight="1">
      <c r="A944" s="2"/>
      <c r="B944" s="2"/>
      <c r="C944" s="95" t="s">
        <v>42</v>
      </c>
      <c r="D944" s="95"/>
      <c r="E944" s="2"/>
      <c r="F944" s="2"/>
      <c r="G944" s="14" t="s">
        <v>43</v>
      </c>
      <c r="H944" s="2"/>
      <c r="I944" s="2"/>
      <c r="J944" s="14" t="s">
        <v>44</v>
      </c>
      <c r="K944" s="2"/>
      <c r="L944" s="95" t="s">
        <v>43</v>
      </c>
      <c r="M944" s="95"/>
      <c r="N944" s="95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35.700000000000003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8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1" customHeight="1">
      <c r="A947" s="93" t="s">
        <v>0</v>
      </c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</row>
    <row r="948" spans="1:24" ht="3.4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1" customHeight="1">
      <c r="A949" s="93" t="s">
        <v>4033</v>
      </c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</row>
    <row r="950" spans="1:24" ht="4.2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8.85" customHeight="1">
      <c r="A951" s="2"/>
      <c r="B951" s="94" t="s">
        <v>4034</v>
      </c>
      <c r="C951" s="94"/>
      <c r="D951" s="94"/>
      <c r="E951" s="9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5.4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4.3499999999999996" customHeight="1">
      <c r="A953" s="2"/>
      <c r="B953" s="94" t="s">
        <v>4035</v>
      </c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0.9" customHeight="1">
      <c r="A954" s="2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2"/>
      <c r="O954" s="2"/>
      <c r="P954" s="2"/>
      <c r="Q954" s="2"/>
      <c r="R954" s="94" t="s">
        <v>4036</v>
      </c>
      <c r="S954" s="2"/>
      <c r="T954" s="2"/>
      <c r="U954" s="2"/>
      <c r="V954" s="2"/>
      <c r="W954" s="2"/>
      <c r="X954" s="2"/>
    </row>
    <row r="955" spans="1:24" ht="3.6" customHeight="1">
      <c r="A955" s="2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2"/>
      <c r="O955" s="2"/>
      <c r="P955" s="2"/>
      <c r="Q955" s="2"/>
      <c r="R955" s="94"/>
      <c r="S955" s="2"/>
      <c r="T955" s="2"/>
      <c r="U955" s="95" t="s">
        <v>4829</v>
      </c>
      <c r="V955" s="95"/>
      <c r="W955" s="95"/>
      <c r="X955" s="2"/>
    </row>
    <row r="956" spans="1:24" ht="4.3499999999999996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94"/>
      <c r="S956" s="2"/>
      <c r="T956" s="2"/>
      <c r="U956" s="95"/>
      <c r="V956" s="95"/>
      <c r="W956" s="95"/>
      <c r="X956" s="2"/>
    </row>
    <row r="957" spans="1:24" ht="1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95"/>
      <c r="V957" s="95"/>
      <c r="W957" s="95"/>
      <c r="X957" s="2"/>
    </row>
    <row r="958" spans="1:24" ht="2.1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4" customHeight="1">
      <c r="A959" s="77" t="s">
        <v>4038</v>
      </c>
      <c r="B959" s="78"/>
      <c r="C959" s="79"/>
      <c r="D959" s="77" t="s">
        <v>4039</v>
      </c>
      <c r="E959" s="78"/>
      <c r="F959" s="78"/>
      <c r="G959" s="78"/>
      <c r="H959" s="79"/>
      <c r="I959" s="77" t="s">
        <v>49</v>
      </c>
      <c r="J959" s="79"/>
      <c r="K959" s="77" t="s">
        <v>4040</v>
      </c>
      <c r="L959" s="79"/>
      <c r="M959" s="77" t="s">
        <v>51</v>
      </c>
      <c r="N959" s="78"/>
      <c r="O959" s="79"/>
      <c r="P959" s="11" t="s">
        <v>52</v>
      </c>
      <c r="Q959" s="77" t="s">
        <v>4041</v>
      </c>
      <c r="R959" s="78"/>
      <c r="S959" s="79"/>
      <c r="T959" s="77" t="s">
        <v>4042</v>
      </c>
      <c r="U959" s="79"/>
      <c r="V959" s="11" t="s">
        <v>4043</v>
      </c>
      <c r="W959" s="77" t="s">
        <v>4044</v>
      </c>
      <c r="X959" s="79"/>
    </row>
    <row r="960" spans="1:24" ht="15.6" customHeight="1">
      <c r="A960" s="38"/>
      <c r="B960" s="39"/>
      <c r="C960" s="40"/>
      <c r="D960" s="38" t="s">
        <v>4830</v>
      </c>
      <c r="E960" s="39"/>
      <c r="F960" s="39"/>
      <c r="G960" s="39"/>
      <c r="H960" s="40"/>
      <c r="I960" s="77"/>
      <c r="J960" s="79"/>
      <c r="K960" s="42"/>
      <c r="L960" s="43"/>
      <c r="M960" s="42"/>
      <c r="N960" s="80"/>
      <c r="O960" s="43"/>
      <c r="P960" s="13" t="s">
        <v>306</v>
      </c>
      <c r="Q960" s="81" t="s">
        <v>306</v>
      </c>
      <c r="R960" s="82"/>
      <c r="S960" s="83"/>
      <c r="T960" s="81" t="s">
        <v>306</v>
      </c>
      <c r="U960" s="83"/>
      <c r="V960" s="13" t="s">
        <v>306</v>
      </c>
      <c r="W960" s="81" t="s">
        <v>306</v>
      </c>
      <c r="X960" s="83"/>
    </row>
    <row r="961" spans="1:24" ht="15.75" customHeight="1">
      <c r="A961" s="84" t="s">
        <v>4831</v>
      </c>
      <c r="B961" s="85"/>
      <c r="C961" s="86"/>
      <c r="D961" s="38" t="s">
        <v>2883</v>
      </c>
      <c r="E961" s="39"/>
      <c r="F961" s="39"/>
      <c r="G961" s="39"/>
      <c r="H961" s="40"/>
      <c r="I961" s="77" t="s">
        <v>609</v>
      </c>
      <c r="J961" s="79"/>
      <c r="K961" s="42"/>
      <c r="L961" s="43"/>
      <c r="M961" s="42"/>
      <c r="N961" s="80"/>
      <c r="O961" s="43"/>
      <c r="P961" s="12" t="str">
        <f t="shared" ref="P961:P967" si="26">IF(COUNT(K961,M961)=2,ROUND(K961*M961,0),"-")</f>
        <v>-</v>
      </c>
      <c r="Q961" s="81" t="s">
        <v>306</v>
      </c>
      <c r="R961" s="82"/>
      <c r="S961" s="83"/>
      <c r="T961" s="81" t="s">
        <v>306</v>
      </c>
      <c r="U961" s="83"/>
      <c r="V961" s="13" t="s">
        <v>306</v>
      </c>
      <c r="W961" s="81" t="s">
        <v>306</v>
      </c>
      <c r="X961" s="83"/>
    </row>
    <row r="962" spans="1:24" ht="15.75" customHeight="1">
      <c r="A962" s="84" t="s">
        <v>4832</v>
      </c>
      <c r="B962" s="85"/>
      <c r="C962" s="86"/>
      <c r="D962" s="38" t="s">
        <v>2960</v>
      </c>
      <c r="E962" s="39"/>
      <c r="F962" s="39"/>
      <c r="G962" s="39"/>
      <c r="H962" s="40"/>
      <c r="I962" s="77" t="s">
        <v>609</v>
      </c>
      <c r="J962" s="79"/>
      <c r="K962" s="42"/>
      <c r="L962" s="43"/>
      <c r="M962" s="42"/>
      <c r="N962" s="80"/>
      <c r="O962" s="43"/>
      <c r="P962" s="12" t="str">
        <f t="shared" si="26"/>
        <v>-</v>
      </c>
      <c r="Q962" s="81" t="s">
        <v>306</v>
      </c>
      <c r="R962" s="82"/>
      <c r="S962" s="83"/>
      <c r="T962" s="81" t="s">
        <v>306</v>
      </c>
      <c r="U962" s="83"/>
      <c r="V962" s="13" t="s">
        <v>306</v>
      </c>
      <c r="W962" s="81" t="s">
        <v>306</v>
      </c>
      <c r="X962" s="83"/>
    </row>
    <row r="963" spans="1:24" ht="15.75" customHeight="1">
      <c r="A963" s="84" t="s">
        <v>4833</v>
      </c>
      <c r="B963" s="85"/>
      <c r="C963" s="86"/>
      <c r="D963" s="38" t="s">
        <v>2862</v>
      </c>
      <c r="E963" s="39"/>
      <c r="F963" s="39"/>
      <c r="G963" s="39"/>
      <c r="H963" s="40"/>
      <c r="I963" s="77" t="s">
        <v>609</v>
      </c>
      <c r="J963" s="79"/>
      <c r="K963" s="42"/>
      <c r="L963" s="43"/>
      <c r="M963" s="42"/>
      <c r="N963" s="80"/>
      <c r="O963" s="43"/>
      <c r="P963" s="12" t="str">
        <f t="shared" si="26"/>
        <v>-</v>
      </c>
      <c r="Q963" s="81" t="s">
        <v>306</v>
      </c>
      <c r="R963" s="82"/>
      <c r="S963" s="83"/>
      <c r="T963" s="81" t="s">
        <v>306</v>
      </c>
      <c r="U963" s="83"/>
      <c r="V963" s="13" t="s">
        <v>306</v>
      </c>
      <c r="W963" s="81" t="s">
        <v>306</v>
      </c>
      <c r="X963" s="83"/>
    </row>
    <row r="964" spans="1:24" ht="15.75" customHeight="1">
      <c r="A964" s="84" t="s">
        <v>4834</v>
      </c>
      <c r="B964" s="85"/>
      <c r="C964" s="86"/>
      <c r="D964" s="38" t="s">
        <v>2865</v>
      </c>
      <c r="E964" s="39"/>
      <c r="F964" s="39"/>
      <c r="G964" s="39"/>
      <c r="H964" s="40"/>
      <c r="I964" s="77" t="s">
        <v>609</v>
      </c>
      <c r="J964" s="79"/>
      <c r="K964" s="42"/>
      <c r="L964" s="43"/>
      <c r="M964" s="42"/>
      <c r="N964" s="80"/>
      <c r="O964" s="43"/>
      <c r="P964" s="12" t="str">
        <f t="shared" si="26"/>
        <v>-</v>
      </c>
      <c r="Q964" s="81" t="s">
        <v>306</v>
      </c>
      <c r="R964" s="82"/>
      <c r="S964" s="83"/>
      <c r="T964" s="81" t="s">
        <v>306</v>
      </c>
      <c r="U964" s="83"/>
      <c r="V964" s="13" t="s">
        <v>306</v>
      </c>
      <c r="W964" s="81" t="s">
        <v>306</v>
      </c>
      <c r="X964" s="83"/>
    </row>
    <row r="965" spans="1:24" ht="15.75" customHeight="1">
      <c r="A965" s="84" t="s">
        <v>4835</v>
      </c>
      <c r="B965" s="85"/>
      <c r="C965" s="86"/>
      <c r="D965" s="38" t="s">
        <v>2868</v>
      </c>
      <c r="E965" s="39"/>
      <c r="F965" s="39"/>
      <c r="G965" s="39"/>
      <c r="H965" s="40"/>
      <c r="I965" s="77" t="s">
        <v>609</v>
      </c>
      <c r="J965" s="79"/>
      <c r="K965" s="42"/>
      <c r="L965" s="43"/>
      <c r="M965" s="42"/>
      <c r="N965" s="80"/>
      <c r="O965" s="43"/>
      <c r="P965" s="12" t="str">
        <f t="shared" si="26"/>
        <v>-</v>
      </c>
      <c r="Q965" s="81" t="s">
        <v>306</v>
      </c>
      <c r="R965" s="82"/>
      <c r="S965" s="83"/>
      <c r="T965" s="81" t="s">
        <v>306</v>
      </c>
      <c r="U965" s="83"/>
      <c r="V965" s="13" t="s">
        <v>306</v>
      </c>
      <c r="W965" s="81" t="s">
        <v>306</v>
      </c>
      <c r="X965" s="83"/>
    </row>
    <row r="966" spans="1:24" ht="15.75" customHeight="1">
      <c r="A966" s="84" t="s">
        <v>4836</v>
      </c>
      <c r="B966" s="85"/>
      <c r="C966" s="86"/>
      <c r="D966" s="38" t="s">
        <v>2871</v>
      </c>
      <c r="E966" s="39"/>
      <c r="F966" s="39"/>
      <c r="G966" s="39"/>
      <c r="H966" s="40"/>
      <c r="I966" s="77" t="s">
        <v>609</v>
      </c>
      <c r="J966" s="79"/>
      <c r="K966" s="42"/>
      <c r="L966" s="43"/>
      <c r="M966" s="42"/>
      <c r="N966" s="80"/>
      <c r="O966" s="43"/>
      <c r="P966" s="12" t="str">
        <f t="shared" si="26"/>
        <v>-</v>
      </c>
      <c r="Q966" s="81" t="s">
        <v>306</v>
      </c>
      <c r="R966" s="82"/>
      <c r="S966" s="83"/>
      <c r="T966" s="81" t="s">
        <v>306</v>
      </c>
      <c r="U966" s="83"/>
      <c r="V966" s="13" t="s">
        <v>306</v>
      </c>
      <c r="W966" s="81" t="s">
        <v>306</v>
      </c>
      <c r="X966" s="83"/>
    </row>
    <row r="967" spans="1:24" ht="15.75" customHeight="1">
      <c r="A967" s="84" t="s">
        <v>4837</v>
      </c>
      <c r="B967" s="85"/>
      <c r="C967" s="86"/>
      <c r="D967" s="38" t="s">
        <v>2874</v>
      </c>
      <c r="E967" s="39"/>
      <c r="F967" s="39"/>
      <c r="G967" s="39"/>
      <c r="H967" s="40"/>
      <c r="I967" s="77" t="s">
        <v>609</v>
      </c>
      <c r="J967" s="79"/>
      <c r="K967" s="42"/>
      <c r="L967" s="43"/>
      <c r="M967" s="42"/>
      <c r="N967" s="80"/>
      <c r="O967" s="43"/>
      <c r="P967" s="12" t="str">
        <f t="shared" si="26"/>
        <v>-</v>
      </c>
      <c r="Q967" s="81" t="s">
        <v>306</v>
      </c>
      <c r="R967" s="82"/>
      <c r="S967" s="83"/>
      <c r="T967" s="81" t="s">
        <v>306</v>
      </c>
      <c r="U967" s="83"/>
      <c r="V967" s="13" t="s">
        <v>306</v>
      </c>
      <c r="W967" s="81" t="s">
        <v>306</v>
      </c>
      <c r="X967" s="83"/>
    </row>
    <row r="968" spans="1:24" ht="31.65" customHeight="1">
      <c r="A968" s="84" t="s">
        <v>4838</v>
      </c>
      <c r="B968" s="85"/>
      <c r="C968" s="86"/>
      <c r="D968" s="38" t="s">
        <v>2880</v>
      </c>
      <c r="E968" s="39"/>
      <c r="F968" s="39"/>
      <c r="G968" s="39"/>
      <c r="H968" s="40"/>
      <c r="I968" s="77" t="s">
        <v>609</v>
      </c>
      <c r="J968" s="79"/>
      <c r="K968" s="42"/>
      <c r="L968" s="43"/>
      <c r="M968" s="42"/>
      <c r="N968" s="80"/>
      <c r="O968" s="43"/>
      <c r="P968" s="12" t="str">
        <f>IF(COUNT(K968,M968)=2,ROUND(K968*M968,0),"-
-")</f>
        <v>-
-</v>
      </c>
      <c r="Q968" s="81" t="s">
        <v>163</v>
      </c>
      <c r="R968" s="82"/>
      <c r="S968" s="83"/>
      <c r="T968" s="81" t="s">
        <v>163</v>
      </c>
      <c r="U968" s="83"/>
      <c r="V968" s="13" t="s">
        <v>163</v>
      </c>
      <c r="W968" s="81" t="s">
        <v>163</v>
      </c>
      <c r="X968" s="83"/>
    </row>
    <row r="969" spans="1:24" ht="15.75" customHeight="1">
      <c r="A969" s="84" t="s">
        <v>4839</v>
      </c>
      <c r="B969" s="85"/>
      <c r="C969" s="86"/>
      <c r="D969" s="38" t="s">
        <v>2920</v>
      </c>
      <c r="E969" s="39"/>
      <c r="F969" s="39"/>
      <c r="G969" s="39"/>
      <c r="H969" s="40"/>
      <c r="I969" s="77" t="s">
        <v>609</v>
      </c>
      <c r="J969" s="79"/>
      <c r="K969" s="42"/>
      <c r="L969" s="43"/>
      <c r="M969" s="42"/>
      <c r="N969" s="80"/>
      <c r="O969" s="43"/>
      <c r="P969" s="12" t="str">
        <f>IF(COUNT(K969,M969)=2,ROUND(K969*M969,0),"-")</f>
        <v>-</v>
      </c>
      <c r="Q969" s="81" t="s">
        <v>306</v>
      </c>
      <c r="R969" s="82"/>
      <c r="S969" s="83"/>
      <c r="T969" s="81" t="s">
        <v>306</v>
      </c>
      <c r="U969" s="83"/>
      <c r="V969" s="13" t="s">
        <v>306</v>
      </c>
      <c r="W969" s="81" t="s">
        <v>306</v>
      </c>
      <c r="X969" s="83"/>
    </row>
    <row r="970" spans="1:24" ht="31.65" customHeight="1">
      <c r="A970" s="84" t="s">
        <v>4840</v>
      </c>
      <c r="B970" s="85"/>
      <c r="C970" s="86"/>
      <c r="D970" s="38" t="s">
        <v>2877</v>
      </c>
      <c r="E970" s="39"/>
      <c r="F970" s="39"/>
      <c r="G970" s="39"/>
      <c r="H970" s="40"/>
      <c r="I970" s="77" t="s">
        <v>609</v>
      </c>
      <c r="J970" s="79"/>
      <c r="K970" s="42"/>
      <c r="L970" s="43"/>
      <c r="M970" s="42"/>
      <c r="N970" s="80"/>
      <c r="O970" s="43"/>
      <c r="P970" s="12" t="str">
        <f>IF(COUNT(K970,M970)=2,ROUND(K970*M970,0),"-
-")</f>
        <v>-
-</v>
      </c>
      <c r="Q970" s="81" t="s">
        <v>163</v>
      </c>
      <c r="R970" s="82"/>
      <c r="S970" s="83"/>
      <c r="T970" s="81" t="s">
        <v>163</v>
      </c>
      <c r="U970" s="83"/>
      <c r="V970" s="13" t="s">
        <v>163</v>
      </c>
      <c r="W970" s="81" t="s">
        <v>163</v>
      </c>
      <c r="X970" s="83"/>
    </row>
    <row r="971" spans="1:24" ht="31.65" customHeight="1">
      <c r="A971" s="87" t="s">
        <v>4841</v>
      </c>
      <c r="B971" s="88"/>
      <c r="C971" s="89"/>
      <c r="D971" s="38" t="s">
        <v>4842</v>
      </c>
      <c r="E971" s="39"/>
      <c r="F971" s="39"/>
      <c r="G971" s="39"/>
      <c r="H971" s="40"/>
      <c r="I971" s="77" t="s">
        <v>609</v>
      </c>
      <c r="J971" s="79"/>
      <c r="K971" s="42"/>
      <c r="L971" s="43"/>
      <c r="M971" s="42"/>
      <c r="N971" s="80"/>
      <c r="O971" s="43"/>
      <c r="P971" s="12" t="str">
        <f>IF(COUNT(K971,M971)=2,ROUND(K971*M971,0),"-
-")</f>
        <v>-
-</v>
      </c>
      <c r="Q971" s="81" t="s">
        <v>163</v>
      </c>
      <c r="R971" s="82"/>
      <c r="S971" s="83"/>
      <c r="T971" s="81" t="s">
        <v>163</v>
      </c>
      <c r="U971" s="83"/>
      <c r="V971" s="13" t="s">
        <v>163</v>
      </c>
      <c r="W971" s="81" t="s">
        <v>163</v>
      </c>
      <c r="X971" s="83"/>
    </row>
    <row r="972" spans="1:24" ht="15.75" customHeight="1">
      <c r="A972" s="87" t="s">
        <v>4843</v>
      </c>
      <c r="B972" s="88"/>
      <c r="C972" s="89"/>
      <c r="D972" s="38" t="s">
        <v>1023</v>
      </c>
      <c r="E972" s="39"/>
      <c r="F972" s="39"/>
      <c r="G972" s="39"/>
      <c r="H972" s="40"/>
      <c r="I972" s="77" t="s">
        <v>609</v>
      </c>
      <c r="J972" s="79"/>
      <c r="K972" s="42"/>
      <c r="L972" s="43"/>
      <c r="M972" s="42"/>
      <c r="N972" s="80"/>
      <c r="O972" s="43"/>
      <c r="P972" s="12" t="str">
        <f>IF(COUNT(K972,M972)=2,ROUND(K972*M972,0),"-")</f>
        <v>-</v>
      </c>
      <c r="Q972" s="81" t="s">
        <v>306</v>
      </c>
      <c r="R972" s="82"/>
      <c r="S972" s="83"/>
      <c r="T972" s="81" t="s">
        <v>306</v>
      </c>
      <c r="U972" s="83"/>
      <c r="V972" s="13" t="s">
        <v>306</v>
      </c>
      <c r="W972" s="81" t="s">
        <v>306</v>
      </c>
      <c r="X972" s="83"/>
    </row>
    <row r="973" spans="1:24" ht="31.65" customHeight="1">
      <c r="A973" s="87" t="s">
        <v>4844</v>
      </c>
      <c r="B973" s="88"/>
      <c r="C973" s="89"/>
      <c r="D973" s="38" t="s">
        <v>4845</v>
      </c>
      <c r="E973" s="39"/>
      <c r="F973" s="39"/>
      <c r="G973" s="39"/>
      <c r="H973" s="40"/>
      <c r="I973" s="77" t="s">
        <v>609</v>
      </c>
      <c r="J973" s="79"/>
      <c r="K973" s="42"/>
      <c r="L973" s="43"/>
      <c r="M973" s="42"/>
      <c r="N973" s="80"/>
      <c r="O973" s="43"/>
      <c r="P973" s="12" t="str">
        <f>IF(COUNT(K973,M973)=2,ROUND(K973*M973,0),"-
-")</f>
        <v>-
-</v>
      </c>
      <c r="Q973" s="81" t="s">
        <v>163</v>
      </c>
      <c r="R973" s="82"/>
      <c r="S973" s="83"/>
      <c r="T973" s="81" t="s">
        <v>163</v>
      </c>
      <c r="U973" s="83"/>
      <c r="V973" s="13" t="s">
        <v>163</v>
      </c>
      <c r="W973" s="81" t="s">
        <v>163</v>
      </c>
      <c r="X973" s="83"/>
    </row>
    <row r="974" spans="1:24" ht="15.75" customHeight="1">
      <c r="A974" s="87" t="s">
        <v>4846</v>
      </c>
      <c r="B974" s="88"/>
      <c r="C974" s="89"/>
      <c r="D974" s="38" t="s">
        <v>1032</v>
      </c>
      <c r="E974" s="39"/>
      <c r="F974" s="39"/>
      <c r="G974" s="39"/>
      <c r="H974" s="40"/>
      <c r="I974" s="77" t="s">
        <v>609</v>
      </c>
      <c r="J974" s="79"/>
      <c r="K974" s="42"/>
      <c r="L974" s="43"/>
      <c r="M974" s="42"/>
      <c r="N974" s="80"/>
      <c r="O974" s="43"/>
      <c r="P974" s="12" t="str">
        <f>IF(COUNT(K974,M974)=2,ROUND(K974*M974,0),"-")</f>
        <v>-</v>
      </c>
      <c r="Q974" s="81" t="s">
        <v>306</v>
      </c>
      <c r="R974" s="82"/>
      <c r="S974" s="83"/>
      <c r="T974" s="81" t="s">
        <v>306</v>
      </c>
      <c r="U974" s="83"/>
      <c r="V974" s="13" t="s">
        <v>306</v>
      </c>
      <c r="W974" s="81" t="s">
        <v>306</v>
      </c>
      <c r="X974" s="83"/>
    </row>
    <row r="975" spans="1:24" ht="15.75" customHeight="1">
      <c r="A975" s="87" t="s">
        <v>4847</v>
      </c>
      <c r="B975" s="88"/>
      <c r="C975" s="89"/>
      <c r="D975" s="38" t="s">
        <v>1035</v>
      </c>
      <c r="E975" s="39"/>
      <c r="F975" s="39"/>
      <c r="G975" s="39"/>
      <c r="H975" s="40"/>
      <c r="I975" s="77" t="s">
        <v>609</v>
      </c>
      <c r="J975" s="79"/>
      <c r="K975" s="42"/>
      <c r="L975" s="43"/>
      <c r="M975" s="42"/>
      <c r="N975" s="80"/>
      <c r="O975" s="43"/>
      <c r="P975" s="12" t="str">
        <f>IF(COUNT(K975,M975)=2,ROUND(K975*M975,0),"-")</f>
        <v>-</v>
      </c>
      <c r="Q975" s="81" t="s">
        <v>306</v>
      </c>
      <c r="R975" s="82"/>
      <c r="S975" s="83"/>
      <c r="T975" s="81" t="s">
        <v>306</v>
      </c>
      <c r="U975" s="83"/>
      <c r="V975" s="13" t="s">
        <v>306</v>
      </c>
      <c r="W975" s="81" t="s">
        <v>306</v>
      </c>
      <c r="X975" s="83"/>
    </row>
    <row r="976" spans="1:24" ht="31.65" customHeight="1">
      <c r="A976" s="96" t="s">
        <v>4848</v>
      </c>
      <c r="B976" s="97"/>
      <c r="C976" s="98"/>
      <c r="D976" s="38" t="s">
        <v>2877</v>
      </c>
      <c r="E976" s="39"/>
      <c r="F976" s="39"/>
      <c r="G976" s="39"/>
      <c r="H976" s="40"/>
      <c r="I976" s="77" t="s">
        <v>609</v>
      </c>
      <c r="J976" s="79"/>
      <c r="K976" s="42"/>
      <c r="L976" s="43"/>
      <c r="M976" s="42"/>
      <c r="N976" s="80"/>
      <c r="O976" s="43"/>
      <c r="P976" s="12" t="str">
        <f t="shared" ref="P976:P985" si="27">IF(COUNT(K976,M976)=2,ROUND(K976*M976,0),"-
-")</f>
        <v>-
-</v>
      </c>
      <c r="Q976" s="81" t="s">
        <v>163</v>
      </c>
      <c r="R976" s="82"/>
      <c r="S976" s="83"/>
      <c r="T976" s="81" t="s">
        <v>163</v>
      </c>
      <c r="U976" s="83"/>
      <c r="V976" s="13" t="s">
        <v>163</v>
      </c>
      <c r="W976" s="81" t="s">
        <v>163</v>
      </c>
      <c r="X976" s="83"/>
    </row>
    <row r="977" spans="1:24" ht="31.65" customHeight="1">
      <c r="A977" s="96" t="s">
        <v>4849</v>
      </c>
      <c r="B977" s="97"/>
      <c r="C977" s="98"/>
      <c r="D977" s="38" t="s">
        <v>4850</v>
      </c>
      <c r="E977" s="39"/>
      <c r="F977" s="39"/>
      <c r="G977" s="39"/>
      <c r="H977" s="40"/>
      <c r="I977" s="77" t="s">
        <v>122</v>
      </c>
      <c r="J977" s="79"/>
      <c r="K977" s="42"/>
      <c r="L977" s="43"/>
      <c r="M977" s="42"/>
      <c r="N977" s="80"/>
      <c r="O977" s="43"/>
      <c r="P977" s="12" t="str">
        <f t="shared" si="27"/>
        <v>-
-</v>
      </c>
      <c r="Q977" s="81" t="s">
        <v>163</v>
      </c>
      <c r="R977" s="82"/>
      <c r="S977" s="83"/>
      <c r="T977" s="81" t="s">
        <v>163</v>
      </c>
      <c r="U977" s="83"/>
      <c r="V977" s="13" t="s">
        <v>163</v>
      </c>
      <c r="W977" s="81" t="s">
        <v>163</v>
      </c>
      <c r="X977" s="83"/>
    </row>
    <row r="978" spans="1:24" ht="31.65" customHeight="1">
      <c r="A978" s="87" t="s">
        <v>4851</v>
      </c>
      <c r="B978" s="88"/>
      <c r="C978" s="89"/>
      <c r="D978" s="38" t="s">
        <v>4852</v>
      </c>
      <c r="E978" s="39"/>
      <c r="F978" s="39"/>
      <c r="G978" s="39"/>
      <c r="H978" s="40"/>
      <c r="I978" s="77" t="s">
        <v>122</v>
      </c>
      <c r="J978" s="79"/>
      <c r="K978" s="42"/>
      <c r="L978" s="43"/>
      <c r="M978" s="42"/>
      <c r="N978" s="80"/>
      <c r="O978" s="43"/>
      <c r="P978" s="12" t="str">
        <f t="shared" si="27"/>
        <v>-
-</v>
      </c>
      <c r="Q978" s="81" t="s">
        <v>163</v>
      </c>
      <c r="R978" s="82"/>
      <c r="S978" s="83"/>
      <c r="T978" s="81" t="s">
        <v>163</v>
      </c>
      <c r="U978" s="83"/>
      <c r="V978" s="13" t="s">
        <v>163</v>
      </c>
      <c r="W978" s="81" t="s">
        <v>163</v>
      </c>
      <c r="X978" s="83"/>
    </row>
    <row r="979" spans="1:24" ht="31.65" customHeight="1">
      <c r="A979" s="90" t="s">
        <v>4853</v>
      </c>
      <c r="B979" s="91"/>
      <c r="C979" s="92"/>
      <c r="D979" s="38" t="s">
        <v>4854</v>
      </c>
      <c r="E979" s="39"/>
      <c r="F979" s="39"/>
      <c r="G979" s="39"/>
      <c r="H979" s="40"/>
      <c r="I979" s="77" t="s">
        <v>609</v>
      </c>
      <c r="J979" s="79"/>
      <c r="K979" s="42"/>
      <c r="L979" s="43"/>
      <c r="M979" s="42"/>
      <c r="N979" s="80"/>
      <c r="O979" s="43"/>
      <c r="P979" s="12" t="str">
        <f t="shared" si="27"/>
        <v>-
-</v>
      </c>
      <c r="Q979" s="81" t="s">
        <v>163</v>
      </c>
      <c r="R979" s="82"/>
      <c r="S979" s="83"/>
      <c r="T979" s="81" t="s">
        <v>163</v>
      </c>
      <c r="U979" s="83"/>
      <c r="V979" s="13" t="s">
        <v>163</v>
      </c>
      <c r="W979" s="81" t="s">
        <v>163</v>
      </c>
      <c r="X979" s="83"/>
    </row>
    <row r="980" spans="1:24" ht="31.65" customHeight="1">
      <c r="A980" s="90" t="s">
        <v>4855</v>
      </c>
      <c r="B980" s="91"/>
      <c r="C980" s="92"/>
      <c r="D980" s="38" t="s">
        <v>4856</v>
      </c>
      <c r="E980" s="39"/>
      <c r="F980" s="39"/>
      <c r="G980" s="39"/>
      <c r="H980" s="40"/>
      <c r="I980" s="77" t="s">
        <v>609</v>
      </c>
      <c r="J980" s="79"/>
      <c r="K980" s="42"/>
      <c r="L980" s="43"/>
      <c r="M980" s="42"/>
      <c r="N980" s="80"/>
      <c r="O980" s="43"/>
      <c r="P980" s="12" t="str">
        <f t="shared" si="27"/>
        <v>-
-</v>
      </c>
      <c r="Q980" s="81" t="s">
        <v>163</v>
      </c>
      <c r="R980" s="82"/>
      <c r="S980" s="83"/>
      <c r="T980" s="81" t="s">
        <v>163</v>
      </c>
      <c r="U980" s="83"/>
      <c r="V980" s="13" t="s">
        <v>163</v>
      </c>
      <c r="W980" s="81" t="s">
        <v>163</v>
      </c>
      <c r="X980" s="83"/>
    </row>
    <row r="981" spans="1:24" ht="31.65" customHeight="1">
      <c r="A981" s="90" t="s">
        <v>4857</v>
      </c>
      <c r="B981" s="91"/>
      <c r="C981" s="92"/>
      <c r="D981" s="38" t="s">
        <v>4858</v>
      </c>
      <c r="E981" s="39"/>
      <c r="F981" s="39"/>
      <c r="G981" s="39"/>
      <c r="H981" s="40"/>
      <c r="I981" s="77" t="s">
        <v>609</v>
      </c>
      <c r="J981" s="79"/>
      <c r="K981" s="42"/>
      <c r="L981" s="43"/>
      <c r="M981" s="42"/>
      <c r="N981" s="80"/>
      <c r="O981" s="43"/>
      <c r="P981" s="12" t="str">
        <f t="shared" si="27"/>
        <v>-
-</v>
      </c>
      <c r="Q981" s="81" t="s">
        <v>163</v>
      </c>
      <c r="R981" s="82"/>
      <c r="S981" s="83"/>
      <c r="T981" s="81" t="s">
        <v>163</v>
      </c>
      <c r="U981" s="83"/>
      <c r="V981" s="13" t="s">
        <v>163</v>
      </c>
      <c r="W981" s="81" t="s">
        <v>163</v>
      </c>
      <c r="X981" s="83"/>
    </row>
    <row r="982" spans="1:24" ht="31.65" customHeight="1">
      <c r="A982" s="87" t="s">
        <v>4859</v>
      </c>
      <c r="B982" s="88"/>
      <c r="C982" s="89"/>
      <c r="D982" s="38" t="s">
        <v>4860</v>
      </c>
      <c r="E982" s="39"/>
      <c r="F982" s="39"/>
      <c r="G982" s="39"/>
      <c r="H982" s="40"/>
      <c r="I982" s="77" t="s">
        <v>609</v>
      </c>
      <c r="J982" s="79"/>
      <c r="K982" s="42"/>
      <c r="L982" s="43"/>
      <c r="M982" s="42"/>
      <c r="N982" s="80"/>
      <c r="O982" s="43"/>
      <c r="P982" s="12" t="str">
        <f t="shared" si="27"/>
        <v>-
-</v>
      </c>
      <c r="Q982" s="81" t="s">
        <v>163</v>
      </c>
      <c r="R982" s="82"/>
      <c r="S982" s="83"/>
      <c r="T982" s="81" t="s">
        <v>163</v>
      </c>
      <c r="U982" s="83"/>
      <c r="V982" s="13" t="s">
        <v>163</v>
      </c>
      <c r="W982" s="81" t="s">
        <v>163</v>
      </c>
      <c r="X982" s="83"/>
    </row>
    <row r="983" spans="1:24" ht="31.65" customHeight="1">
      <c r="A983" s="87" t="s">
        <v>4861</v>
      </c>
      <c r="B983" s="88"/>
      <c r="C983" s="89"/>
      <c r="D983" s="38" t="s">
        <v>4862</v>
      </c>
      <c r="E983" s="39"/>
      <c r="F983" s="39"/>
      <c r="G983" s="39"/>
      <c r="H983" s="40"/>
      <c r="I983" s="77" t="s">
        <v>609</v>
      </c>
      <c r="J983" s="79"/>
      <c r="K983" s="42"/>
      <c r="L983" s="43"/>
      <c r="M983" s="42"/>
      <c r="N983" s="80"/>
      <c r="O983" s="43"/>
      <c r="P983" s="12" t="str">
        <f t="shared" si="27"/>
        <v>-
-</v>
      </c>
      <c r="Q983" s="81" t="s">
        <v>163</v>
      </c>
      <c r="R983" s="82"/>
      <c r="S983" s="83"/>
      <c r="T983" s="81" t="s">
        <v>163</v>
      </c>
      <c r="U983" s="83"/>
      <c r="V983" s="13" t="s">
        <v>163</v>
      </c>
      <c r="W983" s="81" t="s">
        <v>163</v>
      </c>
      <c r="X983" s="83"/>
    </row>
    <row r="984" spans="1:24" ht="31.65" customHeight="1">
      <c r="A984" s="87" t="s">
        <v>4863</v>
      </c>
      <c r="B984" s="88"/>
      <c r="C984" s="89"/>
      <c r="D984" s="38" t="s">
        <v>4864</v>
      </c>
      <c r="E984" s="39"/>
      <c r="F984" s="39"/>
      <c r="G984" s="39"/>
      <c r="H984" s="40"/>
      <c r="I984" s="77" t="s">
        <v>609</v>
      </c>
      <c r="J984" s="79"/>
      <c r="K984" s="42"/>
      <c r="L984" s="43"/>
      <c r="M984" s="42"/>
      <c r="N984" s="80"/>
      <c r="O984" s="43"/>
      <c r="P984" s="12" t="str">
        <f t="shared" si="27"/>
        <v>-
-</v>
      </c>
      <c r="Q984" s="81" t="s">
        <v>163</v>
      </c>
      <c r="R984" s="82"/>
      <c r="S984" s="83"/>
      <c r="T984" s="81" t="s">
        <v>163</v>
      </c>
      <c r="U984" s="83"/>
      <c r="V984" s="13" t="s">
        <v>163</v>
      </c>
      <c r="W984" s="81" t="s">
        <v>163</v>
      </c>
      <c r="X984" s="83"/>
    </row>
    <row r="985" spans="1:24" ht="31.65" customHeight="1">
      <c r="A985" s="87" t="s">
        <v>4865</v>
      </c>
      <c r="B985" s="88"/>
      <c r="C985" s="89"/>
      <c r="D985" s="38" t="s">
        <v>4866</v>
      </c>
      <c r="E985" s="39"/>
      <c r="F985" s="39"/>
      <c r="G985" s="39"/>
      <c r="H985" s="40"/>
      <c r="I985" s="77" t="s">
        <v>609</v>
      </c>
      <c r="J985" s="79"/>
      <c r="K985" s="42"/>
      <c r="L985" s="43"/>
      <c r="M985" s="42"/>
      <c r="N985" s="80"/>
      <c r="O985" s="43"/>
      <c r="P985" s="12" t="str">
        <f t="shared" si="27"/>
        <v>-
-</v>
      </c>
      <c r="Q985" s="81" t="s">
        <v>163</v>
      </c>
      <c r="R985" s="82"/>
      <c r="S985" s="83"/>
      <c r="T985" s="81" t="s">
        <v>163</v>
      </c>
      <c r="U985" s="83"/>
      <c r="V985" s="13" t="s">
        <v>163</v>
      </c>
      <c r="W985" s="81" t="s">
        <v>163</v>
      </c>
      <c r="X985" s="83"/>
    </row>
    <row r="986" spans="1:24" ht="31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9.6" customHeight="1">
      <c r="A987" s="2"/>
      <c r="B987" s="2"/>
      <c r="C987" s="95" t="s">
        <v>42</v>
      </c>
      <c r="D987" s="95"/>
      <c r="E987" s="2"/>
      <c r="F987" s="2"/>
      <c r="G987" s="14" t="s">
        <v>43</v>
      </c>
      <c r="H987" s="2"/>
      <c r="I987" s="2"/>
      <c r="J987" s="14" t="s">
        <v>44</v>
      </c>
      <c r="K987" s="2"/>
      <c r="L987" s="95" t="s">
        <v>43</v>
      </c>
      <c r="M987" s="95"/>
      <c r="N987" s="95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35.700000000000003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8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1" customHeight="1">
      <c r="A990" s="93" t="s">
        <v>0</v>
      </c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</row>
    <row r="991" spans="1:24" ht="3.4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1" customHeight="1">
      <c r="A992" s="93" t="s">
        <v>4033</v>
      </c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</row>
    <row r="993" spans="1:24" ht="4.2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8.85" customHeight="1">
      <c r="A994" s="2"/>
      <c r="B994" s="94" t="s">
        <v>4034</v>
      </c>
      <c r="C994" s="94"/>
      <c r="D994" s="94"/>
      <c r="E994" s="9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5.4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4.3499999999999996" customHeight="1">
      <c r="A996" s="2"/>
      <c r="B996" s="94" t="s">
        <v>4035</v>
      </c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0.9" customHeight="1">
      <c r="A997" s="2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2"/>
      <c r="O997" s="2"/>
      <c r="P997" s="2"/>
      <c r="Q997" s="2"/>
      <c r="R997" s="94" t="s">
        <v>4036</v>
      </c>
      <c r="S997" s="2"/>
      <c r="T997" s="2"/>
      <c r="U997" s="2"/>
      <c r="V997" s="2"/>
      <c r="W997" s="2"/>
      <c r="X997" s="2"/>
    </row>
    <row r="998" spans="1:24" ht="3.6" customHeight="1">
      <c r="A998" s="2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2"/>
      <c r="O998" s="2"/>
      <c r="P998" s="2"/>
      <c r="Q998" s="2"/>
      <c r="R998" s="94"/>
      <c r="S998" s="2"/>
      <c r="T998" s="2"/>
      <c r="U998" s="95" t="s">
        <v>4867</v>
      </c>
      <c r="V998" s="95"/>
      <c r="W998" s="95"/>
      <c r="X998" s="2"/>
    </row>
    <row r="999" spans="1:24" ht="4.3499999999999996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94"/>
      <c r="S999" s="2"/>
      <c r="T999" s="2"/>
      <c r="U999" s="95"/>
      <c r="V999" s="95"/>
      <c r="W999" s="95"/>
      <c r="X999" s="2"/>
    </row>
    <row r="1000" spans="1:24" ht="1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95"/>
      <c r="V1000" s="95"/>
      <c r="W1000" s="95"/>
      <c r="X1000" s="2"/>
    </row>
    <row r="1001" spans="1:24" ht="2.1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4.4" customHeight="1">
      <c r="A1002" s="77" t="s">
        <v>4038</v>
      </c>
      <c r="B1002" s="78"/>
      <c r="C1002" s="79"/>
      <c r="D1002" s="77" t="s">
        <v>4039</v>
      </c>
      <c r="E1002" s="78"/>
      <c r="F1002" s="78"/>
      <c r="G1002" s="78"/>
      <c r="H1002" s="79"/>
      <c r="I1002" s="77" t="s">
        <v>49</v>
      </c>
      <c r="J1002" s="79"/>
      <c r="K1002" s="77" t="s">
        <v>4040</v>
      </c>
      <c r="L1002" s="79"/>
      <c r="M1002" s="77" t="s">
        <v>51</v>
      </c>
      <c r="N1002" s="78"/>
      <c r="O1002" s="79"/>
      <c r="P1002" s="11" t="s">
        <v>52</v>
      </c>
      <c r="Q1002" s="77" t="s">
        <v>4041</v>
      </c>
      <c r="R1002" s="78"/>
      <c r="S1002" s="79"/>
      <c r="T1002" s="77" t="s">
        <v>4042</v>
      </c>
      <c r="U1002" s="79"/>
      <c r="V1002" s="11" t="s">
        <v>4043</v>
      </c>
      <c r="W1002" s="77" t="s">
        <v>4044</v>
      </c>
      <c r="X1002" s="79"/>
    </row>
    <row r="1003" spans="1:24" ht="31.5" customHeight="1">
      <c r="A1003" s="87" t="s">
        <v>4868</v>
      </c>
      <c r="B1003" s="88"/>
      <c r="C1003" s="89"/>
      <c r="D1003" s="38" t="s">
        <v>4864</v>
      </c>
      <c r="E1003" s="39"/>
      <c r="F1003" s="39"/>
      <c r="G1003" s="39"/>
      <c r="H1003" s="40"/>
      <c r="I1003" s="77" t="s">
        <v>609</v>
      </c>
      <c r="J1003" s="79"/>
      <c r="K1003" s="42"/>
      <c r="L1003" s="43"/>
      <c r="M1003" s="42"/>
      <c r="N1003" s="80"/>
      <c r="O1003" s="43"/>
      <c r="P1003" s="12" t="str">
        <f>IF(COUNT(K1003,M1003)=2,ROUND(K1003*M1003,0),"-
-")</f>
        <v>-
-</v>
      </c>
      <c r="Q1003" s="81" t="s">
        <v>163</v>
      </c>
      <c r="R1003" s="82"/>
      <c r="S1003" s="83"/>
      <c r="T1003" s="81" t="s">
        <v>163</v>
      </c>
      <c r="U1003" s="83"/>
      <c r="V1003" s="13" t="s">
        <v>163</v>
      </c>
      <c r="W1003" s="81" t="s">
        <v>163</v>
      </c>
      <c r="X1003" s="83"/>
    </row>
    <row r="1004" spans="1:24" ht="31.65" customHeight="1">
      <c r="A1004" s="87" t="s">
        <v>4869</v>
      </c>
      <c r="B1004" s="88"/>
      <c r="C1004" s="89"/>
      <c r="D1004" s="38" t="s">
        <v>4870</v>
      </c>
      <c r="E1004" s="39"/>
      <c r="F1004" s="39"/>
      <c r="G1004" s="39"/>
      <c r="H1004" s="40"/>
      <c r="I1004" s="77" t="s">
        <v>122</v>
      </c>
      <c r="J1004" s="79"/>
      <c r="K1004" s="42"/>
      <c r="L1004" s="43"/>
      <c r="M1004" s="42"/>
      <c r="N1004" s="80"/>
      <c r="O1004" s="43"/>
      <c r="P1004" s="12" t="str">
        <f>IF(COUNT(K1004,M1004)=2,ROUND(K1004*M1004,0),"-
-")</f>
        <v>-
-</v>
      </c>
      <c r="Q1004" s="81" t="s">
        <v>163</v>
      </c>
      <c r="R1004" s="82"/>
      <c r="S1004" s="83"/>
      <c r="T1004" s="81" t="s">
        <v>163</v>
      </c>
      <c r="U1004" s="83"/>
      <c r="V1004" s="13" t="s">
        <v>163</v>
      </c>
      <c r="W1004" s="81" t="s">
        <v>163</v>
      </c>
      <c r="X1004" s="83"/>
    </row>
    <row r="1005" spans="1:24" ht="31.65" customHeight="1">
      <c r="A1005" s="84" t="s">
        <v>4871</v>
      </c>
      <c r="B1005" s="85"/>
      <c r="C1005" s="86"/>
      <c r="D1005" s="38" t="s">
        <v>4872</v>
      </c>
      <c r="E1005" s="39"/>
      <c r="F1005" s="39"/>
      <c r="G1005" s="39"/>
      <c r="H1005" s="40"/>
      <c r="I1005" s="77" t="s">
        <v>122</v>
      </c>
      <c r="J1005" s="79"/>
      <c r="K1005" s="42"/>
      <c r="L1005" s="43"/>
      <c r="M1005" s="42"/>
      <c r="N1005" s="80"/>
      <c r="O1005" s="43"/>
      <c r="P1005" s="12" t="str">
        <f>IF(COUNT(K1005,M1005)=2,ROUND(K1005*M1005,0),"-
-")</f>
        <v>-
-</v>
      </c>
      <c r="Q1005" s="81" t="s">
        <v>163</v>
      </c>
      <c r="R1005" s="82"/>
      <c r="S1005" s="83"/>
      <c r="T1005" s="81" t="s">
        <v>163</v>
      </c>
      <c r="U1005" s="83"/>
      <c r="V1005" s="13" t="s">
        <v>163</v>
      </c>
      <c r="W1005" s="81" t="s">
        <v>163</v>
      </c>
      <c r="X1005" s="83"/>
    </row>
    <row r="1006" spans="1:24" ht="31.65" customHeight="1">
      <c r="A1006" s="96" t="s">
        <v>4873</v>
      </c>
      <c r="B1006" s="97"/>
      <c r="C1006" s="98"/>
      <c r="D1006" s="38" t="s">
        <v>4872</v>
      </c>
      <c r="E1006" s="39"/>
      <c r="F1006" s="39"/>
      <c r="G1006" s="39"/>
      <c r="H1006" s="40"/>
      <c r="I1006" s="77" t="s">
        <v>122</v>
      </c>
      <c r="J1006" s="79"/>
      <c r="K1006" s="42"/>
      <c r="L1006" s="43"/>
      <c r="M1006" s="42"/>
      <c r="N1006" s="80"/>
      <c r="O1006" s="43"/>
      <c r="P1006" s="12" t="str">
        <f>IF(COUNT(K1006,M1006)=2,ROUND(K1006*M1006,0),"-
-")</f>
        <v>-
-</v>
      </c>
      <c r="Q1006" s="81" t="s">
        <v>163</v>
      </c>
      <c r="R1006" s="82"/>
      <c r="S1006" s="83"/>
      <c r="T1006" s="81" t="s">
        <v>163</v>
      </c>
      <c r="U1006" s="83"/>
      <c r="V1006" s="13" t="s">
        <v>163</v>
      </c>
      <c r="W1006" s="81" t="s">
        <v>163</v>
      </c>
      <c r="X1006" s="83"/>
    </row>
    <row r="1007" spans="1:24" ht="79.2" customHeight="1">
      <c r="A1007" s="87" t="s">
        <v>4874</v>
      </c>
      <c r="B1007" s="88"/>
      <c r="C1007" s="89"/>
      <c r="D1007" s="38" t="s">
        <v>4875</v>
      </c>
      <c r="E1007" s="39"/>
      <c r="F1007" s="39"/>
      <c r="G1007" s="39"/>
      <c r="H1007" s="40"/>
      <c r="I1007" s="77" t="s">
        <v>122</v>
      </c>
      <c r="J1007" s="79"/>
      <c r="K1007" s="42"/>
      <c r="L1007" s="43"/>
      <c r="M1007" s="42"/>
      <c r="N1007" s="80"/>
      <c r="O1007" s="43"/>
      <c r="P1007" s="12" t="str">
        <f>IF(COUNT(K1007,M1007)=2,ROUND(K1007*M1007,0),"-
-
-
-
-")</f>
        <v>-
-
-
-
-</v>
      </c>
      <c r="Q1007" s="81" t="s">
        <v>4128</v>
      </c>
      <c r="R1007" s="82"/>
      <c r="S1007" s="83"/>
      <c r="T1007" s="81" t="s">
        <v>4128</v>
      </c>
      <c r="U1007" s="83"/>
      <c r="V1007" s="13" t="s">
        <v>4128</v>
      </c>
      <c r="W1007" s="81" t="s">
        <v>4128</v>
      </c>
      <c r="X1007" s="83"/>
    </row>
    <row r="1008" spans="1:24" ht="79.2" customHeight="1">
      <c r="A1008" s="87" t="s">
        <v>4876</v>
      </c>
      <c r="B1008" s="88"/>
      <c r="C1008" s="89"/>
      <c r="D1008" s="38" t="s">
        <v>4877</v>
      </c>
      <c r="E1008" s="39"/>
      <c r="F1008" s="39"/>
      <c r="G1008" s="39"/>
      <c r="H1008" s="40"/>
      <c r="I1008" s="77" t="s">
        <v>122</v>
      </c>
      <c r="J1008" s="79"/>
      <c r="K1008" s="42"/>
      <c r="L1008" s="43"/>
      <c r="M1008" s="42"/>
      <c r="N1008" s="80"/>
      <c r="O1008" s="43"/>
      <c r="P1008" s="12" t="str">
        <f>IF(COUNT(K1008,M1008)=2,ROUND(K1008*M1008,0),"-
-
-
-
-")</f>
        <v>-
-
-
-
-</v>
      </c>
      <c r="Q1008" s="81" t="s">
        <v>4128</v>
      </c>
      <c r="R1008" s="82"/>
      <c r="S1008" s="83"/>
      <c r="T1008" s="81" t="s">
        <v>4128</v>
      </c>
      <c r="U1008" s="83"/>
      <c r="V1008" s="13" t="s">
        <v>4128</v>
      </c>
      <c r="W1008" s="81" t="s">
        <v>4128</v>
      </c>
      <c r="X1008" s="83"/>
    </row>
    <row r="1009" spans="1:24" ht="79.2" customHeight="1">
      <c r="A1009" s="87" t="s">
        <v>4878</v>
      </c>
      <c r="B1009" s="88"/>
      <c r="C1009" s="89"/>
      <c r="D1009" s="38" t="s">
        <v>4877</v>
      </c>
      <c r="E1009" s="39"/>
      <c r="F1009" s="39"/>
      <c r="G1009" s="39"/>
      <c r="H1009" s="40"/>
      <c r="I1009" s="77" t="s">
        <v>122</v>
      </c>
      <c r="J1009" s="79"/>
      <c r="K1009" s="42"/>
      <c r="L1009" s="43"/>
      <c r="M1009" s="42"/>
      <c r="N1009" s="80"/>
      <c r="O1009" s="43"/>
      <c r="P1009" s="12" t="str">
        <f>IF(COUNT(K1009,M1009)=2,ROUND(K1009*M1009,0),"-
-
-
-
-")</f>
        <v>-
-
-
-
-</v>
      </c>
      <c r="Q1009" s="81" t="s">
        <v>4128</v>
      </c>
      <c r="R1009" s="82"/>
      <c r="S1009" s="83"/>
      <c r="T1009" s="81" t="s">
        <v>4128</v>
      </c>
      <c r="U1009" s="83"/>
      <c r="V1009" s="13" t="s">
        <v>4128</v>
      </c>
      <c r="W1009" s="81" t="s">
        <v>4128</v>
      </c>
      <c r="X1009" s="83"/>
    </row>
    <row r="1010" spans="1:24" ht="79.2" customHeight="1">
      <c r="A1010" s="87" t="s">
        <v>4879</v>
      </c>
      <c r="B1010" s="88"/>
      <c r="C1010" s="89"/>
      <c r="D1010" s="38" t="s">
        <v>4877</v>
      </c>
      <c r="E1010" s="39"/>
      <c r="F1010" s="39"/>
      <c r="G1010" s="39"/>
      <c r="H1010" s="40"/>
      <c r="I1010" s="77" t="s">
        <v>122</v>
      </c>
      <c r="J1010" s="79"/>
      <c r="K1010" s="42"/>
      <c r="L1010" s="43"/>
      <c r="M1010" s="42"/>
      <c r="N1010" s="80"/>
      <c r="O1010" s="43"/>
      <c r="P1010" s="12" t="str">
        <f>IF(COUNT(K1010,M1010)=2,ROUND(K1010*M1010,0),"-
-
-
-
-")</f>
        <v>-
-
-
-
-</v>
      </c>
      <c r="Q1010" s="81" t="s">
        <v>4128</v>
      </c>
      <c r="R1010" s="82"/>
      <c r="S1010" s="83"/>
      <c r="T1010" s="81" t="s">
        <v>4128</v>
      </c>
      <c r="U1010" s="83"/>
      <c r="V1010" s="13" t="s">
        <v>4128</v>
      </c>
      <c r="W1010" s="81" t="s">
        <v>4128</v>
      </c>
      <c r="X1010" s="83"/>
    </row>
    <row r="1011" spans="1:24" ht="15.75" customHeight="1">
      <c r="A1011" s="90" t="s">
        <v>4880</v>
      </c>
      <c r="B1011" s="91"/>
      <c r="C1011" s="92"/>
      <c r="D1011" s="38" t="s">
        <v>632</v>
      </c>
      <c r="E1011" s="39"/>
      <c r="F1011" s="39"/>
      <c r="G1011" s="39"/>
      <c r="H1011" s="40"/>
      <c r="I1011" s="77" t="s">
        <v>65</v>
      </c>
      <c r="J1011" s="79"/>
      <c r="K1011" s="42"/>
      <c r="L1011" s="43"/>
      <c r="M1011" s="42"/>
      <c r="N1011" s="80"/>
      <c r="O1011" s="43"/>
      <c r="P1011" s="12" t="str">
        <f t="shared" ref="P1011:P1016" si="28">IF(COUNT(K1011,M1011)=2,ROUND(K1011*M1011,0),"-")</f>
        <v>-</v>
      </c>
      <c r="Q1011" s="81" t="s">
        <v>306</v>
      </c>
      <c r="R1011" s="82"/>
      <c r="S1011" s="83"/>
      <c r="T1011" s="81" t="s">
        <v>306</v>
      </c>
      <c r="U1011" s="83"/>
      <c r="V1011" s="13" t="s">
        <v>306</v>
      </c>
      <c r="W1011" s="81" t="s">
        <v>306</v>
      </c>
      <c r="X1011" s="83"/>
    </row>
    <row r="1012" spans="1:24" ht="15.75" customHeight="1">
      <c r="A1012" s="90" t="s">
        <v>4881</v>
      </c>
      <c r="B1012" s="91"/>
      <c r="C1012" s="92"/>
      <c r="D1012" s="38" t="s">
        <v>635</v>
      </c>
      <c r="E1012" s="39"/>
      <c r="F1012" s="39"/>
      <c r="G1012" s="39"/>
      <c r="H1012" s="40"/>
      <c r="I1012" s="77" t="s">
        <v>65</v>
      </c>
      <c r="J1012" s="79"/>
      <c r="K1012" s="42"/>
      <c r="L1012" s="43"/>
      <c r="M1012" s="42"/>
      <c r="N1012" s="80"/>
      <c r="O1012" s="43"/>
      <c r="P1012" s="12" t="str">
        <f t="shared" si="28"/>
        <v>-</v>
      </c>
      <c r="Q1012" s="81" t="s">
        <v>306</v>
      </c>
      <c r="R1012" s="82"/>
      <c r="S1012" s="83"/>
      <c r="T1012" s="81" t="s">
        <v>306</v>
      </c>
      <c r="U1012" s="83"/>
      <c r="V1012" s="13" t="s">
        <v>306</v>
      </c>
      <c r="W1012" s="81" t="s">
        <v>306</v>
      </c>
      <c r="X1012" s="83"/>
    </row>
    <row r="1013" spans="1:24" ht="15.75" customHeight="1">
      <c r="A1013" s="90" t="s">
        <v>4882</v>
      </c>
      <c r="B1013" s="91"/>
      <c r="C1013" s="92"/>
      <c r="D1013" s="38" t="s">
        <v>650</v>
      </c>
      <c r="E1013" s="39"/>
      <c r="F1013" s="39"/>
      <c r="G1013" s="39"/>
      <c r="H1013" s="40"/>
      <c r="I1013" s="77" t="s">
        <v>65</v>
      </c>
      <c r="J1013" s="79"/>
      <c r="K1013" s="42"/>
      <c r="L1013" s="43"/>
      <c r="M1013" s="42"/>
      <c r="N1013" s="80"/>
      <c r="O1013" s="43"/>
      <c r="P1013" s="12" t="str">
        <f t="shared" si="28"/>
        <v>-</v>
      </c>
      <c r="Q1013" s="81" t="s">
        <v>306</v>
      </c>
      <c r="R1013" s="82"/>
      <c r="S1013" s="83"/>
      <c r="T1013" s="81" t="s">
        <v>306</v>
      </c>
      <c r="U1013" s="83"/>
      <c r="V1013" s="13" t="s">
        <v>306</v>
      </c>
      <c r="W1013" s="81" t="s">
        <v>306</v>
      </c>
      <c r="X1013" s="83"/>
    </row>
    <row r="1014" spans="1:24" ht="15.75" customHeight="1">
      <c r="A1014" s="90" t="s">
        <v>4883</v>
      </c>
      <c r="B1014" s="91"/>
      <c r="C1014" s="92"/>
      <c r="D1014" s="38" t="s">
        <v>653</v>
      </c>
      <c r="E1014" s="39"/>
      <c r="F1014" s="39"/>
      <c r="G1014" s="39"/>
      <c r="H1014" s="40"/>
      <c r="I1014" s="77" t="s">
        <v>65</v>
      </c>
      <c r="J1014" s="79"/>
      <c r="K1014" s="42"/>
      <c r="L1014" s="43"/>
      <c r="M1014" s="42"/>
      <c r="N1014" s="80"/>
      <c r="O1014" s="43"/>
      <c r="P1014" s="12" t="str">
        <f t="shared" si="28"/>
        <v>-</v>
      </c>
      <c r="Q1014" s="81" t="s">
        <v>306</v>
      </c>
      <c r="R1014" s="82"/>
      <c r="S1014" s="83"/>
      <c r="T1014" s="81" t="s">
        <v>306</v>
      </c>
      <c r="U1014" s="83"/>
      <c r="V1014" s="13" t="s">
        <v>306</v>
      </c>
      <c r="W1014" s="81" t="s">
        <v>306</v>
      </c>
      <c r="X1014" s="83"/>
    </row>
    <row r="1015" spans="1:24" ht="15.75" customHeight="1">
      <c r="A1015" s="90" t="s">
        <v>4884</v>
      </c>
      <c r="B1015" s="91"/>
      <c r="C1015" s="92"/>
      <c r="D1015" s="38" t="s">
        <v>656</v>
      </c>
      <c r="E1015" s="39"/>
      <c r="F1015" s="39"/>
      <c r="G1015" s="39"/>
      <c r="H1015" s="40"/>
      <c r="I1015" s="77" t="s">
        <v>65</v>
      </c>
      <c r="J1015" s="79"/>
      <c r="K1015" s="42"/>
      <c r="L1015" s="43"/>
      <c r="M1015" s="42"/>
      <c r="N1015" s="80"/>
      <c r="O1015" s="43"/>
      <c r="P1015" s="12" t="str">
        <f t="shared" si="28"/>
        <v>-</v>
      </c>
      <c r="Q1015" s="81" t="s">
        <v>306</v>
      </c>
      <c r="R1015" s="82"/>
      <c r="S1015" s="83"/>
      <c r="T1015" s="81" t="s">
        <v>306</v>
      </c>
      <c r="U1015" s="83"/>
      <c r="V1015" s="13" t="s">
        <v>306</v>
      </c>
      <c r="W1015" s="81" t="s">
        <v>306</v>
      </c>
      <c r="X1015" s="83"/>
    </row>
    <row r="1016" spans="1:24" ht="15.75" customHeight="1">
      <c r="A1016" s="90" t="s">
        <v>4885</v>
      </c>
      <c r="B1016" s="91"/>
      <c r="C1016" s="92"/>
      <c r="D1016" s="38" t="s">
        <v>659</v>
      </c>
      <c r="E1016" s="39"/>
      <c r="F1016" s="39"/>
      <c r="G1016" s="39"/>
      <c r="H1016" s="40"/>
      <c r="I1016" s="77" t="s">
        <v>65</v>
      </c>
      <c r="J1016" s="79"/>
      <c r="K1016" s="42"/>
      <c r="L1016" s="43"/>
      <c r="M1016" s="42"/>
      <c r="N1016" s="80"/>
      <c r="O1016" s="43"/>
      <c r="P1016" s="12" t="str">
        <f t="shared" si="28"/>
        <v>-</v>
      </c>
      <c r="Q1016" s="81" t="s">
        <v>306</v>
      </c>
      <c r="R1016" s="82"/>
      <c r="S1016" s="83"/>
      <c r="T1016" s="81" t="s">
        <v>306</v>
      </c>
      <c r="U1016" s="83"/>
      <c r="V1016" s="13" t="s">
        <v>306</v>
      </c>
      <c r="W1016" s="81" t="s">
        <v>306</v>
      </c>
      <c r="X1016" s="83"/>
    </row>
    <row r="1017" spans="1:24" ht="31.65" customHeight="1">
      <c r="A1017" s="90" t="s">
        <v>4886</v>
      </c>
      <c r="B1017" s="91"/>
      <c r="C1017" s="92"/>
      <c r="D1017" s="38" t="s">
        <v>4887</v>
      </c>
      <c r="E1017" s="39"/>
      <c r="F1017" s="39"/>
      <c r="G1017" s="39"/>
      <c r="H1017" s="40"/>
      <c r="I1017" s="77" t="s">
        <v>65</v>
      </c>
      <c r="J1017" s="79"/>
      <c r="K1017" s="42"/>
      <c r="L1017" s="43"/>
      <c r="M1017" s="42"/>
      <c r="N1017" s="80"/>
      <c r="O1017" s="43"/>
      <c r="P1017" s="12" t="str">
        <f>IF(COUNT(K1017,M1017)=2,ROUND(K1017*M1017,0),"-
-")</f>
        <v>-
-</v>
      </c>
      <c r="Q1017" s="81" t="s">
        <v>163</v>
      </c>
      <c r="R1017" s="82"/>
      <c r="S1017" s="83"/>
      <c r="T1017" s="81" t="s">
        <v>163</v>
      </c>
      <c r="U1017" s="83"/>
      <c r="V1017" s="13" t="s">
        <v>163</v>
      </c>
      <c r="W1017" s="81" t="s">
        <v>163</v>
      </c>
      <c r="X1017" s="83"/>
    </row>
    <row r="1018" spans="1:24" ht="15.75" customHeight="1">
      <c r="A1018" s="90" t="s">
        <v>4888</v>
      </c>
      <c r="B1018" s="91"/>
      <c r="C1018" s="92"/>
      <c r="D1018" s="38" t="s">
        <v>759</v>
      </c>
      <c r="E1018" s="39"/>
      <c r="F1018" s="39"/>
      <c r="G1018" s="39"/>
      <c r="H1018" s="40"/>
      <c r="I1018" s="77" t="s">
        <v>609</v>
      </c>
      <c r="J1018" s="79"/>
      <c r="K1018" s="42"/>
      <c r="L1018" s="43"/>
      <c r="M1018" s="42"/>
      <c r="N1018" s="80"/>
      <c r="O1018" s="43"/>
      <c r="P1018" s="12" t="str">
        <f>IF(COUNT(K1018,M1018)=2,ROUND(K1018*M1018,0),"-")</f>
        <v>-</v>
      </c>
      <c r="Q1018" s="81" t="s">
        <v>306</v>
      </c>
      <c r="R1018" s="82"/>
      <c r="S1018" s="83"/>
      <c r="T1018" s="81" t="s">
        <v>306</v>
      </c>
      <c r="U1018" s="83"/>
      <c r="V1018" s="13" t="s">
        <v>306</v>
      </c>
      <c r="W1018" s="81" t="s">
        <v>306</v>
      </c>
      <c r="X1018" s="83"/>
    </row>
    <row r="1019" spans="1:24" ht="15.75" customHeight="1">
      <c r="A1019" s="90" t="s">
        <v>4889</v>
      </c>
      <c r="B1019" s="91"/>
      <c r="C1019" s="92"/>
      <c r="D1019" s="38" t="s">
        <v>762</v>
      </c>
      <c r="E1019" s="39"/>
      <c r="F1019" s="39"/>
      <c r="G1019" s="39"/>
      <c r="H1019" s="40"/>
      <c r="I1019" s="77" t="s">
        <v>65</v>
      </c>
      <c r="J1019" s="79"/>
      <c r="K1019" s="42"/>
      <c r="L1019" s="43"/>
      <c r="M1019" s="42"/>
      <c r="N1019" s="80"/>
      <c r="O1019" s="43"/>
      <c r="P1019" s="12" t="str">
        <f>IF(COUNT(K1019,M1019)=2,ROUND(K1019*M1019,0),"-")</f>
        <v>-</v>
      </c>
      <c r="Q1019" s="81" t="s">
        <v>306</v>
      </c>
      <c r="R1019" s="82"/>
      <c r="S1019" s="83"/>
      <c r="T1019" s="81" t="s">
        <v>306</v>
      </c>
      <c r="U1019" s="83"/>
      <c r="V1019" s="13" t="s">
        <v>306</v>
      </c>
      <c r="W1019" s="81" t="s">
        <v>306</v>
      </c>
      <c r="X1019" s="83"/>
    </row>
    <row r="1020" spans="1:24" ht="15.75" customHeight="1">
      <c r="A1020" s="90" t="s">
        <v>4890</v>
      </c>
      <c r="B1020" s="91"/>
      <c r="C1020" s="92"/>
      <c r="D1020" s="38" t="s">
        <v>632</v>
      </c>
      <c r="E1020" s="39"/>
      <c r="F1020" s="39"/>
      <c r="G1020" s="39"/>
      <c r="H1020" s="40"/>
      <c r="I1020" s="77" t="s">
        <v>65</v>
      </c>
      <c r="J1020" s="79"/>
      <c r="K1020" s="42"/>
      <c r="L1020" s="43"/>
      <c r="M1020" s="42"/>
      <c r="N1020" s="80"/>
      <c r="O1020" s="43"/>
      <c r="P1020" s="12" t="str">
        <f>IF(COUNT(K1020,M1020)=2,ROUND(K1020*M1020,0),"-")</f>
        <v>-</v>
      </c>
      <c r="Q1020" s="81" t="s">
        <v>306</v>
      </c>
      <c r="R1020" s="82"/>
      <c r="S1020" s="83"/>
      <c r="T1020" s="81" t="s">
        <v>306</v>
      </c>
      <c r="U1020" s="83"/>
      <c r="V1020" s="13" t="s">
        <v>306</v>
      </c>
      <c r="W1020" s="81" t="s">
        <v>306</v>
      </c>
      <c r="X1020" s="83"/>
    </row>
    <row r="1021" spans="1:24" ht="15.9" customHeight="1">
      <c r="A1021" s="38" t="s">
        <v>4891</v>
      </c>
      <c r="B1021" s="39"/>
      <c r="C1021" s="40"/>
      <c r="D1021" s="38" t="s">
        <v>635</v>
      </c>
      <c r="E1021" s="39"/>
      <c r="F1021" s="39"/>
      <c r="G1021" s="39"/>
      <c r="H1021" s="40"/>
      <c r="I1021" s="77" t="s">
        <v>65</v>
      </c>
      <c r="J1021" s="79"/>
      <c r="K1021" s="42"/>
      <c r="L1021" s="43"/>
      <c r="M1021" s="42"/>
      <c r="N1021" s="80"/>
      <c r="O1021" s="43"/>
      <c r="P1021" s="12" t="str">
        <f>IF(COUNT(K1021,M1021)=2,ROUND(K1021*M1021,0),"-")</f>
        <v>-</v>
      </c>
      <c r="Q1021" s="81" t="s">
        <v>306</v>
      </c>
      <c r="R1021" s="82"/>
      <c r="S1021" s="83"/>
      <c r="T1021" s="81" t="s">
        <v>306</v>
      </c>
      <c r="U1021" s="83"/>
      <c r="V1021" s="13" t="s">
        <v>306</v>
      </c>
      <c r="W1021" s="81" t="s">
        <v>306</v>
      </c>
      <c r="X1021" s="83"/>
    </row>
    <row r="1022" spans="1:24" ht="31.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spans="1:24" ht="9.6" customHeight="1">
      <c r="A1023" s="2"/>
      <c r="B1023" s="2"/>
      <c r="C1023" s="95" t="s">
        <v>42</v>
      </c>
      <c r="D1023" s="95"/>
      <c r="E1023" s="2"/>
      <c r="F1023" s="2"/>
      <c r="G1023" s="14" t="s">
        <v>43</v>
      </c>
      <c r="H1023" s="2"/>
      <c r="I1023" s="2"/>
      <c r="J1023" s="14" t="s">
        <v>44</v>
      </c>
      <c r="K1023" s="2"/>
      <c r="L1023" s="95" t="s">
        <v>43</v>
      </c>
      <c r="M1023" s="95"/>
      <c r="N1023" s="95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spans="1:24" ht="35.700000000000003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spans="1:24" ht="8.2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spans="1:24" ht="14.1" customHeight="1">
      <c r="A1026" s="93" t="s">
        <v>0</v>
      </c>
      <c r="B1026" s="93"/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93"/>
      <c r="Q1026" s="93"/>
      <c r="R1026" s="93"/>
      <c r="S1026" s="93"/>
      <c r="T1026" s="93"/>
      <c r="U1026" s="93"/>
      <c r="V1026" s="93"/>
      <c r="W1026" s="93"/>
      <c r="X1026" s="93"/>
    </row>
    <row r="1027" spans="1:24" ht="3.4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 spans="1:24" ht="14.1" customHeight="1">
      <c r="A1028" s="93" t="s">
        <v>4033</v>
      </c>
      <c r="B1028" s="93"/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93"/>
      <c r="Q1028" s="93"/>
      <c r="R1028" s="93"/>
      <c r="S1028" s="93"/>
      <c r="T1028" s="93"/>
      <c r="U1028" s="93"/>
      <c r="V1028" s="93"/>
      <c r="W1028" s="93"/>
      <c r="X1028" s="93"/>
    </row>
    <row r="1029" spans="1:24" ht="4.2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spans="1:24" ht="8.85" customHeight="1">
      <c r="A1030" s="2"/>
      <c r="B1030" s="94" t="s">
        <v>4034</v>
      </c>
      <c r="C1030" s="94"/>
      <c r="D1030" s="94"/>
      <c r="E1030" s="94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spans="1:24" ht="5.4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spans="1:24" ht="4.3499999999999996" customHeight="1">
      <c r="A1032" s="2"/>
      <c r="B1032" s="94" t="s">
        <v>4035</v>
      </c>
      <c r="C1032" s="94"/>
      <c r="D1032" s="94"/>
      <c r="E1032" s="94"/>
      <c r="F1032" s="94"/>
      <c r="G1032" s="94"/>
      <c r="H1032" s="94"/>
      <c r="I1032" s="94"/>
      <c r="J1032" s="94"/>
      <c r="K1032" s="94"/>
      <c r="L1032" s="94"/>
      <c r="M1032" s="94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spans="1:24" ht="0.9" customHeight="1">
      <c r="A1033" s="2"/>
      <c r="B1033" s="94"/>
      <c r="C1033" s="94"/>
      <c r="D1033" s="94"/>
      <c r="E1033" s="94"/>
      <c r="F1033" s="94"/>
      <c r="G1033" s="94"/>
      <c r="H1033" s="94"/>
      <c r="I1033" s="94"/>
      <c r="J1033" s="94"/>
      <c r="K1033" s="94"/>
      <c r="L1033" s="94"/>
      <c r="M1033" s="94"/>
      <c r="N1033" s="2"/>
      <c r="O1033" s="2"/>
      <c r="P1033" s="2"/>
      <c r="Q1033" s="2"/>
      <c r="R1033" s="94" t="s">
        <v>4036</v>
      </c>
      <c r="S1033" s="2"/>
      <c r="T1033" s="2"/>
      <c r="U1033" s="2"/>
      <c r="V1033" s="2"/>
      <c r="W1033" s="2"/>
      <c r="X1033" s="2"/>
    </row>
    <row r="1034" spans="1:24" ht="3.6" customHeight="1">
      <c r="A1034" s="2"/>
      <c r="B1034" s="94"/>
      <c r="C1034" s="94"/>
      <c r="D1034" s="94"/>
      <c r="E1034" s="94"/>
      <c r="F1034" s="94"/>
      <c r="G1034" s="94"/>
      <c r="H1034" s="94"/>
      <c r="I1034" s="94"/>
      <c r="J1034" s="94"/>
      <c r="K1034" s="94"/>
      <c r="L1034" s="94"/>
      <c r="M1034" s="94"/>
      <c r="N1034" s="2"/>
      <c r="O1034" s="2"/>
      <c r="P1034" s="2"/>
      <c r="Q1034" s="2"/>
      <c r="R1034" s="94"/>
      <c r="S1034" s="2"/>
      <c r="T1034" s="2"/>
      <c r="U1034" s="95" t="s">
        <v>4892</v>
      </c>
      <c r="V1034" s="95"/>
      <c r="W1034" s="95"/>
      <c r="X1034" s="2"/>
    </row>
    <row r="1035" spans="1:24" ht="4.3499999999999996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94"/>
      <c r="S1035" s="2"/>
      <c r="T1035" s="2"/>
      <c r="U1035" s="95"/>
      <c r="V1035" s="95"/>
      <c r="W1035" s="95"/>
      <c r="X1035" s="2"/>
    </row>
    <row r="1036" spans="1:24" ht="1.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95"/>
      <c r="V1036" s="95"/>
      <c r="W1036" s="95"/>
      <c r="X1036" s="2"/>
    </row>
    <row r="1037" spans="1:24" ht="2.1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spans="1:24" ht="14.4" customHeight="1">
      <c r="A1038" s="77" t="s">
        <v>4038</v>
      </c>
      <c r="B1038" s="78"/>
      <c r="C1038" s="79"/>
      <c r="D1038" s="77" t="s">
        <v>4039</v>
      </c>
      <c r="E1038" s="78"/>
      <c r="F1038" s="78"/>
      <c r="G1038" s="78"/>
      <c r="H1038" s="79"/>
      <c r="I1038" s="77" t="s">
        <v>49</v>
      </c>
      <c r="J1038" s="79"/>
      <c r="K1038" s="77" t="s">
        <v>4040</v>
      </c>
      <c r="L1038" s="79"/>
      <c r="M1038" s="77" t="s">
        <v>51</v>
      </c>
      <c r="N1038" s="78"/>
      <c r="O1038" s="79"/>
      <c r="P1038" s="11" t="s">
        <v>52</v>
      </c>
      <c r="Q1038" s="77" t="s">
        <v>4041</v>
      </c>
      <c r="R1038" s="78"/>
      <c r="S1038" s="79"/>
      <c r="T1038" s="77" t="s">
        <v>4042</v>
      </c>
      <c r="U1038" s="79"/>
      <c r="V1038" s="11" t="s">
        <v>4043</v>
      </c>
      <c r="W1038" s="77" t="s">
        <v>4044</v>
      </c>
      <c r="X1038" s="79"/>
    </row>
    <row r="1039" spans="1:24" ht="15.75" customHeight="1">
      <c r="A1039" s="90" t="s">
        <v>4893</v>
      </c>
      <c r="B1039" s="91"/>
      <c r="C1039" s="92"/>
      <c r="D1039" s="38" t="s">
        <v>771</v>
      </c>
      <c r="E1039" s="39"/>
      <c r="F1039" s="39"/>
      <c r="G1039" s="39"/>
      <c r="H1039" s="40"/>
      <c r="I1039" s="77" t="s">
        <v>65</v>
      </c>
      <c r="J1039" s="79"/>
      <c r="K1039" s="42"/>
      <c r="L1039" s="43"/>
      <c r="M1039" s="42"/>
      <c r="N1039" s="80"/>
      <c r="O1039" s="43"/>
      <c r="P1039" s="12" t="str">
        <f t="shared" ref="P1039:P1047" si="29">IF(COUNT(K1039,M1039)=2,ROUND(K1039*M1039,0),"-")</f>
        <v>-</v>
      </c>
      <c r="Q1039" s="81" t="s">
        <v>306</v>
      </c>
      <c r="R1039" s="82"/>
      <c r="S1039" s="83"/>
      <c r="T1039" s="81" t="s">
        <v>306</v>
      </c>
      <c r="U1039" s="83"/>
      <c r="V1039" s="13" t="s">
        <v>306</v>
      </c>
      <c r="W1039" s="81" t="s">
        <v>306</v>
      </c>
      <c r="X1039" s="83"/>
    </row>
    <row r="1040" spans="1:24" ht="15.75" customHeight="1">
      <c r="A1040" s="90" t="s">
        <v>4894</v>
      </c>
      <c r="B1040" s="91"/>
      <c r="C1040" s="92"/>
      <c r="D1040" s="38" t="s">
        <v>759</v>
      </c>
      <c r="E1040" s="39"/>
      <c r="F1040" s="39"/>
      <c r="G1040" s="39"/>
      <c r="H1040" s="40"/>
      <c r="I1040" s="77" t="s">
        <v>609</v>
      </c>
      <c r="J1040" s="79"/>
      <c r="K1040" s="42"/>
      <c r="L1040" s="43"/>
      <c r="M1040" s="42"/>
      <c r="N1040" s="80"/>
      <c r="O1040" s="43"/>
      <c r="P1040" s="12" t="str">
        <f t="shared" si="29"/>
        <v>-</v>
      </c>
      <c r="Q1040" s="81" t="s">
        <v>306</v>
      </c>
      <c r="R1040" s="82"/>
      <c r="S1040" s="83"/>
      <c r="T1040" s="81" t="s">
        <v>306</v>
      </c>
      <c r="U1040" s="83"/>
      <c r="V1040" s="13" t="s">
        <v>306</v>
      </c>
      <c r="W1040" s="81" t="s">
        <v>306</v>
      </c>
      <c r="X1040" s="83"/>
    </row>
    <row r="1041" spans="1:24" ht="15.75" customHeight="1">
      <c r="A1041" s="90" t="s">
        <v>4895</v>
      </c>
      <c r="B1041" s="91"/>
      <c r="C1041" s="92"/>
      <c r="D1041" s="38" t="s">
        <v>762</v>
      </c>
      <c r="E1041" s="39"/>
      <c r="F1041" s="39"/>
      <c r="G1041" s="39"/>
      <c r="H1041" s="40"/>
      <c r="I1041" s="77" t="s">
        <v>65</v>
      </c>
      <c r="J1041" s="79"/>
      <c r="K1041" s="42"/>
      <c r="L1041" s="43"/>
      <c r="M1041" s="42"/>
      <c r="N1041" s="80"/>
      <c r="O1041" s="43"/>
      <c r="P1041" s="12" t="str">
        <f t="shared" si="29"/>
        <v>-</v>
      </c>
      <c r="Q1041" s="81" t="s">
        <v>306</v>
      </c>
      <c r="R1041" s="82"/>
      <c r="S1041" s="83"/>
      <c r="T1041" s="81" t="s">
        <v>306</v>
      </c>
      <c r="U1041" s="83"/>
      <c r="V1041" s="13" t="s">
        <v>306</v>
      </c>
      <c r="W1041" s="81" t="s">
        <v>306</v>
      </c>
      <c r="X1041" s="83"/>
    </row>
    <row r="1042" spans="1:24" ht="15.75" customHeight="1">
      <c r="A1042" s="90" t="s">
        <v>4896</v>
      </c>
      <c r="B1042" s="91"/>
      <c r="C1042" s="92"/>
      <c r="D1042" s="38" t="s">
        <v>632</v>
      </c>
      <c r="E1042" s="39"/>
      <c r="F1042" s="39"/>
      <c r="G1042" s="39"/>
      <c r="H1042" s="40"/>
      <c r="I1042" s="77" t="s">
        <v>65</v>
      </c>
      <c r="J1042" s="79"/>
      <c r="K1042" s="42"/>
      <c r="L1042" s="43"/>
      <c r="M1042" s="42"/>
      <c r="N1042" s="80"/>
      <c r="O1042" s="43"/>
      <c r="P1042" s="12" t="str">
        <f t="shared" si="29"/>
        <v>-</v>
      </c>
      <c r="Q1042" s="81" t="s">
        <v>306</v>
      </c>
      <c r="R1042" s="82"/>
      <c r="S1042" s="83"/>
      <c r="T1042" s="81" t="s">
        <v>306</v>
      </c>
      <c r="U1042" s="83"/>
      <c r="V1042" s="13" t="s">
        <v>306</v>
      </c>
      <c r="W1042" s="81" t="s">
        <v>306</v>
      </c>
      <c r="X1042" s="83"/>
    </row>
    <row r="1043" spans="1:24" ht="15.75" customHeight="1">
      <c r="A1043" s="84" t="s">
        <v>4897</v>
      </c>
      <c r="B1043" s="85"/>
      <c r="C1043" s="86"/>
      <c r="D1043" s="38" t="s">
        <v>632</v>
      </c>
      <c r="E1043" s="39"/>
      <c r="F1043" s="39"/>
      <c r="G1043" s="39"/>
      <c r="H1043" s="40"/>
      <c r="I1043" s="77" t="s">
        <v>65</v>
      </c>
      <c r="J1043" s="79"/>
      <c r="K1043" s="42"/>
      <c r="L1043" s="43"/>
      <c r="M1043" s="42"/>
      <c r="N1043" s="80"/>
      <c r="O1043" s="43"/>
      <c r="P1043" s="12" t="str">
        <f t="shared" si="29"/>
        <v>-</v>
      </c>
      <c r="Q1043" s="81" t="s">
        <v>306</v>
      </c>
      <c r="R1043" s="82"/>
      <c r="S1043" s="83"/>
      <c r="T1043" s="81" t="s">
        <v>306</v>
      </c>
      <c r="U1043" s="83"/>
      <c r="V1043" s="13" t="s">
        <v>306</v>
      </c>
      <c r="W1043" s="81" t="s">
        <v>306</v>
      </c>
      <c r="X1043" s="83"/>
    </row>
    <row r="1044" spans="1:24" ht="15.75" customHeight="1">
      <c r="A1044" s="90" t="s">
        <v>4898</v>
      </c>
      <c r="B1044" s="91"/>
      <c r="C1044" s="92"/>
      <c r="D1044" s="38" t="s">
        <v>635</v>
      </c>
      <c r="E1044" s="39"/>
      <c r="F1044" s="39"/>
      <c r="G1044" s="39"/>
      <c r="H1044" s="40"/>
      <c r="I1044" s="77" t="s">
        <v>65</v>
      </c>
      <c r="J1044" s="79"/>
      <c r="K1044" s="42"/>
      <c r="L1044" s="43"/>
      <c r="M1044" s="42"/>
      <c r="N1044" s="80"/>
      <c r="O1044" s="43"/>
      <c r="P1044" s="12" t="str">
        <f t="shared" si="29"/>
        <v>-</v>
      </c>
      <c r="Q1044" s="81" t="s">
        <v>306</v>
      </c>
      <c r="R1044" s="82"/>
      <c r="S1044" s="83"/>
      <c r="T1044" s="81" t="s">
        <v>306</v>
      </c>
      <c r="U1044" s="83"/>
      <c r="V1044" s="13" t="s">
        <v>306</v>
      </c>
      <c r="W1044" s="81" t="s">
        <v>306</v>
      </c>
      <c r="X1044" s="83"/>
    </row>
    <row r="1045" spans="1:24" ht="15.75" customHeight="1">
      <c r="A1045" s="84" t="s">
        <v>4899</v>
      </c>
      <c r="B1045" s="85"/>
      <c r="C1045" s="86"/>
      <c r="D1045" s="38" t="s">
        <v>635</v>
      </c>
      <c r="E1045" s="39"/>
      <c r="F1045" s="39"/>
      <c r="G1045" s="39"/>
      <c r="H1045" s="40"/>
      <c r="I1045" s="77" t="s">
        <v>65</v>
      </c>
      <c r="J1045" s="79"/>
      <c r="K1045" s="42"/>
      <c r="L1045" s="43"/>
      <c r="M1045" s="42"/>
      <c r="N1045" s="80"/>
      <c r="O1045" s="43"/>
      <c r="P1045" s="12" t="str">
        <f t="shared" si="29"/>
        <v>-</v>
      </c>
      <c r="Q1045" s="81" t="s">
        <v>306</v>
      </c>
      <c r="R1045" s="82"/>
      <c r="S1045" s="83"/>
      <c r="T1045" s="81" t="s">
        <v>306</v>
      </c>
      <c r="U1045" s="83"/>
      <c r="V1045" s="13" t="s">
        <v>306</v>
      </c>
      <c r="W1045" s="81" t="s">
        <v>306</v>
      </c>
      <c r="X1045" s="83"/>
    </row>
    <row r="1046" spans="1:24" ht="15.75" customHeight="1">
      <c r="A1046" s="90" t="s">
        <v>4900</v>
      </c>
      <c r="B1046" s="91"/>
      <c r="C1046" s="92"/>
      <c r="D1046" s="38" t="s">
        <v>771</v>
      </c>
      <c r="E1046" s="39"/>
      <c r="F1046" s="39"/>
      <c r="G1046" s="39"/>
      <c r="H1046" s="40"/>
      <c r="I1046" s="77" t="s">
        <v>65</v>
      </c>
      <c r="J1046" s="79"/>
      <c r="K1046" s="42"/>
      <c r="L1046" s="43"/>
      <c r="M1046" s="42"/>
      <c r="N1046" s="80"/>
      <c r="O1046" s="43"/>
      <c r="P1046" s="12" t="str">
        <f t="shared" si="29"/>
        <v>-</v>
      </c>
      <c r="Q1046" s="81" t="s">
        <v>306</v>
      </c>
      <c r="R1046" s="82"/>
      <c r="S1046" s="83"/>
      <c r="T1046" s="81" t="s">
        <v>306</v>
      </c>
      <c r="U1046" s="83"/>
      <c r="V1046" s="13" t="s">
        <v>306</v>
      </c>
      <c r="W1046" s="81" t="s">
        <v>306</v>
      </c>
      <c r="X1046" s="83"/>
    </row>
    <row r="1047" spans="1:24" ht="15.75" customHeight="1">
      <c r="A1047" s="84" t="s">
        <v>4901</v>
      </c>
      <c r="B1047" s="85"/>
      <c r="C1047" s="86"/>
      <c r="D1047" s="38" t="s">
        <v>771</v>
      </c>
      <c r="E1047" s="39"/>
      <c r="F1047" s="39"/>
      <c r="G1047" s="39"/>
      <c r="H1047" s="40"/>
      <c r="I1047" s="77" t="s">
        <v>65</v>
      </c>
      <c r="J1047" s="79"/>
      <c r="K1047" s="42"/>
      <c r="L1047" s="43"/>
      <c r="M1047" s="42"/>
      <c r="N1047" s="80"/>
      <c r="O1047" s="43"/>
      <c r="P1047" s="12" t="str">
        <f t="shared" si="29"/>
        <v>-</v>
      </c>
      <c r="Q1047" s="81" t="s">
        <v>306</v>
      </c>
      <c r="R1047" s="82"/>
      <c r="S1047" s="83"/>
      <c r="T1047" s="81" t="s">
        <v>306</v>
      </c>
      <c r="U1047" s="83"/>
      <c r="V1047" s="13" t="s">
        <v>306</v>
      </c>
      <c r="W1047" s="81" t="s">
        <v>306</v>
      </c>
      <c r="X1047" s="83"/>
    </row>
    <row r="1048" spans="1:24" ht="31.65" customHeight="1">
      <c r="A1048" s="84" t="s">
        <v>4902</v>
      </c>
      <c r="B1048" s="85"/>
      <c r="C1048" s="86"/>
      <c r="D1048" s="38" t="s">
        <v>4903</v>
      </c>
      <c r="E1048" s="39"/>
      <c r="F1048" s="39"/>
      <c r="G1048" s="39"/>
      <c r="H1048" s="40"/>
      <c r="I1048" s="77" t="s">
        <v>609</v>
      </c>
      <c r="J1048" s="79"/>
      <c r="K1048" s="42"/>
      <c r="L1048" s="43"/>
      <c r="M1048" s="42"/>
      <c r="N1048" s="80"/>
      <c r="O1048" s="43"/>
      <c r="P1048" s="12" t="str">
        <f>IF(COUNT(K1048,M1048)=2,ROUND(K1048*M1048,0),"-
-")</f>
        <v>-
-</v>
      </c>
      <c r="Q1048" s="81" t="s">
        <v>163</v>
      </c>
      <c r="R1048" s="82"/>
      <c r="S1048" s="83"/>
      <c r="T1048" s="81" t="s">
        <v>163</v>
      </c>
      <c r="U1048" s="83"/>
      <c r="V1048" s="13" t="s">
        <v>163</v>
      </c>
      <c r="W1048" s="81" t="s">
        <v>163</v>
      </c>
      <c r="X1048" s="83"/>
    </row>
    <row r="1049" spans="1:24" ht="15.75" customHeight="1">
      <c r="A1049" s="90" t="s">
        <v>4904</v>
      </c>
      <c r="B1049" s="91"/>
      <c r="C1049" s="92"/>
      <c r="D1049" s="38" t="s">
        <v>627</v>
      </c>
      <c r="E1049" s="39"/>
      <c r="F1049" s="39"/>
      <c r="G1049" s="39"/>
      <c r="H1049" s="40"/>
      <c r="I1049" s="77" t="s">
        <v>609</v>
      </c>
      <c r="J1049" s="79"/>
      <c r="K1049" s="42"/>
      <c r="L1049" s="43"/>
      <c r="M1049" s="42"/>
      <c r="N1049" s="80"/>
      <c r="O1049" s="43"/>
      <c r="P1049" s="12" t="str">
        <f>IF(COUNT(K1049,M1049)=2,ROUND(K1049*M1049,0),"-")</f>
        <v>-</v>
      </c>
      <c r="Q1049" s="81" t="s">
        <v>306</v>
      </c>
      <c r="R1049" s="82"/>
      <c r="S1049" s="83"/>
      <c r="T1049" s="81" t="s">
        <v>306</v>
      </c>
      <c r="U1049" s="83"/>
      <c r="V1049" s="13" t="s">
        <v>306</v>
      </c>
      <c r="W1049" s="81" t="s">
        <v>306</v>
      </c>
      <c r="X1049" s="83"/>
    </row>
    <row r="1050" spans="1:24" ht="31.65" customHeight="1">
      <c r="A1050" s="90" t="s">
        <v>4905</v>
      </c>
      <c r="B1050" s="91"/>
      <c r="C1050" s="92"/>
      <c r="D1050" s="38" t="s">
        <v>4906</v>
      </c>
      <c r="E1050" s="39"/>
      <c r="F1050" s="39"/>
      <c r="G1050" s="39"/>
      <c r="H1050" s="40"/>
      <c r="I1050" s="77" t="s">
        <v>609</v>
      </c>
      <c r="J1050" s="79"/>
      <c r="K1050" s="42"/>
      <c r="L1050" s="43"/>
      <c r="M1050" s="42"/>
      <c r="N1050" s="80"/>
      <c r="O1050" s="43"/>
      <c r="P1050" s="12" t="str">
        <f t="shared" ref="P1050:P1063" si="30">IF(COUNT(K1050,M1050)=2,ROUND(K1050*M1050,0),"-
-")</f>
        <v>-
-</v>
      </c>
      <c r="Q1050" s="81" t="s">
        <v>163</v>
      </c>
      <c r="R1050" s="82"/>
      <c r="S1050" s="83"/>
      <c r="T1050" s="81" t="s">
        <v>163</v>
      </c>
      <c r="U1050" s="83"/>
      <c r="V1050" s="13" t="s">
        <v>163</v>
      </c>
      <c r="W1050" s="81" t="s">
        <v>163</v>
      </c>
      <c r="X1050" s="83"/>
    </row>
    <row r="1051" spans="1:24" ht="31.65" customHeight="1">
      <c r="A1051" s="90" t="s">
        <v>4907</v>
      </c>
      <c r="B1051" s="91"/>
      <c r="C1051" s="92"/>
      <c r="D1051" s="38" t="s">
        <v>4908</v>
      </c>
      <c r="E1051" s="39"/>
      <c r="F1051" s="39"/>
      <c r="G1051" s="39"/>
      <c r="H1051" s="40"/>
      <c r="I1051" s="77" t="s">
        <v>609</v>
      </c>
      <c r="J1051" s="79"/>
      <c r="K1051" s="42"/>
      <c r="L1051" s="43"/>
      <c r="M1051" s="42"/>
      <c r="N1051" s="80"/>
      <c r="O1051" s="43"/>
      <c r="P1051" s="12" t="str">
        <f t="shared" si="30"/>
        <v>-
-</v>
      </c>
      <c r="Q1051" s="81" t="s">
        <v>163</v>
      </c>
      <c r="R1051" s="82"/>
      <c r="S1051" s="83"/>
      <c r="T1051" s="81" t="s">
        <v>163</v>
      </c>
      <c r="U1051" s="83"/>
      <c r="V1051" s="13" t="s">
        <v>163</v>
      </c>
      <c r="W1051" s="81" t="s">
        <v>163</v>
      </c>
      <c r="X1051" s="83"/>
    </row>
    <row r="1052" spans="1:24" ht="31.65" customHeight="1">
      <c r="A1052" s="84" t="s">
        <v>4909</v>
      </c>
      <c r="B1052" s="85"/>
      <c r="C1052" s="86"/>
      <c r="D1052" s="38" t="s">
        <v>4910</v>
      </c>
      <c r="E1052" s="39"/>
      <c r="F1052" s="39"/>
      <c r="G1052" s="39"/>
      <c r="H1052" s="40"/>
      <c r="I1052" s="77" t="s">
        <v>609</v>
      </c>
      <c r="J1052" s="79"/>
      <c r="K1052" s="42"/>
      <c r="L1052" s="43"/>
      <c r="M1052" s="42"/>
      <c r="N1052" s="80"/>
      <c r="O1052" s="43"/>
      <c r="P1052" s="12" t="str">
        <f t="shared" si="30"/>
        <v>-
-</v>
      </c>
      <c r="Q1052" s="81" t="s">
        <v>163</v>
      </c>
      <c r="R1052" s="82"/>
      <c r="S1052" s="83"/>
      <c r="T1052" s="81" t="s">
        <v>163</v>
      </c>
      <c r="U1052" s="83"/>
      <c r="V1052" s="13" t="s">
        <v>163</v>
      </c>
      <c r="W1052" s="81" t="s">
        <v>163</v>
      </c>
      <c r="X1052" s="83"/>
    </row>
    <row r="1053" spans="1:24" ht="31.65" customHeight="1">
      <c r="A1053" s="84" t="s">
        <v>4911</v>
      </c>
      <c r="B1053" s="85"/>
      <c r="C1053" s="86"/>
      <c r="D1053" s="38" t="s">
        <v>4910</v>
      </c>
      <c r="E1053" s="39"/>
      <c r="F1053" s="39"/>
      <c r="G1053" s="39"/>
      <c r="H1053" s="40"/>
      <c r="I1053" s="77" t="s">
        <v>609</v>
      </c>
      <c r="J1053" s="79"/>
      <c r="K1053" s="42"/>
      <c r="L1053" s="43"/>
      <c r="M1053" s="42"/>
      <c r="N1053" s="80"/>
      <c r="O1053" s="43"/>
      <c r="P1053" s="12" t="str">
        <f t="shared" si="30"/>
        <v>-
-</v>
      </c>
      <c r="Q1053" s="81" t="s">
        <v>163</v>
      </c>
      <c r="R1053" s="82"/>
      <c r="S1053" s="83"/>
      <c r="T1053" s="81" t="s">
        <v>163</v>
      </c>
      <c r="U1053" s="83"/>
      <c r="V1053" s="13" t="s">
        <v>163</v>
      </c>
      <c r="W1053" s="81" t="s">
        <v>163</v>
      </c>
      <c r="X1053" s="83"/>
    </row>
    <row r="1054" spans="1:24" ht="31.65" customHeight="1">
      <c r="A1054" s="84" t="s">
        <v>4912</v>
      </c>
      <c r="B1054" s="85"/>
      <c r="C1054" s="86"/>
      <c r="D1054" s="38" t="s">
        <v>4910</v>
      </c>
      <c r="E1054" s="39"/>
      <c r="F1054" s="39"/>
      <c r="G1054" s="39"/>
      <c r="H1054" s="40"/>
      <c r="I1054" s="77" t="s">
        <v>609</v>
      </c>
      <c r="J1054" s="79"/>
      <c r="K1054" s="42"/>
      <c r="L1054" s="43"/>
      <c r="M1054" s="42"/>
      <c r="N1054" s="80"/>
      <c r="O1054" s="43"/>
      <c r="P1054" s="12" t="str">
        <f t="shared" si="30"/>
        <v>-
-</v>
      </c>
      <c r="Q1054" s="81" t="s">
        <v>163</v>
      </c>
      <c r="R1054" s="82"/>
      <c r="S1054" s="83"/>
      <c r="T1054" s="81" t="s">
        <v>163</v>
      </c>
      <c r="U1054" s="83"/>
      <c r="V1054" s="13" t="s">
        <v>163</v>
      </c>
      <c r="W1054" s="81" t="s">
        <v>163</v>
      </c>
      <c r="X1054" s="83"/>
    </row>
    <row r="1055" spans="1:24" ht="31.65" customHeight="1">
      <c r="A1055" s="84" t="s">
        <v>4913</v>
      </c>
      <c r="B1055" s="85"/>
      <c r="C1055" s="86"/>
      <c r="D1055" s="38" t="s">
        <v>4903</v>
      </c>
      <c r="E1055" s="39"/>
      <c r="F1055" s="39"/>
      <c r="G1055" s="39"/>
      <c r="H1055" s="40"/>
      <c r="I1055" s="77" t="s">
        <v>609</v>
      </c>
      <c r="J1055" s="79"/>
      <c r="K1055" s="42"/>
      <c r="L1055" s="43"/>
      <c r="M1055" s="42"/>
      <c r="N1055" s="80"/>
      <c r="O1055" s="43"/>
      <c r="P1055" s="12" t="str">
        <f t="shared" si="30"/>
        <v>-
-</v>
      </c>
      <c r="Q1055" s="81" t="s">
        <v>163</v>
      </c>
      <c r="R1055" s="82"/>
      <c r="S1055" s="83"/>
      <c r="T1055" s="81" t="s">
        <v>163</v>
      </c>
      <c r="U1055" s="83"/>
      <c r="V1055" s="13" t="s">
        <v>163</v>
      </c>
      <c r="W1055" s="81" t="s">
        <v>163</v>
      </c>
      <c r="X1055" s="83"/>
    </row>
    <row r="1056" spans="1:24" ht="31.65" customHeight="1">
      <c r="A1056" s="84" t="s">
        <v>4914</v>
      </c>
      <c r="B1056" s="85"/>
      <c r="C1056" s="86"/>
      <c r="D1056" s="38" t="s">
        <v>4903</v>
      </c>
      <c r="E1056" s="39"/>
      <c r="F1056" s="39"/>
      <c r="G1056" s="39"/>
      <c r="H1056" s="40"/>
      <c r="I1056" s="77" t="s">
        <v>609</v>
      </c>
      <c r="J1056" s="79"/>
      <c r="K1056" s="42"/>
      <c r="L1056" s="43"/>
      <c r="M1056" s="42"/>
      <c r="N1056" s="80"/>
      <c r="O1056" s="43"/>
      <c r="P1056" s="12" t="str">
        <f t="shared" si="30"/>
        <v>-
-</v>
      </c>
      <c r="Q1056" s="81" t="s">
        <v>163</v>
      </c>
      <c r="R1056" s="82"/>
      <c r="S1056" s="83"/>
      <c r="T1056" s="81" t="s">
        <v>163</v>
      </c>
      <c r="U1056" s="83"/>
      <c r="V1056" s="13" t="s">
        <v>163</v>
      </c>
      <c r="W1056" s="81" t="s">
        <v>163</v>
      </c>
      <c r="X1056" s="83"/>
    </row>
    <row r="1057" spans="1:24" ht="31.65" customHeight="1">
      <c r="A1057" s="90" t="s">
        <v>4915</v>
      </c>
      <c r="B1057" s="91"/>
      <c r="C1057" s="92"/>
      <c r="D1057" s="38" t="s">
        <v>2889</v>
      </c>
      <c r="E1057" s="39"/>
      <c r="F1057" s="39"/>
      <c r="G1057" s="39"/>
      <c r="H1057" s="40"/>
      <c r="I1057" s="77" t="s">
        <v>65</v>
      </c>
      <c r="J1057" s="79"/>
      <c r="K1057" s="42"/>
      <c r="L1057" s="43"/>
      <c r="M1057" s="42"/>
      <c r="N1057" s="80"/>
      <c r="O1057" s="43"/>
      <c r="P1057" s="12" t="str">
        <f t="shared" si="30"/>
        <v>-
-</v>
      </c>
      <c r="Q1057" s="81" t="s">
        <v>163</v>
      </c>
      <c r="R1057" s="82"/>
      <c r="S1057" s="83"/>
      <c r="T1057" s="81" t="s">
        <v>163</v>
      </c>
      <c r="U1057" s="83"/>
      <c r="V1057" s="13" t="s">
        <v>163</v>
      </c>
      <c r="W1057" s="81" t="s">
        <v>163</v>
      </c>
      <c r="X1057" s="83"/>
    </row>
    <row r="1058" spans="1:24" ht="31.65" customHeight="1">
      <c r="A1058" s="90" t="s">
        <v>4916</v>
      </c>
      <c r="B1058" s="91"/>
      <c r="C1058" s="92"/>
      <c r="D1058" s="38" t="s">
        <v>781</v>
      </c>
      <c r="E1058" s="39"/>
      <c r="F1058" s="39"/>
      <c r="G1058" s="39"/>
      <c r="H1058" s="40"/>
      <c r="I1058" s="77" t="s">
        <v>609</v>
      </c>
      <c r="J1058" s="79"/>
      <c r="K1058" s="42"/>
      <c r="L1058" s="43"/>
      <c r="M1058" s="42"/>
      <c r="N1058" s="80"/>
      <c r="O1058" s="43"/>
      <c r="P1058" s="12" t="str">
        <f t="shared" si="30"/>
        <v>-
-</v>
      </c>
      <c r="Q1058" s="81" t="s">
        <v>163</v>
      </c>
      <c r="R1058" s="82"/>
      <c r="S1058" s="83"/>
      <c r="T1058" s="81" t="s">
        <v>163</v>
      </c>
      <c r="U1058" s="83"/>
      <c r="V1058" s="13" t="s">
        <v>163</v>
      </c>
      <c r="W1058" s="81" t="s">
        <v>163</v>
      </c>
      <c r="X1058" s="83"/>
    </row>
    <row r="1059" spans="1:24" ht="31.65" customHeight="1">
      <c r="A1059" s="90" t="s">
        <v>4917</v>
      </c>
      <c r="B1059" s="91"/>
      <c r="C1059" s="92"/>
      <c r="D1059" s="38" t="s">
        <v>936</v>
      </c>
      <c r="E1059" s="39"/>
      <c r="F1059" s="39"/>
      <c r="G1059" s="39"/>
      <c r="H1059" s="40"/>
      <c r="I1059" s="77" t="s">
        <v>609</v>
      </c>
      <c r="J1059" s="79"/>
      <c r="K1059" s="42"/>
      <c r="L1059" s="43"/>
      <c r="M1059" s="42"/>
      <c r="N1059" s="80"/>
      <c r="O1059" s="43"/>
      <c r="P1059" s="12" t="str">
        <f t="shared" si="30"/>
        <v>-
-</v>
      </c>
      <c r="Q1059" s="81" t="s">
        <v>163</v>
      </c>
      <c r="R1059" s="82"/>
      <c r="S1059" s="83"/>
      <c r="T1059" s="81" t="s">
        <v>163</v>
      </c>
      <c r="U1059" s="83"/>
      <c r="V1059" s="13" t="s">
        <v>163</v>
      </c>
      <c r="W1059" s="81" t="s">
        <v>163</v>
      </c>
      <c r="X1059" s="83"/>
    </row>
    <row r="1060" spans="1:24" ht="31.65" customHeight="1">
      <c r="A1060" s="90" t="s">
        <v>4918</v>
      </c>
      <c r="B1060" s="91"/>
      <c r="C1060" s="92"/>
      <c r="D1060" s="38" t="s">
        <v>2843</v>
      </c>
      <c r="E1060" s="39"/>
      <c r="F1060" s="39"/>
      <c r="G1060" s="39"/>
      <c r="H1060" s="40"/>
      <c r="I1060" s="77" t="s">
        <v>609</v>
      </c>
      <c r="J1060" s="79"/>
      <c r="K1060" s="42"/>
      <c r="L1060" s="43"/>
      <c r="M1060" s="42"/>
      <c r="N1060" s="80"/>
      <c r="O1060" s="43"/>
      <c r="P1060" s="12" t="str">
        <f t="shared" si="30"/>
        <v>-
-</v>
      </c>
      <c r="Q1060" s="81" t="s">
        <v>163</v>
      </c>
      <c r="R1060" s="82"/>
      <c r="S1060" s="83"/>
      <c r="T1060" s="81" t="s">
        <v>163</v>
      </c>
      <c r="U1060" s="83"/>
      <c r="V1060" s="13" t="s">
        <v>163</v>
      </c>
      <c r="W1060" s="81" t="s">
        <v>163</v>
      </c>
      <c r="X1060" s="83"/>
    </row>
    <row r="1061" spans="1:24" ht="31.65" customHeight="1">
      <c r="A1061" s="90" t="s">
        <v>4919</v>
      </c>
      <c r="B1061" s="91"/>
      <c r="C1061" s="92"/>
      <c r="D1061" s="38" t="s">
        <v>2913</v>
      </c>
      <c r="E1061" s="39"/>
      <c r="F1061" s="39"/>
      <c r="G1061" s="39"/>
      <c r="H1061" s="40"/>
      <c r="I1061" s="77" t="s">
        <v>609</v>
      </c>
      <c r="J1061" s="79"/>
      <c r="K1061" s="42"/>
      <c r="L1061" s="43"/>
      <c r="M1061" s="42"/>
      <c r="N1061" s="80"/>
      <c r="O1061" s="43"/>
      <c r="P1061" s="12" t="str">
        <f t="shared" si="30"/>
        <v>-
-</v>
      </c>
      <c r="Q1061" s="81" t="s">
        <v>163</v>
      </c>
      <c r="R1061" s="82"/>
      <c r="S1061" s="83"/>
      <c r="T1061" s="81" t="s">
        <v>163</v>
      </c>
      <c r="U1061" s="83"/>
      <c r="V1061" s="13" t="s">
        <v>163</v>
      </c>
      <c r="W1061" s="81" t="s">
        <v>163</v>
      </c>
      <c r="X1061" s="83"/>
    </row>
    <row r="1062" spans="1:24" ht="31.65" customHeight="1">
      <c r="A1062" s="90" t="s">
        <v>4920</v>
      </c>
      <c r="B1062" s="91"/>
      <c r="C1062" s="92"/>
      <c r="D1062" s="38" t="s">
        <v>2847</v>
      </c>
      <c r="E1062" s="39"/>
      <c r="F1062" s="39"/>
      <c r="G1062" s="39"/>
      <c r="H1062" s="40"/>
      <c r="I1062" s="77" t="s">
        <v>609</v>
      </c>
      <c r="J1062" s="79"/>
      <c r="K1062" s="42"/>
      <c r="L1062" s="43"/>
      <c r="M1062" s="42"/>
      <c r="N1062" s="80"/>
      <c r="O1062" s="43"/>
      <c r="P1062" s="12" t="str">
        <f t="shared" si="30"/>
        <v>-
-</v>
      </c>
      <c r="Q1062" s="81" t="s">
        <v>163</v>
      </c>
      <c r="R1062" s="82"/>
      <c r="S1062" s="83"/>
      <c r="T1062" s="81" t="s">
        <v>163</v>
      </c>
      <c r="U1062" s="83"/>
      <c r="V1062" s="13" t="s">
        <v>163</v>
      </c>
      <c r="W1062" s="81" t="s">
        <v>163</v>
      </c>
      <c r="X1062" s="83"/>
    </row>
    <row r="1063" spans="1:24" ht="31.65" customHeight="1">
      <c r="A1063" s="90" t="s">
        <v>4921</v>
      </c>
      <c r="B1063" s="91"/>
      <c r="C1063" s="92"/>
      <c r="D1063" s="38" t="s">
        <v>2850</v>
      </c>
      <c r="E1063" s="39"/>
      <c r="F1063" s="39"/>
      <c r="G1063" s="39"/>
      <c r="H1063" s="40"/>
      <c r="I1063" s="77" t="s">
        <v>609</v>
      </c>
      <c r="J1063" s="79"/>
      <c r="K1063" s="42"/>
      <c r="L1063" s="43"/>
      <c r="M1063" s="42"/>
      <c r="N1063" s="80"/>
      <c r="O1063" s="43"/>
      <c r="P1063" s="12" t="str">
        <f t="shared" si="30"/>
        <v>-
-</v>
      </c>
      <c r="Q1063" s="81" t="s">
        <v>163</v>
      </c>
      <c r="R1063" s="82"/>
      <c r="S1063" s="83"/>
      <c r="T1063" s="81" t="s">
        <v>163</v>
      </c>
      <c r="U1063" s="83"/>
      <c r="V1063" s="13" t="s">
        <v>163</v>
      </c>
      <c r="W1063" s="81" t="s">
        <v>163</v>
      </c>
      <c r="X1063" s="83"/>
    </row>
    <row r="1064" spans="1:24" ht="31.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 spans="1:24" ht="9.6" customHeight="1">
      <c r="A1065" s="2"/>
      <c r="B1065" s="2"/>
      <c r="C1065" s="95" t="s">
        <v>42</v>
      </c>
      <c r="D1065" s="95"/>
      <c r="E1065" s="2"/>
      <c r="F1065" s="2"/>
      <c r="G1065" s="14" t="s">
        <v>43</v>
      </c>
      <c r="H1065" s="2"/>
      <c r="I1065" s="2"/>
      <c r="J1065" s="14" t="s">
        <v>44</v>
      </c>
      <c r="K1065" s="2"/>
      <c r="L1065" s="95" t="s">
        <v>43</v>
      </c>
      <c r="M1065" s="95"/>
      <c r="N1065" s="95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spans="1:24" ht="35.700000000000003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spans="1:24" ht="8.2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spans="1:24" ht="14.1" customHeight="1">
      <c r="A1068" s="93" t="s">
        <v>0</v>
      </c>
      <c r="B1068" s="93"/>
      <c r="C1068" s="93"/>
      <c r="D1068" s="93"/>
      <c r="E1068" s="93"/>
      <c r="F1068" s="93"/>
      <c r="G1068" s="93"/>
      <c r="H1068" s="93"/>
      <c r="I1068" s="93"/>
      <c r="J1068" s="93"/>
      <c r="K1068" s="93"/>
      <c r="L1068" s="93"/>
      <c r="M1068" s="93"/>
      <c r="N1068" s="93"/>
      <c r="O1068" s="93"/>
      <c r="P1068" s="93"/>
      <c r="Q1068" s="93"/>
      <c r="R1068" s="93"/>
      <c r="S1068" s="93"/>
      <c r="T1068" s="93"/>
      <c r="U1068" s="93"/>
      <c r="V1068" s="93"/>
      <c r="W1068" s="93"/>
      <c r="X1068" s="93"/>
    </row>
    <row r="1069" spans="1:24" ht="3.4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 spans="1:24" ht="14.1" customHeight="1">
      <c r="A1070" s="93" t="s">
        <v>4033</v>
      </c>
      <c r="B1070" s="93"/>
      <c r="C1070" s="93"/>
      <c r="D1070" s="93"/>
      <c r="E1070" s="93"/>
      <c r="F1070" s="93"/>
      <c r="G1070" s="93"/>
      <c r="H1070" s="93"/>
      <c r="I1070" s="93"/>
      <c r="J1070" s="93"/>
      <c r="K1070" s="93"/>
      <c r="L1070" s="93"/>
      <c r="M1070" s="93"/>
      <c r="N1070" s="93"/>
      <c r="O1070" s="93"/>
      <c r="P1070" s="93"/>
      <c r="Q1070" s="93"/>
      <c r="R1070" s="93"/>
      <c r="S1070" s="93"/>
      <c r="T1070" s="93"/>
      <c r="U1070" s="93"/>
      <c r="V1070" s="93"/>
      <c r="W1070" s="93"/>
      <c r="X1070" s="93"/>
    </row>
    <row r="1071" spans="1:24" ht="4.2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spans="1:24" ht="8.85" customHeight="1">
      <c r="A1072" s="2"/>
      <c r="B1072" s="94" t="s">
        <v>4034</v>
      </c>
      <c r="C1072" s="94"/>
      <c r="D1072" s="94"/>
      <c r="E1072" s="94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 spans="1:24" ht="5.4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 spans="1:24" ht="4.3499999999999996" customHeight="1">
      <c r="A1074" s="2"/>
      <c r="B1074" s="94" t="s">
        <v>4035</v>
      </c>
      <c r="C1074" s="94"/>
      <c r="D1074" s="94"/>
      <c r="E1074" s="94"/>
      <c r="F1074" s="94"/>
      <c r="G1074" s="94"/>
      <c r="H1074" s="94"/>
      <c r="I1074" s="94"/>
      <c r="J1074" s="94"/>
      <c r="K1074" s="94"/>
      <c r="L1074" s="94"/>
      <c r="M1074" s="94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spans="1:24" ht="0.9" customHeight="1">
      <c r="A1075" s="2"/>
      <c r="B1075" s="94"/>
      <c r="C1075" s="94"/>
      <c r="D1075" s="94"/>
      <c r="E1075" s="94"/>
      <c r="F1075" s="94"/>
      <c r="G1075" s="94"/>
      <c r="H1075" s="94"/>
      <c r="I1075" s="94"/>
      <c r="J1075" s="94"/>
      <c r="K1075" s="94"/>
      <c r="L1075" s="94"/>
      <c r="M1075" s="94"/>
      <c r="N1075" s="2"/>
      <c r="O1075" s="2"/>
      <c r="P1075" s="2"/>
      <c r="Q1075" s="2"/>
      <c r="R1075" s="94" t="s">
        <v>4036</v>
      </c>
      <c r="S1075" s="2"/>
      <c r="T1075" s="2"/>
      <c r="U1075" s="2"/>
      <c r="V1075" s="2"/>
      <c r="W1075" s="2"/>
      <c r="X1075" s="2"/>
    </row>
    <row r="1076" spans="1:24" ht="3.6" customHeight="1">
      <c r="A1076" s="2"/>
      <c r="B1076" s="94"/>
      <c r="C1076" s="94"/>
      <c r="D1076" s="94"/>
      <c r="E1076" s="94"/>
      <c r="F1076" s="94"/>
      <c r="G1076" s="94"/>
      <c r="H1076" s="94"/>
      <c r="I1076" s="94"/>
      <c r="J1076" s="94"/>
      <c r="K1076" s="94"/>
      <c r="L1076" s="94"/>
      <c r="M1076" s="94"/>
      <c r="N1076" s="2"/>
      <c r="O1076" s="2"/>
      <c r="P1076" s="2"/>
      <c r="Q1076" s="2"/>
      <c r="R1076" s="94"/>
      <c r="S1076" s="2"/>
      <c r="T1076" s="2"/>
      <c r="U1076" s="95" t="s">
        <v>4922</v>
      </c>
      <c r="V1076" s="95"/>
      <c r="W1076" s="95"/>
      <c r="X1076" s="2"/>
    </row>
    <row r="1077" spans="1:24" ht="4.3499999999999996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94"/>
      <c r="S1077" s="2"/>
      <c r="T1077" s="2"/>
      <c r="U1077" s="95"/>
      <c r="V1077" s="95"/>
      <c r="W1077" s="95"/>
      <c r="X1077" s="2"/>
    </row>
    <row r="1078" spans="1:24" ht="1.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95"/>
      <c r="V1078" s="95"/>
      <c r="W1078" s="95"/>
      <c r="X1078" s="2"/>
    </row>
    <row r="1079" spans="1:24" ht="2.1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spans="1:24" ht="14.4" customHeight="1">
      <c r="A1080" s="77" t="s">
        <v>4038</v>
      </c>
      <c r="B1080" s="78"/>
      <c r="C1080" s="79"/>
      <c r="D1080" s="77" t="s">
        <v>4039</v>
      </c>
      <c r="E1080" s="78"/>
      <c r="F1080" s="78"/>
      <c r="G1080" s="78"/>
      <c r="H1080" s="79"/>
      <c r="I1080" s="77" t="s">
        <v>49</v>
      </c>
      <c r="J1080" s="79"/>
      <c r="K1080" s="77" t="s">
        <v>4040</v>
      </c>
      <c r="L1080" s="79"/>
      <c r="M1080" s="77" t="s">
        <v>51</v>
      </c>
      <c r="N1080" s="78"/>
      <c r="O1080" s="79"/>
      <c r="P1080" s="11" t="s">
        <v>52</v>
      </c>
      <c r="Q1080" s="77" t="s">
        <v>4041</v>
      </c>
      <c r="R1080" s="78"/>
      <c r="S1080" s="79"/>
      <c r="T1080" s="77" t="s">
        <v>4042</v>
      </c>
      <c r="U1080" s="79"/>
      <c r="V1080" s="11" t="s">
        <v>4043</v>
      </c>
      <c r="W1080" s="77" t="s">
        <v>4044</v>
      </c>
      <c r="X1080" s="79"/>
    </row>
    <row r="1081" spans="1:24" ht="31.5" customHeight="1">
      <c r="A1081" s="90" t="s">
        <v>4923</v>
      </c>
      <c r="B1081" s="91"/>
      <c r="C1081" s="92"/>
      <c r="D1081" s="38" t="s">
        <v>2853</v>
      </c>
      <c r="E1081" s="39"/>
      <c r="F1081" s="39"/>
      <c r="G1081" s="39"/>
      <c r="H1081" s="40"/>
      <c r="I1081" s="77" t="s">
        <v>609</v>
      </c>
      <c r="J1081" s="79"/>
      <c r="K1081" s="42"/>
      <c r="L1081" s="43"/>
      <c r="M1081" s="42"/>
      <c r="N1081" s="80"/>
      <c r="O1081" s="43"/>
      <c r="P1081" s="12" t="str">
        <f t="shared" ref="P1081:P1100" si="31">IF(COUNT(K1081,M1081)=2,ROUND(K1081*M1081,0),"-
-")</f>
        <v>-
-</v>
      </c>
      <c r="Q1081" s="81" t="s">
        <v>163</v>
      </c>
      <c r="R1081" s="82"/>
      <c r="S1081" s="83"/>
      <c r="T1081" s="81" t="s">
        <v>163</v>
      </c>
      <c r="U1081" s="83"/>
      <c r="V1081" s="13" t="s">
        <v>163</v>
      </c>
      <c r="W1081" s="81" t="s">
        <v>163</v>
      </c>
      <c r="X1081" s="83"/>
    </row>
    <row r="1082" spans="1:24" ht="31.65" customHeight="1">
      <c r="A1082" s="90" t="s">
        <v>4924</v>
      </c>
      <c r="B1082" s="91"/>
      <c r="C1082" s="92"/>
      <c r="D1082" s="38" t="s">
        <v>2947</v>
      </c>
      <c r="E1082" s="39"/>
      <c r="F1082" s="39"/>
      <c r="G1082" s="39"/>
      <c r="H1082" s="40"/>
      <c r="I1082" s="77" t="s">
        <v>609</v>
      </c>
      <c r="J1082" s="79"/>
      <c r="K1082" s="42"/>
      <c r="L1082" s="43"/>
      <c r="M1082" s="42"/>
      <c r="N1082" s="80"/>
      <c r="O1082" s="43"/>
      <c r="P1082" s="12" t="str">
        <f t="shared" si="31"/>
        <v>-
-</v>
      </c>
      <c r="Q1082" s="81" t="s">
        <v>163</v>
      </c>
      <c r="R1082" s="82"/>
      <c r="S1082" s="83"/>
      <c r="T1082" s="81" t="s">
        <v>163</v>
      </c>
      <c r="U1082" s="83"/>
      <c r="V1082" s="13" t="s">
        <v>163</v>
      </c>
      <c r="W1082" s="81" t="s">
        <v>163</v>
      </c>
      <c r="X1082" s="83"/>
    </row>
    <row r="1083" spans="1:24" ht="31.65" customHeight="1">
      <c r="A1083" s="90" t="s">
        <v>4925</v>
      </c>
      <c r="B1083" s="91"/>
      <c r="C1083" s="92"/>
      <c r="D1083" s="38" t="s">
        <v>2952</v>
      </c>
      <c r="E1083" s="39"/>
      <c r="F1083" s="39"/>
      <c r="G1083" s="39"/>
      <c r="H1083" s="40"/>
      <c r="I1083" s="77" t="s">
        <v>609</v>
      </c>
      <c r="J1083" s="79"/>
      <c r="K1083" s="42"/>
      <c r="L1083" s="43"/>
      <c r="M1083" s="42"/>
      <c r="N1083" s="80"/>
      <c r="O1083" s="43"/>
      <c r="P1083" s="12" t="str">
        <f t="shared" si="31"/>
        <v>-
-</v>
      </c>
      <c r="Q1083" s="81" t="s">
        <v>163</v>
      </c>
      <c r="R1083" s="82"/>
      <c r="S1083" s="83"/>
      <c r="T1083" s="81" t="s">
        <v>163</v>
      </c>
      <c r="U1083" s="83"/>
      <c r="V1083" s="13" t="s">
        <v>163</v>
      </c>
      <c r="W1083" s="81" t="s">
        <v>163</v>
      </c>
      <c r="X1083" s="83"/>
    </row>
    <row r="1084" spans="1:24" ht="31.65" customHeight="1">
      <c r="A1084" s="96" t="s">
        <v>4926</v>
      </c>
      <c r="B1084" s="97"/>
      <c r="C1084" s="98"/>
      <c r="D1084" s="38" t="s">
        <v>615</v>
      </c>
      <c r="E1084" s="39"/>
      <c r="F1084" s="39"/>
      <c r="G1084" s="39"/>
      <c r="H1084" s="40"/>
      <c r="I1084" s="77" t="s">
        <v>609</v>
      </c>
      <c r="J1084" s="79"/>
      <c r="K1084" s="42"/>
      <c r="L1084" s="43"/>
      <c r="M1084" s="42"/>
      <c r="N1084" s="80"/>
      <c r="O1084" s="43"/>
      <c r="P1084" s="12" t="str">
        <f t="shared" si="31"/>
        <v>-
-</v>
      </c>
      <c r="Q1084" s="81" t="s">
        <v>163</v>
      </c>
      <c r="R1084" s="82"/>
      <c r="S1084" s="83"/>
      <c r="T1084" s="81" t="s">
        <v>163</v>
      </c>
      <c r="U1084" s="83"/>
      <c r="V1084" s="13" t="s">
        <v>163</v>
      </c>
      <c r="W1084" s="81" t="s">
        <v>163</v>
      </c>
      <c r="X1084" s="83"/>
    </row>
    <row r="1085" spans="1:24" ht="31.65" customHeight="1">
      <c r="A1085" s="87" t="s">
        <v>4927</v>
      </c>
      <c r="B1085" s="88"/>
      <c r="C1085" s="89"/>
      <c r="D1085" s="38" t="s">
        <v>608</v>
      </c>
      <c r="E1085" s="39"/>
      <c r="F1085" s="39"/>
      <c r="G1085" s="39"/>
      <c r="H1085" s="40"/>
      <c r="I1085" s="77" t="s">
        <v>609</v>
      </c>
      <c r="J1085" s="79"/>
      <c r="K1085" s="42"/>
      <c r="L1085" s="43"/>
      <c r="M1085" s="42"/>
      <c r="N1085" s="80"/>
      <c r="O1085" s="43"/>
      <c r="P1085" s="12" t="str">
        <f t="shared" si="31"/>
        <v>-
-</v>
      </c>
      <c r="Q1085" s="81" t="s">
        <v>163</v>
      </c>
      <c r="R1085" s="82"/>
      <c r="S1085" s="83"/>
      <c r="T1085" s="81" t="s">
        <v>163</v>
      </c>
      <c r="U1085" s="83"/>
      <c r="V1085" s="13" t="s">
        <v>163</v>
      </c>
      <c r="W1085" s="81" t="s">
        <v>163</v>
      </c>
      <c r="X1085" s="83"/>
    </row>
    <row r="1086" spans="1:24" ht="31.65" customHeight="1">
      <c r="A1086" s="87" t="s">
        <v>4928</v>
      </c>
      <c r="B1086" s="88"/>
      <c r="C1086" s="89"/>
      <c r="D1086" s="38" t="s">
        <v>727</v>
      </c>
      <c r="E1086" s="39"/>
      <c r="F1086" s="39"/>
      <c r="G1086" s="39"/>
      <c r="H1086" s="40"/>
      <c r="I1086" s="77" t="s">
        <v>609</v>
      </c>
      <c r="J1086" s="79"/>
      <c r="K1086" s="42"/>
      <c r="L1086" s="43"/>
      <c r="M1086" s="42"/>
      <c r="N1086" s="80"/>
      <c r="O1086" s="43"/>
      <c r="P1086" s="12" t="str">
        <f t="shared" si="31"/>
        <v>-
-</v>
      </c>
      <c r="Q1086" s="81" t="s">
        <v>163</v>
      </c>
      <c r="R1086" s="82"/>
      <c r="S1086" s="83"/>
      <c r="T1086" s="81" t="s">
        <v>163</v>
      </c>
      <c r="U1086" s="83"/>
      <c r="V1086" s="13" t="s">
        <v>163</v>
      </c>
      <c r="W1086" s="81" t="s">
        <v>163</v>
      </c>
      <c r="X1086" s="83"/>
    </row>
    <row r="1087" spans="1:24" ht="31.65" customHeight="1">
      <c r="A1087" s="87" t="s">
        <v>4929</v>
      </c>
      <c r="B1087" s="88"/>
      <c r="C1087" s="89"/>
      <c r="D1087" s="38" t="s">
        <v>730</v>
      </c>
      <c r="E1087" s="39"/>
      <c r="F1087" s="39"/>
      <c r="G1087" s="39"/>
      <c r="H1087" s="40"/>
      <c r="I1087" s="77" t="s">
        <v>609</v>
      </c>
      <c r="J1087" s="79"/>
      <c r="K1087" s="42"/>
      <c r="L1087" s="43"/>
      <c r="M1087" s="42"/>
      <c r="N1087" s="80"/>
      <c r="O1087" s="43"/>
      <c r="P1087" s="12" t="str">
        <f t="shared" si="31"/>
        <v>-
-</v>
      </c>
      <c r="Q1087" s="81" t="s">
        <v>163</v>
      </c>
      <c r="R1087" s="82"/>
      <c r="S1087" s="83"/>
      <c r="T1087" s="81" t="s">
        <v>163</v>
      </c>
      <c r="U1087" s="83"/>
      <c r="V1087" s="13" t="s">
        <v>163</v>
      </c>
      <c r="W1087" s="81" t="s">
        <v>163</v>
      </c>
      <c r="X1087" s="83"/>
    </row>
    <row r="1088" spans="1:24" ht="31.65" customHeight="1">
      <c r="A1088" s="87" t="s">
        <v>4930</v>
      </c>
      <c r="B1088" s="88"/>
      <c r="C1088" s="89"/>
      <c r="D1088" s="38" t="s">
        <v>733</v>
      </c>
      <c r="E1088" s="39"/>
      <c r="F1088" s="39"/>
      <c r="G1088" s="39"/>
      <c r="H1088" s="40"/>
      <c r="I1088" s="77" t="s">
        <v>609</v>
      </c>
      <c r="J1088" s="79"/>
      <c r="K1088" s="42"/>
      <c r="L1088" s="43"/>
      <c r="M1088" s="42"/>
      <c r="N1088" s="80"/>
      <c r="O1088" s="43"/>
      <c r="P1088" s="12" t="str">
        <f t="shared" si="31"/>
        <v>-
-</v>
      </c>
      <c r="Q1088" s="81" t="s">
        <v>163</v>
      </c>
      <c r="R1088" s="82"/>
      <c r="S1088" s="83"/>
      <c r="T1088" s="81" t="s">
        <v>163</v>
      </c>
      <c r="U1088" s="83"/>
      <c r="V1088" s="13" t="s">
        <v>163</v>
      </c>
      <c r="W1088" s="81" t="s">
        <v>163</v>
      </c>
      <c r="X1088" s="83"/>
    </row>
    <row r="1089" spans="1:24" ht="31.65" customHeight="1">
      <c r="A1089" s="87" t="s">
        <v>4931</v>
      </c>
      <c r="B1089" s="88"/>
      <c r="C1089" s="89"/>
      <c r="D1089" s="38" t="s">
        <v>736</v>
      </c>
      <c r="E1089" s="39"/>
      <c r="F1089" s="39"/>
      <c r="G1089" s="39"/>
      <c r="H1089" s="40"/>
      <c r="I1089" s="77" t="s">
        <v>609</v>
      </c>
      <c r="J1089" s="79"/>
      <c r="K1089" s="42"/>
      <c r="L1089" s="43"/>
      <c r="M1089" s="42"/>
      <c r="N1089" s="80"/>
      <c r="O1089" s="43"/>
      <c r="P1089" s="12" t="str">
        <f t="shared" si="31"/>
        <v>-
-</v>
      </c>
      <c r="Q1089" s="81" t="s">
        <v>163</v>
      </c>
      <c r="R1089" s="82"/>
      <c r="S1089" s="83"/>
      <c r="T1089" s="81" t="s">
        <v>163</v>
      </c>
      <c r="U1089" s="83"/>
      <c r="V1089" s="13" t="s">
        <v>163</v>
      </c>
      <c r="W1089" s="81" t="s">
        <v>163</v>
      </c>
      <c r="X1089" s="83"/>
    </row>
    <row r="1090" spans="1:24" ht="31.65" customHeight="1">
      <c r="A1090" s="87" t="s">
        <v>4932</v>
      </c>
      <c r="B1090" s="88"/>
      <c r="C1090" s="89"/>
      <c r="D1090" s="38" t="s">
        <v>739</v>
      </c>
      <c r="E1090" s="39"/>
      <c r="F1090" s="39"/>
      <c r="G1090" s="39"/>
      <c r="H1090" s="40"/>
      <c r="I1090" s="77" t="s">
        <v>609</v>
      </c>
      <c r="J1090" s="79"/>
      <c r="K1090" s="42"/>
      <c r="L1090" s="43"/>
      <c r="M1090" s="42"/>
      <c r="N1090" s="80"/>
      <c r="O1090" s="43"/>
      <c r="P1090" s="12" t="str">
        <f t="shared" si="31"/>
        <v>-
-</v>
      </c>
      <c r="Q1090" s="81" t="s">
        <v>163</v>
      </c>
      <c r="R1090" s="82"/>
      <c r="S1090" s="83"/>
      <c r="T1090" s="81" t="s">
        <v>163</v>
      </c>
      <c r="U1090" s="83"/>
      <c r="V1090" s="13" t="s">
        <v>163</v>
      </c>
      <c r="W1090" s="81" t="s">
        <v>163</v>
      </c>
      <c r="X1090" s="83"/>
    </row>
    <row r="1091" spans="1:24" ht="31.65" customHeight="1">
      <c r="A1091" s="87" t="s">
        <v>4933</v>
      </c>
      <c r="B1091" s="88"/>
      <c r="C1091" s="89"/>
      <c r="D1091" s="38" t="s">
        <v>744</v>
      </c>
      <c r="E1091" s="39"/>
      <c r="F1091" s="39"/>
      <c r="G1091" s="39"/>
      <c r="H1091" s="40"/>
      <c r="I1091" s="77" t="s">
        <v>609</v>
      </c>
      <c r="J1091" s="79"/>
      <c r="K1091" s="42"/>
      <c r="L1091" s="43"/>
      <c r="M1091" s="42"/>
      <c r="N1091" s="80"/>
      <c r="O1091" s="43"/>
      <c r="P1091" s="12" t="str">
        <f t="shared" si="31"/>
        <v>-
-</v>
      </c>
      <c r="Q1091" s="81" t="s">
        <v>163</v>
      </c>
      <c r="R1091" s="82"/>
      <c r="S1091" s="83"/>
      <c r="T1091" s="81" t="s">
        <v>163</v>
      </c>
      <c r="U1091" s="83"/>
      <c r="V1091" s="13" t="s">
        <v>163</v>
      </c>
      <c r="W1091" s="81" t="s">
        <v>163</v>
      </c>
      <c r="X1091" s="83"/>
    </row>
    <row r="1092" spans="1:24" ht="31.65" customHeight="1">
      <c r="A1092" s="87" t="s">
        <v>4934</v>
      </c>
      <c r="B1092" s="88"/>
      <c r="C1092" s="89"/>
      <c r="D1092" s="38" t="s">
        <v>747</v>
      </c>
      <c r="E1092" s="39"/>
      <c r="F1092" s="39"/>
      <c r="G1092" s="39"/>
      <c r="H1092" s="40"/>
      <c r="I1092" s="77" t="s">
        <v>609</v>
      </c>
      <c r="J1092" s="79"/>
      <c r="K1092" s="42"/>
      <c r="L1092" s="43"/>
      <c r="M1092" s="42"/>
      <c r="N1092" s="80"/>
      <c r="O1092" s="43"/>
      <c r="P1092" s="12" t="str">
        <f t="shared" si="31"/>
        <v>-
-</v>
      </c>
      <c r="Q1092" s="81" t="s">
        <v>163</v>
      </c>
      <c r="R1092" s="82"/>
      <c r="S1092" s="83"/>
      <c r="T1092" s="81" t="s">
        <v>163</v>
      </c>
      <c r="U1092" s="83"/>
      <c r="V1092" s="13" t="s">
        <v>163</v>
      </c>
      <c r="W1092" s="81" t="s">
        <v>163</v>
      </c>
      <c r="X1092" s="83"/>
    </row>
    <row r="1093" spans="1:24" ht="31.65" customHeight="1">
      <c r="A1093" s="87" t="s">
        <v>4935</v>
      </c>
      <c r="B1093" s="88"/>
      <c r="C1093" s="89"/>
      <c r="D1093" s="38" t="s">
        <v>778</v>
      </c>
      <c r="E1093" s="39"/>
      <c r="F1093" s="39"/>
      <c r="G1093" s="39"/>
      <c r="H1093" s="40"/>
      <c r="I1093" s="77" t="s">
        <v>609</v>
      </c>
      <c r="J1093" s="79"/>
      <c r="K1093" s="42"/>
      <c r="L1093" s="43"/>
      <c r="M1093" s="42"/>
      <c r="N1093" s="80"/>
      <c r="O1093" s="43"/>
      <c r="P1093" s="12" t="str">
        <f t="shared" si="31"/>
        <v>-
-</v>
      </c>
      <c r="Q1093" s="81" t="s">
        <v>163</v>
      </c>
      <c r="R1093" s="82"/>
      <c r="S1093" s="83"/>
      <c r="T1093" s="81" t="s">
        <v>163</v>
      </c>
      <c r="U1093" s="83"/>
      <c r="V1093" s="13" t="s">
        <v>163</v>
      </c>
      <c r="W1093" s="81" t="s">
        <v>163</v>
      </c>
      <c r="X1093" s="83"/>
    </row>
    <row r="1094" spans="1:24" ht="31.65" customHeight="1">
      <c r="A1094" s="96" t="s">
        <v>4936</v>
      </c>
      <c r="B1094" s="97"/>
      <c r="C1094" s="98"/>
      <c r="D1094" s="38" t="s">
        <v>886</v>
      </c>
      <c r="E1094" s="39"/>
      <c r="F1094" s="39"/>
      <c r="G1094" s="39"/>
      <c r="H1094" s="40"/>
      <c r="I1094" s="77" t="s">
        <v>609</v>
      </c>
      <c r="J1094" s="79"/>
      <c r="K1094" s="42"/>
      <c r="L1094" s="43"/>
      <c r="M1094" s="42"/>
      <c r="N1094" s="80"/>
      <c r="O1094" s="43"/>
      <c r="P1094" s="12" t="str">
        <f t="shared" si="31"/>
        <v>-
-</v>
      </c>
      <c r="Q1094" s="81" t="s">
        <v>163</v>
      </c>
      <c r="R1094" s="82"/>
      <c r="S1094" s="83"/>
      <c r="T1094" s="81" t="s">
        <v>163</v>
      </c>
      <c r="U1094" s="83"/>
      <c r="V1094" s="13" t="s">
        <v>163</v>
      </c>
      <c r="W1094" s="81" t="s">
        <v>163</v>
      </c>
      <c r="X1094" s="83"/>
    </row>
    <row r="1095" spans="1:24" ht="31.65" customHeight="1">
      <c r="A1095" s="87" t="s">
        <v>4937</v>
      </c>
      <c r="B1095" s="88"/>
      <c r="C1095" s="89"/>
      <c r="D1095" s="38" t="s">
        <v>781</v>
      </c>
      <c r="E1095" s="39"/>
      <c r="F1095" s="39"/>
      <c r="G1095" s="39"/>
      <c r="H1095" s="40"/>
      <c r="I1095" s="77" t="s">
        <v>609</v>
      </c>
      <c r="J1095" s="79"/>
      <c r="K1095" s="42"/>
      <c r="L1095" s="43"/>
      <c r="M1095" s="42"/>
      <c r="N1095" s="80"/>
      <c r="O1095" s="43"/>
      <c r="P1095" s="12" t="str">
        <f t="shared" si="31"/>
        <v>-
-</v>
      </c>
      <c r="Q1095" s="81" t="s">
        <v>163</v>
      </c>
      <c r="R1095" s="82"/>
      <c r="S1095" s="83"/>
      <c r="T1095" s="81" t="s">
        <v>163</v>
      </c>
      <c r="U1095" s="83"/>
      <c r="V1095" s="13" t="s">
        <v>163</v>
      </c>
      <c r="W1095" s="81" t="s">
        <v>163</v>
      </c>
      <c r="X1095" s="83"/>
    </row>
    <row r="1096" spans="1:24" ht="31.65" customHeight="1">
      <c r="A1096" s="96" t="s">
        <v>4938</v>
      </c>
      <c r="B1096" s="97"/>
      <c r="C1096" s="98"/>
      <c r="D1096" s="38" t="s">
        <v>784</v>
      </c>
      <c r="E1096" s="39"/>
      <c r="F1096" s="39"/>
      <c r="G1096" s="39"/>
      <c r="H1096" s="40"/>
      <c r="I1096" s="77" t="s">
        <v>609</v>
      </c>
      <c r="J1096" s="79"/>
      <c r="K1096" s="42"/>
      <c r="L1096" s="43"/>
      <c r="M1096" s="42"/>
      <c r="N1096" s="80"/>
      <c r="O1096" s="43"/>
      <c r="P1096" s="12" t="str">
        <f t="shared" si="31"/>
        <v>-
-</v>
      </c>
      <c r="Q1096" s="81" t="s">
        <v>163</v>
      </c>
      <c r="R1096" s="82"/>
      <c r="S1096" s="83"/>
      <c r="T1096" s="81" t="s">
        <v>163</v>
      </c>
      <c r="U1096" s="83"/>
      <c r="V1096" s="13" t="s">
        <v>163</v>
      </c>
      <c r="W1096" s="81" t="s">
        <v>163</v>
      </c>
      <c r="X1096" s="83"/>
    </row>
    <row r="1097" spans="1:24" ht="31.65" customHeight="1">
      <c r="A1097" s="96" t="s">
        <v>4939</v>
      </c>
      <c r="B1097" s="97"/>
      <c r="C1097" s="98"/>
      <c r="D1097" s="38" t="s">
        <v>889</v>
      </c>
      <c r="E1097" s="39"/>
      <c r="F1097" s="39"/>
      <c r="G1097" s="39"/>
      <c r="H1097" s="40"/>
      <c r="I1097" s="77" t="s">
        <v>609</v>
      </c>
      <c r="J1097" s="79"/>
      <c r="K1097" s="42"/>
      <c r="L1097" s="43"/>
      <c r="M1097" s="42"/>
      <c r="N1097" s="80"/>
      <c r="O1097" s="43"/>
      <c r="P1097" s="12" t="str">
        <f t="shared" si="31"/>
        <v>-
-</v>
      </c>
      <c r="Q1097" s="81" t="s">
        <v>163</v>
      </c>
      <c r="R1097" s="82"/>
      <c r="S1097" s="83"/>
      <c r="T1097" s="81" t="s">
        <v>163</v>
      </c>
      <c r="U1097" s="83"/>
      <c r="V1097" s="13" t="s">
        <v>163</v>
      </c>
      <c r="W1097" s="81" t="s">
        <v>163</v>
      </c>
      <c r="X1097" s="83"/>
    </row>
    <row r="1098" spans="1:24" ht="31.65" customHeight="1">
      <c r="A1098" s="96" t="s">
        <v>4940</v>
      </c>
      <c r="B1098" s="97"/>
      <c r="C1098" s="98"/>
      <c r="D1098" s="38" t="s">
        <v>892</v>
      </c>
      <c r="E1098" s="39"/>
      <c r="F1098" s="39"/>
      <c r="G1098" s="39"/>
      <c r="H1098" s="40"/>
      <c r="I1098" s="77" t="s">
        <v>609</v>
      </c>
      <c r="J1098" s="79"/>
      <c r="K1098" s="42"/>
      <c r="L1098" s="43"/>
      <c r="M1098" s="42"/>
      <c r="N1098" s="80"/>
      <c r="O1098" s="43"/>
      <c r="P1098" s="12" t="str">
        <f t="shared" si="31"/>
        <v>-
-</v>
      </c>
      <c r="Q1098" s="81" t="s">
        <v>163</v>
      </c>
      <c r="R1098" s="82"/>
      <c r="S1098" s="83"/>
      <c r="T1098" s="81" t="s">
        <v>163</v>
      </c>
      <c r="U1098" s="83"/>
      <c r="V1098" s="13" t="s">
        <v>163</v>
      </c>
      <c r="W1098" s="81" t="s">
        <v>163</v>
      </c>
      <c r="X1098" s="83"/>
    </row>
    <row r="1099" spans="1:24" ht="31.65" customHeight="1">
      <c r="A1099" s="99" t="s">
        <v>4941</v>
      </c>
      <c r="B1099" s="100"/>
      <c r="C1099" s="101"/>
      <c r="D1099" s="38" t="s">
        <v>892</v>
      </c>
      <c r="E1099" s="39"/>
      <c r="F1099" s="39"/>
      <c r="G1099" s="39"/>
      <c r="H1099" s="40"/>
      <c r="I1099" s="77" t="s">
        <v>609</v>
      </c>
      <c r="J1099" s="79"/>
      <c r="K1099" s="42"/>
      <c r="L1099" s="43"/>
      <c r="M1099" s="42"/>
      <c r="N1099" s="80"/>
      <c r="O1099" s="43"/>
      <c r="P1099" s="12" t="str">
        <f t="shared" si="31"/>
        <v>-
-</v>
      </c>
      <c r="Q1099" s="81" t="s">
        <v>163</v>
      </c>
      <c r="R1099" s="82"/>
      <c r="S1099" s="83"/>
      <c r="T1099" s="81" t="s">
        <v>163</v>
      </c>
      <c r="U1099" s="83"/>
      <c r="V1099" s="13" t="s">
        <v>163</v>
      </c>
      <c r="W1099" s="81" t="s">
        <v>163</v>
      </c>
      <c r="X1099" s="83"/>
    </row>
    <row r="1100" spans="1:24" ht="31.65" customHeight="1">
      <c r="A1100" s="96" t="s">
        <v>4942</v>
      </c>
      <c r="B1100" s="97"/>
      <c r="C1100" s="98"/>
      <c r="D1100" s="38" t="s">
        <v>892</v>
      </c>
      <c r="E1100" s="39"/>
      <c r="F1100" s="39"/>
      <c r="G1100" s="39"/>
      <c r="H1100" s="40"/>
      <c r="I1100" s="77" t="s">
        <v>609</v>
      </c>
      <c r="J1100" s="79"/>
      <c r="K1100" s="42"/>
      <c r="L1100" s="43"/>
      <c r="M1100" s="42"/>
      <c r="N1100" s="80"/>
      <c r="O1100" s="43"/>
      <c r="P1100" s="12" t="str">
        <f t="shared" si="31"/>
        <v>-
-</v>
      </c>
      <c r="Q1100" s="81" t="s">
        <v>163</v>
      </c>
      <c r="R1100" s="82"/>
      <c r="S1100" s="83"/>
      <c r="T1100" s="81" t="s">
        <v>163</v>
      </c>
      <c r="U1100" s="83"/>
      <c r="V1100" s="13" t="s">
        <v>163</v>
      </c>
      <c r="W1100" s="81" t="s">
        <v>163</v>
      </c>
      <c r="X1100" s="83"/>
    </row>
    <row r="1101" spans="1:24" ht="31.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spans="1:24" ht="9.6" customHeight="1">
      <c r="A1102" s="2"/>
      <c r="B1102" s="2"/>
      <c r="C1102" s="95" t="s">
        <v>42</v>
      </c>
      <c r="D1102" s="95"/>
      <c r="E1102" s="2"/>
      <c r="F1102" s="2"/>
      <c r="G1102" s="14" t="s">
        <v>43</v>
      </c>
      <c r="H1102" s="2"/>
      <c r="I1102" s="2"/>
      <c r="J1102" s="14" t="s">
        <v>44</v>
      </c>
      <c r="K1102" s="2"/>
      <c r="L1102" s="95" t="s">
        <v>43</v>
      </c>
      <c r="M1102" s="95"/>
      <c r="N1102" s="95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spans="1:24" ht="35.700000000000003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ht="8.2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ht="14.1" customHeight="1">
      <c r="A1105" s="93" t="s">
        <v>0</v>
      </c>
      <c r="B1105" s="93"/>
      <c r="C1105" s="93"/>
      <c r="D1105" s="93"/>
      <c r="E1105" s="93"/>
      <c r="F1105" s="93"/>
      <c r="G1105" s="93"/>
      <c r="H1105" s="93"/>
      <c r="I1105" s="93"/>
      <c r="J1105" s="93"/>
      <c r="K1105" s="93"/>
      <c r="L1105" s="93"/>
      <c r="M1105" s="93"/>
      <c r="N1105" s="93"/>
      <c r="O1105" s="93"/>
      <c r="P1105" s="93"/>
      <c r="Q1105" s="93"/>
      <c r="R1105" s="93"/>
      <c r="S1105" s="93"/>
      <c r="T1105" s="93"/>
      <c r="U1105" s="93"/>
      <c r="V1105" s="93"/>
      <c r="W1105" s="93"/>
      <c r="X1105" s="93"/>
    </row>
    <row r="1106" spans="1:24" ht="3.4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spans="1:24" ht="14.1" customHeight="1">
      <c r="A1107" s="93" t="s">
        <v>4033</v>
      </c>
      <c r="B1107" s="93"/>
      <c r="C1107" s="93"/>
      <c r="D1107" s="93"/>
      <c r="E1107" s="93"/>
      <c r="F1107" s="93"/>
      <c r="G1107" s="93"/>
      <c r="H1107" s="93"/>
      <c r="I1107" s="93"/>
      <c r="J1107" s="93"/>
      <c r="K1107" s="93"/>
      <c r="L1107" s="93"/>
      <c r="M1107" s="93"/>
      <c r="N1107" s="93"/>
      <c r="O1107" s="93"/>
      <c r="P1107" s="93"/>
      <c r="Q1107" s="93"/>
      <c r="R1107" s="93"/>
      <c r="S1107" s="93"/>
      <c r="T1107" s="93"/>
      <c r="U1107" s="93"/>
      <c r="V1107" s="93"/>
      <c r="W1107" s="93"/>
      <c r="X1107" s="93"/>
    </row>
    <row r="1108" spans="1:24" ht="4.2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spans="1:24" ht="8.85" customHeight="1">
      <c r="A1109" s="2"/>
      <c r="B1109" s="94" t="s">
        <v>4034</v>
      </c>
      <c r="C1109" s="94"/>
      <c r="D1109" s="94"/>
      <c r="E1109" s="94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spans="1:24" ht="5.4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spans="1:24" ht="4.3499999999999996" customHeight="1">
      <c r="A1111" s="2"/>
      <c r="B1111" s="94" t="s">
        <v>4035</v>
      </c>
      <c r="C1111" s="94"/>
      <c r="D1111" s="94"/>
      <c r="E1111" s="94"/>
      <c r="F1111" s="94"/>
      <c r="G1111" s="94"/>
      <c r="H1111" s="94"/>
      <c r="I1111" s="94"/>
      <c r="J1111" s="94"/>
      <c r="K1111" s="94"/>
      <c r="L1111" s="94"/>
      <c r="M1111" s="94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spans="1:24" ht="0.9" customHeight="1">
      <c r="A1112" s="2"/>
      <c r="B1112" s="94"/>
      <c r="C1112" s="94"/>
      <c r="D1112" s="94"/>
      <c r="E1112" s="94"/>
      <c r="F1112" s="94"/>
      <c r="G1112" s="94"/>
      <c r="H1112" s="94"/>
      <c r="I1112" s="94"/>
      <c r="J1112" s="94"/>
      <c r="K1112" s="94"/>
      <c r="L1112" s="94"/>
      <c r="M1112" s="94"/>
      <c r="N1112" s="2"/>
      <c r="O1112" s="2"/>
      <c r="P1112" s="2"/>
      <c r="Q1112" s="2"/>
      <c r="R1112" s="94" t="s">
        <v>4036</v>
      </c>
      <c r="S1112" s="2"/>
      <c r="T1112" s="2"/>
      <c r="U1112" s="2"/>
      <c r="V1112" s="2"/>
      <c r="W1112" s="2"/>
      <c r="X1112" s="2"/>
    </row>
    <row r="1113" spans="1:24" ht="3.6" customHeight="1">
      <c r="A1113" s="2"/>
      <c r="B1113" s="94"/>
      <c r="C1113" s="94"/>
      <c r="D1113" s="94"/>
      <c r="E1113" s="94"/>
      <c r="F1113" s="94"/>
      <c r="G1113" s="94"/>
      <c r="H1113" s="94"/>
      <c r="I1113" s="94"/>
      <c r="J1113" s="94"/>
      <c r="K1113" s="94"/>
      <c r="L1113" s="94"/>
      <c r="M1113" s="94"/>
      <c r="N1113" s="2"/>
      <c r="O1113" s="2"/>
      <c r="P1113" s="2"/>
      <c r="Q1113" s="2"/>
      <c r="R1113" s="94"/>
      <c r="S1113" s="2"/>
      <c r="T1113" s="2"/>
      <c r="U1113" s="95" t="s">
        <v>4943</v>
      </c>
      <c r="V1113" s="95"/>
      <c r="W1113" s="95"/>
      <c r="X1113" s="2"/>
    </row>
    <row r="1114" spans="1:24" ht="4.3499999999999996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94"/>
      <c r="S1114" s="2"/>
      <c r="T1114" s="2"/>
      <c r="U1114" s="95"/>
      <c r="V1114" s="95"/>
      <c r="W1114" s="95"/>
      <c r="X1114" s="2"/>
    </row>
    <row r="1115" spans="1:24" ht="1.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95"/>
      <c r="V1115" s="95"/>
      <c r="W1115" s="95"/>
      <c r="X1115" s="2"/>
    </row>
    <row r="1116" spans="1:24" ht="2.1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1:24" ht="14.4" customHeight="1">
      <c r="A1117" s="77" t="s">
        <v>4038</v>
      </c>
      <c r="B1117" s="78"/>
      <c r="C1117" s="79"/>
      <c r="D1117" s="77" t="s">
        <v>4039</v>
      </c>
      <c r="E1117" s="78"/>
      <c r="F1117" s="78"/>
      <c r="G1117" s="78"/>
      <c r="H1117" s="79"/>
      <c r="I1117" s="77" t="s">
        <v>49</v>
      </c>
      <c r="J1117" s="79"/>
      <c r="K1117" s="77" t="s">
        <v>4040</v>
      </c>
      <c r="L1117" s="79"/>
      <c r="M1117" s="77" t="s">
        <v>51</v>
      </c>
      <c r="N1117" s="78"/>
      <c r="O1117" s="79"/>
      <c r="P1117" s="11" t="s">
        <v>52</v>
      </c>
      <c r="Q1117" s="77" t="s">
        <v>4041</v>
      </c>
      <c r="R1117" s="78"/>
      <c r="S1117" s="79"/>
      <c r="T1117" s="77" t="s">
        <v>4042</v>
      </c>
      <c r="U1117" s="79"/>
      <c r="V1117" s="11" t="s">
        <v>4043</v>
      </c>
      <c r="W1117" s="77" t="s">
        <v>4044</v>
      </c>
      <c r="X1117" s="79"/>
    </row>
    <row r="1118" spans="1:24" ht="31.5" customHeight="1">
      <c r="A1118" s="87" t="s">
        <v>4944</v>
      </c>
      <c r="B1118" s="88"/>
      <c r="C1118" s="89"/>
      <c r="D1118" s="38" t="s">
        <v>815</v>
      </c>
      <c r="E1118" s="39"/>
      <c r="F1118" s="39"/>
      <c r="G1118" s="39"/>
      <c r="H1118" s="40"/>
      <c r="I1118" s="77" t="s">
        <v>609</v>
      </c>
      <c r="J1118" s="79"/>
      <c r="K1118" s="42"/>
      <c r="L1118" s="43"/>
      <c r="M1118" s="42"/>
      <c r="N1118" s="80"/>
      <c r="O1118" s="43"/>
      <c r="P1118" s="12" t="str">
        <f t="shared" ref="P1118:P1137" si="32">IF(COUNT(K1118,M1118)=2,ROUND(K1118*M1118,0),"-
-")</f>
        <v>-
-</v>
      </c>
      <c r="Q1118" s="81" t="s">
        <v>163</v>
      </c>
      <c r="R1118" s="82"/>
      <c r="S1118" s="83"/>
      <c r="T1118" s="81" t="s">
        <v>163</v>
      </c>
      <c r="U1118" s="83"/>
      <c r="V1118" s="13" t="s">
        <v>163</v>
      </c>
      <c r="W1118" s="81" t="s">
        <v>163</v>
      </c>
      <c r="X1118" s="83"/>
    </row>
    <row r="1119" spans="1:24" ht="31.65" customHeight="1">
      <c r="A1119" s="99" t="s">
        <v>4945</v>
      </c>
      <c r="B1119" s="100"/>
      <c r="C1119" s="101"/>
      <c r="D1119" s="38" t="s">
        <v>1006</v>
      </c>
      <c r="E1119" s="39"/>
      <c r="F1119" s="39"/>
      <c r="G1119" s="39"/>
      <c r="H1119" s="40"/>
      <c r="I1119" s="77" t="s">
        <v>609</v>
      </c>
      <c r="J1119" s="79"/>
      <c r="K1119" s="42"/>
      <c r="L1119" s="43"/>
      <c r="M1119" s="42"/>
      <c r="N1119" s="80"/>
      <c r="O1119" s="43"/>
      <c r="P1119" s="12" t="str">
        <f t="shared" si="32"/>
        <v>-
-</v>
      </c>
      <c r="Q1119" s="81" t="s">
        <v>163</v>
      </c>
      <c r="R1119" s="82"/>
      <c r="S1119" s="83"/>
      <c r="T1119" s="81" t="s">
        <v>163</v>
      </c>
      <c r="U1119" s="83"/>
      <c r="V1119" s="13" t="s">
        <v>163</v>
      </c>
      <c r="W1119" s="81" t="s">
        <v>163</v>
      </c>
      <c r="X1119" s="83"/>
    </row>
    <row r="1120" spans="1:24" ht="31.65" customHeight="1">
      <c r="A1120" s="96" t="s">
        <v>4946</v>
      </c>
      <c r="B1120" s="97"/>
      <c r="C1120" s="98"/>
      <c r="D1120" s="38" t="s">
        <v>889</v>
      </c>
      <c r="E1120" s="39"/>
      <c r="F1120" s="39"/>
      <c r="G1120" s="39"/>
      <c r="H1120" s="40"/>
      <c r="I1120" s="77" t="s">
        <v>609</v>
      </c>
      <c r="J1120" s="79"/>
      <c r="K1120" s="42"/>
      <c r="L1120" s="43"/>
      <c r="M1120" s="42"/>
      <c r="N1120" s="80"/>
      <c r="O1120" s="43"/>
      <c r="P1120" s="12" t="str">
        <f t="shared" si="32"/>
        <v>-
-</v>
      </c>
      <c r="Q1120" s="81" t="s">
        <v>163</v>
      </c>
      <c r="R1120" s="82"/>
      <c r="S1120" s="83"/>
      <c r="T1120" s="81" t="s">
        <v>163</v>
      </c>
      <c r="U1120" s="83"/>
      <c r="V1120" s="13" t="s">
        <v>163</v>
      </c>
      <c r="W1120" s="81" t="s">
        <v>163</v>
      </c>
      <c r="X1120" s="83"/>
    </row>
    <row r="1121" spans="1:24" ht="31.65" customHeight="1">
      <c r="A1121" s="96" t="s">
        <v>4947</v>
      </c>
      <c r="B1121" s="97"/>
      <c r="C1121" s="98"/>
      <c r="D1121" s="38" t="s">
        <v>784</v>
      </c>
      <c r="E1121" s="39"/>
      <c r="F1121" s="39"/>
      <c r="G1121" s="39"/>
      <c r="H1121" s="40"/>
      <c r="I1121" s="77" t="s">
        <v>609</v>
      </c>
      <c r="J1121" s="79"/>
      <c r="K1121" s="42"/>
      <c r="L1121" s="43"/>
      <c r="M1121" s="42"/>
      <c r="N1121" s="80"/>
      <c r="O1121" s="43"/>
      <c r="P1121" s="12" t="str">
        <f t="shared" si="32"/>
        <v>-
-</v>
      </c>
      <c r="Q1121" s="81" t="s">
        <v>163</v>
      </c>
      <c r="R1121" s="82"/>
      <c r="S1121" s="83"/>
      <c r="T1121" s="81" t="s">
        <v>163</v>
      </c>
      <c r="U1121" s="83"/>
      <c r="V1121" s="13" t="s">
        <v>163</v>
      </c>
      <c r="W1121" s="81" t="s">
        <v>163</v>
      </c>
      <c r="X1121" s="83"/>
    </row>
    <row r="1122" spans="1:24" ht="31.65" customHeight="1">
      <c r="A1122" s="87" t="s">
        <v>4948</v>
      </c>
      <c r="B1122" s="88"/>
      <c r="C1122" s="89"/>
      <c r="D1122" s="38" t="s">
        <v>778</v>
      </c>
      <c r="E1122" s="39"/>
      <c r="F1122" s="39"/>
      <c r="G1122" s="39"/>
      <c r="H1122" s="40"/>
      <c r="I1122" s="77" t="s">
        <v>609</v>
      </c>
      <c r="J1122" s="79"/>
      <c r="K1122" s="42"/>
      <c r="L1122" s="43"/>
      <c r="M1122" s="42"/>
      <c r="N1122" s="80"/>
      <c r="O1122" s="43"/>
      <c r="P1122" s="12" t="str">
        <f t="shared" si="32"/>
        <v>-
-</v>
      </c>
      <c r="Q1122" s="81" t="s">
        <v>163</v>
      </c>
      <c r="R1122" s="82"/>
      <c r="S1122" s="83"/>
      <c r="T1122" s="81" t="s">
        <v>163</v>
      </c>
      <c r="U1122" s="83"/>
      <c r="V1122" s="13" t="s">
        <v>163</v>
      </c>
      <c r="W1122" s="81" t="s">
        <v>163</v>
      </c>
      <c r="X1122" s="83"/>
    </row>
    <row r="1123" spans="1:24" ht="31.65" customHeight="1">
      <c r="A1123" s="99" t="s">
        <v>4949</v>
      </c>
      <c r="B1123" s="100"/>
      <c r="C1123" s="101"/>
      <c r="D1123" s="38" t="s">
        <v>892</v>
      </c>
      <c r="E1123" s="39"/>
      <c r="F1123" s="39"/>
      <c r="G1123" s="39"/>
      <c r="H1123" s="40"/>
      <c r="I1123" s="77" t="s">
        <v>609</v>
      </c>
      <c r="J1123" s="79"/>
      <c r="K1123" s="42"/>
      <c r="L1123" s="43"/>
      <c r="M1123" s="42"/>
      <c r="N1123" s="80"/>
      <c r="O1123" s="43"/>
      <c r="P1123" s="12" t="str">
        <f t="shared" si="32"/>
        <v>-
-</v>
      </c>
      <c r="Q1123" s="81" t="s">
        <v>163</v>
      </c>
      <c r="R1123" s="82"/>
      <c r="S1123" s="83"/>
      <c r="T1123" s="81" t="s">
        <v>163</v>
      </c>
      <c r="U1123" s="83"/>
      <c r="V1123" s="13" t="s">
        <v>163</v>
      </c>
      <c r="W1123" s="81" t="s">
        <v>163</v>
      </c>
      <c r="X1123" s="83"/>
    </row>
    <row r="1124" spans="1:24" ht="31.65" customHeight="1">
      <c r="A1124" s="96" t="s">
        <v>4950</v>
      </c>
      <c r="B1124" s="97"/>
      <c r="C1124" s="98"/>
      <c r="D1124" s="38" t="s">
        <v>892</v>
      </c>
      <c r="E1124" s="39"/>
      <c r="F1124" s="39"/>
      <c r="G1124" s="39"/>
      <c r="H1124" s="40"/>
      <c r="I1124" s="77" t="s">
        <v>609</v>
      </c>
      <c r="J1124" s="79"/>
      <c r="K1124" s="42"/>
      <c r="L1124" s="43"/>
      <c r="M1124" s="42"/>
      <c r="N1124" s="80"/>
      <c r="O1124" s="43"/>
      <c r="P1124" s="12" t="str">
        <f t="shared" si="32"/>
        <v>-
-</v>
      </c>
      <c r="Q1124" s="81" t="s">
        <v>163</v>
      </c>
      <c r="R1124" s="82"/>
      <c r="S1124" s="83"/>
      <c r="T1124" s="81" t="s">
        <v>163</v>
      </c>
      <c r="U1124" s="83"/>
      <c r="V1124" s="13" t="s">
        <v>163</v>
      </c>
      <c r="W1124" s="81" t="s">
        <v>163</v>
      </c>
      <c r="X1124" s="83"/>
    </row>
    <row r="1125" spans="1:24" ht="31.65" customHeight="1">
      <c r="A1125" s="96" t="s">
        <v>4951</v>
      </c>
      <c r="B1125" s="97"/>
      <c r="C1125" s="98"/>
      <c r="D1125" s="38" t="s">
        <v>781</v>
      </c>
      <c r="E1125" s="39"/>
      <c r="F1125" s="39"/>
      <c r="G1125" s="39"/>
      <c r="H1125" s="40"/>
      <c r="I1125" s="77" t="s">
        <v>609</v>
      </c>
      <c r="J1125" s="79"/>
      <c r="K1125" s="42"/>
      <c r="L1125" s="43"/>
      <c r="M1125" s="42"/>
      <c r="N1125" s="80"/>
      <c r="O1125" s="43"/>
      <c r="P1125" s="12" t="str">
        <f t="shared" si="32"/>
        <v>-
-</v>
      </c>
      <c r="Q1125" s="81" t="s">
        <v>163</v>
      </c>
      <c r="R1125" s="82"/>
      <c r="S1125" s="83"/>
      <c r="T1125" s="81" t="s">
        <v>163</v>
      </c>
      <c r="U1125" s="83"/>
      <c r="V1125" s="13" t="s">
        <v>163</v>
      </c>
      <c r="W1125" s="81" t="s">
        <v>163</v>
      </c>
      <c r="X1125" s="83"/>
    </row>
    <row r="1126" spans="1:24" ht="31.65" customHeight="1">
      <c r="A1126" s="96" t="s">
        <v>4952</v>
      </c>
      <c r="B1126" s="97"/>
      <c r="C1126" s="98"/>
      <c r="D1126" s="38" t="s">
        <v>824</v>
      </c>
      <c r="E1126" s="39"/>
      <c r="F1126" s="39"/>
      <c r="G1126" s="39"/>
      <c r="H1126" s="40"/>
      <c r="I1126" s="77" t="s">
        <v>609</v>
      </c>
      <c r="J1126" s="79"/>
      <c r="K1126" s="42"/>
      <c r="L1126" s="43"/>
      <c r="M1126" s="42"/>
      <c r="N1126" s="80"/>
      <c r="O1126" s="43"/>
      <c r="P1126" s="12" t="str">
        <f t="shared" si="32"/>
        <v>-
-</v>
      </c>
      <c r="Q1126" s="81" t="s">
        <v>163</v>
      </c>
      <c r="R1126" s="82"/>
      <c r="S1126" s="83"/>
      <c r="T1126" s="81" t="s">
        <v>163</v>
      </c>
      <c r="U1126" s="83"/>
      <c r="V1126" s="13" t="s">
        <v>163</v>
      </c>
      <c r="W1126" s="81" t="s">
        <v>163</v>
      </c>
      <c r="X1126" s="83"/>
    </row>
    <row r="1127" spans="1:24" ht="31.65" customHeight="1">
      <c r="A1127" s="96" t="s">
        <v>4953</v>
      </c>
      <c r="B1127" s="97"/>
      <c r="C1127" s="98"/>
      <c r="D1127" s="38" t="s">
        <v>784</v>
      </c>
      <c r="E1127" s="39"/>
      <c r="F1127" s="39"/>
      <c r="G1127" s="39"/>
      <c r="H1127" s="40"/>
      <c r="I1127" s="77" t="s">
        <v>609</v>
      </c>
      <c r="J1127" s="79"/>
      <c r="K1127" s="42"/>
      <c r="L1127" s="43"/>
      <c r="M1127" s="42"/>
      <c r="N1127" s="80"/>
      <c r="O1127" s="43"/>
      <c r="P1127" s="12" t="str">
        <f t="shared" si="32"/>
        <v>-
-</v>
      </c>
      <c r="Q1127" s="81" t="s">
        <v>163</v>
      </c>
      <c r="R1127" s="82"/>
      <c r="S1127" s="83"/>
      <c r="T1127" s="81" t="s">
        <v>163</v>
      </c>
      <c r="U1127" s="83"/>
      <c r="V1127" s="13" t="s">
        <v>163</v>
      </c>
      <c r="W1127" s="81" t="s">
        <v>163</v>
      </c>
      <c r="X1127" s="83"/>
    </row>
    <row r="1128" spans="1:24" ht="31.65" customHeight="1">
      <c r="A1128" s="87" t="s">
        <v>4954</v>
      </c>
      <c r="B1128" s="88"/>
      <c r="C1128" s="89"/>
      <c r="D1128" s="38" t="s">
        <v>1048</v>
      </c>
      <c r="E1128" s="39"/>
      <c r="F1128" s="39"/>
      <c r="G1128" s="39"/>
      <c r="H1128" s="40"/>
      <c r="I1128" s="77" t="s">
        <v>609</v>
      </c>
      <c r="J1128" s="79"/>
      <c r="K1128" s="42"/>
      <c r="L1128" s="43"/>
      <c r="M1128" s="42"/>
      <c r="N1128" s="80"/>
      <c r="O1128" s="43"/>
      <c r="P1128" s="12" t="str">
        <f t="shared" si="32"/>
        <v>-
-</v>
      </c>
      <c r="Q1128" s="81" t="s">
        <v>163</v>
      </c>
      <c r="R1128" s="82"/>
      <c r="S1128" s="83"/>
      <c r="T1128" s="81" t="s">
        <v>163</v>
      </c>
      <c r="U1128" s="83"/>
      <c r="V1128" s="13" t="s">
        <v>163</v>
      </c>
      <c r="W1128" s="81" t="s">
        <v>163</v>
      </c>
      <c r="X1128" s="83"/>
    </row>
    <row r="1129" spans="1:24" ht="31.65" customHeight="1">
      <c r="A1129" s="87" t="s">
        <v>4955</v>
      </c>
      <c r="B1129" s="88"/>
      <c r="C1129" s="89"/>
      <c r="D1129" s="38" t="s">
        <v>612</v>
      </c>
      <c r="E1129" s="39"/>
      <c r="F1129" s="39"/>
      <c r="G1129" s="39"/>
      <c r="H1129" s="40"/>
      <c r="I1129" s="77" t="s">
        <v>609</v>
      </c>
      <c r="J1129" s="79"/>
      <c r="K1129" s="42"/>
      <c r="L1129" s="43"/>
      <c r="M1129" s="42"/>
      <c r="N1129" s="80"/>
      <c r="O1129" s="43"/>
      <c r="P1129" s="12" t="str">
        <f t="shared" si="32"/>
        <v>-
-</v>
      </c>
      <c r="Q1129" s="81" t="s">
        <v>163</v>
      </c>
      <c r="R1129" s="82"/>
      <c r="S1129" s="83"/>
      <c r="T1129" s="81" t="s">
        <v>163</v>
      </c>
      <c r="U1129" s="83"/>
      <c r="V1129" s="13" t="s">
        <v>163</v>
      </c>
      <c r="W1129" s="81" t="s">
        <v>163</v>
      </c>
      <c r="X1129" s="83"/>
    </row>
    <row r="1130" spans="1:24" ht="31.65" customHeight="1">
      <c r="A1130" s="96" t="s">
        <v>4956</v>
      </c>
      <c r="B1130" s="97"/>
      <c r="C1130" s="98"/>
      <c r="D1130" s="38" t="s">
        <v>966</v>
      </c>
      <c r="E1130" s="39"/>
      <c r="F1130" s="39"/>
      <c r="G1130" s="39"/>
      <c r="H1130" s="40"/>
      <c r="I1130" s="77" t="s">
        <v>609</v>
      </c>
      <c r="J1130" s="79"/>
      <c r="K1130" s="42"/>
      <c r="L1130" s="43"/>
      <c r="M1130" s="42"/>
      <c r="N1130" s="80"/>
      <c r="O1130" s="43"/>
      <c r="P1130" s="12" t="str">
        <f t="shared" si="32"/>
        <v>-
-</v>
      </c>
      <c r="Q1130" s="81" t="s">
        <v>163</v>
      </c>
      <c r="R1130" s="82"/>
      <c r="S1130" s="83"/>
      <c r="T1130" s="81" t="s">
        <v>163</v>
      </c>
      <c r="U1130" s="83"/>
      <c r="V1130" s="13" t="s">
        <v>163</v>
      </c>
      <c r="W1130" s="81" t="s">
        <v>163</v>
      </c>
      <c r="X1130" s="83"/>
    </row>
    <row r="1131" spans="1:24" ht="31.65" customHeight="1">
      <c r="A1131" s="96" t="s">
        <v>4957</v>
      </c>
      <c r="B1131" s="97"/>
      <c r="C1131" s="98"/>
      <c r="D1131" s="38" t="s">
        <v>2856</v>
      </c>
      <c r="E1131" s="39"/>
      <c r="F1131" s="39"/>
      <c r="G1131" s="39"/>
      <c r="H1131" s="40"/>
      <c r="I1131" s="77" t="s">
        <v>609</v>
      </c>
      <c r="J1131" s="79"/>
      <c r="K1131" s="42"/>
      <c r="L1131" s="43"/>
      <c r="M1131" s="42"/>
      <c r="N1131" s="80"/>
      <c r="O1131" s="43"/>
      <c r="P1131" s="12" t="str">
        <f t="shared" si="32"/>
        <v>-
-</v>
      </c>
      <c r="Q1131" s="81" t="s">
        <v>163</v>
      </c>
      <c r="R1131" s="82"/>
      <c r="S1131" s="83"/>
      <c r="T1131" s="81" t="s">
        <v>163</v>
      </c>
      <c r="U1131" s="83"/>
      <c r="V1131" s="13" t="s">
        <v>163</v>
      </c>
      <c r="W1131" s="81" t="s">
        <v>163</v>
      </c>
      <c r="X1131" s="83"/>
    </row>
    <row r="1132" spans="1:24" ht="31.65" customHeight="1">
      <c r="A1132" s="96" t="s">
        <v>4958</v>
      </c>
      <c r="B1132" s="97"/>
      <c r="C1132" s="98"/>
      <c r="D1132" s="38" t="s">
        <v>4959</v>
      </c>
      <c r="E1132" s="39"/>
      <c r="F1132" s="39"/>
      <c r="G1132" s="39"/>
      <c r="H1132" s="40"/>
      <c r="I1132" s="77" t="s">
        <v>609</v>
      </c>
      <c r="J1132" s="79"/>
      <c r="K1132" s="42"/>
      <c r="L1132" s="43"/>
      <c r="M1132" s="42"/>
      <c r="N1132" s="80"/>
      <c r="O1132" s="43"/>
      <c r="P1132" s="12" t="str">
        <f t="shared" si="32"/>
        <v>-
-</v>
      </c>
      <c r="Q1132" s="81" t="s">
        <v>163</v>
      </c>
      <c r="R1132" s="82"/>
      <c r="S1132" s="83"/>
      <c r="T1132" s="81" t="s">
        <v>163</v>
      </c>
      <c r="U1132" s="83"/>
      <c r="V1132" s="13" t="s">
        <v>163</v>
      </c>
      <c r="W1132" s="81" t="s">
        <v>163</v>
      </c>
      <c r="X1132" s="83"/>
    </row>
    <row r="1133" spans="1:24" ht="31.65" customHeight="1">
      <c r="A1133" s="96" t="s">
        <v>4960</v>
      </c>
      <c r="B1133" s="97"/>
      <c r="C1133" s="98"/>
      <c r="D1133" s="38" t="s">
        <v>2859</v>
      </c>
      <c r="E1133" s="39"/>
      <c r="F1133" s="39"/>
      <c r="G1133" s="39"/>
      <c r="H1133" s="40"/>
      <c r="I1133" s="77" t="s">
        <v>609</v>
      </c>
      <c r="J1133" s="79"/>
      <c r="K1133" s="42"/>
      <c r="L1133" s="43"/>
      <c r="M1133" s="42"/>
      <c r="N1133" s="80"/>
      <c r="O1133" s="43"/>
      <c r="P1133" s="12" t="str">
        <f t="shared" si="32"/>
        <v>-
-</v>
      </c>
      <c r="Q1133" s="81" t="s">
        <v>163</v>
      </c>
      <c r="R1133" s="82"/>
      <c r="S1133" s="83"/>
      <c r="T1133" s="81" t="s">
        <v>163</v>
      </c>
      <c r="U1133" s="83"/>
      <c r="V1133" s="13" t="s">
        <v>163</v>
      </c>
      <c r="W1133" s="81" t="s">
        <v>163</v>
      </c>
      <c r="X1133" s="83"/>
    </row>
    <row r="1134" spans="1:24" ht="31.65" customHeight="1">
      <c r="A1134" s="96" t="s">
        <v>4961</v>
      </c>
      <c r="B1134" s="97"/>
      <c r="C1134" s="98"/>
      <c r="D1134" s="38" t="s">
        <v>2859</v>
      </c>
      <c r="E1134" s="39"/>
      <c r="F1134" s="39"/>
      <c r="G1134" s="39"/>
      <c r="H1134" s="40"/>
      <c r="I1134" s="77" t="s">
        <v>609</v>
      </c>
      <c r="J1134" s="79"/>
      <c r="K1134" s="42"/>
      <c r="L1134" s="43"/>
      <c r="M1134" s="42"/>
      <c r="N1134" s="80"/>
      <c r="O1134" s="43"/>
      <c r="P1134" s="12" t="str">
        <f t="shared" si="32"/>
        <v>-
-</v>
      </c>
      <c r="Q1134" s="81" t="s">
        <v>163</v>
      </c>
      <c r="R1134" s="82"/>
      <c r="S1134" s="83"/>
      <c r="T1134" s="81" t="s">
        <v>163</v>
      </c>
      <c r="U1134" s="83"/>
      <c r="V1134" s="13" t="s">
        <v>163</v>
      </c>
      <c r="W1134" s="81" t="s">
        <v>163</v>
      </c>
      <c r="X1134" s="83"/>
    </row>
    <row r="1135" spans="1:24" ht="31.65" customHeight="1">
      <c r="A1135" s="96" t="s">
        <v>4962</v>
      </c>
      <c r="B1135" s="97"/>
      <c r="C1135" s="98"/>
      <c r="D1135" s="38" t="s">
        <v>2859</v>
      </c>
      <c r="E1135" s="39"/>
      <c r="F1135" s="39"/>
      <c r="G1135" s="39"/>
      <c r="H1135" s="40"/>
      <c r="I1135" s="77" t="s">
        <v>609</v>
      </c>
      <c r="J1135" s="79"/>
      <c r="K1135" s="42"/>
      <c r="L1135" s="43"/>
      <c r="M1135" s="42"/>
      <c r="N1135" s="80"/>
      <c r="O1135" s="43"/>
      <c r="P1135" s="12" t="str">
        <f t="shared" si="32"/>
        <v>-
-</v>
      </c>
      <c r="Q1135" s="81" t="s">
        <v>163</v>
      </c>
      <c r="R1135" s="82"/>
      <c r="S1135" s="83"/>
      <c r="T1135" s="81" t="s">
        <v>163</v>
      </c>
      <c r="U1135" s="83"/>
      <c r="V1135" s="13" t="s">
        <v>163</v>
      </c>
      <c r="W1135" s="81" t="s">
        <v>163</v>
      </c>
      <c r="X1135" s="83"/>
    </row>
    <row r="1136" spans="1:24" ht="31.65" customHeight="1">
      <c r="A1136" s="38" t="s">
        <v>2841</v>
      </c>
      <c r="B1136" s="39"/>
      <c r="C1136" s="40"/>
      <c r="D1136" s="38" t="s">
        <v>2840</v>
      </c>
      <c r="E1136" s="39"/>
      <c r="F1136" s="39"/>
      <c r="G1136" s="39"/>
      <c r="H1136" s="40"/>
      <c r="I1136" s="77" t="s">
        <v>609</v>
      </c>
      <c r="J1136" s="79"/>
      <c r="K1136" s="42"/>
      <c r="L1136" s="43"/>
      <c r="M1136" s="42"/>
      <c r="N1136" s="80"/>
      <c r="O1136" s="43"/>
      <c r="P1136" s="12" t="str">
        <f t="shared" si="32"/>
        <v>-
-</v>
      </c>
      <c r="Q1136" s="81" t="s">
        <v>163</v>
      </c>
      <c r="R1136" s="82"/>
      <c r="S1136" s="83"/>
      <c r="T1136" s="81" t="s">
        <v>163</v>
      </c>
      <c r="U1136" s="83"/>
      <c r="V1136" s="13" t="s">
        <v>163</v>
      </c>
      <c r="W1136" s="81" t="s">
        <v>163</v>
      </c>
      <c r="X1136" s="83"/>
    </row>
    <row r="1137" spans="1:24" ht="31.65" customHeight="1">
      <c r="A1137" s="87" t="s">
        <v>4963</v>
      </c>
      <c r="B1137" s="88"/>
      <c r="C1137" s="89"/>
      <c r="D1137" s="38" t="s">
        <v>4964</v>
      </c>
      <c r="E1137" s="39"/>
      <c r="F1137" s="39"/>
      <c r="G1137" s="39"/>
      <c r="H1137" s="40"/>
      <c r="I1137" s="77" t="s">
        <v>609</v>
      </c>
      <c r="J1137" s="79"/>
      <c r="K1137" s="42"/>
      <c r="L1137" s="43"/>
      <c r="M1137" s="42"/>
      <c r="N1137" s="80"/>
      <c r="O1137" s="43"/>
      <c r="P1137" s="12" t="str">
        <f t="shared" si="32"/>
        <v>-
-</v>
      </c>
      <c r="Q1137" s="81" t="s">
        <v>163</v>
      </c>
      <c r="R1137" s="82"/>
      <c r="S1137" s="83"/>
      <c r="T1137" s="81" t="s">
        <v>163</v>
      </c>
      <c r="U1137" s="83"/>
      <c r="V1137" s="13" t="s">
        <v>163</v>
      </c>
      <c r="W1137" s="81" t="s">
        <v>163</v>
      </c>
      <c r="X1137" s="83"/>
    </row>
    <row r="1138" spans="1:24" ht="31.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spans="1:24" ht="9.6" customHeight="1">
      <c r="A1139" s="2"/>
      <c r="B1139" s="2"/>
      <c r="C1139" s="95" t="s">
        <v>42</v>
      </c>
      <c r="D1139" s="95"/>
      <c r="E1139" s="2"/>
      <c r="F1139" s="2"/>
      <c r="G1139" s="14" t="s">
        <v>43</v>
      </c>
      <c r="H1139" s="2"/>
      <c r="I1139" s="2"/>
      <c r="J1139" s="14" t="s">
        <v>44</v>
      </c>
      <c r="K1139" s="2"/>
      <c r="L1139" s="95" t="s">
        <v>43</v>
      </c>
      <c r="M1139" s="95"/>
      <c r="N1139" s="95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ht="35.700000000000003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ht="8.2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1:24" ht="14.1" customHeight="1">
      <c r="A1142" s="93" t="s">
        <v>0</v>
      </c>
      <c r="B1142" s="93"/>
      <c r="C1142" s="93"/>
      <c r="D1142" s="93"/>
      <c r="E1142" s="93"/>
      <c r="F1142" s="93"/>
      <c r="G1142" s="93"/>
      <c r="H1142" s="93"/>
      <c r="I1142" s="93"/>
      <c r="J1142" s="93"/>
      <c r="K1142" s="93"/>
      <c r="L1142" s="93"/>
      <c r="M1142" s="93"/>
      <c r="N1142" s="93"/>
      <c r="O1142" s="93"/>
      <c r="P1142" s="93"/>
      <c r="Q1142" s="93"/>
      <c r="R1142" s="93"/>
      <c r="S1142" s="93"/>
      <c r="T1142" s="93"/>
      <c r="U1142" s="93"/>
      <c r="V1142" s="93"/>
      <c r="W1142" s="93"/>
      <c r="X1142" s="93"/>
    </row>
    <row r="1143" spans="1:24" ht="3.4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ht="14.1" customHeight="1">
      <c r="A1144" s="93" t="s">
        <v>4033</v>
      </c>
      <c r="B1144" s="93"/>
      <c r="C1144" s="93"/>
      <c r="D1144" s="93"/>
      <c r="E1144" s="93"/>
      <c r="F1144" s="93"/>
      <c r="G1144" s="93"/>
      <c r="H1144" s="93"/>
      <c r="I1144" s="93"/>
      <c r="J1144" s="93"/>
      <c r="K1144" s="93"/>
      <c r="L1144" s="93"/>
      <c r="M1144" s="93"/>
      <c r="N1144" s="93"/>
      <c r="O1144" s="93"/>
      <c r="P1144" s="93"/>
      <c r="Q1144" s="93"/>
      <c r="R1144" s="93"/>
      <c r="S1144" s="93"/>
      <c r="T1144" s="93"/>
      <c r="U1144" s="93"/>
      <c r="V1144" s="93"/>
      <c r="W1144" s="93"/>
      <c r="X1144" s="93"/>
    </row>
    <row r="1145" spans="1:24" ht="4.2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spans="1:24" ht="8.85" customHeight="1">
      <c r="A1146" s="2"/>
      <c r="B1146" s="94" t="s">
        <v>4034</v>
      </c>
      <c r="C1146" s="94"/>
      <c r="D1146" s="94"/>
      <c r="E1146" s="94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ht="5.4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ht="4.3499999999999996" customHeight="1">
      <c r="A1148" s="2"/>
      <c r="B1148" s="94" t="s">
        <v>4035</v>
      </c>
      <c r="C1148" s="94"/>
      <c r="D1148" s="94"/>
      <c r="E1148" s="94"/>
      <c r="F1148" s="94"/>
      <c r="G1148" s="94"/>
      <c r="H1148" s="94"/>
      <c r="I1148" s="94"/>
      <c r="J1148" s="94"/>
      <c r="K1148" s="94"/>
      <c r="L1148" s="94"/>
      <c r="M1148" s="94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spans="1:24" ht="0.9" customHeight="1">
      <c r="A1149" s="2"/>
      <c r="B1149" s="94"/>
      <c r="C1149" s="94"/>
      <c r="D1149" s="94"/>
      <c r="E1149" s="94"/>
      <c r="F1149" s="94"/>
      <c r="G1149" s="94"/>
      <c r="H1149" s="94"/>
      <c r="I1149" s="94"/>
      <c r="J1149" s="94"/>
      <c r="K1149" s="94"/>
      <c r="L1149" s="94"/>
      <c r="M1149" s="94"/>
      <c r="N1149" s="2"/>
      <c r="O1149" s="2"/>
      <c r="P1149" s="2"/>
      <c r="Q1149" s="2"/>
      <c r="R1149" s="94" t="s">
        <v>4036</v>
      </c>
      <c r="S1149" s="2"/>
      <c r="T1149" s="2"/>
      <c r="U1149" s="2"/>
      <c r="V1149" s="2"/>
      <c r="W1149" s="2"/>
      <c r="X1149" s="2"/>
    </row>
    <row r="1150" spans="1:24" ht="3.6" customHeight="1">
      <c r="A1150" s="2"/>
      <c r="B1150" s="94"/>
      <c r="C1150" s="94"/>
      <c r="D1150" s="94"/>
      <c r="E1150" s="94"/>
      <c r="F1150" s="94"/>
      <c r="G1150" s="94"/>
      <c r="H1150" s="94"/>
      <c r="I1150" s="94"/>
      <c r="J1150" s="94"/>
      <c r="K1150" s="94"/>
      <c r="L1150" s="94"/>
      <c r="M1150" s="94"/>
      <c r="N1150" s="2"/>
      <c r="O1150" s="2"/>
      <c r="P1150" s="2"/>
      <c r="Q1150" s="2"/>
      <c r="R1150" s="94"/>
      <c r="S1150" s="2"/>
      <c r="T1150" s="2"/>
      <c r="U1150" s="95" t="s">
        <v>4965</v>
      </c>
      <c r="V1150" s="95"/>
      <c r="W1150" s="95"/>
      <c r="X1150" s="2"/>
    </row>
    <row r="1151" spans="1:24" ht="4.3499999999999996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94"/>
      <c r="S1151" s="2"/>
      <c r="T1151" s="2"/>
      <c r="U1151" s="95"/>
      <c r="V1151" s="95"/>
      <c r="W1151" s="95"/>
      <c r="X1151" s="2"/>
    </row>
    <row r="1152" spans="1:24" ht="1.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95"/>
      <c r="V1152" s="95"/>
      <c r="W1152" s="95"/>
      <c r="X1152" s="2"/>
    </row>
    <row r="1153" spans="1:24" ht="2.1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spans="1:24" ht="14.4" customHeight="1">
      <c r="A1154" s="77" t="s">
        <v>4038</v>
      </c>
      <c r="B1154" s="78"/>
      <c r="C1154" s="79"/>
      <c r="D1154" s="77" t="s">
        <v>4039</v>
      </c>
      <c r="E1154" s="78"/>
      <c r="F1154" s="78"/>
      <c r="G1154" s="78"/>
      <c r="H1154" s="79"/>
      <c r="I1154" s="77" t="s">
        <v>49</v>
      </c>
      <c r="J1154" s="79"/>
      <c r="K1154" s="77" t="s">
        <v>4040</v>
      </c>
      <c r="L1154" s="79"/>
      <c r="M1154" s="77" t="s">
        <v>51</v>
      </c>
      <c r="N1154" s="78"/>
      <c r="O1154" s="79"/>
      <c r="P1154" s="11" t="s">
        <v>52</v>
      </c>
      <c r="Q1154" s="77" t="s">
        <v>4041</v>
      </c>
      <c r="R1154" s="78"/>
      <c r="S1154" s="79"/>
      <c r="T1154" s="77" t="s">
        <v>4042</v>
      </c>
      <c r="U1154" s="79"/>
      <c r="V1154" s="11" t="s">
        <v>4043</v>
      </c>
      <c r="W1154" s="77" t="s">
        <v>4044</v>
      </c>
      <c r="X1154" s="79"/>
    </row>
    <row r="1155" spans="1:24" ht="31.5" customHeight="1">
      <c r="A1155" s="87" t="s">
        <v>4966</v>
      </c>
      <c r="B1155" s="88"/>
      <c r="C1155" s="89"/>
      <c r="D1155" s="38" t="s">
        <v>4967</v>
      </c>
      <c r="E1155" s="39"/>
      <c r="F1155" s="39"/>
      <c r="G1155" s="39"/>
      <c r="H1155" s="40"/>
      <c r="I1155" s="77" t="s">
        <v>609</v>
      </c>
      <c r="J1155" s="79"/>
      <c r="K1155" s="42"/>
      <c r="L1155" s="43"/>
      <c r="M1155" s="42"/>
      <c r="N1155" s="80"/>
      <c r="O1155" s="43"/>
      <c r="P1155" s="12" t="str">
        <f>IF(COUNT(K1155,M1155)=2,ROUND(K1155*M1155,0),"-
-")</f>
        <v>-
-</v>
      </c>
      <c r="Q1155" s="81" t="s">
        <v>163</v>
      </c>
      <c r="R1155" s="82"/>
      <c r="S1155" s="83"/>
      <c r="T1155" s="81" t="s">
        <v>163</v>
      </c>
      <c r="U1155" s="83"/>
      <c r="V1155" s="13" t="s">
        <v>163</v>
      </c>
      <c r="W1155" s="81" t="s">
        <v>163</v>
      </c>
      <c r="X1155" s="83"/>
    </row>
    <row r="1156" spans="1:24" ht="31.65" customHeight="1">
      <c r="A1156" s="87" t="s">
        <v>4968</v>
      </c>
      <c r="B1156" s="88"/>
      <c r="C1156" s="89"/>
      <c r="D1156" s="38" t="s">
        <v>4969</v>
      </c>
      <c r="E1156" s="39"/>
      <c r="F1156" s="39"/>
      <c r="G1156" s="39"/>
      <c r="H1156" s="40"/>
      <c r="I1156" s="77" t="s">
        <v>609</v>
      </c>
      <c r="J1156" s="79"/>
      <c r="K1156" s="42"/>
      <c r="L1156" s="43"/>
      <c r="M1156" s="42"/>
      <c r="N1156" s="80"/>
      <c r="O1156" s="43"/>
      <c r="P1156" s="12" t="str">
        <f>IF(COUNT(K1156,M1156)=2,ROUND(K1156*M1156,0),"-
-")</f>
        <v>-
-</v>
      </c>
      <c r="Q1156" s="81" t="s">
        <v>163</v>
      </c>
      <c r="R1156" s="82"/>
      <c r="S1156" s="83"/>
      <c r="T1156" s="81" t="s">
        <v>163</v>
      </c>
      <c r="U1156" s="83"/>
      <c r="V1156" s="13" t="s">
        <v>163</v>
      </c>
      <c r="W1156" s="81" t="s">
        <v>163</v>
      </c>
      <c r="X1156" s="83"/>
    </row>
    <row r="1157" spans="1:24" ht="31.65" customHeight="1">
      <c r="A1157" s="87" t="s">
        <v>4970</v>
      </c>
      <c r="B1157" s="88"/>
      <c r="C1157" s="89"/>
      <c r="D1157" s="38" t="s">
        <v>4971</v>
      </c>
      <c r="E1157" s="39"/>
      <c r="F1157" s="39"/>
      <c r="G1157" s="39"/>
      <c r="H1157" s="40"/>
      <c r="I1157" s="77" t="s">
        <v>609</v>
      </c>
      <c r="J1157" s="79"/>
      <c r="K1157" s="42"/>
      <c r="L1157" s="43"/>
      <c r="M1157" s="42"/>
      <c r="N1157" s="80"/>
      <c r="O1157" s="43"/>
      <c r="P1157" s="12" t="str">
        <f>IF(COUNT(K1157,M1157)=2,ROUND(K1157*M1157,0),"-
-")</f>
        <v>-
-</v>
      </c>
      <c r="Q1157" s="81" t="s">
        <v>163</v>
      </c>
      <c r="R1157" s="82"/>
      <c r="S1157" s="83"/>
      <c r="T1157" s="81" t="s">
        <v>163</v>
      </c>
      <c r="U1157" s="83"/>
      <c r="V1157" s="13" t="s">
        <v>163</v>
      </c>
      <c r="W1157" s="81" t="s">
        <v>163</v>
      </c>
      <c r="X1157" s="83"/>
    </row>
    <row r="1158" spans="1:24" ht="31.65" customHeight="1">
      <c r="A1158" s="87" t="s">
        <v>4972</v>
      </c>
      <c r="B1158" s="88"/>
      <c r="C1158" s="89"/>
      <c r="D1158" s="38" t="s">
        <v>4973</v>
      </c>
      <c r="E1158" s="39"/>
      <c r="F1158" s="39"/>
      <c r="G1158" s="39"/>
      <c r="H1158" s="40"/>
      <c r="I1158" s="77" t="s">
        <v>609</v>
      </c>
      <c r="J1158" s="79"/>
      <c r="K1158" s="42"/>
      <c r="L1158" s="43"/>
      <c r="M1158" s="42"/>
      <c r="N1158" s="80"/>
      <c r="O1158" s="43"/>
      <c r="P1158" s="12" t="str">
        <f>IF(COUNT(K1158,M1158)=2,ROUND(K1158*M1158,0),"-
-")</f>
        <v>-
-</v>
      </c>
      <c r="Q1158" s="81" t="s">
        <v>163</v>
      </c>
      <c r="R1158" s="82"/>
      <c r="S1158" s="83"/>
      <c r="T1158" s="81" t="s">
        <v>163</v>
      </c>
      <c r="U1158" s="83"/>
      <c r="V1158" s="13" t="s">
        <v>163</v>
      </c>
      <c r="W1158" s="81" t="s">
        <v>163</v>
      </c>
      <c r="X1158" s="83"/>
    </row>
    <row r="1159" spans="1:24" ht="15.75" customHeight="1">
      <c r="A1159" s="84" t="s">
        <v>4974</v>
      </c>
      <c r="B1159" s="85"/>
      <c r="C1159" s="86"/>
      <c r="D1159" s="38" t="s">
        <v>3227</v>
      </c>
      <c r="E1159" s="39"/>
      <c r="F1159" s="39"/>
      <c r="G1159" s="39"/>
      <c r="H1159" s="40"/>
      <c r="I1159" s="77" t="s">
        <v>122</v>
      </c>
      <c r="J1159" s="79"/>
      <c r="K1159" s="42"/>
      <c r="L1159" s="43"/>
      <c r="M1159" s="42"/>
      <c r="N1159" s="80"/>
      <c r="O1159" s="43"/>
      <c r="P1159" s="12" t="str">
        <f>IF(COUNT(K1159,M1159)=2,ROUND(K1159*M1159,0),"-")</f>
        <v>-</v>
      </c>
      <c r="Q1159" s="81" t="s">
        <v>306</v>
      </c>
      <c r="R1159" s="82"/>
      <c r="S1159" s="83"/>
      <c r="T1159" s="81" t="s">
        <v>306</v>
      </c>
      <c r="U1159" s="83"/>
      <c r="V1159" s="13" t="s">
        <v>306</v>
      </c>
      <c r="W1159" s="81" t="s">
        <v>306</v>
      </c>
      <c r="X1159" s="83"/>
    </row>
    <row r="1160" spans="1:24" ht="47.55" customHeight="1">
      <c r="A1160" s="90" t="s">
        <v>4975</v>
      </c>
      <c r="B1160" s="91"/>
      <c r="C1160" s="92"/>
      <c r="D1160" s="38" t="s">
        <v>4976</v>
      </c>
      <c r="E1160" s="39"/>
      <c r="F1160" s="39"/>
      <c r="G1160" s="39"/>
      <c r="H1160" s="40"/>
      <c r="I1160" s="77" t="s">
        <v>609</v>
      </c>
      <c r="J1160" s="79"/>
      <c r="K1160" s="42"/>
      <c r="L1160" s="43"/>
      <c r="M1160" s="42"/>
      <c r="N1160" s="80"/>
      <c r="O1160" s="43"/>
      <c r="P1160" s="12" t="str">
        <f>IF(COUNT(K1160,M1160)=2,ROUND(K1160*M1160,0),"-
-
-")</f>
        <v>-
-
-</v>
      </c>
      <c r="Q1160" s="81" t="s">
        <v>87</v>
      </c>
      <c r="R1160" s="82"/>
      <c r="S1160" s="83"/>
      <c r="T1160" s="81" t="s">
        <v>87</v>
      </c>
      <c r="U1160" s="83"/>
      <c r="V1160" s="13" t="s">
        <v>87</v>
      </c>
      <c r="W1160" s="81" t="s">
        <v>87</v>
      </c>
      <c r="X1160" s="83"/>
    </row>
    <row r="1161" spans="1:24" ht="47.55" customHeight="1">
      <c r="A1161" s="90" t="s">
        <v>4977</v>
      </c>
      <c r="B1161" s="91"/>
      <c r="C1161" s="92"/>
      <c r="D1161" s="38" t="s">
        <v>4978</v>
      </c>
      <c r="E1161" s="39"/>
      <c r="F1161" s="39"/>
      <c r="G1161" s="39"/>
      <c r="H1161" s="40"/>
      <c r="I1161" s="77" t="s">
        <v>609</v>
      </c>
      <c r="J1161" s="79"/>
      <c r="K1161" s="42"/>
      <c r="L1161" s="43"/>
      <c r="M1161" s="42"/>
      <c r="N1161" s="80"/>
      <c r="O1161" s="43"/>
      <c r="P1161" s="12" t="str">
        <f>IF(COUNT(K1161,M1161)=2,ROUND(K1161*M1161,0),"-
-
-")</f>
        <v>-
-
-</v>
      </c>
      <c r="Q1161" s="81" t="s">
        <v>87</v>
      </c>
      <c r="R1161" s="82"/>
      <c r="S1161" s="83"/>
      <c r="T1161" s="81" t="s">
        <v>87</v>
      </c>
      <c r="U1161" s="83"/>
      <c r="V1161" s="13" t="s">
        <v>87</v>
      </c>
      <c r="W1161" s="81" t="s">
        <v>87</v>
      </c>
      <c r="X1161" s="83"/>
    </row>
    <row r="1162" spans="1:24" ht="47.55" customHeight="1">
      <c r="A1162" s="90" t="s">
        <v>4979</v>
      </c>
      <c r="B1162" s="91"/>
      <c r="C1162" s="92"/>
      <c r="D1162" s="38" t="s">
        <v>4978</v>
      </c>
      <c r="E1162" s="39"/>
      <c r="F1162" s="39"/>
      <c r="G1162" s="39"/>
      <c r="H1162" s="40"/>
      <c r="I1162" s="77" t="s">
        <v>609</v>
      </c>
      <c r="J1162" s="79"/>
      <c r="K1162" s="42"/>
      <c r="L1162" s="43"/>
      <c r="M1162" s="42"/>
      <c r="N1162" s="80"/>
      <c r="O1162" s="43"/>
      <c r="P1162" s="12" t="str">
        <f>IF(COUNT(K1162,M1162)=2,ROUND(K1162*M1162,0),"-
-
-")</f>
        <v>-
-
-</v>
      </c>
      <c r="Q1162" s="81" t="s">
        <v>87</v>
      </c>
      <c r="R1162" s="82"/>
      <c r="S1162" s="83"/>
      <c r="T1162" s="81" t="s">
        <v>87</v>
      </c>
      <c r="U1162" s="83"/>
      <c r="V1162" s="13" t="s">
        <v>87</v>
      </c>
      <c r="W1162" s="81" t="s">
        <v>87</v>
      </c>
      <c r="X1162" s="83"/>
    </row>
    <row r="1163" spans="1:24" ht="47.55" customHeight="1">
      <c r="A1163" s="90" t="s">
        <v>4980</v>
      </c>
      <c r="B1163" s="91"/>
      <c r="C1163" s="92"/>
      <c r="D1163" s="38" t="s">
        <v>4981</v>
      </c>
      <c r="E1163" s="39"/>
      <c r="F1163" s="39"/>
      <c r="G1163" s="39"/>
      <c r="H1163" s="40"/>
      <c r="I1163" s="77" t="s">
        <v>1125</v>
      </c>
      <c r="J1163" s="79"/>
      <c r="K1163" s="42"/>
      <c r="L1163" s="43"/>
      <c r="M1163" s="42"/>
      <c r="N1163" s="80"/>
      <c r="O1163" s="43"/>
      <c r="P1163" s="12" t="str">
        <f>IF(COUNT(K1163,M1163)=2,ROUND(K1163*M1163,0),"-
-
-")</f>
        <v>-
-
-</v>
      </c>
      <c r="Q1163" s="81" t="s">
        <v>87</v>
      </c>
      <c r="R1163" s="82"/>
      <c r="S1163" s="83"/>
      <c r="T1163" s="81" t="s">
        <v>87</v>
      </c>
      <c r="U1163" s="83"/>
      <c r="V1163" s="13" t="s">
        <v>87</v>
      </c>
      <c r="W1163" s="81" t="s">
        <v>87</v>
      </c>
      <c r="X1163" s="83"/>
    </row>
    <row r="1164" spans="1:24" ht="31.65" customHeight="1">
      <c r="A1164" s="90" t="s">
        <v>4982</v>
      </c>
      <c r="B1164" s="91"/>
      <c r="C1164" s="92"/>
      <c r="D1164" s="38" t="s">
        <v>4983</v>
      </c>
      <c r="E1164" s="39"/>
      <c r="F1164" s="39"/>
      <c r="G1164" s="39"/>
      <c r="H1164" s="40"/>
      <c r="I1164" s="77" t="s">
        <v>1125</v>
      </c>
      <c r="J1164" s="79"/>
      <c r="K1164" s="42"/>
      <c r="L1164" s="43"/>
      <c r="M1164" s="42"/>
      <c r="N1164" s="80"/>
      <c r="O1164" s="43"/>
      <c r="P1164" s="12" t="str">
        <f>IF(COUNT(K1164,M1164)=2,ROUND(K1164*M1164,0),"-
-")</f>
        <v>-
-</v>
      </c>
      <c r="Q1164" s="81" t="s">
        <v>163</v>
      </c>
      <c r="R1164" s="82"/>
      <c r="S1164" s="83"/>
      <c r="T1164" s="81" t="s">
        <v>163</v>
      </c>
      <c r="U1164" s="83"/>
      <c r="V1164" s="13" t="s">
        <v>163</v>
      </c>
      <c r="W1164" s="81" t="s">
        <v>163</v>
      </c>
      <c r="X1164" s="83"/>
    </row>
    <row r="1165" spans="1:24" ht="31.65" customHeight="1">
      <c r="A1165" s="90" t="s">
        <v>4984</v>
      </c>
      <c r="B1165" s="91"/>
      <c r="C1165" s="92"/>
      <c r="D1165" s="38" t="s">
        <v>4985</v>
      </c>
      <c r="E1165" s="39"/>
      <c r="F1165" s="39"/>
      <c r="G1165" s="39"/>
      <c r="H1165" s="40"/>
      <c r="I1165" s="77" t="s">
        <v>1125</v>
      </c>
      <c r="J1165" s="79"/>
      <c r="K1165" s="42"/>
      <c r="L1165" s="43"/>
      <c r="M1165" s="42"/>
      <c r="N1165" s="80"/>
      <c r="O1165" s="43"/>
      <c r="P1165" s="12" t="str">
        <f>IF(COUNT(K1165,M1165)=2,ROUND(K1165*M1165,0),"-
-")</f>
        <v>-
-</v>
      </c>
      <c r="Q1165" s="81" t="s">
        <v>163</v>
      </c>
      <c r="R1165" s="82"/>
      <c r="S1165" s="83"/>
      <c r="T1165" s="81" t="s">
        <v>163</v>
      </c>
      <c r="U1165" s="83"/>
      <c r="V1165" s="13" t="s">
        <v>163</v>
      </c>
      <c r="W1165" s="81" t="s">
        <v>163</v>
      </c>
      <c r="X1165" s="83"/>
    </row>
    <row r="1166" spans="1:24" ht="15.75" customHeight="1">
      <c r="A1166" s="90" t="s">
        <v>4986</v>
      </c>
      <c r="B1166" s="91"/>
      <c r="C1166" s="92"/>
      <c r="D1166" s="38" t="s">
        <v>1134</v>
      </c>
      <c r="E1166" s="39"/>
      <c r="F1166" s="39"/>
      <c r="G1166" s="39"/>
      <c r="H1166" s="40"/>
      <c r="I1166" s="77" t="s">
        <v>1125</v>
      </c>
      <c r="J1166" s="79"/>
      <c r="K1166" s="42"/>
      <c r="L1166" s="43"/>
      <c r="M1166" s="42"/>
      <c r="N1166" s="80"/>
      <c r="O1166" s="43"/>
      <c r="P1166" s="12" t="str">
        <f>IF(COUNT(K1166,M1166)=2,ROUND(K1166*M1166,0),"-")</f>
        <v>-</v>
      </c>
      <c r="Q1166" s="81" t="s">
        <v>306</v>
      </c>
      <c r="R1166" s="82"/>
      <c r="S1166" s="83"/>
      <c r="T1166" s="81" t="s">
        <v>306</v>
      </c>
      <c r="U1166" s="83"/>
      <c r="V1166" s="13" t="s">
        <v>306</v>
      </c>
      <c r="W1166" s="81" t="s">
        <v>306</v>
      </c>
      <c r="X1166" s="83"/>
    </row>
    <row r="1167" spans="1:24" ht="31.65" customHeight="1">
      <c r="A1167" s="90" t="s">
        <v>4987</v>
      </c>
      <c r="B1167" s="91"/>
      <c r="C1167" s="92"/>
      <c r="D1167" s="38" t="s">
        <v>4988</v>
      </c>
      <c r="E1167" s="39"/>
      <c r="F1167" s="39"/>
      <c r="G1167" s="39"/>
      <c r="H1167" s="40"/>
      <c r="I1167" s="77" t="s">
        <v>1125</v>
      </c>
      <c r="J1167" s="79"/>
      <c r="K1167" s="42"/>
      <c r="L1167" s="43"/>
      <c r="M1167" s="42"/>
      <c r="N1167" s="80"/>
      <c r="O1167" s="43"/>
      <c r="P1167" s="12" t="str">
        <f>IF(COUNT(K1167,M1167)=2,ROUND(K1167*M1167,0),"-
-")</f>
        <v>-
-</v>
      </c>
      <c r="Q1167" s="81" t="s">
        <v>163</v>
      </c>
      <c r="R1167" s="82"/>
      <c r="S1167" s="83"/>
      <c r="T1167" s="81" t="s">
        <v>163</v>
      </c>
      <c r="U1167" s="83"/>
      <c r="V1167" s="13" t="s">
        <v>163</v>
      </c>
      <c r="W1167" s="81" t="s">
        <v>163</v>
      </c>
      <c r="X1167" s="83"/>
    </row>
    <row r="1168" spans="1:24" ht="31.65" customHeight="1">
      <c r="A1168" s="90" t="s">
        <v>4989</v>
      </c>
      <c r="B1168" s="91"/>
      <c r="C1168" s="92"/>
      <c r="D1168" s="38" t="s">
        <v>4990</v>
      </c>
      <c r="E1168" s="39"/>
      <c r="F1168" s="39"/>
      <c r="G1168" s="39"/>
      <c r="H1168" s="40"/>
      <c r="I1168" s="77" t="s">
        <v>1125</v>
      </c>
      <c r="J1168" s="79"/>
      <c r="K1168" s="42"/>
      <c r="L1168" s="43"/>
      <c r="M1168" s="42"/>
      <c r="N1168" s="80"/>
      <c r="O1168" s="43"/>
      <c r="P1168" s="12" t="str">
        <f>IF(COUNT(K1168,M1168)=2,ROUND(K1168*M1168,0),"-
-")</f>
        <v>-
-</v>
      </c>
      <c r="Q1168" s="81" t="s">
        <v>163</v>
      </c>
      <c r="R1168" s="82"/>
      <c r="S1168" s="83"/>
      <c r="T1168" s="81" t="s">
        <v>163</v>
      </c>
      <c r="U1168" s="83"/>
      <c r="V1168" s="13" t="s">
        <v>163</v>
      </c>
      <c r="W1168" s="81" t="s">
        <v>163</v>
      </c>
      <c r="X1168" s="83"/>
    </row>
    <row r="1169" spans="1:24" ht="15.75" customHeight="1">
      <c r="A1169" s="90" t="s">
        <v>4991</v>
      </c>
      <c r="B1169" s="91"/>
      <c r="C1169" s="92"/>
      <c r="D1169" s="38" t="s">
        <v>1939</v>
      </c>
      <c r="E1169" s="39"/>
      <c r="F1169" s="39"/>
      <c r="G1169" s="39"/>
      <c r="H1169" s="40"/>
      <c r="I1169" s="77" t="s">
        <v>1125</v>
      </c>
      <c r="J1169" s="79"/>
      <c r="K1169" s="42"/>
      <c r="L1169" s="43"/>
      <c r="M1169" s="42"/>
      <c r="N1169" s="80"/>
      <c r="O1169" s="43"/>
      <c r="P1169" s="12" t="str">
        <f>IF(COUNT(K1169,M1169)=2,ROUND(K1169*M1169,0),"-")</f>
        <v>-</v>
      </c>
      <c r="Q1169" s="81" t="s">
        <v>306</v>
      </c>
      <c r="R1169" s="82"/>
      <c r="S1169" s="83"/>
      <c r="T1169" s="81" t="s">
        <v>306</v>
      </c>
      <c r="U1169" s="83"/>
      <c r="V1169" s="13" t="s">
        <v>306</v>
      </c>
      <c r="W1169" s="81" t="s">
        <v>306</v>
      </c>
      <c r="X1169" s="83"/>
    </row>
    <row r="1170" spans="1:24" ht="31.65" customHeight="1">
      <c r="A1170" s="90" t="s">
        <v>4992</v>
      </c>
      <c r="B1170" s="91"/>
      <c r="C1170" s="92"/>
      <c r="D1170" s="38" t="s">
        <v>4993</v>
      </c>
      <c r="E1170" s="39"/>
      <c r="F1170" s="39"/>
      <c r="G1170" s="39"/>
      <c r="H1170" s="40"/>
      <c r="I1170" s="77" t="s">
        <v>609</v>
      </c>
      <c r="J1170" s="79"/>
      <c r="K1170" s="42"/>
      <c r="L1170" s="43"/>
      <c r="M1170" s="42"/>
      <c r="N1170" s="80"/>
      <c r="O1170" s="43"/>
      <c r="P1170" s="12" t="str">
        <f>IF(COUNT(K1170,M1170)=2,ROUND(K1170*M1170,0),"-
-")</f>
        <v>-
-</v>
      </c>
      <c r="Q1170" s="81" t="s">
        <v>163</v>
      </c>
      <c r="R1170" s="82"/>
      <c r="S1170" s="83"/>
      <c r="T1170" s="81" t="s">
        <v>163</v>
      </c>
      <c r="U1170" s="83"/>
      <c r="V1170" s="13" t="s">
        <v>163</v>
      </c>
      <c r="W1170" s="81" t="s">
        <v>163</v>
      </c>
      <c r="X1170" s="83"/>
    </row>
    <row r="1171" spans="1:24" ht="31.65" customHeight="1">
      <c r="A1171" s="90" t="s">
        <v>4994</v>
      </c>
      <c r="B1171" s="91"/>
      <c r="C1171" s="92"/>
      <c r="D1171" s="38" t="s">
        <v>4995</v>
      </c>
      <c r="E1171" s="39"/>
      <c r="F1171" s="39"/>
      <c r="G1171" s="39"/>
      <c r="H1171" s="40"/>
      <c r="I1171" s="77" t="s">
        <v>609</v>
      </c>
      <c r="J1171" s="79"/>
      <c r="K1171" s="42"/>
      <c r="L1171" s="43"/>
      <c r="M1171" s="42"/>
      <c r="N1171" s="80"/>
      <c r="O1171" s="43"/>
      <c r="P1171" s="12" t="str">
        <f>IF(COUNT(K1171,M1171)=2,ROUND(K1171*M1171,0),"-
-")</f>
        <v>-
-</v>
      </c>
      <c r="Q1171" s="81" t="s">
        <v>163</v>
      </c>
      <c r="R1171" s="82"/>
      <c r="S1171" s="83"/>
      <c r="T1171" s="81" t="s">
        <v>163</v>
      </c>
      <c r="U1171" s="83"/>
      <c r="V1171" s="13" t="s">
        <v>163</v>
      </c>
      <c r="W1171" s="81" t="s">
        <v>163</v>
      </c>
      <c r="X1171" s="83"/>
    </row>
    <row r="1172" spans="1:24" ht="31.65" customHeight="1">
      <c r="A1172" s="90" t="s">
        <v>4996</v>
      </c>
      <c r="B1172" s="91"/>
      <c r="C1172" s="92"/>
      <c r="D1172" s="38" t="s">
        <v>4997</v>
      </c>
      <c r="E1172" s="39"/>
      <c r="F1172" s="39"/>
      <c r="G1172" s="39"/>
      <c r="H1172" s="40"/>
      <c r="I1172" s="77" t="s">
        <v>609</v>
      </c>
      <c r="J1172" s="79"/>
      <c r="K1172" s="42"/>
      <c r="L1172" s="43"/>
      <c r="M1172" s="42"/>
      <c r="N1172" s="80"/>
      <c r="O1172" s="43"/>
      <c r="P1172" s="12" t="str">
        <f>IF(COUNT(K1172,M1172)=2,ROUND(K1172*M1172,0),"-
-")</f>
        <v>-
-</v>
      </c>
      <c r="Q1172" s="81" t="s">
        <v>163</v>
      </c>
      <c r="R1172" s="82"/>
      <c r="S1172" s="83"/>
      <c r="T1172" s="81" t="s">
        <v>163</v>
      </c>
      <c r="U1172" s="83"/>
      <c r="V1172" s="13" t="s">
        <v>163</v>
      </c>
      <c r="W1172" s="81" t="s">
        <v>163</v>
      </c>
      <c r="X1172" s="83"/>
    </row>
    <row r="1173" spans="1:24" ht="31.65" customHeight="1">
      <c r="A1173" s="90" t="s">
        <v>4998</v>
      </c>
      <c r="B1173" s="91"/>
      <c r="C1173" s="92"/>
      <c r="D1173" s="38" t="s">
        <v>4999</v>
      </c>
      <c r="E1173" s="39"/>
      <c r="F1173" s="39"/>
      <c r="G1173" s="39"/>
      <c r="H1173" s="40"/>
      <c r="I1173" s="77" t="s">
        <v>609</v>
      </c>
      <c r="J1173" s="79"/>
      <c r="K1173" s="42"/>
      <c r="L1173" s="43"/>
      <c r="M1173" s="42"/>
      <c r="N1173" s="80"/>
      <c r="O1173" s="43"/>
      <c r="P1173" s="12" t="str">
        <f>IF(COUNT(K1173,M1173)=2,ROUND(K1173*M1173,0),"-
-")</f>
        <v>-
-</v>
      </c>
      <c r="Q1173" s="81" t="s">
        <v>163</v>
      </c>
      <c r="R1173" s="82"/>
      <c r="S1173" s="83"/>
      <c r="T1173" s="81" t="s">
        <v>163</v>
      </c>
      <c r="U1173" s="83"/>
      <c r="V1173" s="13" t="s">
        <v>163</v>
      </c>
      <c r="W1173" s="81" t="s">
        <v>163</v>
      </c>
      <c r="X1173" s="83"/>
    </row>
    <row r="1174" spans="1:24" ht="15.9" customHeight="1">
      <c r="A1174" s="38" t="s">
        <v>5000</v>
      </c>
      <c r="B1174" s="39"/>
      <c r="C1174" s="40"/>
      <c r="D1174" s="38" t="s">
        <v>5001</v>
      </c>
      <c r="E1174" s="39"/>
      <c r="F1174" s="39"/>
      <c r="G1174" s="39"/>
      <c r="H1174" s="40"/>
      <c r="I1174" s="77" t="s">
        <v>138</v>
      </c>
      <c r="J1174" s="79"/>
      <c r="K1174" s="42"/>
      <c r="L1174" s="43"/>
      <c r="M1174" s="42"/>
      <c r="N1174" s="80"/>
      <c r="O1174" s="43"/>
      <c r="P1174" s="12" t="str">
        <f>IF(COUNT(K1174,M1174)=2,ROUND(K1174*M1174,0),"-")</f>
        <v>-</v>
      </c>
      <c r="Q1174" s="81" t="s">
        <v>306</v>
      </c>
      <c r="R1174" s="82"/>
      <c r="S1174" s="83"/>
      <c r="T1174" s="81" t="s">
        <v>306</v>
      </c>
      <c r="U1174" s="83"/>
      <c r="V1174" s="13" t="s">
        <v>306</v>
      </c>
      <c r="W1174" s="81" t="s">
        <v>306</v>
      </c>
      <c r="X1174" s="83"/>
    </row>
    <row r="1175" spans="1:24" ht="31.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ht="9.6" customHeight="1">
      <c r="A1176" s="2"/>
      <c r="B1176" s="2"/>
      <c r="C1176" s="95" t="s">
        <v>42</v>
      </c>
      <c r="D1176" s="95"/>
      <c r="E1176" s="2"/>
      <c r="F1176" s="2"/>
      <c r="G1176" s="14" t="s">
        <v>43</v>
      </c>
      <c r="H1176" s="2"/>
      <c r="I1176" s="2"/>
      <c r="J1176" s="14" t="s">
        <v>44</v>
      </c>
      <c r="K1176" s="2"/>
      <c r="L1176" s="95" t="s">
        <v>43</v>
      </c>
      <c r="M1176" s="95"/>
      <c r="N1176" s="95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ht="35.700000000000003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spans="1:24" ht="8.2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ht="14.1" customHeight="1">
      <c r="A1179" s="93" t="s">
        <v>0</v>
      </c>
      <c r="B1179" s="93"/>
      <c r="C1179" s="93"/>
      <c r="D1179" s="93"/>
      <c r="E1179" s="93"/>
      <c r="F1179" s="93"/>
      <c r="G1179" s="93"/>
      <c r="H1179" s="93"/>
      <c r="I1179" s="93"/>
      <c r="J1179" s="93"/>
      <c r="K1179" s="93"/>
      <c r="L1179" s="93"/>
      <c r="M1179" s="93"/>
      <c r="N1179" s="93"/>
      <c r="O1179" s="93"/>
      <c r="P1179" s="93"/>
      <c r="Q1179" s="93"/>
      <c r="R1179" s="93"/>
      <c r="S1179" s="93"/>
      <c r="T1179" s="93"/>
      <c r="U1179" s="93"/>
      <c r="V1179" s="93"/>
      <c r="W1179" s="93"/>
      <c r="X1179" s="93"/>
    </row>
    <row r="1180" spans="1:24" ht="3.4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ht="14.1" customHeight="1">
      <c r="A1181" s="93" t="s">
        <v>4033</v>
      </c>
      <c r="B1181" s="93"/>
      <c r="C1181" s="93"/>
      <c r="D1181" s="93"/>
      <c r="E1181" s="93"/>
      <c r="F1181" s="93"/>
      <c r="G1181" s="93"/>
      <c r="H1181" s="93"/>
      <c r="I1181" s="93"/>
      <c r="J1181" s="93"/>
      <c r="K1181" s="93"/>
      <c r="L1181" s="93"/>
      <c r="M1181" s="93"/>
      <c r="N1181" s="93"/>
      <c r="O1181" s="93"/>
      <c r="P1181" s="93"/>
      <c r="Q1181" s="93"/>
      <c r="R1181" s="93"/>
      <c r="S1181" s="93"/>
      <c r="T1181" s="93"/>
      <c r="U1181" s="93"/>
      <c r="V1181" s="93"/>
      <c r="W1181" s="93"/>
      <c r="X1181" s="93"/>
    </row>
    <row r="1182" spans="1:24" ht="4.2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ht="8.85" customHeight="1">
      <c r="A1183" s="2"/>
      <c r="B1183" s="94" t="s">
        <v>4034</v>
      </c>
      <c r="C1183" s="94"/>
      <c r="D1183" s="94"/>
      <c r="E1183" s="94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ht="5.4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spans="1:24" ht="4.3499999999999996" customHeight="1">
      <c r="A1185" s="2"/>
      <c r="B1185" s="94" t="s">
        <v>4035</v>
      </c>
      <c r="C1185" s="94"/>
      <c r="D1185" s="94"/>
      <c r="E1185" s="94"/>
      <c r="F1185" s="94"/>
      <c r="G1185" s="94"/>
      <c r="H1185" s="94"/>
      <c r="I1185" s="94"/>
      <c r="J1185" s="94"/>
      <c r="K1185" s="94"/>
      <c r="L1185" s="94"/>
      <c r="M1185" s="94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spans="1:24" ht="0.9" customHeight="1">
      <c r="A1186" s="2"/>
      <c r="B1186" s="94"/>
      <c r="C1186" s="94"/>
      <c r="D1186" s="94"/>
      <c r="E1186" s="94"/>
      <c r="F1186" s="94"/>
      <c r="G1186" s="94"/>
      <c r="H1186" s="94"/>
      <c r="I1186" s="94"/>
      <c r="J1186" s="94"/>
      <c r="K1186" s="94"/>
      <c r="L1186" s="94"/>
      <c r="M1186" s="94"/>
      <c r="N1186" s="2"/>
      <c r="O1186" s="2"/>
      <c r="P1186" s="2"/>
      <c r="Q1186" s="2"/>
      <c r="R1186" s="94" t="s">
        <v>4036</v>
      </c>
      <c r="S1186" s="2"/>
      <c r="T1186" s="2"/>
      <c r="U1186" s="2"/>
      <c r="V1186" s="2"/>
      <c r="W1186" s="2"/>
      <c r="X1186" s="2"/>
    </row>
    <row r="1187" spans="1:24" ht="3.6" customHeight="1">
      <c r="A1187" s="2"/>
      <c r="B1187" s="94"/>
      <c r="C1187" s="94"/>
      <c r="D1187" s="94"/>
      <c r="E1187" s="94"/>
      <c r="F1187" s="94"/>
      <c r="G1187" s="94"/>
      <c r="H1187" s="94"/>
      <c r="I1187" s="94"/>
      <c r="J1187" s="94"/>
      <c r="K1187" s="94"/>
      <c r="L1187" s="94"/>
      <c r="M1187" s="94"/>
      <c r="N1187" s="2"/>
      <c r="O1187" s="2"/>
      <c r="P1187" s="2"/>
      <c r="Q1187" s="2"/>
      <c r="R1187" s="94"/>
      <c r="S1187" s="2"/>
      <c r="T1187" s="2"/>
      <c r="U1187" s="95" t="s">
        <v>5002</v>
      </c>
      <c r="V1187" s="95"/>
      <c r="W1187" s="95"/>
      <c r="X1187" s="2"/>
    </row>
    <row r="1188" spans="1:24" ht="4.3499999999999996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94"/>
      <c r="S1188" s="2"/>
      <c r="T1188" s="2"/>
      <c r="U1188" s="95"/>
      <c r="V1188" s="95"/>
      <c r="W1188" s="95"/>
      <c r="X1188" s="2"/>
    </row>
    <row r="1189" spans="1:24" ht="1.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95"/>
      <c r="V1189" s="95"/>
      <c r="W1189" s="95"/>
      <c r="X1189" s="2"/>
    </row>
    <row r="1190" spans="1:24" ht="2.1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ht="14.4" customHeight="1">
      <c r="A1191" s="77" t="s">
        <v>4038</v>
      </c>
      <c r="B1191" s="78"/>
      <c r="C1191" s="79"/>
      <c r="D1191" s="77" t="s">
        <v>4039</v>
      </c>
      <c r="E1191" s="78"/>
      <c r="F1191" s="78"/>
      <c r="G1191" s="78"/>
      <c r="H1191" s="79"/>
      <c r="I1191" s="77" t="s">
        <v>49</v>
      </c>
      <c r="J1191" s="79"/>
      <c r="K1191" s="77" t="s">
        <v>4040</v>
      </c>
      <c r="L1191" s="79"/>
      <c r="M1191" s="77" t="s">
        <v>51</v>
      </c>
      <c r="N1191" s="78"/>
      <c r="O1191" s="79"/>
      <c r="P1191" s="11" t="s">
        <v>52</v>
      </c>
      <c r="Q1191" s="77" t="s">
        <v>4041</v>
      </c>
      <c r="R1191" s="78"/>
      <c r="S1191" s="79"/>
      <c r="T1191" s="77" t="s">
        <v>4042</v>
      </c>
      <c r="U1191" s="79"/>
      <c r="V1191" s="11" t="s">
        <v>4043</v>
      </c>
      <c r="W1191" s="77" t="s">
        <v>4044</v>
      </c>
      <c r="X1191" s="79"/>
    </row>
    <row r="1192" spans="1:24" ht="15.75" customHeight="1">
      <c r="A1192" s="84" t="s">
        <v>5003</v>
      </c>
      <c r="B1192" s="85"/>
      <c r="C1192" s="86"/>
      <c r="D1192" s="38" t="s">
        <v>1309</v>
      </c>
      <c r="E1192" s="39"/>
      <c r="F1192" s="39"/>
      <c r="G1192" s="39"/>
      <c r="H1192" s="40"/>
      <c r="I1192" s="77" t="s">
        <v>138</v>
      </c>
      <c r="J1192" s="79"/>
      <c r="K1192" s="42"/>
      <c r="L1192" s="43"/>
      <c r="M1192" s="42"/>
      <c r="N1192" s="80"/>
      <c r="O1192" s="43"/>
      <c r="P1192" s="12" t="str">
        <f>IF(COUNT(K1192,M1192)=2,ROUND(K1192*M1192,0),"-")</f>
        <v>-</v>
      </c>
      <c r="Q1192" s="81" t="s">
        <v>306</v>
      </c>
      <c r="R1192" s="82"/>
      <c r="S1192" s="83"/>
      <c r="T1192" s="81" t="s">
        <v>306</v>
      </c>
      <c r="U1192" s="83"/>
      <c r="V1192" s="13" t="s">
        <v>306</v>
      </c>
      <c r="W1192" s="81" t="s">
        <v>306</v>
      </c>
      <c r="X1192" s="83"/>
    </row>
    <row r="1193" spans="1:24" ht="15.75" customHeight="1">
      <c r="A1193" s="84" t="s">
        <v>5004</v>
      </c>
      <c r="B1193" s="85"/>
      <c r="C1193" s="86"/>
      <c r="D1193" s="38" t="s">
        <v>1410</v>
      </c>
      <c r="E1193" s="39"/>
      <c r="F1193" s="39"/>
      <c r="G1193" s="39"/>
      <c r="H1193" s="40"/>
      <c r="I1193" s="77" t="s">
        <v>138</v>
      </c>
      <c r="J1193" s="79"/>
      <c r="K1193" s="42"/>
      <c r="L1193" s="43"/>
      <c r="M1193" s="42"/>
      <c r="N1193" s="80"/>
      <c r="O1193" s="43"/>
      <c r="P1193" s="12" t="str">
        <f>IF(COUNT(K1193,M1193)=2,ROUND(K1193*M1193,0),"-")</f>
        <v>-</v>
      </c>
      <c r="Q1193" s="81" t="s">
        <v>306</v>
      </c>
      <c r="R1193" s="82"/>
      <c r="S1193" s="83"/>
      <c r="T1193" s="81" t="s">
        <v>306</v>
      </c>
      <c r="U1193" s="83"/>
      <c r="V1193" s="13" t="s">
        <v>306</v>
      </c>
      <c r="W1193" s="81" t="s">
        <v>306</v>
      </c>
      <c r="X1193" s="83"/>
    </row>
    <row r="1194" spans="1:24" ht="15.75" customHeight="1">
      <c r="A1194" s="84" t="s">
        <v>5005</v>
      </c>
      <c r="B1194" s="85"/>
      <c r="C1194" s="86"/>
      <c r="D1194" s="38" t="s">
        <v>1413</v>
      </c>
      <c r="E1194" s="39"/>
      <c r="F1194" s="39"/>
      <c r="G1194" s="39"/>
      <c r="H1194" s="40"/>
      <c r="I1194" s="77" t="s">
        <v>138</v>
      </c>
      <c r="J1194" s="79"/>
      <c r="K1194" s="42"/>
      <c r="L1194" s="43"/>
      <c r="M1194" s="42"/>
      <c r="N1194" s="80"/>
      <c r="O1194" s="43"/>
      <c r="P1194" s="12" t="str">
        <f>IF(COUNT(K1194,M1194)=2,ROUND(K1194*M1194,0),"-")</f>
        <v>-</v>
      </c>
      <c r="Q1194" s="81" t="s">
        <v>306</v>
      </c>
      <c r="R1194" s="82"/>
      <c r="S1194" s="83"/>
      <c r="T1194" s="81" t="s">
        <v>306</v>
      </c>
      <c r="U1194" s="83"/>
      <c r="V1194" s="13" t="s">
        <v>306</v>
      </c>
      <c r="W1194" s="81" t="s">
        <v>306</v>
      </c>
      <c r="X1194" s="83"/>
    </row>
    <row r="1195" spans="1:24" ht="15.75" customHeight="1">
      <c r="A1195" s="84" t="s">
        <v>5006</v>
      </c>
      <c r="B1195" s="85"/>
      <c r="C1195" s="86"/>
      <c r="D1195" s="38" t="s">
        <v>1416</v>
      </c>
      <c r="E1195" s="39"/>
      <c r="F1195" s="39"/>
      <c r="G1195" s="39"/>
      <c r="H1195" s="40"/>
      <c r="I1195" s="77" t="s">
        <v>138</v>
      </c>
      <c r="J1195" s="79"/>
      <c r="K1195" s="42"/>
      <c r="L1195" s="43"/>
      <c r="M1195" s="42"/>
      <c r="N1195" s="80"/>
      <c r="O1195" s="43"/>
      <c r="P1195" s="12" t="str">
        <f>IF(COUNT(K1195,M1195)=2,ROUND(K1195*M1195,0),"-")</f>
        <v>-</v>
      </c>
      <c r="Q1195" s="81" t="s">
        <v>306</v>
      </c>
      <c r="R1195" s="82"/>
      <c r="S1195" s="83"/>
      <c r="T1195" s="81" t="s">
        <v>306</v>
      </c>
      <c r="U1195" s="83"/>
      <c r="V1195" s="13" t="s">
        <v>306</v>
      </c>
      <c r="W1195" s="81" t="s">
        <v>306</v>
      </c>
      <c r="X1195" s="83"/>
    </row>
    <row r="1196" spans="1:24" ht="31.65" customHeight="1">
      <c r="A1196" s="84" t="s">
        <v>5007</v>
      </c>
      <c r="B1196" s="85"/>
      <c r="C1196" s="86"/>
      <c r="D1196" s="38" t="s">
        <v>5008</v>
      </c>
      <c r="E1196" s="39"/>
      <c r="F1196" s="39"/>
      <c r="G1196" s="39"/>
      <c r="H1196" s="40"/>
      <c r="I1196" s="77" t="s">
        <v>138</v>
      </c>
      <c r="J1196" s="79"/>
      <c r="K1196" s="42"/>
      <c r="L1196" s="43"/>
      <c r="M1196" s="42"/>
      <c r="N1196" s="80"/>
      <c r="O1196" s="43"/>
      <c r="P1196" s="12" t="str">
        <f>IF(COUNT(K1196,M1196)=2,ROUND(K1196*M1196,0),"-
-")</f>
        <v>-
-</v>
      </c>
      <c r="Q1196" s="81" t="s">
        <v>163</v>
      </c>
      <c r="R1196" s="82"/>
      <c r="S1196" s="83"/>
      <c r="T1196" s="81" t="s">
        <v>163</v>
      </c>
      <c r="U1196" s="83"/>
      <c r="V1196" s="13" t="s">
        <v>163</v>
      </c>
      <c r="W1196" s="81" t="s">
        <v>163</v>
      </c>
      <c r="X1196" s="83"/>
    </row>
    <row r="1197" spans="1:24" ht="31.65" customHeight="1">
      <c r="A1197" s="84" t="s">
        <v>5009</v>
      </c>
      <c r="B1197" s="85"/>
      <c r="C1197" s="86"/>
      <c r="D1197" s="38" t="s">
        <v>5010</v>
      </c>
      <c r="E1197" s="39"/>
      <c r="F1197" s="39"/>
      <c r="G1197" s="39"/>
      <c r="H1197" s="40"/>
      <c r="I1197" s="77" t="s">
        <v>138</v>
      </c>
      <c r="J1197" s="79"/>
      <c r="K1197" s="42"/>
      <c r="L1197" s="43"/>
      <c r="M1197" s="42"/>
      <c r="N1197" s="80"/>
      <c r="O1197" s="43"/>
      <c r="P1197" s="12" t="str">
        <f>IF(COUNT(K1197,M1197)=2,ROUND(K1197*M1197,0),"-
-")</f>
        <v>-
-</v>
      </c>
      <c r="Q1197" s="81" t="s">
        <v>163</v>
      </c>
      <c r="R1197" s="82"/>
      <c r="S1197" s="83"/>
      <c r="T1197" s="81" t="s">
        <v>163</v>
      </c>
      <c r="U1197" s="83"/>
      <c r="V1197" s="13" t="s">
        <v>163</v>
      </c>
      <c r="W1197" s="81" t="s">
        <v>163</v>
      </c>
      <c r="X1197" s="83"/>
    </row>
    <row r="1198" spans="1:24" ht="31.65" customHeight="1">
      <c r="A1198" s="84" t="s">
        <v>5011</v>
      </c>
      <c r="B1198" s="85"/>
      <c r="C1198" s="86"/>
      <c r="D1198" s="38" t="s">
        <v>1428</v>
      </c>
      <c r="E1198" s="39"/>
      <c r="F1198" s="39"/>
      <c r="G1198" s="39"/>
      <c r="H1198" s="40"/>
      <c r="I1198" s="77" t="s">
        <v>138</v>
      </c>
      <c r="J1198" s="79"/>
      <c r="K1198" s="42"/>
      <c r="L1198" s="43"/>
      <c r="M1198" s="42"/>
      <c r="N1198" s="80"/>
      <c r="O1198" s="43"/>
      <c r="P1198" s="12" t="str">
        <f>IF(COUNT(K1198,M1198)=2,ROUND(K1198*M1198,0),"-
-")</f>
        <v>-
-</v>
      </c>
      <c r="Q1198" s="81" t="s">
        <v>163</v>
      </c>
      <c r="R1198" s="82"/>
      <c r="S1198" s="83"/>
      <c r="T1198" s="81" t="s">
        <v>163</v>
      </c>
      <c r="U1198" s="83"/>
      <c r="V1198" s="13" t="s">
        <v>163</v>
      </c>
      <c r="W1198" s="81" t="s">
        <v>163</v>
      </c>
      <c r="X1198" s="83"/>
    </row>
    <row r="1199" spans="1:24" ht="31.65" customHeight="1">
      <c r="A1199" s="84" t="s">
        <v>5012</v>
      </c>
      <c r="B1199" s="85"/>
      <c r="C1199" s="86"/>
      <c r="D1199" s="38" t="s">
        <v>5013</v>
      </c>
      <c r="E1199" s="39"/>
      <c r="F1199" s="39"/>
      <c r="G1199" s="39"/>
      <c r="H1199" s="40"/>
      <c r="I1199" s="77" t="s">
        <v>138</v>
      </c>
      <c r="J1199" s="79"/>
      <c r="K1199" s="42"/>
      <c r="L1199" s="43"/>
      <c r="M1199" s="42"/>
      <c r="N1199" s="80"/>
      <c r="O1199" s="43"/>
      <c r="P1199" s="12" t="str">
        <f>IF(COUNT(K1199,M1199)=2,ROUND(K1199*M1199,0),"-
-")</f>
        <v>-
-</v>
      </c>
      <c r="Q1199" s="81" t="s">
        <v>163</v>
      </c>
      <c r="R1199" s="82"/>
      <c r="S1199" s="83"/>
      <c r="T1199" s="81" t="s">
        <v>163</v>
      </c>
      <c r="U1199" s="83"/>
      <c r="V1199" s="13" t="s">
        <v>163</v>
      </c>
      <c r="W1199" s="81" t="s">
        <v>163</v>
      </c>
      <c r="X1199" s="83"/>
    </row>
    <row r="1200" spans="1:24" ht="31.65" customHeight="1">
      <c r="A1200" s="84" t="s">
        <v>5014</v>
      </c>
      <c r="B1200" s="85"/>
      <c r="C1200" s="86"/>
      <c r="D1200" s="38" t="s">
        <v>5015</v>
      </c>
      <c r="E1200" s="39"/>
      <c r="F1200" s="39"/>
      <c r="G1200" s="39"/>
      <c r="H1200" s="40"/>
      <c r="I1200" s="77" t="s">
        <v>138</v>
      </c>
      <c r="J1200" s="79"/>
      <c r="K1200" s="42"/>
      <c r="L1200" s="43"/>
      <c r="M1200" s="42"/>
      <c r="N1200" s="80"/>
      <c r="O1200" s="43"/>
      <c r="P1200" s="12" t="str">
        <f>IF(COUNT(K1200,M1200)=2,ROUND(K1200*M1200,0),"-
-")</f>
        <v>-
-</v>
      </c>
      <c r="Q1200" s="81" t="s">
        <v>163</v>
      </c>
      <c r="R1200" s="82"/>
      <c r="S1200" s="83"/>
      <c r="T1200" s="81" t="s">
        <v>163</v>
      </c>
      <c r="U1200" s="83"/>
      <c r="V1200" s="13" t="s">
        <v>163</v>
      </c>
      <c r="W1200" s="81" t="s">
        <v>163</v>
      </c>
      <c r="X1200" s="83"/>
    </row>
    <row r="1201" spans="1:24" ht="15.75" customHeight="1">
      <c r="A1201" s="84" t="s">
        <v>5016</v>
      </c>
      <c r="B1201" s="85"/>
      <c r="C1201" s="86"/>
      <c r="D1201" s="38" t="s">
        <v>1425</v>
      </c>
      <c r="E1201" s="39"/>
      <c r="F1201" s="39"/>
      <c r="G1201" s="39"/>
      <c r="H1201" s="40"/>
      <c r="I1201" s="77" t="s">
        <v>138</v>
      </c>
      <c r="J1201" s="79"/>
      <c r="K1201" s="42"/>
      <c r="L1201" s="43"/>
      <c r="M1201" s="42"/>
      <c r="N1201" s="80"/>
      <c r="O1201" s="43"/>
      <c r="P1201" s="12" t="str">
        <f>IF(COUNT(K1201,M1201)=2,ROUND(K1201*M1201,0),"-")</f>
        <v>-</v>
      </c>
      <c r="Q1201" s="81" t="s">
        <v>306</v>
      </c>
      <c r="R1201" s="82"/>
      <c r="S1201" s="83"/>
      <c r="T1201" s="81" t="s">
        <v>306</v>
      </c>
      <c r="U1201" s="83"/>
      <c r="V1201" s="13" t="s">
        <v>306</v>
      </c>
      <c r="W1201" s="81" t="s">
        <v>306</v>
      </c>
      <c r="X1201" s="83"/>
    </row>
    <row r="1202" spans="1:24" ht="15.75" customHeight="1">
      <c r="A1202" s="84" t="s">
        <v>5017</v>
      </c>
      <c r="B1202" s="85"/>
      <c r="C1202" s="86"/>
      <c r="D1202" s="38" t="s">
        <v>1528</v>
      </c>
      <c r="E1202" s="39"/>
      <c r="F1202" s="39"/>
      <c r="G1202" s="39"/>
      <c r="H1202" s="40"/>
      <c r="I1202" s="77" t="s">
        <v>138</v>
      </c>
      <c r="J1202" s="79"/>
      <c r="K1202" s="42"/>
      <c r="L1202" s="43"/>
      <c r="M1202" s="42"/>
      <c r="N1202" s="80"/>
      <c r="O1202" s="43"/>
      <c r="P1202" s="12" t="str">
        <f>IF(COUNT(K1202,M1202)=2,ROUND(K1202*M1202,0),"-")</f>
        <v>-</v>
      </c>
      <c r="Q1202" s="81" t="s">
        <v>306</v>
      </c>
      <c r="R1202" s="82"/>
      <c r="S1202" s="83"/>
      <c r="T1202" s="81" t="s">
        <v>306</v>
      </c>
      <c r="U1202" s="83"/>
      <c r="V1202" s="13" t="s">
        <v>306</v>
      </c>
      <c r="W1202" s="81" t="s">
        <v>306</v>
      </c>
      <c r="X1202" s="83"/>
    </row>
    <row r="1203" spans="1:24" ht="15.75" customHeight="1">
      <c r="A1203" s="84" t="s">
        <v>5018</v>
      </c>
      <c r="B1203" s="85"/>
      <c r="C1203" s="86"/>
      <c r="D1203" s="38" t="s">
        <v>1615</v>
      </c>
      <c r="E1203" s="39"/>
      <c r="F1203" s="39"/>
      <c r="G1203" s="39"/>
      <c r="H1203" s="40"/>
      <c r="I1203" s="77" t="s">
        <v>138</v>
      </c>
      <c r="J1203" s="79"/>
      <c r="K1203" s="42"/>
      <c r="L1203" s="43"/>
      <c r="M1203" s="42"/>
      <c r="N1203" s="80"/>
      <c r="O1203" s="43"/>
      <c r="P1203" s="12" t="str">
        <f>IF(COUNT(K1203,M1203)=2,ROUND(K1203*M1203,0),"-")</f>
        <v>-</v>
      </c>
      <c r="Q1203" s="81" t="s">
        <v>306</v>
      </c>
      <c r="R1203" s="82"/>
      <c r="S1203" s="83"/>
      <c r="T1203" s="81" t="s">
        <v>306</v>
      </c>
      <c r="U1203" s="83"/>
      <c r="V1203" s="13" t="s">
        <v>306</v>
      </c>
      <c r="W1203" s="81" t="s">
        <v>306</v>
      </c>
      <c r="X1203" s="83"/>
    </row>
    <row r="1204" spans="1:24" ht="15.75" customHeight="1">
      <c r="A1204" s="84" t="s">
        <v>5019</v>
      </c>
      <c r="B1204" s="85"/>
      <c r="C1204" s="86"/>
      <c r="D1204" s="38" t="s">
        <v>1312</v>
      </c>
      <c r="E1204" s="39"/>
      <c r="F1204" s="39"/>
      <c r="G1204" s="39"/>
      <c r="H1204" s="40"/>
      <c r="I1204" s="77" t="s">
        <v>65</v>
      </c>
      <c r="J1204" s="79"/>
      <c r="K1204" s="42"/>
      <c r="L1204" s="43"/>
      <c r="M1204" s="42"/>
      <c r="N1204" s="80"/>
      <c r="O1204" s="43"/>
      <c r="P1204" s="12" t="str">
        <f>IF(COUNT(K1204,M1204)=2,ROUND(K1204*M1204,0),"-")</f>
        <v>-</v>
      </c>
      <c r="Q1204" s="81" t="s">
        <v>306</v>
      </c>
      <c r="R1204" s="82"/>
      <c r="S1204" s="83"/>
      <c r="T1204" s="81" t="s">
        <v>306</v>
      </c>
      <c r="U1204" s="83"/>
      <c r="V1204" s="13" t="s">
        <v>306</v>
      </c>
      <c r="W1204" s="81" t="s">
        <v>306</v>
      </c>
      <c r="X1204" s="83"/>
    </row>
    <row r="1205" spans="1:24" ht="15.75" customHeight="1">
      <c r="A1205" s="84" t="s">
        <v>5020</v>
      </c>
      <c r="B1205" s="85"/>
      <c r="C1205" s="86"/>
      <c r="D1205" s="38" t="s">
        <v>1531</v>
      </c>
      <c r="E1205" s="39"/>
      <c r="F1205" s="39"/>
      <c r="G1205" s="39"/>
      <c r="H1205" s="40"/>
      <c r="I1205" s="77" t="s">
        <v>138</v>
      </c>
      <c r="J1205" s="79"/>
      <c r="K1205" s="42"/>
      <c r="L1205" s="43"/>
      <c r="M1205" s="42"/>
      <c r="N1205" s="80"/>
      <c r="O1205" s="43"/>
      <c r="P1205" s="12" t="str">
        <f>IF(COUNT(K1205,M1205)=2,ROUND(K1205*M1205,0),"-")</f>
        <v>-</v>
      </c>
      <c r="Q1205" s="81" t="s">
        <v>306</v>
      </c>
      <c r="R1205" s="82"/>
      <c r="S1205" s="83"/>
      <c r="T1205" s="81" t="s">
        <v>306</v>
      </c>
      <c r="U1205" s="83"/>
      <c r="V1205" s="13" t="s">
        <v>306</v>
      </c>
      <c r="W1205" s="81" t="s">
        <v>306</v>
      </c>
      <c r="X1205" s="83"/>
    </row>
    <row r="1206" spans="1:24" ht="31.65" customHeight="1">
      <c r="A1206" s="84" t="s">
        <v>5021</v>
      </c>
      <c r="B1206" s="85"/>
      <c r="C1206" s="86"/>
      <c r="D1206" s="38" t="s">
        <v>5022</v>
      </c>
      <c r="E1206" s="39"/>
      <c r="F1206" s="39"/>
      <c r="G1206" s="39"/>
      <c r="H1206" s="40"/>
      <c r="I1206" s="77" t="s">
        <v>1502</v>
      </c>
      <c r="J1206" s="79"/>
      <c r="K1206" s="42"/>
      <c r="L1206" s="43"/>
      <c r="M1206" s="42"/>
      <c r="N1206" s="80"/>
      <c r="O1206" s="43"/>
      <c r="P1206" s="12" t="str">
        <f>IF(COUNT(K1206,M1206)=2,ROUND(K1206*M1206,0),"-
-")</f>
        <v>-
-</v>
      </c>
      <c r="Q1206" s="81" t="s">
        <v>163</v>
      </c>
      <c r="R1206" s="82"/>
      <c r="S1206" s="83"/>
      <c r="T1206" s="81" t="s">
        <v>163</v>
      </c>
      <c r="U1206" s="83"/>
      <c r="V1206" s="13" t="s">
        <v>163</v>
      </c>
      <c r="W1206" s="81" t="s">
        <v>163</v>
      </c>
      <c r="X1206" s="83"/>
    </row>
    <row r="1207" spans="1:24" ht="15.75" customHeight="1">
      <c r="A1207" s="90" t="s">
        <v>5023</v>
      </c>
      <c r="B1207" s="91"/>
      <c r="C1207" s="92"/>
      <c r="D1207" s="38" t="s">
        <v>1582</v>
      </c>
      <c r="E1207" s="39"/>
      <c r="F1207" s="39"/>
      <c r="G1207" s="39"/>
      <c r="H1207" s="40"/>
      <c r="I1207" s="77" t="s">
        <v>1502</v>
      </c>
      <c r="J1207" s="79"/>
      <c r="K1207" s="42"/>
      <c r="L1207" s="43"/>
      <c r="M1207" s="42"/>
      <c r="N1207" s="80"/>
      <c r="O1207" s="43"/>
      <c r="P1207" s="12" t="str">
        <f>IF(COUNT(K1207,M1207)=2,ROUND(K1207*M1207,0),"-")</f>
        <v>-</v>
      </c>
      <c r="Q1207" s="81" t="s">
        <v>306</v>
      </c>
      <c r="R1207" s="82"/>
      <c r="S1207" s="83"/>
      <c r="T1207" s="81" t="s">
        <v>306</v>
      </c>
      <c r="U1207" s="83"/>
      <c r="V1207" s="13" t="s">
        <v>306</v>
      </c>
      <c r="W1207" s="81" t="s">
        <v>306</v>
      </c>
      <c r="X1207" s="83"/>
    </row>
    <row r="1208" spans="1:24" ht="31.65" customHeight="1">
      <c r="A1208" s="90" t="s">
        <v>5024</v>
      </c>
      <c r="B1208" s="91"/>
      <c r="C1208" s="92"/>
      <c r="D1208" s="38" t="s">
        <v>5025</v>
      </c>
      <c r="E1208" s="39"/>
      <c r="F1208" s="39"/>
      <c r="G1208" s="39"/>
      <c r="H1208" s="40"/>
      <c r="I1208" s="77" t="s">
        <v>122</v>
      </c>
      <c r="J1208" s="79"/>
      <c r="K1208" s="42"/>
      <c r="L1208" s="43"/>
      <c r="M1208" s="42"/>
      <c r="N1208" s="80"/>
      <c r="O1208" s="43"/>
      <c r="P1208" s="12" t="str">
        <f>IF(COUNT(K1208,M1208)=2,ROUND(K1208*M1208,0),"-
-")</f>
        <v>-
-</v>
      </c>
      <c r="Q1208" s="81" t="s">
        <v>163</v>
      </c>
      <c r="R1208" s="82"/>
      <c r="S1208" s="83"/>
      <c r="T1208" s="81" t="s">
        <v>163</v>
      </c>
      <c r="U1208" s="83"/>
      <c r="V1208" s="13" t="s">
        <v>163</v>
      </c>
      <c r="W1208" s="81" t="s">
        <v>163</v>
      </c>
      <c r="X1208" s="83"/>
    </row>
    <row r="1209" spans="1:24" ht="15.75" customHeight="1">
      <c r="A1209" s="90" t="s">
        <v>5026</v>
      </c>
      <c r="B1209" s="91"/>
      <c r="C1209" s="92"/>
      <c r="D1209" s="38" t="s">
        <v>1572</v>
      </c>
      <c r="E1209" s="39"/>
      <c r="F1209" s="39"/>
      <c r="G1209" s="39"/>
      <c r="H1209" s="40"/>
      <c r="I1209" s="77" t="s">
        <v>122</v>
      </c>
      <c r="J1209" s="79"/>
      <c r="K1209" s="42"/>
      <c r="L1209" s="43"/>
      <c r="M1209" s="42"/>
      <c r="N1209" s="80"/>
      <c r="O1209" s="43"/>
      <c r="P1209" s="12" t="str">
        <f>IF(COUNT(K1209,M1209)=2,ROUND(K1209*M1209,0),"-")</f>
        <v>-</v>
      </c>
      <c r="Q1209" s="81" t="s">
        <v>306</v>
      </c>
      <c r="R1209" s="82"/>
      <c r="S1209" s="83"/>
      <c r="T1209" s="81" t="s">
        <v>306</v>
      </c>
      <c r="U1209" s="83"/>
      <c r="V1209" s="13" t="s">
        <v>306</v>
      </c>
      <c r="W1209" s="81" t="s">
        <v>306</v>
      </c>
      <c r="X1209" s="83"/>
    </row>
    <row r="1210" spans="1:24" ht="31.65" customHeight="1">
      <c r="A1210" s="90" t="s">
        <v>5027</v>
      </c>
      <c r="B1210" s="91"/>
      <c r="C1210" s="92"/>
      <c r="D1210" s="38" t="s">
        <v>5028</v>
      </c>
      <c r="E1210" s="39"/>
      <c r="F1210" s="39"/>
      <c r="G1210" s="39"/>
      <c r="H1210" s="40"/>
      <c r="I1210" s="77" t="s">
        <v>122</v>
      </c>
      <c r="J1210" s="79"/>
      <c r="K1210" s="42"/>
      <c r="L1210" s="43"/>
      <c r="M1210" s="42"/>
      <c r="N1210" s="80"/>
      <c r="O1210" s="43"/>
      <c r="P1210" s="12" t="str">
        <f>IF(COUNT(K1210,M1210)=2,ROUND(K1210*M1210,0),"-
-")</f>
        <v>-
-</v>
      </c>
      <c r="Q1210" s="81" t="s">
        <v>163</v>
      </c>
      <c r="R1210" s="82"/>
      <c r="S1210" s="83"/>
      <c r="T1210" s="81" t="s">
        <v>163</v>
      </c>
      <c r="U1210" s="83"/>
      <c r="V1210" s="13" t="s">
        <v>163</v>
      </c>
      <c r="W1210" s="81" t="s">
        <v>163</v>
      </c>
      <c r="X1210" s="83"/>
    </row>
    <row r="1211" spans="1:24" ht="31.65" customHeight="1">
      <c r="A1211" s="90" t="s">
        <v>5029</v>
      </c>
      <c r="B1211" s="91"/>
      <c r="C1211" s="92"/>
      <c r="D1211" s="38" t="s">
        <v>5030</v>
      </c>
      <c r="E1211" s="39"/>
      <c r="F1211" s="39"/>
      <c r="G1211" s="39"/>
      <c r="H1211" s="40"/>
      <c r="I1211" s="77" t="s">
        <v>1579</v>
      </c>
      <c r="J1211" s="79"/>
      <c r="K1211" s="42"/>
      <c r="L1211" s="43"/>
      <c r="M1211" s="42"/>
      <c r="N1211" s="80"/>
      <c r="O1211" s="43"/>
      <c r="P1211" s="12" t="str">
        <f>IF(COUNT(K1211,M1211)=2,ROUND(K1211*M1211,0),"-
-")</f>
        <v>-
-</v>
      </c>
      <c r="Q1211" s="81" t="s">
        <v>163</v>
      </c>
      <c r="R1211" s="82"/>
      <c r="S1211" s="83"/>
      <c r="T1211" s="81" t="s">
        <v>163</v>
      </c>
      <c r="U1211" s="83"/>
      <c r="V1211" s="13" t="s">
        <v>163</v>
      </c>
      <c r="W1211" s="81" t="s">
        <v>163</v>
      </c>
      <c r="X1211" s="83"/>
    </row>
    <row r="1212" spans="1:24" ht="15.75" customHeight="1">
      <c r="A1212" s="90" t="s">
        <v>5031</v>
      </c>
      <c r="B1212" s="91"/>
      <c r="C1212" s="92"/>
      <c r="D1212" s="38" t="s">
        <v>1585</v>
      </c>
      <c r="E1212" s="39"/>
      <c r="F1212" s="39"/>
      <c r="G1212" s="39"/>
      <c r="H1212" s="40"/>
      <c r="I1212" s="77" t="s">
        <v>122</v>
      </c>
      <c r="J1212" s="79"/>
      <c r="K1212" s="42"/>
      <c r="L1212" s="43"/>
      <c r="M1212" s="42"/>
      <c r="N1212" s="80"/>
      <c r="O1212" s="43"/>
      <c r="P1212" s="12" t="str">
        <f>IF(COUNT(K1212,M1212)=2,ROUND(K1212*M1212,0),"-")</f>
        <v>-</v>
      </c>
      <c r="Q1212" s="81" t="s">
        <v>306</v>
      </c>
      <c r="R1212" s="82"/>
      <c r="S1212" s="83"/>
      <c r="T1212" s="81" t="s">
        <v>306</v>
      </c>
      <c r="U1212" s="83"/>
      <c r="V1212" s="13" t="s">
        <v>306</v>
      </c>
      <c r="W1212" s="81" t="s">
        <v>306</v>
      </c>
      <c r="X1212" s="83"/>
    </row>
    <row r="1213" spans="1:24" ht="15.75" customHeight="1">
      <c r="A1213" s="90" t="s">
        <v>5032</v>
      </c>
      <c r="B1213" s="91"/>
      <c r="C1213" s="92"/>
      <c r="D1213" s="38" t="s">
        <v>1604</v>
      </c>
      <c r="E1213" s="39"/>
      <c r="F1213" s="39"/>
      <c r="G1213" s="39"/>
      <c r="H1213" s="40"/>
      <c r="I1213" s="77" t="s">
        <v>122</v>
      </c>
      <c r="J1213" s="79"/>
      <c r="K1213" s="42"/>
      <c r="L1213" s="43"/>
      <c r="M1213" s="42"/>
      <c r="N1213" s="80"/>
      <c r="O1213" s="43"/>
      <c r="P1213" s="12" t="str">
        <f>IF(COUNT(K1213,M1213)=2,ROUND(K1213*M1213,0),"-")</f>
        <v>-</v>
      </c>
      <c r="Q1213" s="81" t="s">
        <v>306</v>
      </c>
      <c r="R1213" s="82"/>
      <c r="S1213" s="83"/>
      <c r="T1213" s="81" t="s">
        <v>306</v>
      </c>
      <c r="U1213" s="83"/>
      <c r="V1213" s="13" t="s">
        <v>306</v>
      </c>
      <c r="W1213" s="81" t="s">
        <v>306</v>
      </c>
      <c r="X1213" s="83"/>
    </row>
    <row r="1214" spans="1:24" ht="15.75" customHeight="1">
      <c r="A1214" s="84" t="s">
        <v>5033</v>
      </c>
      <c r="B1214" s="85"/>
      <c r="C1214" s="86"/>
      <c r="D1214" s="38" t="s">
        <v>1607</v>
      </c>
      <c r="E1214" s="39"/>
      <c r="F1214" s="39"/>
      <c r="G1214" s="39"/>
      <c r="H1214" s="40"/>
      <c r="I1214" s="77" t="s">
        <v>1062</v>
      </c>
      <c r="J1214" s="79"/>
      <c r="K1214" s="42"/>
      <c r="L1214" s="43"/>
      <c r="M1214" s="42"/>
      <c r="N1214" s="80"/>
      <c r="O1214" s="43"/>
      <c r="P1214" s="12" t="str">
        <f>IF(COUNT(K1214,M1214)=2,ROUND(K1214*M1214,0),"-")</f>
        <v>-</v>
      </c>
      <c r="Q1214" s="81" t="s">
        <v>306</v>
      </c>
      <c r="R1214" s="82"/>
      <c r="S1214" s="83"/>
      <c r="T1214" s="81" t="s">
        <v>306</v>
      </c>
      <c r="U1214" s="83"/>
      <c r="V1214" s="13" t="s">
        <v>306</v>
      </c>
      <c r="W1214" s="81" t="s">
        <v>306</v>
      </c>
      <c r="X1214" s="83"/>
    </row>
    <row r="1215" spans="1:24" ht="31.65" customHeight="1">
      <c r="A1215" s="90" t="s">
        <v>5034</v>
      </c>
      <c r="B1215" s="91"/>
      <c r="C1215" s="92"/>
      <c r="D1215" s="38" t="s">
        <v>5035</v>
      </c>
      <c r="E1215" s="39"/>
      <c r="F1215" s="39"/>
      <c r="G1215" s="39"/>
      <c r="H1215" s="40"/>
      <c r="I1215" s="77" t="s">
        <v>1062</v>
      </c>
      <c r="J1215" s="79"/>
      <c r="K1215" s="42"/>
      <c r="L1215" s="43"/>
      <c r="M1215" s="42"/>
      <c r="N1215" s="80"/>
      <c r="O1215" s="43"/>
      <c r="P1215" s="12" t="str">
        <f>IF(COUNT(K1215,M1215)=2,ROUND(K1215*M1215,0),"-
-")</f>
        <v>-
-</v>
      </c>
      <c r="Q1215" s="81" t="s">
        <v>163</v>
      </c>
      <c r="R1215" s="82"/>
      <c r="S1215" s="83"/>
      <c r="T1215" s="81" t="s">
        <v>163</v>
      </c>
      <c r="U1215" s="83"/>
      <c r="V1215" s="13" t="s">
        <v>163</v>
      </c>
      <c r="W1215" s="81" t="s">
        <v>163</v>
      </c>
      <c r="X1215" s="83"/>
    </row>
    <row r="1216" spans="1:24" ht="15.75" customHeight="1">
      <c r="A1216" s="90" t="s">
        <v>5036</v>
      </c>
      <c r="B1216" s="91"/>
      <c r="C1216" s="92"/>
      <c r="D1216" s="38" t="s">
        <v>1591</v>
      </c>
      <c r="E1216" s="39"/>
      <c r="F1216" s="39"/>
      <c r="G1216" s="39"/>
      <c r="H1216" s="40"/>
      <c r="I1216" s="77" t="s">
        <v>1062</v>
      </c>
      <c r="J1216" s="79"/>
      <c r="K1216" s="42"/>
      <c r="L1216" s="43"/>
      <c r="M1216" s="42"/>
      <c r="N1216" s="80"/>
      <c r="O1216" s="43"/>
      <c r="P1216" s="12" t="str">
        <f>IF(COUNT(K1216,M1216)=2,ROUND(K1216*M1216,0),"-")</f>
        <v>-</v>
      </c>
      <c r="Q1216" s="81" t="s">
        <v>306</v>
      </c>
      <c r="R1216" s="82"/>
      <c r="S1216" s="83"/>
      <c r="T1216" s="81" t="s">
        <v>306</v>
      </c>
      <c r="U1216" s="83"/>
      <c r="V1216" s="13" t="s">
        <v>306</v>
      </c>
      <c r="W1216" s="81" t="s">
        <v>306</v>
      </c>
      <c r="X1216" s="83"/>
    </row>
    <row r="1217" spans="1:24" ht="15.75" customHeight="1">
      <c r="A1217" s="90" t="s">
        <v>5037</v>
      </c>
      <c r="B1217" s="91"/>
      <c r="C1217" s="92"/>
      <c r="D1217" s="38" t="s">
        <v>1594</v>
      </c>
      <c r="E1217" s="39"/>
      <c r="F1217" s="39"/>
      <c r="G1217" s="39"/>
      <c r="H1217" s="40"/>
      <c r="I1217" s="77" t="s">
        <v>1062</v>
      </c>
      <c r="J1217" s="79"/>
      <c r="K1217" s="42"/>
      <c r="L1217" s="43"/>
      <c r="M1217" s="42"/>
      <c r="N1217" s="80"/>
      <c r="O1217" s="43"/>
      <c r="P1217" s="12" t="str">
        <f>IF(COUNT(K1217,M1217)=2,ROUND(K1217*M1217,0),"-")</f>
        <v>-</v>
      </c>
      <c r="Q1217" s="81" t="s">
        <v>306</v>
      </c>
      <c r="R1217" s="82"/>
      <c r="S1217" s="83"/>
      <c r="T1217" s="81" t="s">
        <v>306</v>
      </c>
      <c r="U1217" s="83"/>
      <c r="V1217" s="13" t="s">
        <v>306</v>
      </c>
      <c r="W1217" s="81" t="s">
        <v>306</v>
      </c>
      <c r="X1217" s="83"/>
    </row>
    <row r="1218" spans="1:24" ht="15.75" customHeight="1">
      <c r="A1218" s="90" t="s">
        <v>5038</v>
      </c>
      <c r="B1218" s="91"/>
      <c r="C1218" s="92"/>
      <c r="D1218" s="38" t="s">
        <v>1597</v>
      </c>
      <c r="E1218" s="39"/>
      <c r="F1218" s="39"/>
      <c r="G1218" s="39"/>
      <c r="H1218" s="40"/>
      <c r="I1218" s="77" t="s">
        <v>1062</v>
      </c>
      <c r="J1218" s="79"/>
      <c r="K1218" s="42"/>
      <c r="L1218" s="43"/>
      <c r="M1218" s="42"/>
      <c r="N1218" s="80"/>
      <c r="O1218" s="43"/>
      <c r="P1218" s="12" t="str">
        <f>IF(COUNT(K1218,M1218)=2,ROUND(K1218*M1218,0),"-")</f>
        <v>-</v>
      </c>
      <c r="Q1218" s="81" t="s">
        <v>306</v>
      </c>
      <c r="R1218" s="82"/>
      <c r="S1218" s="83"/>
      <c r="T1218" s="81" t="s">
        <v>306</v>
      </c>
      <c r="U1218" s="83"/>
      <c r="V1218" s="13" t="s">
        <v>306</v>
      </c>
      <c r="W1218" s="81" t="s">
        <v>306</v>
      </c>
      <c r="X1218" s="83"/>
    </row>
    <row r="1219" spans="1:24" ht="31.65" customHeight="1">
      <c r="A1219" s="90" t="s">
        <v>5039</v>
      </c>
      <c r="B1219" s="91"/>
      <c r="C1219" s="92"/>
      <c r="D1219" s="38" t="s">
        <v>1600</v>
      </c>
      <c r="E1219" s="39"/>
      <c r="F1219" s="39"/>
      <c r="G1219" s="39"/>
      <c r="H1219" s="40"/>
      <c r="I1219" s="77" t="s">
        <v>1062</v>
      </c>
      <c r="J1219" s="79"/>
      <c r="K1219" s="42"/>
      <c r="L1219" s="43"/>
      <c r="M1219" s="42"/>
      <c r="N1219" s="80"/>
      <c r="O1219" s="43"/>
      <c r="P1219" s="12" t="str">
        <f>IF(COUNT(K1219,M1219)=2,ROUND(K1219*M1219,0),"-
-")</f>
        <v>-
-</v>
      </c>
      <c r="Q1219" s="81" t="s">
        <v>163</v>
      </c>
      <c r="R1219" s="82"/>
      <c r="S1219" s="83"/>
      <c r="T1219" s="81" t="s">
        <v>163</v>
      </c>
      <c r="U1219" s="83"/>
      <c r="V1219" s="13" t="s">
        <v>163</v>
      </c>
      <c r="W1219" s="81" t="s">
        <v>163</v>
      </c>
      <c r="X1219" s="83"/>
    </row>
    <row r="1220" spans="1:24" ht="15.9" customHeight="1">
      <c r="A1220" s="38" t="s">
        <v>5040</v>
      </c>
      <c r="B1220" s="39"/>
      <c r="C1220" s="40"/>
      <c r="D1220" s="38" t="s">
        <v>5041</v>
      </c>
      <c r="E1220" s="39"/>
      <c r="F1220" s="39"/>
      <c r="G1220" s="39"/>
      <c r="H1220" s="40"/>
      <c r="I1220" s="77" t="s">
        <v>1062</v>
      </c>
      <c r="J1220" s="79"/>
      <c r="K1220" s="42"/>
      <c r="L1220" s="43"/>
      <c r="M1220" s="42"/>
      <c r="N1220" s="80"/>
      <c r="O1220" s="43"/>
      <c r="P1220" s="12" t="str">
        <f>IF(COUNT(K1220,M1220)=2,ROUND(K1220*M1220,0),"-")</f>
        <v>-</v>
      </c>
      <c r="Q1220" s="81" t="s">
        <v>306</v>
      </c>
      <c r="R1220" s="82"/>
      <c r="S1220" s="83"/>
      <c r="T1220" s="81" t="s">
        <v>306</v>
      </c>
      <c r="U1220" s="83"/>
      <c r="V1220" s="13" t="s">
        <v>306</v>
      </c>
      <c r="W1220" s="81" t="s">
        <v>306</v>
      </c>
      <c r="X1220" s="83"/>
    </row>
    <row r="1221" spans="1:24" ht="31.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ht="9.6" customHeight="1">
      <c r="A1222" s="2"/>
      <c r="B1222" s="2"/>
      <c r="C1222" s="95" t="s">
        <v>42</v>
      </c>
      <c r="D1222" s="95"/>
      <c r="E1222" s="2"/>
      <c r="F1222" s="2"/>
      <c r="G1222" s="14" t="s">
        <v>43</v>
      </c>
      <c r="H1222" s="2"/>
      <c r="I1222" s="2"/>
      <c r="J1222" s="14" t="s">
        <v>44</v>
      </c>
      <c r="K1222" s="2"/>
      <c r="L1222" s="95" t="s">
        <v>43</v>
      </c>
      <c r="M1222" s="95"/>
      <c r="N1222" s="95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spans="1:24" ht="35.700000000000003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ht="8.2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spans="1:24" ht="14.1" customHeight="1">
      <c r="A1225" s="93" t="s">
        <v>0</v>
      </c>
      <c r="B1225" s="93"/>
      <c r="C1225" s="93"/>
      <c r="D1225" s="93"/>
      <c r="E1225" s="93"/>
      <c r="F1225" s="93"/>
      <c r="G1225" s="93"/>
      <c r="H1225" s="93"/>
      <c r="I1225" s="93"/>
      <c r="J1225" s="93"/>
      <c r="K1225" s="93"/>
      <c r="L1225" s="93"/>
      <c r="M1225" s="93"/>
      <c r="N1225" s="93"/>
      <c r="O1225" s="93"/>
      <c r="P1225" s="93"/>
      <c r="Q1225" s="93"/>
      <c r="R1225" s="93"/>
      <c r="S1225" s="93"/>
      <c r="T1225" s="93"/>
      <c r="U1225" s="93"/>
      <c r="V1225" s="93"/>
      <c r="W1225" s="93"/>
      <c r="X1225" s="93"/>
    </row>
    <row r="1226" spans="1:24" ht="3.4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ht="14.1" customHeight="1">
      <c r="A1227" s="93" t="s">
        <v>4033</v>
      </c>
      <c r="B1227" s="93"/>
      <c r="C1227" s="93"/>
      <c r="D1227" s="93"/>
      <c r="E1227" s="93"/>
      <c r="F1227" s="93"/>
      <c r="G1227" s="93"/>
      <c r="H1227" s="93"/>
      <c r="I1227" s="93"/>
      <c r="J1227" s="93"/>
      <c r="K1227" s="93"/>
      <c r="L1227" s="93"/>
      <c r="M1227" s="93"/>
      <c r="N1227" s="93"/>
      <c r="O1227" s="93"/>
      <c r="P1227" s="93"/>
      <c r="Q1227" s="93"/>
      <c r="R1227" s="93"/>
      <c r="S1227" s="93"/>
      <c r="T1227" s="93"/>
      <c r="U1227" s="93"/>
      <c r="V1227" s="93"/>
      <c r="W1227" s="93"/>
      <c r="X1227" s="93"/>
    </row>
    <row r="1228" spans="1:24" ht="4.2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spans="1:24" ht="8.85" customHeight="1">
      <c r="A1229" s="2"/>
      <c r="B1229" s="94" t="s">
        <v>4034</v>
      </c>
      <c r="C1229" s="94"/>
      <c r="D1229" s="94"/>
      <c r="E1229" s="94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ht="5.4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spans="1:24" ht="4.3499999999999996" customHeight="1">
      <c r="A1231" s="2"/>
      <c r="B1231" s="94" t="s">
        <v>4035</v>
      </c>
      <c r="C1231" s="94"/>
      <c r="D1231" s="94"/>
      <c r="E1231" s="94"/>
      <c r="F1231" s="94"/>
      <c r="G1231" s="94"/>
      <c r="H1231" s="94"/>
      <c r="I1231" s="94"/>
      <c r="J1231" s="94"/>
      <c r="K1231" s="94"/>
      <c r="L1231" s="94"/>
      <c r="M1231" s="94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spans="1:24" ht="0.9" customHeight="1">
      <c r="A1232" s="2"/>
      <c r="B1232" s="94"/>
      <c r="C1232" s="94"/>
      <c r="D1232" s="94"/>
      <c r="E1232" s="94"/>
      <c r="F1232" s="94"/>
      <c r="G1232" s="94"/>
      <c r="H1232" s="94"/>
      <c r="I1232" s="94"/>
      <c r="J1232" s="94"/>
      <c r="K1232" s="94"/>
      <c r="L1232" s="94"/>
      <c r="M1232" s="94"/>
      <c r="N1232" s="2"/>
      <c r="O1232" s="2"/>
      <c r="P1232" s="2"/>
      <c r="Q1232" s="2"/>
      <c r="R1232" s="94" t="s">
        <v>4036</v>
      </c>
      <c r="S1232" s="2"/>
      <c r="T1232" s="2"/>
      <c r="U1232" s="2"/>
      <c r="V1232" s="2"/>
      <c r="W1232" s="2"/>
      <c r="X1232" s="2"/>
    </row>
    <row r="1233" spans="1:24" ht="3.6" customHeight="1">
      <c r="A1233" s="2"/>
      <c r="B1233" s="94"/>
      <c r="C1233" s="94"/>
      <c r="D1233" s="94"/>
      <c r="E1233" s="94"/>
      <c r="F1233" s="94"/>
      <c r="G1233" s="94"/>
      <c r="H1233" s="94"/>
      <c r="I1233" s="94"/>
      <c r="J1233" s="94"/>
      <c r="K1233" s="94"/>
      <c r="L1233" s="94"/>
      <c r="M1233" s="94"/>
      <c r="N1233" s="2"/>
      <c r="O1233" s="2"/>
      <c r="P1233" s="2"/>
      <c r="Q1233" s="2"/>
      <c r="R1233" s="94"/>
      <c r="S1233" s="2"/>
      <c r="T1233" s="2"/>
      <c r="U1233" s="95" t="s">
        <v>5042</v>
      </c>
      <c r="V1233" s="95"/>
      <c r="W1233" s="95"/>
      <c r="X1233" s="2"/>
    </row>
    <row r="1234" spans="1:24" ht="4.3499999999999996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94"/>
      <c r="S1234" s="2"/>
      <c r="T1234" s="2"/>
      <c r="U1234" s="95"/>
      <c r="V1234" s="95"/>
      <c r="W1234" s="95"/>
      <c r="X1234" s="2"/>
    </row>
    <row r="1235" spans="1:24" ht="1.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95"/>
      <c r="V1235" s="95"/>
      <c r="W1235" s="95"/>
      <c r="X1235" s="2"/>
    </row>
    <row r="1236" spans="1:24" ht="2.1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spans="1:24" ht="14.4" customHeight="1">
      <c r="A1237" s="77" t="s">
        <v>4038</v>
      </c>
      <c r="B1237" s="78"/>
      <c r="C1237" s="79"/>
      <c r="D1237" s="77" t="s">
        <v>4039</v>
      </c>
      <c r="E1237" s="78"/>
      <c r="F1237" s="78"/>
      <c r="G1237" s="78"/>
      <c r="H1237" s="79"/>
      <c r="I1237" s="77" t="s">
        <v>49</v>
      </c>
      <c r="J1237" s="79"/>
      <c r="K1237" s="77" t="s">
        <v>4040</v>
      </c>
      <c r="L1237" s="79"/>
      <c r="M1237" s="77" t="s">
        <v>51</v>
      </c>
      <c r="N1237" s="78"/>
      <c r="O1237" s="79"/>
      <c r="P1237" s="11" t="s">
        <v>52</v>
      </c>
      <c r="Q1237" s="77" t="s">
        <v>4041</v>
      </c>
      <c r="R1237" s="78"/>
      <c r="S1237" s="79"/>
      <c r="T1237" s="77" t="s">
        <v>4042</v>
      </c>
      <c r="U1237" s="79"/>
      <c r="V1237" s="11" t="s">
        <v>4043</v>
      </c>
      <c r="W1237" s="77" t="s">
        <v>4044</v>
      </c>
      <c r="X1237" s="79"/>
    </row>
    <row r="1238" spans="1:24" ht="15.6" customHeight="1">
      <c r="A1238" s="38"/>
      <c r="B1238" s="39"/>
      <c r="C1238" s="40"/>
      <c r="D1238" s="38" t="s">
        <v>5043</v>
      </c>
      <c r="E1238" s="39"/>
      <c r="F1238" s="39"/>
      <c r="G1238" s="39"/>
      <c r="H1238" s="40"/>
      <c r="I1238" s="77"/>
      <c r="J1238" s="79"/>
      <c r="K1238" s="42"/>
      <c r="L1238" s="43"/>
      <c r="M1238" s="42"/>
      <c r="N1238" s="80"/>
      <c r="O1238" s="43"/>
      <c r="P1238" s="13" t="s">
        <v>306</v>
      </c>
      <c r="Q1238" s="81" t="s">
        <v>306</v>
      </c>
      <c r="R1238" s="82"/>
      <c r="S1238" s="83"/>
      <c r="T1238" s="81" t="s">
        <v>306</v>
      </c>
      <c r="U1238" s="83"/>
      <c r="V1238" s="13" t="s">
        <v>306</v>
      </c>
      <c r="W1238" s="81" t="s">
        <v>306</v>
      </c>
      <c r="X1238" s="83"/>
    </row>
    <row r="1239" spans="1:24" ht="31.65" customHeight="1">
      <c r="A1239" s="84" t="s">
        <v>5044</v>
      </c>
      <c r="B1239" s="85"/>
      <c r="C1239" s="86"/>
      <c r="D1239" s="38" t="s">
        <v>5045</v>
      </c>
      <c r="E1239" s="39"/>
      <c r="F1239" s="39"/>
      <c r="G1239" s="39"/>
      <c r="H1239" s="40"/>
      <c r="I1239" s="77" t="s">
        <v>1062</v>
      </c>
      <c r="J1239" s="79"/>
      <c r="K1239" s="42"/>
      <c r="L1239" s="43"/>
      <c r="M1239" s="42"/>
      <c r="N1239" s="80"/>
      <c r="O1239" s="43"/>
      <c r="P1239" s="12" t="str">
        <f>IF(COUNT(K1239,M1239)=2,ROUND(K1239*M1239,0),"-
-")</f>
        <v>-
-</v>
      </c>
      <c r="Q1239" s="81" t="s">
        <v>163</v>
      </c>
      <c r="R1239" s="82"/>
      <c r="S1239" s="83"/>
      <c r="T1239" s="81" t="s">
        <v>163</v>
      </c>
      <c r="U1239" s="83"/>
      <c r="V1239" s="13" t="s">
        <v>163</v>
      </c>
      <c r="W1239" s="81" t="s">
        <v>163</v>
      </c>
      <c r="X1239" s="83"/>
    </row>
    <row r="1240" spans="1:24" ht="15.75" customHeight="1">
      <c r="A1240" s="38" t="s">
        <v>3541</v>
      </c>
      <c r="B1240" s="39"/>
      <c r="C1240" s="40"/>
      <c r="D1240" s="38" t="s">
        <v>3540</v>
      </c>
      <c r="E1240" s="39"/>
      <c r="F1240" s="39"/>
      <c r="G1240" s="39"/>
      <c r="H1240" s="40"/>
      <c r="I1240" s="77" t="s">
        <v>65</v>
      </c>
      <c r="J1240" s="79"/>
      <c r="K1240" s="42"/>
      <c r="L1240" s="43"/>
      <c r="M1240" s="42"/>
      <c r="N1240" s="80"/>
      <c r="O1240" s="43"/>
      <c r="P1240" s="12" t="str">
        <f t="shared" ref="P1240:P1248" si="33">IF(COUNT(K1240,M1240)=2,ROUND(K1240*M1240,0),"-")</f>
        <v>-</v>
      </c>
      <c r="Q1240" s="81" t="s">
        <v>306</v>
      </c>
      <c r="R1240" s="82"/>
      <c r="S1240" s="83"/>
      <c r="T1240" s="81" t="s">
        <v>306</v>
      </c>
      <c r="U1240" s="83"/>
      <c r="V1240" s="13" t="s">
        <v>306</v>
      </c>
      <c r="W1240" s="81" t="s">
        <v>306</v>
      </c>
      <c r="X1240" s="83"/>
    </row>
    <row r="1241" spans="1:24" ht="15.75" customHeight="1">
      <c r="A1241" s="38" t="s">
        <v>3581</v>
      </c>
      <c r="B1241" s="39"/>
      <c r="C1241" s="40"/>
      <c r="D1241" s="38" t="s">
        <v>3580</v>
      </c>
      <c r="E1241" s="39"/>
      <c r="F1241" s="39"/>
      <c r="G1241" s="39"/>
      <c r="H1241" s="40"/>
      <c r="I1241" s="77" t="s">
        <v>65</v>
      </c>
      <c r="J1241" s="79"/>
      <c r="K1241" s="42"/>
      <c r="L1241" s="43"/>
      <c r="M1241" s="42"/>
      <c r="N1241" s="80"/>
      <c r="O1241" s="43"/>
      <c r="P1241" s="12" t="str">
        <f t="shared" si="33"/>
        <v>-</v>
      </c>
      <c r="Q1241" s="81" t="s">
        <v>306</v>
      </c>
      <c r="R1241" s="82"/>
      <c r="S1241" s="83"/>
      <c r="T1241" s="81" t="s">
        <v>306</v>
      </c>
      <c r="U1241" s="83"/>
      <c r="V1241" s="13" t="s">
        <v>306</v>
      </c>
      <c r="W1241" s="81" t="s">
        <v>306</v>
      </c>
      <c r="X1241" s="83"/>
    </row>
    <row r="1242" spans="1:24" ht="15.75" customHeight="1">
      <c r="A1242" s="38" t="s">
        <v>3441</v>
      </c>
      <c r="B1242" s="39"/>
      <c r="C1242" s="40"/>
      <c r="D1242" s="38" t="s">
        <v>3440</v>
      </c>
      <c r="E1242" s="39"/>
      <c r="F1242" s="39"/>
      <c r="G1242" s="39"/>
      <c r="H1242" s="40"/>
      <c r="I1242" s="77" t="s">
        <v>3431</v>
      </c>
      <c r="J1242" s="79"/>
      <c r="K1242" s="42"/>
      <c r="L1242" s="43"/>
      <c r="M1242" s="42"/>
      <c r="N1242" s="80"/>
      <c r="O1242" s="43"/>
      <c r="P1242" s="12" t="str">
        <f t="shared" si="33"/>
        <v>-</v>
      </c>
      <c r="Q1242" s="81" t="s">
        <v>306</v>
      </c>
      <c r="R1242" s="82"/>
      <c r="S1242" s="83"/>
      <c r="T1242" s="81" t="s">
        <v>306</v>
      </c>
      <c r="U1242" s="83"/>
      <c r="V1242" s="13" t="s">
        <v>306</v>
      </c>
      <c r="W1242" s="81" t="s">
        <v>306</v>
      </c>
      <c r="X1242" s="83"/>
    </row>
    <row r="1243" spans="1:24" ht="15.75" customHeight="1">
      <c r="A1243" s="38" t="s">
        <v>3543</v>
      </c>
      <c r="B1243" s="39"/>
      <c r="C1243" s="40"/>
      <c r="D1243" s="38" t="s">
        <v>3542</v>
      </c>
      <c r="E1243" s="39"/>
      <c r="F1243" s="39"/>
      <c r="G1243" s="39"/>
      <c r="H1243" s="40"/>
      <c r="I1243" s="77" t="s">
        <v>3431</v>
      </c>
      <c r="J1243" s="79"/>
      <c r="K1243" s="42"/>
      <c r="L1243" s="43"/>
      <c r="M1243" s="42"/>
      <c r="N1243" s="80"/>
      <c r="O1243" s="43"/>
      <c r="P1243" s="12" t="str">
        <f t="shared" si="33"/>
        <v>-</v>
      </c>
      <c r="Q1243" s="81" t="s">
        <v>306</v>
      </c>
      <c r="R1243" s="82"/>
      <c r="S1243" s="83"/>
      <c r="T1243" s="81" t="s">
        <v>306</v>
      </c>
      <c r="U1243" s="83"/>
      <c r="V1243" s="13" t="s">
        <v>306</v>
      </c>
      <c r="W1243" s="81" t="s">
        <v>306</v>
      </c>
      <c r="X1243" s="83"/>
    </row>
    <row r="1244" spans="1:24" ht="15.75" customHeight="1">
      <c r="A1244" s="38" t="s">
        <v>3432</v>
      </c>
      <c r="B1244" s="39"/>
      <c r="C1244" s="40"/>
      <c r="D1244" s="38" t="s">
        <v>3430</v>
      </c>
      <c r="E1244" s="39"/>
      <c r="F1244" s="39"/>
      <c r="G1244" s="39"/>
      <c r="H1244" s="40"/>
      <c r="I1244" s="77" t="s">
        <v>3431</v>
      </c>
      <c r="J1244" s="79"/>
      <c r="K1244" s="42"/>
      <c r="L1244" s="43"/>
      <c r="M1244" s="42"/>
      <c r="N1244" s="80"/>
      <c r="O1244" s="43"/>
      <c r="P1244" s="12" t="str">
        <f t="shared" si="33"/>
        <v>-</v>
      </c>
      <c r="Q1244" s="81" t="s">
        <v>306</v>
      </c>
      <c r="R1244" s="82"/>
      <c r="S1244" s="83"/>
      <c r="T1244" s="81" t="s">
        <v>306</v>
      </c>
      <c r="U1244" s="83"/>
      <c r="V1244" s="13" t="s">
        <v>306</v>
      </c>
      <c r="W1244" s="81" t="s">
        <v>306</v>
      </c>
      <c r="X1244" s="83"/>
    </row>
    <row r="1245" spans="1:24" ht="15.75" customHeight="1">
      <c r="A1245" s="38" t="s">
        <v>3582</v>
      </c>
      <c r="B1245" s="39"/>
      <c r="C1245" s="40"/>
      <c r="D1245" s="38" t="s">
        <v>3430</v>
      </c>
      <c r="E1245" s="39"/>
      <c r="F1245" s="39"/>
      <c r="G1245" s="39"/>
      <c r="H1245" s="40"/>
      <c r="I1245" s="77" t="s">
        <v>65</v>
      </c>
      <c r="J1245" s="79"/>
      <c r="K1245" s="42"/>
      <c r="L1245" s="43"/>
      <c r="M1245" s="42"/>
      <c r="N1245" s="80"/>
      <c r="O1245" s="43"/>
      <c r="P1245" s="12" t="str">
        <f t="shared" si="33"/>
        <v>-</v>
      </c>
      <c r="Q1245" s="81" t="s">
        <v>306</v>
      </c>
      <c r="R1245" s="82"/>
      <c r="S1245" s="83"/>
      <c r="T1245" s="81" t="s">
        <v>306</v>
      </c>
      <c r="U1245" s="83"/>
      <c r="V1245" s="13" t="s">
        <v>306</v>
      </c>
      <c r="W1245" s="81" t="s">
        <v>306</v>
      </c>
      <c r="X1245" s="83"/>
    </row>
    <row r="1246" spans="1:24" ht="15.75" customHeight="1">
      <c r="A1246" s="99" t="s">
        <v>5046</v>
      </c>
      <c r="B1246" s="100"/>
      <c r="C1246" s="101"/>
      <c r="D1246" s="38" t="s">
        <v>638</v>
      </c>
      <c r="E1246" s="39"/>
      <c r="F1246" s="39"/>
      <c r="G1246" s="39"/>
      <c r="H1246" s="40"/>
      <c r="I1246" s="77" t="s">
        <v>65</v>
      </c>
      <c r="J1246" s="79"/>
      <c r="K1246" s="42"/>
      <c r="L1246" s="43"/>
      <c r="M1246" s="42"/>
      <c r="N1246" s="80"/>
      <c r="O1246" s="43"/>
      <c r="P1246" s="12" t="str">
        <f t="shared" si="33"/>
        <v>-</v>
      </c>
      <c r="Q1246" s="81" t="s">
        <v>306</v>
      </c>
      <c r="R1246" s="82"/>
      <c r="S1246" s="83"/>
      <c r="T1246" s="81" t="s">
        <v>306</v>
      </c>
      <c r="U1246" s="83"/>
      <c r="V1246" s="13" t="s">
        <v>306</v>
      </c>
      <c r="W1246" s="81" t="s">
        <v>306</v>
      </c>
      <c r="X1246" s="83"/>
    </row>
    <row r="1247" spans="1:24" ht="15.75" customHeight="1">
      <c r="A1247" s="87" t="s">
        <v>5047</v>
      </c>
      <c r="B1247" s="88"/>
      <c r="C1247" s="89"/>
      <c r="D1247" s="38" t="s">
        <v>3414</v>
      </c>
      <c r="E1247" s="39"/>
      <c r="F1247" s="39"/>
      <c r="G1247" s="39"/>
      <c r="H1247" s="40"/>
      <c r="I1247" s="77" t="s">
        <v>58</v>
      </c>
      <c r="J1247" s="79"/>
      <c r="K1247" s="42"/>
      <c r="L1247" s="43"/>
      <c r="M1247" s="42"/>
      <c r="N1247" s="80"/>
      <c r="O1247" s="43"/>
      <c r="P1247" s="12" t="str">
        <f t="shared" si="33"/>
        <v>-</v>
      </c>
      <c r="Q1247" s="81" t="s">
        <v>306</v>
      </c>
      <c r="R1247" s="82"/>
      <c r="S1247" s="83"/>
      <c r="T1247" s="81" t="s">
        <v>306</v>
      </c>
      <c r="U1247" s="83"/>
      <c r="V1247" s="13" t="s">
        <v>306</v>
      </c>
      <c r="W1247" s="81" t="s">
        <v>306</v>
      </c>
      <c r="X1247" s="83"/>
    </row>
    <row r="1248" spans="1:24" ht="15.75" customHeight="1">
      <c r="A1248" s="87" t="s">
        <v>5048</v>
      </c>
      <c r="B1248" s="88"/>
      <c r="C1248" s="89"/>
      <c r="D1248" s="38" t="s">
        <v>3416</v>
      </c>
      <c r="E1248" s="39"/>
      <c r="F1248" s="39"/>
      <c r="G1248" s="39"/>
      <c r="H1248" s="40"/>
      <c r="I1248" s="77" t="s">
        <v>65</v>
      </c>
      <c r="J1248" s="79"/>
      <c r="K1248" s="42"/>
      <c r="L1248" s="43"/>
      <c r="M1248" s="42"/>
      <c r="N1248" s="80"/>
      <c r="O1248" s="43"/>
      <c r="P1248" s="12" t="str">
        <f t="shared" si="33"/>
        <v>-</v>
      </c>
      <c r="Q1248" s="81" t="s">
        <v>306</v>
      </c>
      <c r="R1248" s="82"/>
      <c r="S1248" s="83"/>
      <c r="T1248" s="81" t="s">
        <v>306</v>
      </c>
      <c r="U1248" s="83"/>
      <c r="V1248" s="13" t="s">
        <v>306</v>
      </c>
      <c r="W1248" s="81" t="s">
        <v>306</v>
      </c>
      <c r="X1248" s="83"/>
    </row>
    <row r="1249" spans="1:24" ht="31.65" customHeight="1">
      <c r="A1249" s="38" t="s">
        <v>3424</v>
      </c>
      <c r="B1249" s="39"/>
      <c r="C1249" s="40"/>
      <c r="D1249" s="38" t="s">
        <v>5049</v>
      </c>
      <c r="E1249" s="39"/>
      <c r="F1249" s="39"/>
      <c r="G1249" s="39"/>
      <c r="H1249" s="40"/>
      <c r="I1249" s="77" t="s">
        <v>3423</v>
      </c>
      <c r="J1249" s="79"/>
      <c r="K1249" s="42"/>
      <c r="L1249" s="43"/>
      <c r="M1249" s="42"/>
      <c r="N1249" s="80"/>
      <c r="O1249" s="43"/>
      <c r="P1249" s="12" t="str">
        <f>IF(COUNT(K1249,M1249)=2,ROUND(K1249*M1249,0),"-
-")</f>
        <v>-
-</v>
      </c>
      <c r="Q1249" s="81" t="s">
        <v>163</v>
      </c>
      <c r="R1249" s="82"/>
      <c r="S1249" s="83"/>
      <c r="T1249" s="81" t="s">
        <v>163</v>
      </c>
      <c r="U1249" s="83"/>
      <c r="V1249" s="13" t="s">
        <v>163</v>
      </c>
      <c r="W1249" s="81" t="s">
        <v>163</v>
      </c>
      <c r="X1249" s="83"/>
    </row>
    <row r="1250" spans="1:24" ht="31.65" customHeight="1">
      <c r="A1250" s="38" t="s">
        <v>3426</v>
      </c>
      <c r="B1250" s="39"/>
      <c r="C1250" s="40"/>
      <c r="D1250" s="38" t="s">
        <v>5050</v>
      </c>
      <c r="E1250" s="39"/>
      <c r="F1250" s="39"/>
      <c r="G1250" s="39"/>
      <c r="H1250" s="40"/>
      <c r="I1250" s="77" t="s">
        <v>65</v>
      </c>
      <c r="J1250" s="79"/>
      <c r="K1250" s="42"/>
      <c r="L1250" s="43"/>
      <c r="M1250" s="42"/>
      <c r="N1250" s="80"/>
      <c r="O1250" s="43"/>
      <c r="P1250" s="12" t="str">
        <f>IF(COUNT(K1250,M1250)=2,ROUND(K1250*M1250,0),"-
-")</f>
        <v>-
-</v>
      </c>
      <c r="Q1250" s="81" t="s">
        <v>163</v>
      </c>
      <c r="R1250" s="82"/>
      <c r="S1250" s="83"/>
      <c r="T1250" s="81" t="s">
        <v>163</v>
      </c>
      <c r="U1250" s="83"/>
      <c r="V1250" s="13" t="s">
        <v>163</v>
      </c>
      <c r="W1250" s="81" t="s">
        <v>163</v>
      </c>
      <c r="X1250" s="83"/>
    </row>
    <row r="1251" spans="1:24" ht="31.65" customHeight="1">
      <c r="A1251" s="87" t="s">
        <v>5051</v>
      </c>
      <c r="B1251" s="88"/>
      <c r="C1251" s="89"/>
      <c r="D1251" s="38" t="s">
        <v>5052</v>
      </c>
      <c r="E1251" s="39"/>
      <c r="F1251" s="39"/>
      <c r="G1251" s="39"/>
      <c r="H1251" s="40"/>
      <c r="I1251" s="77" t="s">
        <v>65</v>
      </c>
      <c r="J1251" s="79"/>
      <c r="K1251" s="42"/>
      <c r="L1251" s="43"/>
      <c r="M1251" s="42"/>
      <c r="N1251" s="80"/>
      <c r="O1251" s="43"/>
      <c r="P1251" s="12" t="str">
        <f>IF(COUNT(K1251,M1251)=2,ROUND(K1251*M1251,0),"-
-")</f>
        <v>-
-</v>
      </c>
      <c r="Q1251" s="81" t="s">
        <v>163</v>
      </c>
      <c r="R1251" s="82"/>
      <c r="S1251" s="83"/>
      <c r="T1251" s="81" t="s">
        <v>163</v>
      </c>
      <c r="U1251" s="83"/>
      <c r="V1251" s="13" t="s">
        <v>163</v>
      </c>
      <c r="W1251" s="81" t="s">
        <v>163</v>
      </c>
      <c r="X1251" s="83"/>
    </row>
    <row r="1252" spans="1:24" ht="15.75" customHeight="1">
      <c r="A1252" s="87" t="s">
        <v>5053</v>
      </c>
      <c r="B1252" s="88"/>
      <c r="C1252" s="89"/>
      <c r="D1252" s="38" t="s">
        <v>3536</v>
      </c>
      <c r="E1252" s="39"/>
      <c r="F1252" s="39"/>
      <c r="G1252" s="39"/>
      <c r="H1252" s="40"/>
      <c r="I1252" s="77" t="s">
        <v>58</v>
      </c>
      <c r="J1252" s="79"/>
      <c r="K1252" s="42"/>
      <c r="L1252" s="43"/>
      <c r="M1252" s="42"/>
      <c r="N1252" s="80"/>
      <c r="O1252" s="43"/>
      <c r="P1252" s="12" t="str">
        <f t="shared" ref="P1252:P1258" si="34">IF(COUNT(K1252,M1252)=2,ROUND(K1252*M1252,0),"-")</f>
        <v>-</v>
      </c>
      <c r="Q1252" s="81" t="s">
        <v>306</v>
      </c>
      <c r="R1252" s="82"/>
      <c r="S1252" s="83"/>
      <c r="T1252" s="81" t="s">
        <v>306</v>
      </c>
      <c r="U1252" s="83"/>
      <c r="V1252" s="13" t="s">
        <v>306</v>
      </c>
      <c r="W1252" s="81" t="s">
        <v>306</v>
      </c>
      <c r="X1252" s="83"/>
    </row>
    <row r="1253" spans="1:24" ht="15.75" customHeight="1">
      <c r="A1253" s="90" t="s">
        <v>5054</v>
      </c>
      <c r="B1253" s="91"/>
      <c r="C1253" s="92"/>
      <c r="D1253" s="38" t="s">
        <v>3616</v>
      </c>
      <c r="E1253" s="39"/>
      <c r="F1253" s="39"/>
      <c r="G1253" s="39"/>
      <c r="H1253" s="40"/>
      <c r="I1253" s="77" t="s">
        <v>65</v>
      </c>
      <c r="J1253" s="79"/>
      <c r="K1253" s="42"/>
      <c r="L1253" s="43"/>
      <c r="M1253" s="42"/>
      <c r="N1253" s="80"/>
      <c r="O1253" s="43"/>
      <c r="P1253" s="12" t="str">
        <f t="shared" si="34"/>
        <v>-</v>
      </c>
      <c r="Q1253" s="81" t="s">
        <v>306</v>
      </c>
      <c r="R1253" s="82"/>
      <c r="S1253" s="83"/>
      <c r="T1253" s="81" t="s">
        <v>306</v>
      </c>
      <c r="U1253" s="83"/>
      <c r="V1253" s="13" t="s">
        <v>306</v>
      </c>
      <c r="W1253" s="81" t="s">
        <v>306</v>
      </c>
      <c r="X1253" s="83"/>
    </row>
    <row r="1254" spans="1:24" ht="15.75" customHeight="1">
      <c r="A1254" s="90" t="s">
        <v>5055</v>
      </c>
      <c r="B1254" s="91"/>
      <c r="C1254" s="92"/>
      <c r="D1254" s="38" t="s">
        <v>3691</v>
      </c>
      <c r="E1254" s="39"/>
      <c r="F1254" s="39"/>
      <c r="G1254" s="39"/>
      <c r="H1254" s="40"/>
      <c r="I1254" s="77" t="s">
        <v>65</v>
      </c>
      <c r="J1254" s="79"/>
      <c r="K1254" s="42"/>
      <c r="L1254" s="43"/>
      <c r="M1254" s="42"/>
      <c r="N1254" s="80"/>
      <c r="O1254" s="43"/>
      <c r="P1254" s="12" t="str">
        <f t="shared" si="34"/>
        <v>-</v>
      </c>
      <c r="Q1254" s="81" t="s">
        <v>306</v>
      </c>
      <c r="R1254" s="82"/>
      <c r="S1254" s="83"/>
      <c r="T1254" s="81" t="s">
        <v>306</v>
      </c>
      <c r="U1254" s="83"/>
      <c r="V1254" s="13" t="s">
        <v>306</v>
      </c>
      <c r="W1254" s="81" t="s">
        <v>306</v>
      </c>
      <c r="X1254" s="83"/>
    </row>
    <row r="1255" spans="1:24" ht="15.75" customHeight="1">
      <c r="A1255" s="90" t="s">
        <v>5056</v>
      </c>
      <c r="B1255" s="91"/>
      <c r="C1255" s="92"/>
      <c r="D1255" s="38" t="s">
        <v>3999</v>
      </c>
      <c r="E1255" s="39"/>
      <c r="F1255" s="39"/>
      <c r="G1255" s="39"/>
      <c r="H1255" s="40"/>
      <c r="I1255" s="77" t="s">
        <v>65</v>
      </c>
      <c r="J1255" s="79"/>
      <c r="K1255" s="42"/>
      <c r="L1255" s="43"/>
      <c r="M1255" s="42"/>
      <c r="N1255" s="80"/>
      <c r="O1255" s="43"/>
      <c r="P1255" s="12" t="str">
        <f t="shared" si="34"/>
        <v>-</v>
      </c>
      <c r="Q1255" s="81" t="s">
        <v>306</v>
      </c>
      <c r="R1255" s="82"/>
      <c r="S1255" s="83"/>
      <c r="T1255" s="81" t="s">
        <v>306</v>
      </c>
      <c r="U1255" s="83"/>
      <c r="V1255" s="13" t="s">
        <v>306</v>
      </c>
      <c r="W1255" s="81" t="s">
        <v>306</v>
      </c>
      <c r="X1255" s="83"/>
    </row>
    <row r="1256" spans="1:24" ht="15.75" customHeight="1">
      <c r="A1256" s="87" t="s">
        <v>5057</v>
      </c>
      <c r="B1256" s="88"/>
      <c r="C1256" s="89"/>
      <c r="D1256" s="38" t="s">
        <v>3625</v>
      </c>
      <c r="E1256" s="39"/>
      <c r="F1256" s="39"/>
      <c r="G1256" s="39"/>
      <c r="H1256" s="40"/>
      <c r="I1256" s="77" t="s">
        <v>65</v>
      </c>
      <c r="J1256" s="79"/>
      <c r="K1256" s="42"/>
      <c r="L1256" s="43"/>
      <c r="M1256" s="42"/>
      <c r="N1256" s="80"/>
      <c r="O1256" s="43"/>
      <c r="P1256" s="12" t="str">
        <f t="shared" si="34"/>
        <v>-</v>
      </c>
      <c r="Q1256" s="81" t="s">
        <v>306</v>
      </c>
      <c r="R1256" s="82"/>
      <c r="S1256" s="83"/>
      <c r="T1256" s="81" t="s">
        <v>306</v>
      </c>
      <c r="U1256" s="83"/>
      <c r="V1256" s="13" t="s">
        <v>306</v>
      </c>
      <c r="W1256" s="81" t="s">
        <v>306</v>
      </c>
      <c r="X1256" s="83"/>
    </row>
    <row r="1257" spans="1:24" ht="15.75" customHeight="1">
      <c r="A1257" s="38" t="s">
        <v>3571</v>
      </c>
      <c r="B1257" s="39"/>
      <c r="C1257" s="40"/>
      <c r="D1257" s="38" t="s">
        <v>3570</v>
      </c>
      <c r="E1257" s="39"/>
      <c r="F1257" s="39"/>
      <c r="G1257" s="39"/>
      <c r="H1257" s="40"/>
      <c r="I1257" s="77" t="s">
        <v>138</v>
      </c>
      <c r="J1257" s="79"/>
      <c r="K1257" s="42"/>
      <c r="L1257" s="43"/>
      <c r="M1257" s="42"/>
      <c r="N1257" s="80"/>
      <c r="O1257" s="43"/>
      <c r="P1257" s="12" t="str">
        <f t="shared" si="34"/>
        <v>-</v>
      </c>
      <c r="Q1257" s="81" t="s">
        <v>306</v>
      </c>
      <c r="R1257" s="82"/>
      <c r="S1257" s="83"/>
      <c r="T1257" s="81" t="s">
        <v>306</v>
      </c>
      <c r="U1257" s="83"/>
      <c r="V1257" s="13" t="s">
        <v>306</v>
      </c>
      <c r="W1257" s="81" t="s">
        <v>306</v>
      </c>
      <c r="X1257" s="83"/>
    </row>
    <row r="1258" spans="1:24" ht="15.75" customHeight="1">
      <c r="A1258" s="87" t="s">
        <v>5058</v>
      </c>
      <c r="B1258" s="88"/>
      <c r="C1258" s="89"/>
      <c r="D1258" s="38" t="s">
        <v>3675</v>
      </c>
      <c r="E1258" s="39"/>
      <c r="F1258" s="39"/>
      <c r="G1258" s="39"/>
      <c r="H1258" s="40"/>
      <c r="I1258" s="77" t="s">
        <v>65</v>
      </c>
      <c r="J1258" s="79"/>
      <c r="K1258" s="42"/>
      <c r="L1258" s="43"/>
      <c r="M1258" s="42"/>
      <c r="N1258" s="80"/>
      <c r="O1258" s="43"/>
      <c r="P1258" s="12" t="str">
        <f t="shared" si="34"/>
        <v>-</v>
      </c>
      <c r="Q1258" s="81" t="s">
        <v>306</v>
      </c>
      <c r="R1258" s="82"/>
      <c r="S1258" s="83"/>
      <c r="T1258" s="81" t="s">
        <v>306</v>
      </c>
      <c r="U1258" s="83"/>
      <c r="V1258" s="13" t="s">
        <v>306</v>
      </c>
      <c r="W1258" s="81" t="s">
        <v>306</v>
      </c>
      <c r="X1258" s="83"/>
    </row>
    <row r="1259" spans="1:24" ht="31.65" customHeight="1">
      <c r="A1259" s="87" t="s">
        <v>5059</v>
      </c>
      <c r="B1259" s="88"/>
      <c r="C1259" s="89"/>
      <c r="D1259" s="38" t="s">
        <v>5060</v>
      </c>
      <c r="E1259" s="39"/>
      <c r="F1259" s="39"/>
      <c r="G1259" s="39"/>
      <c r="H1259" s="40"/>
      <c r="I1259" s="77" t="s">
        <v>65</v>
      </c>
      <c r="J1259" s="79"/>
      <c r="K1259" s="42"/>
      <c r="L1259" s="43"/>
      <c r="M1259" s="42"/>
      <c r="N1259" s="80"/>
      <c r="O1259" s="43"/>
      <c r="P1259" s="12" t="str">
        <f>IF(COUNT(K1259,M1259)=2,ROUND(K1259*M1259,0),"-
-")</f>
        <v>-
-</v>
      </c>
      <c r="Q1259" s="81" t="s">
        <v>163</v>
      </c>
      <c r="R1259" s="82"/>
      <c r="S1259" s="83"/>
      <c r="T1259" s="81" t="s">
        <v>163</v>
      </c>
      <c r="U1259" s="83"/>
      <c r="V1259" s="13" t="s">
        <v>163</v>
      </c>
      <c r="W1259" s="81" t="s">
        <v>163</v>
      </c>
      <c r="X1259" s="83"/>
    </row>
    <row r="1260" spans="1:24" ht="31.65" customHeight="1">
      <c r="A1260" s="87" t="s">
        <v>5061</v>
      </c>
      <c r="B1260" s="88"/>
      <c r="C1260" s="89"/>
      <c r="D1260" s="38" t="s">
        <v>5062</v>
      </c>
      <c r="E1260" s="39"/>
      <c r="F1260" s="39"/>
      <c r="G1260" s="39"/>
      <c r="H1260" s="40"/>
      <c r="I1260" s="77" t="s">
        <v>65</v>
      </c>
      <c r="J1260" s="79"/>
      <c r="K1260" s="42"/>
      <c r="L1260" s="43"/>
      <c r="M1260" s="42"/>
      <c r="N1260" s="80"/>
      <c r="O1260" s="43"/>
      <c r="P1260" s="12" t="str">
        <f>IF(COUNT(K1260,M1260)=2,ROUND(K1260*M1260,0),"-
-")</f>
        <v>-
-</v>
      </c>
      <c r="Q1260" s="81" t="s">
        <v>163</v>
      </c>
      <c r="R1260" s="82"/>
      <c r="S1260" s="83"/>
      <c r="T1260" s="81" t="s">
        <v>163</v>
      </c>
      <c r="U1260" s="83"/>
      <c r="V1260" s="13" t="s">
        <v>163</v>
      </c>
      <c r="W1260" s="81" t="s">
        <v>163</v>
      </c>
      <c r="X1260" s="83"/>
    </row>
    <row r="1261" spans="1:24" ht="31.65" customHeight="1">
      <c r="A1261" s="87" t="s">
        <v>5063</v>
      </c>
      <c r="B1261" s="88"/>
      <c r="C1261" s="89"/>
      <c r="D1261" s="38" t="s">
        <v>5064</v>
      </c>
      <c r="E1261" s="39"/>
      <c r="F1261" s="39"/>
      <c r="G1261" s="39"/>
      <c r="H1261" s="40"/>
      <c r="I1261" s="77" t="s">
        <v>65</v>
      </c>
      <c r="J1261" s="79"/>
      <c r="K1261" s="42"/>
      <c r="L1261" s="43"/>
      <c r="M1261" s="42"/>
      <c r="N1261" s="80"/>
      <c r="O1261" s="43"/>
      <c r="P1261" s="12" t="str">
        <f>IF(COUNT(K1261,M1261)=2,ROUND(K1261*M1261,0),"-
-")</f>
        <v>-
-</v>
      </c>
      <c r="Q1261" s="81" t="s">
        <v>163</v>
      </c>
      <c r="R1261" s="82"/>
      <c r="S1261" s="83"/>
      <c r="T1261" s="81" t="s">
        <v>163</v>
      </c>
      <c r="U1261" s="83"/>
      <c r="V1261" s="13" t="s">
        <v>163</v>
      </c>
      <c r="W1261" s="81" t="s">
        <v>163</v>
      </c>
      <c r="X1261" s="83"/>
    </row>
    <row r="1262" spans="1:24" ht="31.65" customHeight="1">
      <c r="A1262" s="87" t="s">
        <v>5065</v>
      </c>
      <c r="B1262" s="88"/>
      <c r="C1262" s="89"/>
      <c r="D1262" s="38" t="s">
        <v>5066</v>
      </c>
      <c r="E1262" s="39"/>
      <c r="F1262" s="39"/>
      <c r="G1262" s="39"/>
      <c r="H1262" s="40"/>
      <c r="I1262" s="77" t="s">
        <v>65</v>
      </c>
      <c r="J1262" s="79"/>
      <c r="K1262" s="42"/>
      <c r="L1262" s="43"/>
      <c r="M1262" s="42"/>
      <c r="N1262" s="80"/>
      <c r="O1262" s="43"/>
      <c r="P1262" s="12" t="str">
        <f>IF(COUNT(K1262,M1262)=2,ROUND(K1262*M1262,0),"-
-")</f>
        <v>-
-</v>
      </c>
      <c r="Q1262" s="81" t="s">
        <v>163</v>
      </c>
      <c r="R1262" s="82"/>
      <c r="S1262" s="83"/>
      <c r="T1262" s="81" t="s">
        <v>163</v>
      </c>
      <c r="U1262" s="83"/>
      <c r="V1262" s="13" t="s">
        <v>163</v>
      </c>
      <c r="W1262" s="81" t="s">
        <v>163</v>
      </c>
      <c r="X1262" s="83"/>
    </row>
    <row r="1263" spans="1:24" ht="31.65" customHeight="1">
      <c r="A1263" s="84" t="s">
        <v>5067</v>
      </c>
      <c r="B1263" s="85"/>
      <c r="C1263" s="86"/>
      <c r="D1263" s="38" t="s">
        <v>5068</v>
      </c>
      <c r="E1263" s="39"/>
      <c r="F1263" s="39"/>
      <c r="G1263" s="39"/>
      <c r="H1263" s="40"/>
      <c r="I1263" s="77" t="s">
        <v>65</v>
      </c>
      <c r="J1263" s="79"/>
      <c r="K1263" s="42"/>
      <c r="L1263" s="43"/>
      <c r="M1263" s="42"/>
      <c r="N1263" s="80"/>
      <c r="O1263" s="43"/>
      <c r="P1263" s="12" t="str">
        <f>IF(COUNT(K1263,M1263)=2,ROUND(K1263*M1263,0),"-
-")</f>
        <v>-
-</v>
      </c>
      <c r="Q1263" s="81" t="s">
        <v>163</v>
      </c>
      <c r="R1263" s="82"/>
      <c r="S1263" s="83"/>
      <c r="T1263" s="81" t="s">
        <v>163</v>
      </c>
      <c r="U1263" s="83"/>
      <c r="V1263" s="13" t="s">
        <v>163</v>
      </c>
      <c r="W1263" s="81" t="s">
        <v>163</v>
      </c>
      <c r="X1263" s="83"/>
    </row>
    <row r="1264" spans="1:24" ht="15.75" customHeight="1">
      <c r="A1264" s="87" t="s">
        <v>5069</v>
      </c>
      <c r="B1264" s="88"/>
      <c r="C1264" s="89"/>
      <c r="D1264" s="38" t="s">
        <v>3401</v>
      </c>
      <c r="E1264" s="39"/>
      <c r="F1264" s="39"/>
      <c r="G1264" s="39"/>
      <c r="H1264" s="40"/>
      <c r="I1264" s="77" t="s">
        <v>58</v>
      </c>
      <c r="J1264" s="79"/>
      <c r="K1264" s="42"/>
      <c r="L1264" s="43"/>
      <c r="M1264" s="42"/>
      <c r="N1264" s="80"/>
      <c r="O1264" s="43"/>
      <c r="P1264" s="12" t="str">
        <f>IF(COUNT(K1264,M1264)=2,ROUND(K1264*M1264,0),"-")</f>
        <v>-</v>
      </c>
      <c r="Q1264" s="81" t="s">
        <v>306</v>
      </c>
      <c r="R1264" s="82"/>
      <c r="S1264" s="83"/>
      <c r="T1264" s="81" t="s">
        <v>306</v>
      </c>
      <c r="U1264" s="83"/>
      <c r="V1264" s="13" t="s">
        <v>306</v>
      </c>
      <c r="W1264" s="81" t="s">
        <v>306</v>
      </c>
      <c r="X1264" s="83"/>
    </row>
    <row r="1265" spans="1:24" ht="15.75" customHeight="1">
      <c r="A1265" s="87" t="s">
        <v>5070</v>
      </c>
      <c r="B1265" s="88"/>
      <c r="C1265" s="89"/>
      <c r="D1265" s="38" t="s">
        <v>3403</v>
      </c>
      <c r="E1265" s="39"/>
      <c r="F1265" s="39"/>
      <c r="G1265" s="39"/>
      <c r="H1265" s="40"/>
      <c r="I1265" s="77" t="s">
        <v>65</v>
      </c>
      <c r="J1265" s="79"/>
      <c r="K1265" s="42"/>
      <c r="L1265" s="43"/>
      <c r="M1265" s="42"/>
      <c r="N1265" s="80"/>
      <c r="O1265" s="43"/>
      <c r="P1265" s="12" t="str">
        <f>IF(COUNT(K1265,M1265)=2,ROUND(K1265*M1265,0),"-")</f>
        <v>-</v>
      </c>
      <c r="Q1265" s="81" t="s">
        <v>306</v>
      </c>
      <c r="R1265" s="82"/>
      <c r="S1265" s="83"/>
      <c r="T1265" s="81" t="s">
        <v>306</v>
      </c>
      <c r="U1265" s="83"/>
      <c r="V1265" s="13" t="s">
        <v>306</v>
      </c>
      <c r="W1265" s="81" t="s">
        <v>306</v>
      </c>
      <c r="X1265" s="83"/>
    </row>
    <row r="1266" spans="1:24" ht="15.75" customHeight="1">
      <c r="A1266" s="38" t="s">
        <v>3472</v>
      </c>
      <c r="B1266" s="39"/>
      <c r="C1266" s="40"/>
      <c r="D1266" s="38" t="s">
        <v>3471</v>
      </c>
      <c r="E1266" s="39"/>
      <c r="F1266" s="39"/>
      <c r="G1266" s="39"/>
      <c r="H1266" s="40"/>
      <c r="I1266" s="77" t="s">
        <v>65</v>
      </c>
      <c r="J1266" s="79"/>
      <c r="K1266" s="42"/>
      <c r="L1266" s="43"/>
      <c r="M1266" s="42"/>
      <c r="N1266" s="80"/>
      <c r="O1266" s="43"/>
      <c r="P1266" s="12" t="str">
        <f>IF(COUNT(K1266,M1266)=2,ROUND(K1266*M1266,0),"-")</f>
        <v>-</v>
      </c>
      <c r="Q1266" s="81" t="s">
        <v>306</v>
      </c>
      <c r="R1266" s="82"/>
      <c r="S1266" s="83"/>
      <c r="T1266" s="81" t="s">
        <v>306</v>
      </c>
      <c r="U1266" s="83"/>
      <c r="V1266" s="13" t="s">
        <v>306</v>
      </c>
      <c r="W1266" s="81" t="s">
        <v>306</v>
      </c>
      <c r="X1266" s="83"/>
    </row>
    <row r="1267" spans="1:24" ht="15.75" customHeight="1">
      <c r="A1267" s="87" t="s">
        <v>5071</v>
      </c>
      <c r="B1267" s="88"/>
      <c r="C1267" s="89"/>
      <c r="D1267" s="38" t="s">
        <v>3783</v>
      </c>
      <c r="E1267" s="39"/>
      <c r="F1267" s="39"/>
      <c r="G1267" s="39"/>
      <c r="H1267" s="40"/>
      <c r="I1267" s="77" t="s">
        <v>58</v>
      </c>
      <c r="J1267" s="79"/>
      <c r="K1267" s="42"/>
      <c r="L1267" s="43"/>
      <c r="M1267" s="42"/>
      <c r="N1267" s="80"/>
      <c r="O1267" s="43"/>
      <c r="P1267" s="12" t="str">
        <f>IF(COUNT(K1267,M1267)=2,ROUND(K1267*M1267,0),"-")</f>
        <v>-</v>
      </c>
      <c r="Q1267" s="81" t="s">
        <v>306</v>
      </c>
      <c r="R1267" s="82"/>
      <c r="S1267" s="83"/>
      <c r="T1267" s="81" t="s">
        <v>306</v>
      </c>
      <c r="U1267" s="83"/>
      <c r="V1267" s="13" t="s">
        <v>306</v>
      </c>
      <c r="W1267" s="81" t="s">
        <v>306</v>
      </c>
      <c r="X1267" s="83"/>
    </row>
    <row r="1268" spans="1:24" ht="15.9" customHeight="1">
      <c r="A1268" s="38" t="s">
        <v>5072</v>
      </c>
      <c r="B1268" s="39"/>
      <c r="C1268" s="40"/>
      <c r="D1268" s="38" t="s">
        <v>5073</v>
      </c>
      <c r="E1268" s="39"/>
      <c r="F1268" s="39"/>
      <c r="G1268" s="39"/>
      <c r="H1268" s="40"/>
      <c r="I1268" s="77" t="s">
        <v>58</v>
      </c>
      <c r="J1268" s="79"/>
      <c r="K1268" s="42"/>
      <c r="L1268" s="43"/>
      <c r="M1268" s="42"/>
      <c r="N1268" s="80"/>
      <c r="O1268" s="43"/>
      <c r="P1268" s="12" t="str">
        <f>IF(COUNT(K1268,M1268)=2,ROUND(K1268*M1268,0),"-")</f>
        <v>-</v>
      </c>
      <c r="Q1268" s="81" t="s">
        <v>306</v>
      </c>
      <c r="R1268" s="82"/>
      <c r="S1268" s="83"/>
      <c r="T1268" s="81" t="s">
        <v>306</v>
      </c>
      <c r="U1268" s="83"/>
      <c r="V1268" s="13" t="s">
        <v>306</v>
      </c>
      <c r="W1268" s="81" t="s">
        <v>306</v>
      </c>
      <c r="X1268" s="83"/>
    </row>
    <row r="1269" spans="1:24" ht="31.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ht="9.6" customHeight="1">
      <c r="A1270" s="2"/>
      <c r="B1270" s="2"/>
      <c r="C1270" s="95" t="s">
        <v>42</v>
      </c>
      <c r="D1270" s="95"/>
      <c r="E1270" s="2"/>
      <c r="F1270" s="2"/>
      <c r="G1270" s="14" t="s">
        <v>43</v>
      </c>
      <c r="H1270" s="2"/>
      <c r="I1270" s="2"/>
      <c r="J1270" s="14" t="s">
        <v>44</v>
      </c>
      <c r="K1270" s="2"/>
      <c r="L1270" s="95" t="s">
        <v>43</v>
      </c>
      <c r="M1270" s="95"/>
      <c r="N1270" s="95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spans="1:24" ht="35.700000000000003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spans="1:24" ht="8.2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ht="14.1" customHeight="1">
      <c r="A1273" s="93" t="s">
        <v>0</v>
      </c>
      <c r="B1273" s="93"/>
      <c r="C1273" s="93"/>
      <c r="D1273" s="93"/>
      <c r="E1273" s="93"/>
      <c r="F1273" s="93"/>
      <c r="G1273" s="93"/>
      <c r="H1273" s="93"/>
      <c r="I1273" s="93"/>
      <c r="J1273" s="93"/>
      <c r="K1273" s="93"/>
      <c r="L1273" s="93"/>
      <c r="M1273" s="93"/>
      <c r="N1273" s="93"/>
      <c r="O1273" s="93"/>
      <c r="P1273" s="93"/>
      <c r="Q1273" s="93"/>
      <c r="R1273" s="93"/>
      <c r="S1273" s="93"/>
      <c r="T1273" s="93"/>
      <c r="U1273" s="93"/>
      <c r="V1273" s="93"/>
      <c r="W1273" s="93"/>
      <c r="X1273" s="93"/>
    </row>
    <row r="1274" spans="1:24" ht="3.4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 spans="1:24" ht="14.1" customHeight="1">
      <c r="A1275" s="93" t="s">
        <v>4033</v>
      </c>
      <c r="B1275" s="93"/>
      <c r="C1275" s="93"/>
      <c r="D1275" s="93"/>
      <c r="E1275" s="93"/>
      <c r="F1275" s="93"/>
      <c r="G1275" s="93"/>
      <c r="H1275" s="93"/>
      <c r="I1275" s="93"/>
      <c r="J1275" s="93"/>
      <c r="K1275" s="93"/>
      <c r="L1275" s="93"/>
      <c r="M1275" s="93"/>
      <c r="N1275" s="93"/>
      <c r="O1275" s="93"/>
      <c r="P1275" s="93"/>
      <c r="Q1275" s="93"/>
      <c r="R1275" s="93"/>
      <c r="S1275" s="93"/>
      <c r="T1275" s="93"/>
      <c r="U1275" s="93"/>
      <c r="V1275" s="93"/>
      <c r="W1275" s="93"/>
      <c r="X1275" s="93"/>
    </row>
    <row r="1276" spans="1:24" ht="4.2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ht="8.85" customHeight="1">
      <c r="A1277" s="2"/>
      <c r="B1277" s="94" t="s">
        <v>4034</v>
      </c>
      <c r="C1277" s="94"/>
      <c r="D1277" s="94"/>
      <c r="E1277" s="94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 spans="1:24" ht="5.4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 spans="1:24" ht="4.3499999999999996" customHeight="1">
      <c r="A1279" s="2"/>
      <c r="B1279" s="94" t="s">
        <v>4035</v>
      </c>
      <c r="C1279" s="94"/>
      <c r="D1279" s="94"/>
      <c r="E1279" s="94"/>
      <c r="F1279" s="94"/>
      <c r="G1279" s="94"/>
      <c r="H1279" s="94"/>
      <c r="I1279" s="94"/>
      <c r="J1279" s="94"/>
      <c r="K1279" s="94"/>
      <c r="L1279" s="94"/>
      <c r="M1279" s="94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 spans="1:24" ht="0.9" customHeight="1">
      <c r="A1280" s="2"/>
      <c r="B1280" s="94"/>
      <c r="C1280" s="94"/>
      <c r="D1280" s="94"/>
      <c r="E1280" s="94"/>
      <c r="F1280" s="94"/>
      <c r="G1280" s="94"/>
      <c r="H1280" s="94"/>
      <c r="I1280" s="94"/>
      <c r="J1280" s="94"/>
      <c r="K1280" s="94"/>
      <c r="L1280" s="94"/>
      <c r="M1280" s="94"/>
      <c r="N1280" s="2"/>
      <c r="O1280" s="2"/>
      <c r="P1280" s="2"/>
      <c r="Q1280" s="2"/>
      <c r="R1280" s="94" t="s">
        <v>4036</v>
      </c>
      <c r="S1280" s="2"/>
      <c r="T1280" s="2"/>
      <c r="U1280" s="2"/>
      <c r="V1280" s="2"/>
      <c r="W1280" s="2"/>
      <c r="X1280" s="2"/>
    </row>
    <row r="1281" spans="1:24" ht="3.6" customHeight="1">
      <c r="A1281" s="2"/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2"/>
      <c r="O1281" s="2"/>
      <c r="P1281" s="2"/>
      <c r="Q1281" s="2"/>
      <c r="R1281" s="94"/>
      <c r="S1281" s="2"/>
      <c r="T1281" s="2"/>
      <c r="U1281" s="95" t="s">
        <v>5074</v>
      </c>
      <c r="V1281" s="95"/>
      <c r="W1281" s="95"/>
      <c r="X1281" s="2"/>
    </row>
    <row r="1282" spans="1:24" ht="4.3499999999999996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94"/>
      <c r="S1282" s="2"/>
      <c r="T1282" s="2"/>
      <c r="U1282" s="95"/>
      <c r="V1282" s="95"/>
      <c r="W1282" s="95"/>
      <c r="X1282" s="2"/>
    </row>
    <row r="1283" spans="1:24" ht="1.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95"/>
      <c r="V1283" s="95"/>
      <c r="W1283" s="95"/>
      <c r="X1283" s="2"/>
    </row>
    <row r="1284" spans="1:24" ht="2.1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 spans="1:24" ht="14.4" customHeight="1">
      <c r="A1285" s="77" t="s">
        <v>4038</v>
      </c>
      <c r="B1285" s="78"/>
      <c r="C1285" s="79"/>
      <c r="D1285" s="77" t="s">
        <v>4039</v>
      </c>
      <c r="E1285" s="78"/>
      <c r="F1285" s="78"/>
      <c r="G1285" s="78"/>
      <c r="H1285" s="79"/>
      <c r="I1285" s="77" t="s">
        <v>49</v>
      </c>
      <c r="J1285" s="79"/>
      <c r="K1285" s="77" t="s">
        <v>4040</v>
      </c>
      <c r="L1285" s="79"/>
      <c r="M1285" s="77" t="s">
        <v>51</v>
      </c>
      <c r="N1285" s="78"/>
      <c r="O1285" s="79"/>
      <c r="P1285" s="11" t="s">
        <v>52</v>
      </c>
      <c r="Q1285" s="77" t="s">
        <v>4041</v>
      </c>
      <c r="R1285" s="78"/>
      <c r="S1285" s="79"/>
      <c r="T1285" s="77" t="s">
        <v>4042</v>
      </c>
      <c r="U1285" s="79"/>
      <c r="V1285" s="11" t="s">
        <v>4043</v>
      </c>
      <c r="W1285" s="77" t="s">
        <v>4044</v>
      </c>
      <c r="X1285" s="79"/>
    </row>
    <row r="1286" spans="1:24" ht="15.75" customHeight="1">
      <c r="A1286" s="87" t="s">
        <v>5075</v>
      </c>
      <c r="B1286" s="88"/>
      <c r="C1286" s="89"/>
      <c r="D1286" s="38" t="s">
        <v>3589</v>
      </c>
      <c r="E1286" s="39"/>
      <c r="F1286" s="39"/>
      <c r="G1286" s="39"/>
      <c r="H1286" s="40"/>
      <c r="I1286" s="77" t="s">
        <v>58</v>
      </c>
      <c r="J1286" s="79"/>
      <c r="K1286" s="42"/>
      <c r="L1286" s="43"/>
      <c r="M1286" s="42"/>
      <c r="N1286" s="80"/>
      <c r="O1286" s="43"/>
      <c r="P1286" s="12" t="str">
        <f t="shared" ref="P1286:P1298" si="35">IF(COUNT(K1286,M1286)=2,ROUND(K1286*M1286,0),"-")</f>
        <v>-</v>
      </c>
      <c r="Q1286" s="81" t="s">
        <v>306</v>
      </c>
      <c r="R1286" s="82"/>
      <c r="S1286" s="83"/>
      <c r="T1286" s="81" t="s">
        <v>306</v>
      </c>
      <c r="U1286" s="83"/>
      <c r="V1286" s="13" t="s">
        <v>306</v>
      </c>
      <c r="W1286" s="81" t="s">
        <v>306</v>
      </c>
      <c r="X1286" s="83"/>
    </row>
    <row r="1287" spans="1:24" ht="15.75" customHeight="1">
      <c r="A1287" s="87" t="s">
        <v>5076</v>
      </c>
      <c r="B1287" s="88"/>
      <c r="C1287" s="89"/>
      <c r="D1287" s="38" t="s">
        <v>3662</v>
      </c>
      <c r="E1287" s="39"/>
      <c r="F1287" s="39"/>
      <c r="G1287" s="39"/>
      <c r="H1287" s="40"/>
      <c r="I1287" s="77" t="s">
        <v>58</v>
      </c>
      <c r="J1287" s="79"/>
      <c r="K1287" s="42"/>
      <c r="L1287" s="43"/>
      <c r="M1287" s="42"/>
      <c r="N1287" s="80"/>
      <c r="O1287" s="43"/>
      <c r="P1287" s="12" t="str">
        <f t="shared" si="35"/>
        <v>-</v>
      </c>
      <c r="Q1287" s="81" t="s">
        <v>306</v>
      </c>
      <c r="R1287" s="82"/>
      <c r="S1287" s="83"/>
      <c r="T1287" s="81" t="s">
        <v>306</v>
      </c>
      <c r="U1287" s="83"/>
      <c r="V1287" s="13" t="s">
        <v>306</v>
      </c>
      <c r="W1287" s="81" t="s">
        <v>306</v>
      </c>
      <c r="X1287" s="83"/>
    </row>
    <row r="1288" spans="1:24" ht="15.75" customHeight="1">
      <c r="A1288" s="38" t="s">
        <v>5077</v>
      </c>
      <c r="B1288" s="39"/>
      <c r="C1288" s="40"/>
      <c r="D1288" s="38" t="s">
        <v>3577</v>
      </c>
      <c r="E1288" s="39"/>
      <c r="F1288" s="39"/>
      <c r="G1288" s="39"/>
      <c r="H1288" s="40"/>
      <c r="I1288" s="77" t="s">
        <v>3578</v>
      </c>
      <c r="J1288" s="79"/>
      <c r="K1288" s="42"/>
      <c r="L1288" s="43"/>
      <c r="M1288" s="42"/>
      <c r="N1288" s="80"/>
      <c r="O1288" s="43"/>
      <c r="P1288" s="12" t="str">
        <f t="shared" si="35"/>
        <v>-</v>
      </c>
      <c r="Q1288" s="81" t="s">
        <v>306</v>
      </c>
      <c r="R1288" s="82"/>
      <c r="S1288" s="83"/>
      <c r="T1288" s="81" t="s">
        <v>306</v>
      </c>
      <c r="U1288" s="83"/>
      <c r="V1288" s="13" t="s">
        <v>306</v>
      </c>
      <c r="W1288" s="81" t="s">
        <v>306</v>
      </c>
      <c r="X1288" s="83"/>
    </row>
    <row r="1289" spans="1:24" ht="15.75" customHeight="1">
      <c r="A1289" s="87" t="s">
        <v>5078</v>
      </c>
      <c r="B1289" s="88"/>
      <c r="C1289" s="89"/>
      <c r="D1289" s="38" t="s">
        <v>3960</v>
      </c>
      <c r="E1289" s="39"/>
      <c r="F1289" s="39"/>
      <c r="G1289" s="39"/>
      <c r="H1289" s="40"/>
      <c r="I1289" s="77" t="s">
        <v>65</v>
      </c>
      <c r="J1289" s="79"/>
      <c r="K1289" s="42"/>
      <c r="L1289" s="43"/>
      <c r="M1289" s="42"/>
      <c r="N1289" s="80"/>
      <c r="O1289" s="43"/>
      <c r="P1289" s="12" t="str">
        <f t="shared" si="35"/>
        <v>-</v>
      </c>
      <c r="Q1289" s="81" t="s">
        <v>306</v>
      </c>
      <c r="R1289" s="82"/>
      <c r="S1289" s="83"/>
      <c r="T1289" s="81" t="s">
        <v>306</v>
      </c>
      <c r="U1289" s="83"/>
      <c r="V1289" s="13" t="s">
        <v>306</v>
      </c>
      <c r="W1289" s="81" t="s">
        <v>306</v>
      </c>
      <c r="X1289" s="83"/>
    </row>
    <row r="1290" spans="1:24" ht="15.75" customHeight="1">
      <c r="A1290" s="87" t="s">
        <v>5079</v>
      </c>
      <c r="B1290" s="88"/>
      <c r="C1290" s="89"/>
      <c r="D1290" s="38" t="s">
        <v>3797</v>
      </c>
      <c r="E1290" s="39"/>
      <c r="F1290" s="39"/>
      <c r="G1290" s="39"/>
      <c r="H1290" s="40"/>
      <c r="I1290" s="77" t="s">
        <v>65</v>
      </c>
      <c r="J1290" s="79"/>
      <c r="K1290" s="42"/>
      <c r="L1290" s="43"/>
      <c r="M1290" s="42"/>
      <c r="N1290" s="80"/>
      <c r="O1290" s="43"/>
      <c r="P1290" s="12" t="str">
        <f t="shared" si="35"/>
        <v>-</v>
      </c>
      <c r="Q1290" s="81" t="s">
        <v>306</v>
      </c>
      <c r="R1290" s="82"/>
      <c r="S1290" s="83"/>
      <c r="T1290" s="81" t="s">
        <v>306</v>
      </c>
      <c r="U1290" s="83"/>
      <c r="V1290" s="13" t="s">
        <v>306</v>
      </c>
      <c r="W1290" s="81" t="s">
        <v>306</v>
      </c>
      <c r="X1290" s="83"/>
    </row>
    <row r="1291" spans="1:24" ht="15.75" customHeight="1">
      <c r="A1291" s="38" t="s">
        <v>4002</v>
      </c>
      <c r="B1291" s="39"/>
      <c r="C1291" s="40"/>
      <c r="D1291" s="38" t="s">
        <v>4001</v>
      </c>
      <c r="E1291" s="39"/>
      <c r="F1291" s="39"/>
      <c r="G1291" s="39"/>
      <c r="H1291" s="40"/>
      <c r="I1291" s="77" t="s">
        <v>65</v>
      </c>
      <c r="J1291" s="79"/>
      <c r="K1291" s="42"/>
      <c r="L1291" s="43"/>
      <c r="M1291" s="42"/>
      <c r="N1291" s="80"/>
      <c r="O1291" s="43"/>
      <c r="P1291" s="12" t="str">
        <f t="shared" si="35"/>
        <v>-</v>
      </c>
      <c r="Q1291" s="81" t="s">
        <v>306</v>
      </c>
      <c r="R1291" s="82"/>
      <c r="S1291" s="83"/>
      <c r="T1291" s="81" t="s">
        <v>306</v>
      </c>
      <c r="U1291" s="83"/>
      <c r="V1291" s="13" t="s">
        <v>306</v>
      </c>
      <c r="W1291" s="81" t="s">
        <v>306</v>
      </c>
      <c r="X1291" s="83"/>
    </row>
    <row r="1292" spans="1:24" ht="15.75" customHeight="1">
      <c r="A1292" s="38" t="s">
        <v>3555</v>
      </c>
      <c r="B1292" s="39"/>
      <c r="C1292" s="40"/>
      <c r="D1292" s="38" t="s">
        <v>3554</v>
      </c>
      <c r="E1292" s="39"/>
      <c r="F1292" s="39"/>
      <c r="G1292" s="39"/>
      <c r="H1292" s="40"/>
      <c r="I1292" s="77" t="s">
        <v>65</v>
      </c>
      <c r="J1292" s="79"/>
      <c r="K1292" s="42"/>
      <c r="L1292" s="43"/>
      <c r="M1292" s="42"/>
      <c r="N1292" s="80"/>
      <c r="O1292" s="43"/>
      <c r="P1292" s="12" t="str">
        <f t="shared" si="35"/>
        <v>-</v>
      </c>
      <c r="Q1292" s="81" t="s">
        <v>306</v>
      </c>
      <c r="R1292" s="82"/>
      <c r="S1292" s="83"/>
      <c r="T1292" s="81" t="s">
        <v>306</v>
      </c>
      <c r="U1292" s="83"/>
      <c r="V1292" s="13" t="s">
        <v>306</v>
      </c>
      <c r="W1292" s="81" t="s">
        <v>306</v>
      </c>
      <c r="X1292" s="83"/>
    </row>
    <row r="1293" spans="1:24" ht="15.75" customHeight="1">
      <c r="A1293" s="87" t="s">
        <v>5080</v>
      </c>
      <c r="B1293" s="88"/>
      <c r="C1293" s="89"/>
      <c r="D1293" s="38" t="s">
        <v>3795</v>
      </c>
      <c r="E1293" s="39"/>
      <c r="F1293" s="39"/>
      <c r="G1293" s="39"/>
      <c r="H1293" s="40"/>
      <c r="I1293" s="77" t="s">
        <v>65</v>
      </c>
      <c r="J1293" s="79"/>
      <c r="K1293" s="42"/>
      <c r="L1293" s="43"/>
      <c r="M1293" s="42"/>
      <c r="N1293" s="80"/>
      <c r="O1293" s="43"/>
      <c r="P1293" s="12" t="str">
        <f t="shared" si="35"/>
        <v>-</v>
      </c>
      <c r="Q1293" s="81" t="s">
        <v>306</v>
      </c>
      <c r="R1293" s="82"/>
      <c r="S1293" s="83"/>
      <c r="T1293" s="81" t="s">
        <v>306</v>
      </c>
      <c r="U1293" s="83"/>
      <c r="V1293" s="13" t="s">
        <v>306</v>
      </c>
      <c r="W1293" s="81" t="s">
        <v>306</v>
      </c>
      <c r="X1293" s="83"/>
    </row>
    <row r="1294" spans="1:24" ht="15.75" customHeight="1">
      <c r="A1294" s="38" t="s">
        <v>5081</v>
      </c>
      <c r="B1294" s="39"/>
      <c r="C1294" s="40"/>
      <c r="D1294" s="38" t="s">
        <v>3475</v>
      </c>
      <c r="E1294" s="39"/>
      <c r="F1294" s="39"/>
      <c r="G1294" s="39"/>
      <c r="H1294" s="40"/>
      <c r="I1294" s="77" t="s">
        <v>65</v>
      </c>
      <c r="J1294" s="79"/>
      <c r="K1294" s="42"/>
      <c r="L1294" s="43"/>
      <c r="M1294" s="42"/>
      <c r="N1294" s="80"/>
      <c r="O1294" s="43"/>
      <c r="P1294" s="12" t="str">
        <f t="shared" si="35"/>
        <v>-</v>
      </c>
      <c r="Q1294" s="81" t="s">
        <v>306</v>
      </c>
      <c r="R1294" s="82"/>
      <c r="S1294" s="83"/>
      <c r="T1294" s="81" t="s">
        <v>306</v>
      </c>
      <c r="U1294" s="83"/>
      <c r="V1294" s="13" t="s">
        <v>306</v>
      </c>
      <c r="W1294" s="81" t="s">
        <v>306</v>
      </c>
      <c r="X1294" s="83"/>
    </row>
    <row r="1295" spans="1:24" ht="15.75" customHeight="1">
      <c r="A1295" s="87" t="s">
        <v>5082</v>
      </c>
      <c r="B1295" s="88"/>
      <c r="C1295" s="89"/>
      <c r="D1295" s="38" t="s">
        <v>3779</v>
      </c>
      <c r="E1295" s="39"/>
      <c r="F1295" s="39"/>
      <c r="G1295" s="39"/>
      <c r="H1295" s="40"/>
      <c r="I1295" s="77" t="s">
        <v>384</v>
      </c>
      <c r="J1295" s="79"/>
      <c r="K1295" s="42"/>
      <c r="L1295" s="43"/>
      <c r="M1295" s="42"/>
      <c r="N1295" s="80"/>
      <c r="O1295" s="43"/>
      <c r="P1295" s="12" t="str">
        <f t="shared" si="35"/>
        <v>-</v>
      </c>
      <c r="Q1295" s="81" t="s">
        <v>306</v>
      </c>
      <c r="R1295" s="82"/>
      <c r="S1295" s="83"/>
      <c r="T1295" s="81" t="s">
        <v>306</v>
      </c>
      <c r="U1295" s="83"/>
      <c r="V1295" s="13" t="s">
        <v>306</v>
      </c>
      <c r="W1295" s="81" t="s">
        <v>306</v>
      </c>
      <c r="X1295" s="83"/>
    </row>
    <row r="1296" spans="1:24" ht="15.75" customHeight="1">
      <c r="A1296" s="87" t="s">
        <v>5083</v>
      </c>
      <c r="B1296" s="88"/>
      <c r="C1296" s="89"/>
      <c r="D1296" s="38" t="s">
        <v>3781</v>
      </c>
      <c r="E1296" s="39"/>
      <c r="F1296" s="39"/>
      <c r="G1296" s="39"/>
      <c r="H1296" s="40"/>
      <c r="I1296" s="77" t="s">
        <v>384</v>
      </c>
      <c r="J1296" s="79"/>
      <c r="K1296" s="42"/>
      <c r="L1296" s="43"/>
      <c r="M1296" s="42"/>
      <c r="N1296" s="80"/>
      <c r="O1296" s="43"/>
      <c r="P1296" s="12" t="str">
        <f t="shared" si="35"/>
        <v>-</v>
      </c>
      <c r="Q1296" s="81" t="s">
        <v>306</v>
      </c>
      <c r="R1296" s="82"/>
      <c r="S1296" s="83"/>
      <c r="T1296" s="81" t="s">
        <v>306</v>
      </c>
      <c r="U1296" s="83"/>
      <c r="V1296" s="13" t="s">
        <v>306</v>
      </c>
      <c r="W1296" s="81" t="s">
        <v>306</v>
      </c>
      <c r="X1296" s="83"/>
    </row>
    <row r="1297" spans="1:24" ht="15.75" customHeight="1">
      <c r="A1297" s="38" t="s">
        <v>3898</v>
      </c>
      <c r="B1297" s="39"/>
      <c r="C1297" s="40"/>
      <c r="D1297" s="38" t="s">
        <v>3897</v>
      </c>
      <c r="E1297" s="39"/>
      <c r="F1297" s="39"/>
      <c r="G1297" s="39"/>
      <c r="H1297" s="40"/>
      <c r="I1297" s="77" t="s">
        <v>384</v>
      </c>
      <c r="J1297" s="79"/>
      <c r="K1297" s="42"/>
      <c r="L1297" s="43"/>
      <c r="M1297" s="42"/>
      <c r="N1297" s="80"/>
      <c r="O1297" s="43"/>
      <c r="P1297" s="12" t="str">
        <f t="shared" si="35"/>
        <v>-</v>
      </c>
      <c r="Q1297" s="81" t="s">
        <v>306</v>
      </c>
      <c r="R1297" s="82"/>
      <c r="S1297" s="83"/>
      <c r="T1297" s="81" t="s">
        <v>306</v>
      </c>
      <c r="U1297" s="83"/>
      <c r="V1297" s="13" t="s">
        <v>306</v>
      </c>
      <c r="W1297" s="81" t="s">
        <v>306</v>
      </c>
      <c r="X1297" s="83"/>
    </row>
    <row r="1298" spans="1:24" ht="15.75" customHeight="1">
      <c r="A1298" s="87" t="s">
        <v>5084</v>
      </c>
      <c r="B1298" s="88"/>
      <c r="C1298" s="89"/>
      <c r="D1298" s="38" t="s">
        <v>3870</v>
      </c>
      <c r="E1298" s="39"/>
      <c r="F1298" s="39"/>
      <c r="G1298" s="39"/>
      <c r="H1298" s="40"/>
      <c r="I1298" s="77" t="s">
        <v>138</v>
      </c>
      <c r="J1298" s="79"/>
      <c r="K1298" s="42"/>
      <c r="L1298" s="43"/>
      <c r="M1298" s="42"/>
      <c r="N1298" s="80"/>
      <c r="O1298" s="43"/>
      <c r="P1298" s="12" t="str">
        <f t="shared" si="35"/>
        <v>-</v>
      </c>
      <c r="Q1298" s="81" t="s">
        <v>306</v>
      </c>
      <c r="R1298" s="82"/>
      <c r="S1298" s="83"/>
      <c r="T1298" s="81" t="s">
        <v>306</v>
      </c>
      <c r="U1298" s="83"/>
      <c r="V1298" s="13" t="s">
        <v>306</v>
      </c>
      <c r="W1298" s="81" t="s">
        <v>306</v>
      </c>
      <c r="X1298" s="83"/>
    </row>
    <row r="1299" spans="1:24" ht="31.65" customHeight="1">
      <c r="A1299" s="87" t="s">
        <v>5085</v>
      </c>
      <c r="B1299" s="88"/>
      <c r="C1299" s="89"/>
      <c r="D1299" s="38" t="s">
        <v>5086</v>
      </c>
      <c r="E1299" s="39"/>
      <c r="F1299" s="39"/>
      <c r="G1299" s="39"/>
      <c r="H1299" s="40"/>
      <c r="I1299" s="77" t="s">
        <v>122</v>
      </c>
      <c r="J1299" s="79"/>
      <c r="K1299" s="42"/>
      <c r="L1299" s="43"/>
      <c r="M1299" s="42"/>
      <c r="N1299" s="80"/>
      <c r="O1299" s="43"/>
      <c r="P1299" s="12" t="str">
        <f>IF(COUNT(K1299,M1299)=2,ROUND(K1299*M1299,0),"-
-")</f>
        <v>-
-</v>
      </c>
      <c r="Q1299" s="81" t="s">
        <v>163</v>
      </c>
      <c r="R1299" s="82"/>
      <c r="S1299" s="83"/>
      <c r="T1299" s="81" t="s">
        <v>163</v>
      </c>
      <c r="U1299" s="83"/>
      <c r="V1299" s="13" t="s">
        <v>163</v>
      </c>
      <c r="W1299" s="81" t="s">
        <v>163</v>
      </c>
      <c r="X1299" s="83"/>
    </row>
    <row r="1300" spans="1:24" ht="31.65" customHeight="1">
      <c r="A1300" s="87" t="s">
        <v>5087</v>
      </c>
      <c r="B1300" s="88"/>
      <c r="C1300" s="89"/>
      <c r="D1300" s="38" t="s">
        <v>5088</v>
      </c>
      <c r="E1300" s="39"/>
      <c r="F1300" s="39"/>
      <c r="G1300" s="39"/>
      <c r="H1300" s="40"/>
      <c r="I1300" s="77" t="s">
        <v>122</v>
      </c>
      <c r="J1300" s="79"/>
      <c r="K1300" s="42"/>
      <c r="L1300" s="43"/>
      <c r="M1300" s="42"/>
      <c r="N1300" s="80"/>
      <c r="O1300" s="43"/>
      <c r="P1300" s="12" t="str">
        <f>IF(COUNT(K1300,M1300)=2,ROUND(K1300*M1300,0),"-
-")</f>
        <v>-
-</v>
      </c>
      <c r="Q1300" s="81" t="s">
        <v>163</v>
      </c>
      <c r="R1300" s="82"/>
      <c r="S1300" s="83"/>
      <c r="T1300" s="81" t="s">
        <v>163</v>
      </c>
      <c r="U1300" s="83"/>
      <c r="V1300" s="13" t="s">
        <v>163</v>
      </c>
      <c r="W1300" s="81" t="s">
        <v>163</v>
      </c>
      <c r="X1300" s="83"/>
    </row>
    <row r="1301" spans="1:24" ht="15.75" customHeight="1">
      <c r="A1301" s="87" t="s">
        <v>5089</v>
      </c>
      <c r="B1301" s="88"/>
      <c r="C1301" s="89"/>
      <c r="D1301" s="38" t="s">
        <v>3785</v>
      </c>
      <c r="E1301" s="39"/>
      <c r="F1301" s="39"/>
      <c r="G1301" s="39"/>
      <c r="H1301" s="40"/>
      <c r="I1301" s="77" t="s">
        <v>122</v>
      </c>
      <c r="J1301" s="79"/>
      <c r="K1301" s="42"/>
      <c r="L1301" s="43"/>
      <c r="M1301" s="42"/>
      <c r="N1301" s="80"/>
      <c r="O1301" s="43"/>
      <c r="P1301" s="12" t="str">
        <f t="shared" ref="P1301:P1309" si="36">IF(COUNT(K1301,M1301)=2,ROUND(K1301*M1301,0),"-")</f>
        <v>-</v>
      </c>
      <c r="Q1301" s="81" t="s">
        <v>306</v>
      </c>
      <c r="R1301" s="82"/>
      <c r="S1301" s="83"/>
      <c r="T1301" s="81" t="s">
        <v>306</v>
      </c>
      <c r="U1301" s="83"/>
      <c r="V1301" s="13" t="s">
        <v>306</v>
      </c>
      <c r="W1301" s="81" t="s">
        <v>306</v>
      </c>
      <c r="X1301" s="83"/>
    </row>
    <row r="1302" spans="1:24" ht="15.75" customHeight="1">
      <c r="A1302" s="87" t="s">
        <v>5090</v>
      </c>
      <c r="B1302" s="88"/>
      <c r="C1302" s="89"/>
      <c r="D1302" s="38" t="s">
        <v>3787</v>
      </c>
      <c r="E1302" s="39"/>
      <c r="F1302" s="39"/>
      <c r="G1302" s="39"/>
      <c r="H1302" s="40"/>
      <c r="I1302" s="77" t="s">
        <v>122</v>
      </c>
      <c r="J1302" s="79"/>
      <c r="K1302" s="42"/>
      <c r="L1302" s="43"/>
      <c r="M1302" s="42"/>
      <c r="N1302" s="80"/>
      <c r="O1302" s="43"/>
      <c r="P1302" s="12" t="str">
        <f t="shared" si="36"/>
        <v>-</v>
      </c>
      <c r="Q1302" s="81" t="s">
        <v>306</v>
      </c>
      <c r="R1302" s="82"/>
      <c r="S1302" s="83"/>
      <c r="T1302" s="81" t="s">
        <v>306</v>
      </c>
      <c r="U1302" s="83"/>
      <c r="V1302" s="13" t="s">
        <v>306</v>
      </c>
      <c r="W1302" s="81" t="s">
        <v>306</v>
      </c>
      <c r="X1302" s="83"/>
    </row>
    <row r="1303" spans="1:24" ht="15.75" customHeight="1">
      <c r="A1303" s="87" t="s">
        <v>5091</v>
      </c>
      <c r="B1303" s="88"/>
      <c r="C1303" s="89"/>
      <c r="D1303" s="38" t="s">
        <v>3832</v>
      </c>
      <c r="E1303" s="39"/>
      <c r="F1303" s="39"/>
      <c r="G1303" s="39"/>
      <c r="H1303" s="40"/>
      <c r="I1303" s="77" t="s">
        <v>122</v>
      </c>
      <c r="J1303" s="79"/>
      <c r="K1303" s="42"/>
      <c r="L1303" s="43"/>
      <c r="M1303" s="42"/>
      <c r="N1303" s="80"/>
      <c r="O1303" s="43"/>
      <c r="P1303" s="12" t="str">
        <f t="shared" si="36"/>
        <v>-</v>
      </c>
      <c r="Q1303" s="81" t="s">
        <v>306</v>
      </c>
      <c r="R1303" s="82"/>
      <c r="S1303" s="83"/>
      <c r="T1303" s="81" t="s">
        <v>306</v>
      </c>
      <c r="U1303" s="83"/>
      <c r="V1303" s="13" t="s">
        <v>306</v>
      </c>
      <c r="W1303" s="81" t="s">
        <v>306</v>
      </c>
      <c r="X1303" s="83"/>
    </row>
    <row r="1304" spans="1:24" ht="15.75" customHeight="1">
      <c r="A1304" s="87" t="s">
        <v>5092</v>
      </c>
      <c r="B1304" s="88"/>
      <c r="C1304" s="89"/>
      <c r="D1304" s="38" t="s">
        <v>3808</v>
      </c>
      <c r="E1304" s="39"/>
      <c r="F1304" s="39"/>
      <c r="G1304" s="39"/>
      <c r="H1304" s="40"/>
      <c r="I1304" s="77" t="s">
        <v>122</v>
      </c>
      <c r="J1304" s="79"/>
      <c r="K1304" s="42"/>
      <c r="L1304" s="43"/>
      <c r="M1304" s="42"/>
      <c r="N1304" s="80"/>
      <c r="O1304" s="43"/>
      <c r="P1304" s="12" t="str">
        <f t="shared" si="36"/>
        <v>-</v>
      </c>
      <c r="Q1304" s="81" t="s">
        <v>306</v>
      </c>
      <c r="R1304" s="82"/>
      <c r="S1304" s="83"/>
      <c r="T1304" s="81" t="s">
        <v>306</v>
      </c>
      <c r="U1304" s="83"/>
      <c r="V1304" s="13" t="s">
        <v>306</v>
      </c>
      <c r="W1304" s="81" t="s">
        <v>306</v>
      </c>
      <c r="X1304" s="83"/>
    </row>
    <row r="1305" spans="1:24" ht="15.75" customHeight="1">
      <c r="A1305" s="87" t="s">
        <v>5093</v>
      </c>
      <c r="B1305" s="88"/>
      <c r="C1305" s="89"/>
      <c r="D1305" s="38" t="s">
        <v>3865</v>
      </c>
      <c r="E1305" s="39"/>
      <c r="F1305" s="39"/>
      <c r="G1305" s="39"/>
      <c r="H1305" s="40"/>
      <c r="I1305" s="77" t="s">
        <v>122</v>
      </c>
      <c r="J1305" s="79"/>
      <c r="K1305" s="42"/>
      <c r="L1305" s="43"/>
      <c r="M1305" s="42"/>
      <c r="N1305" s="80"/>
      <c r="O1305" s="43"/>
      <c r="P1305" s="12" t="str">
        <f t="shared" si="36"/>
        <v>-</v>
      </c>
      <c r="Q1305" s="81" t="s">
        <v>306</v>
      </c>
      <c r="R1305" s="82"/>
      <c r="S1305" s="83"/>
      <c r="T1305" s="81" t="s">
        <v>306</v>
      </c>
      <c r="U1305" s="83"/>
      <c r="V1305" s="13" t="s">
        <v>306</v>
      </c>
      <c r="W1305" s="81" t="s">
        <v>306</v>
      </c>
      <c r="X1305" s="83"/>
    </row>
    <row r="1306" spans="1:24" ht="15.75" customHeight="1">
      <c r="A1306" s="87" t="s">
        <v>5094</v>
      </c>
      <c r="B1306" s="88"/>
      <c r="C1306" s="89"/>
      <c r="D1306" s="38" t="s">
        <v>3872</v>
      </c>
      <c r="E1306" s="39"/>
      <c r="F1306" s="39"/>
      <c r="G1306" s="39"/>
      <c r="H1306" s="40"/>
      <c r="I1306" s="77" t="s">
        <v>122</v>
      </c>
      <c r="J1306" s="79"/>
      <c r="K1306" s="42"/>
      <c r="L1306" s="43"/>
      <c r="M1306" s="42"/>
      <c r="N1306" s="80"/>
      <c r="O1306" s="43"/>
      <c r="P1306" s="12" t="str">
        <f t="shared" si="36"/>
        <v>-</v>
      </c>
      <c r="Q1306" s="81" t="s">
        <v>306</v>
      </c>
      <c r="R1306" s="82"/>
      <c r="S1306" s="83"/>
      <c r="T1306" s="81" t="s">
        <v>306</v>
      </c>
      <c r="U1306" s="83"/>
      <c r="V1306" s="13" t="s">
        <v>306</v>
      </c>
      <c r="W1306" s="81" t="s">
        <v>306</v>
      </c>
      <c r="X1306" s="83"/>
    </row>
    <row r="1307" spans="1:24" ht="15.75" customHeight="1">
      <c r="A1307" s="87" t="s">
        <v>5095</v>
      </c>
      <c r="B1307" s="88"/>
      <c r="C1307" s="89"/>
      <c r="D1307" s="38" t="s">
        <v>3874</v>
      </c>
      <c r="E1307" s="39"/>
      <c r="F1307" s="39"/>
      <c r="G1307" s="39"/>
      <c r="H1307" s="40"/>
      <c r="I1307" s="77" t="s">
        <v>122</v>
      </c>
      <c r="J1307" s="79"/>
      <c r="K1307" s="42"/>
      <c r="L1307" s="43"/>
      <c r="M1307" s="42"/>
      <c r="N1307" s="80"/>
      <c r="O1307" s="43"/>
      <c r="P1307" s="12" t="str">
        <f t="shared" si="36"/>
        <v>-</v>
      </c>
      <c r="Q1307" s="81" t="s">
        <v>306</v>
      </c>
      <c r="R1307" s="82"/>
      <c r="S1307" s="83"/>
      <c r="T1307" s="81" t="s">
        <v>306</v>
      </c>
      <c r="U1307" s="83"/>
      <c r="V1307" s="13" t="s">
        <v>306</v>
      </c>
      <c r="W1307" s="81" t="s">
        <v>306</v>
      </c>
      <c r="X1307" s="83"/>
    </row>
    <row r="1308" spans="1:24" ht="15.75" customHeight="1">
      <c r="A1308" s="38" t="s">
        <v>3856</v>
      </c>
      <c r="B1308" s="39"/>
      <c r="C1308" s="40"/>
      <c r="D1308" s="38" t="s">
        <v>3855</v>
      </c>
      <c r="E1308" s="39"/>
      <c r="F1308" s="39"/>
      <c r="G1308" s="39"/>
      <c r="H1308" s="40"/>
      <c r="I1308" s="77" t="s">
        <v>609</v>
      </c>
      <c r="J1308" s="79"/>
      <c r="K1308" s="42"/>
      <c r="L1308" s="43"/>
      <c r="M1308" s="42"/>
      <c r="N1308" s="80"/>
      <c r="O1308" s="43"/>
      <c r="P1308" s="12" t="str">
        <f t="shared" si="36"/>
        <v>-</v>
      </c>
      <c r="Q1308" s="81" t="s">
        <v>306</v>
      </c>
      <c r="R1308" s="82"/>
      <c r="S1308" s="83"/>
      <c r="T1308" s="81" t="s">
        <v>306</v>
      </c>
      <c r="U1308" s="83"/>
      <c r="V1308" s="13" t="s">
        <v>306</v>
      </c>
      <c r="W1308" s="81" t="s">
        <v>306</v>
      </c>
      <c r="X1308" s="83"/>
    </row>
    <row r="1309" spans="1:24" ht="15.75" customHeight="1">
      <c r="A1309" s="87" t="s">
        <v>5096</v>
      </c>
      <c r="B1309" s="88"/>
      <c r="C1309" s="89"/>
      <c r="D1309" s="38" t="s">
        <v>3791</v>
      </c>
      <c r="E1309" s="39"/>
      <c r="F1309" s="39"/>
      <c r="G1309" s="39"/>
      <c r="H1309" s="40"/>
      <c r="I1309" s="77" t="s">
        <v>609</v>
      </c>
      <c r="J1309" s="79"/>
      <c r="K1309" s="42"/>
      <c r="L1309" s="43"/>
      <c r="M1309" s="42"/>
      <c r="N1309" s="80"/>
      <c r="O1309" s="43"/>
      <c r="P1309" s="12" t="str">
        <f t="shared" si="36"/>
        <v>-</v>
      </c>
      <c r="Q1309" s="81" t="s">
        <v>306</v>
      </c>
      <c r="R1309" s="82"/>
      <c r="S1309" s="83"/>
      <c r="T1309" s="81" t="s">
        <v>306</v>
      </c>
      <c r="U1309" s="83"/>
      <c r="V1309" s="13" t="s">
        <v>306</v>
      </c>
      <c r="W1309" s="81" t="s">
        <v>306</v>
      </c>
      <c r="X1309" s="83"/>
    </row>
    <row r="1310" spans="1:24" ht="31.65" customHeight="1">
      <c r="A1310" s="87" t="s">
        <v>5097</v>
      </c>
      <c r="B1310" s="88"/>
      <c r="C1310" s="89"/>
      <c r="D1310" s="38" t="s">
        <v>5098</v>
      </c>
      <c r="E1310" s="39"/>
      <c r="F1310" s="39"/>
      <c r="G1310" s="39"/>
      <c r="H1310" s="40"/>
      <c r="I1310" s="77" t="s">
        <v>65</v>
      </c>
      <c r="J1310" s="79"/>
      <c r="K1310" s="42"/>
      <c r="L1310" s="43"/>
      <c r="M1310" s="42"/>
      <c r="N1310" s="80"/>
      <c r="O1310" s="43"/>
      <c r="P1310" s="12" t="str">
        <f>IF(COUNT(K1310,M1310)=2,ROUND(K1310*M1310,0),"-
-")</f>
        <v>-
-</v>
      </c>
      <c r="Q1310" s="81" t="s">
        <v>163</v>
      </c>
      <c r="R1310" s="82"/>
      <c r="S1310" s="83"/>
      <c r="T1310" s="81" t="s">
        <v>163</v>
      </c>
      <c r="U1310" s="83"/>
      <c r="V1310" s="13" t="s">
        <v>163</v>
      </c>
      <c r="W1310" s="81" t="s">
        <v>163</v>
      </c>
      <c r="X1310" s="83"/>
    </row>
    <row r="1311" spans="1:24" ht="15.75" customHeight="1">
      <c r="A1311" s="87" t="s">
        <v>5099</v>
      </c>
      <c r="B1311" s="88"/>
      <c r="C1311" s="89"/>
      <c r="D1311" s="38" t="s">
        <v>3706</v>
      </c>
      <c r="E1311" s="39"/>
      <c r="F1311" s="39"/>
      <c r="G1311" s="39"/>
      <c r="H1311" s="40"/>
      <c r="I1311" s="77" t="s">
        <v>65</v>
      </c>
      <c r="J1311" s="79"/>
      <c r="K1311" s="42"/>
      <c r="L1311" s="43"/>
      <c r="M1311" s="42"/>
      <c r="N1311" s="80"/>
      <c r="O1311" s="43"/>
      <c r="P1311" s="12" t="str">
        <f t="shared" ref="P1311:P1320" si="37">IF(COUNT(K1311,M1311)=2,ROUND(K1311*M1311,0),"-")</f>
        <v>-</v>
      </c>
      <c r="Q1311" s="81" t="s">
        <v>306</v>
      </c>
      <c r="R1311" s="82"/>
      <c r="S1311" s="83"/>
      <c r="T1311" s="81" t="s">
        <v>306</v>
      </c>
      <c r="U1311" s="83"/>
      <c r="V1311" s="13" t="s">
        <v>306</v>
      </c>
      <c r="W1311" s="81" t="s">
        <v>306</v>
      </c>
      <c r="X1311" s="83"/>
    </row>
    <row r="1312" spans="1:24" ht="15.75" customHeight="1">
      <c r="A1312" s="87" t="s">
        <v>5100</v>
      </c>
      <c r="B1312" s="88"/>
      <c r="C1312" s="89"/>
      <c r="D1312" s="38" t="s">
        <v>3899</v>
      </c>
      <c r="E1312" s="39"/>
      <c r="F1312" s="39"/>
      <c r="G1312" s="39"/>
      <c r="H1312" s="40"/>
      <c r="I1312" s="77" t="s">
        <v>521</v>
      </c>
      <c r="J1312" s="79"/>
      <c r="K1312" s="42"/>
      <c r="L1312" s="43"/>
      <c r="M1312" s="42"/>
      <c r="N1312" s="80"/>
      <c r="O1312" s="43"/>
      <c r="P1312" s="12" t="str">
        <f t="shared" si="37"/>
        <v>-</v>
      </c>
      <c r="Q1312" s="81" t="s">
        <v>306</v>
      </c>
      <c r="R1312" s="82"/>
      <c r="S1312" s="83"/>
      <c r="T1312" s="81" t="s">
        <v>306</v>
      </c>
      <c r="U1312" s="83"/>
      <c r="V1312" s="13" t="s">
        <v>306</v>
      </c>
      <c r="W1312" s="81" t="s">
        <v>306</v>
      </c>
      <c r="X1312" s="83"/>
    </row>
    <row r="1313" spans="1:24" ht="15.75" customHeight="1">
      <c r="A1313" s="87" t="s">
        <v>5101</v>
      </c>
      <c r="B1313" s="88"/>
      <c r="C1313" s="89"/>
      <c r="D1313" s="38" t="s">
        <v>3793</v>
      </c>
      <c r="E1313" s="39"/>
      <c r="F1313" s="39"/>
      <c r="G1313" s="39"/>
      <c r="H1313" s="40"/>
      <c r="I1313" s="77" t="s">
        <v>521</v>
      </c>
      <c r="J1313" s="79"/>
      <c r="K1313" s="42"/>
      <c r="L1313" s="43"/>
      <c r="M1313" s="42"/>
      <c r="N1313" s="80"/>
      <c r="O1313" s="43"/>
      <c r="P1313" s="12" t="str">
        <f t="shared" si="37"/>
        <v>-</v>
      </c>
      <c r="Q1313" s="81" t="s">
        <v>306</v>
      </c>
      <c r="R1313" s="82"/>
      <c r="S1313" s="83"/>
      <c r="T1313" s="81" t="s">
        <v>306</v>
      </c>
      <c r="U1313" s="83"/>
      <c r="V1313" s="13" t="s">
        <v>306</v>
      </c>
      <c r="W1313" s="81" t="s">
        <v>306</v>
      </c>
      <c r="X1313" s="83"/>
    </row>
    <row r="1314" spans="1:24" ht="15.75" customHeight="1">
      <c r="A1314" s="87" t="s">
        <v>5102</v>
      </c>
      <c r="B1314" s="88"/>
      <c r="C1314" s="89"/>
      <c r="D1314" s="38" t="s">
        <v>3823</v>
      </c>
      <c r="E1314" s="39"/>
      <c r="F1314" s="39"/>
      <c r="G1314" s="39"/>
      <c r="H1314" s="40"/>
      <c r="I1314" s="77" t="s">
        <v>521</v>
      </c>
      <c r="J1314" s="79"/>
      <c r="K1314" s="42"/>
      <c r="L1314" s="43"/>
      <c r="M1314" s="42"/>
      <c r="N1314" s="80"/>
      <c r="O1314" s="43"/>
      <c r="P1314" s="12" t="str">
        <f t="shared" si="37"/>
        <v>-</v>
      </c>
      <c r="Q1314" s="81" t="s">
        <v>306</v>
      </c>
      <c r="R1314" s="82"/>
      <c r="S1314" s="83"/>
      <c r="T1314" s="81" t="s">
        <v>306</v>
      </c>
      <c r="U1314" s="83"/>
      <c r="V1314" s="13" t="s">
        <v>306</v>
      </c>
      <c r="W1314" s="81" t="s">
        <v>306</v>
      </c>
      <c r="X1314" s="83"/>
    </row>
    <row r="1315" spans="1:24" ht="15.75" customHeight="1">
      <c r="A1315" s="87" t="s">
        <v>5103</v>
      </c>
      <c r="B1315" s="88"/>
      <c r="C1315" s="89"/>
      <c r="D1315" s="38" t="s">
        <v>3834</v>
      </c>
      <c r="E1315" s="39"/>
      <c r="F1315" s="39"/>
      <c r="G1315" s="39"/>
      <c r="H1315" s="40"/>
      <c r="I1315" s="77" t="s">
        <v>521</v>
      </c>
      <c r="J1315" s="79"/>
      <c r="K1315" s="42"/>
      <c r="L1315" s="43"/>
      <c r="M1315" s="42"/>
      <c r="N1315" s="80"/>
      <c r="O1315" s="43"/>
      <c r="P1315" s="12" t="str">
        <f t="shared" si="37"/>
        <v>-</v>
      </c>
      <c r="Q1315" s="81" t="s">
        <v>306</v>
      </c>
      <c r="R1315" s="82"/>
      <c r="S1315" s="83"/>
      <c r="T1315" s="81" t="s">
        <v>306</v>
      </c>
      <c r="U1315" s="83"/>
      <c r="V1315" s="13" t="s">
        <v>306</v>
      </c>
      <c r="W1315" s="81" t="s">
        <v>306</v>
      </c>
      <c r="X1315" s="83"/>
    </row>
    <row r="1316" spans="1:24" ht="15.75" customHeight="1">
      <c r="A1316" s="87" t="s">
        <v>5104</v>
      </c>
      <c r="B1316" s="88"/>
      <c r="C1316" s="89"/>
      <c r="D1316" s="38" t="s">
        <v>3677</v>
      </c>
      <c r="E1316" s="39"/>
      <c r="F1316" s="39"/>
      <c r="G1316" s="39"/>
      <c r="H1316" s="40"/>
      <c r="I1316" s="77" t="s">
        <v>521</v>
      </c>
      <c r="J1316" s="79"/>
      <c r="K1316" s="42"/>
      <c r="L1316" s="43"/>
      <c r="M1316" s="42"/>
      <c r="N1316" s="80"/>
      <c r="O1316" s="43"/>
      <c r="P1316" s="12" t="str">
        <f t="shared" si="37"/>
        <v>-</v>
      </c>
      <c r="Q1316" s="81" t="s">
        <v>306</v>
      </c>
      <c r="R1316" s="82"/>
      <c r="S1316" s="83"/>
      <c r="T1316" s="81" t="s">
        <v>306</v>
      </c>
      <c r="U1316" s="83"/>
      <c r="V1316" s="13" t="s">
        <v>306</v>
      </c>
      <c r="W1316" s="81" t="s">
        <v>306</v>
      </c>
      <c r="X1316" s="83"/>
    </row>
    <row r="1317" spans="1:24" ht="15.75" customHeight="1">
      <c r="A1317" s="87" t="s">
        <v>5105</v>
      </c>
      <c r="B1317" s="88"/>
      <c r="C1317" s="89"/>
      <c r="D1317" s="38" t="s">
        <v>3915</v>
      </c>
      <c r="E1317" s="39"/>
      <c r="F1317" s="39"/>
      <c r="G1317" s="39"/>
      <c r="H1317" s="40"/>
      <c r="I1317" s="77" t="s">
        <v>521</v>
      </c>
      <c r="J1317" s="79"/>
      <c r="K1317" s="42"/>
      <c r="L1317" s="43"/>
      <c r="M1317" s="42"/>
      <c r="N1317" s="80"/>
      <c r="O1317" s="43"/>
      <c r="P1317" s="12" t="str">
        <f t="shared" si="37"/>
        <v>-</v>
      </c>
      <c r="Q1317" s="81" t="s">
        <v>306</v>
      </c>
      <c r="R1317" s="82"/>
      <c r="S1317" s="83"/>
      <c r="T1317" s="81" t="s">
        <v>306</v>
      </c>
      <c r="U1317" s="83"/>
      <c r="V1317" s="13" t="s">
        <v>306</v>
      </c>
      <c r="W1317" s="81" t="s">
        <v>306</v>
      </c>
      <c r="X1317" s="83"/>
    </row>
    <row r="1318" spans="1:24" ht="15.75" customHeight="1">
      <c r="A1318" s="87" t="s">
        <v>5106</v>
      </c>
      <c r="B1318" s="88"/>
      <c r="C1318" s="89"/>
      <c r="D1318" s="38" t="s">
        <v>3618</v>
      </c>
      <c r="E1318" s="39"/>
      <c r="F1318" s="39"/>
      <c r="G1318" s="39"/>
      <c r="H1318" s="40"/>
      <c r="I1318" s="77" t="s">
        <v>65</v>
      </c>
      <c r="J1318" s="79"/>
      <c r="K1318" s="42"/>
      <c r="L1318" s="43"/>
      <c r="M1318" s="42"/>
      <c r="N1318" s="80"/>
      <c r="O1318" s="43"/>
      <c r="P1318" s="12" t="str">
        <f t="shared" si="37"/>
        <v>-</v>
      </c>
      <c r="Q1318" s="81" t="s">
        <v>306</v>
      </c>
      <c r="R1318" s="82"/>
      <c r="S1318" s="83"/>
      <c r="T1318" s="81" t="s">
        <v>306</v>
      </c>
      <c r="U1318" s="83"/>
      <c r="V1318" s="13" t="s">
        <v>306</v>
      </c>
      <c r="W1318" s="81" t="s">
        <v>306</v>
      </c>
      <c r="X1318" s="83"/>
    </row>
    <row r="1319" spans="1:24" ht="15.75" customHeight="1">
      <c r="A1319" s="38" t="s">
        <v>3553</v>
      </c>
      <c r="B1319" s="39"/>
      <c r="C1319" s="40"/>
      <c r="D1319" s="38" t="s">
        <v>3471</v>
      </c>
      <c r="E1319" s="39"/>
      <c r="F1319" s="39"/>
      <c r="G1319" s="39"/>
      <c r="H1319" s="40"/>
      <c r="I1319" s="77" t="s">
        <v>65</v>
      </c>
      <c r="J1319" s="79"/>
      <c r="K1319" s="42"/>
      <c r="L1319" s="43"/>
      <c r="M1319" s="42"/>
      <c r="N1319" s="80"/>
      <c r="O1319" s="43"/>
      <c r="P1319" s="12" t="str">
        <f t="shared" si="37"/>
        <v>-</v>
      </c>
      <c r="Q1319" s="81" t="s">
        <v>306</v>
      </c>
      <c r="R1319" s="82"/>
      <c r="S1319" s="83"/>
      <c r="T1319" s="81" t="s">
        <v>306</v>
      </c>
      <c r="U1319" s="83"/>
      <c r="V1319" s="13" t="s">
        <v>306</v>
      </c>
      <c r="W1319" s="81" t="s">
        <v>306</v>
      </c>
      <c r="X1319" s="83"/>
    </row>
    <row r="1320" spans="1:24" ht="15.75" customHeight="1">
      <c r="A1320" s="38" t="s">
        <v>3474</v>
      </c>
      <c r="B1320" s="39"/>
      <c r="C1320" s="40"/>
      <c r="D1320" s="38" t="s">
        <v>3473</v>
      </c>
      <c r="E1320" s="39"/>
      <c r="F1320" s="39"/>
      <c r="G1320" s="39"/>
      <c r="H1320" s="40"/>
      <c r="I1320" s="77" t="s">
        <v>58</v>
      </c>
      <c r="J1320" s="79"/>
      <c r="K1320" s="42"/>
      <c r="L1320" s="43"/>
      <c r="M1320" s="42"/>
      <c r="N1320" s="80"/>
      <c r="O1320" s="43"/>
      <c r="P1320" s="12" t="str">
        <f t="shared" si="37"/>
        <v>-</v>
      </c>
      <c r="Q1320" s="81" t="s">
        <v>306</v>
      </c>
      <c r="R1320" s="82"/>
      <c r="S1320" s="83"/>
      <c r="T1320" s="81" t="s">
        <v>306</v>
      </c>
      <c r="U1320" s="83"/>
      <c r="V1320" s="13" t="s">
        <v>306</v>
      </c>
      <c r="W1320" s="81" t="s">
        <v>306</v>
      </c>
      <c r="X1320" s="83"/>
    </row>
    <row r="1321" spans="1:24" ht="31.65" customHeight="1">
      <c r="A1321" s="38" t="s">
        <v>3564</v>
      </c>
      <c r="B1321" s="39"/>
      <c r="C1321" s="40"/>
      <c r="D1321" s="38" t="s">
        <v>5107</v>
      </c>
      <c r="E1321" s="39"/>
      <c r="F1321" s="39"/>
      <c r="G1321" s="39"/>
      <c r="H1321" s="40"/>
      <c r="I1321" s="77" t="s">
        <v>58</v>
      </c>
      <c r="J1321" s="79"/>
      <c r="K1321" s="42"/>
      <c r="L1321" s="43"/>
      <c r="M1321" s="42"/>
      <c r="N1321" s="80"/>
      <c r="O1321" s="43"/>
      <c r="P1321" s="12" t="str">
        <f>IF(COUNT(K1321,M1321)=2,ROUND(K1321*M1321,0),"-
-")</f>
        <v>-
-</v>
      </c>
      <c r="Q1321" s="81" t="s">
        <v>163</v>
      </c>
      <c r="R1321" s="82"/>
      <c r="S1321" s="83"/>
      <c r="T1321" s="81" t="s">
        <v>163</v>
      </c>
      <c r="U1321" s="83"/>
      <c r="V1321" s="13" t="s">
        <v>163</v>
      </c>
      <c r="W1321" s="81" t="s">
        <v>163</v>
      </c>
      <c r="X1321" s="83"/>
    </row>
    <row r="1322" spans="1:24" ht="31.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 spans="1:24" ht="9.6" customHeight="1">
      <c r="A1323" s="2"/>
      <c r="B1323" s="2"/>
      <c r="C1323" s="95" t="s">
        <v>42</v>
      </c>
      <c r="D1323" s="95"/>
      <c r="E1323" s="2"/>
      <c r="F1323" s="2"/>
      <c r="G1323" s="14" t="s">
        <v>43</v>
      </c>
      <c r="H1323" s="2"/>
      <c r="I1323" s="2"/>
      <c r="J1323" s="14" t="s">
        <v>44</v>
      </c>
      <c r="K1323" s="2"/>
      <c r="L1323" s="95" t="s">
        <v>43</v>
      </c>
      <c r="M1323" s="95"/>
      <c r="N1323" s="95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 spans="1:24" ht="35.700000000000003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 spans="1:24" ht="8.2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 spans="1:24" ht="14.1" customHeight="1">
      <c r="A1326" s="93" t="s">
        <v>0</v>
      </c>
      <c r="B1326" s="93"/>
      <c r="C1326" s="93"/>
      <c r="D1326" s="93"/>
      <c r="E1326" s="93"/>
      <c r="F1326" s="93"/>
      <c r="G1326" s="93"/>
      <c r="H1326" s="93"/>
      <c r="I1326" s="93"/>
      <c r="J1326" s="93"/>
      <c r="K1326" s="93"/>
      <c r="L1326" s="93"/>
      <c r="M1326" s="93"/>
      <c r="N1326" s="93"/>
      <c r="O1326" s="93"/>
      <c r="P1326" s="93"/>
      <c r="Q1326" s="93"/>
      <c r="R1326" s="93"/>
      <c r="S1326" s="93"/>
      <c r="T1326" s="93"/>
      <c r="U1326" s="93"/>
      <c r="V1326" s="93"/>
      <c r="W1326" s="93"/>
      <c r="X1326" s="93"/>
    </row>
    <row r="1327" spans="1:24" ht="3.4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 spans="1:24" ht="14.1" customHeight="1">
      <c r="A1328" s="93" t="s">
        <v>4033</v>
      </c>
      <c r="B1328" s="93"/>
      <c r="C1328" s="93"/>
      <c r="D1328" s="93"/>
      <c r="E1328" s="93"/>
      <c r="F1328" s="93"/>
      <c r="G1328" s="93"/>
      <c r="H1328" s="93"/>
      <c r="I1328" s="93"/>
      <c r="J1328" s="93"/>
      <c r="K1328" s="93"/>
      <c r="L1328" s="93"/>
      <c r="M1328" s="93"/>
      <c r="N1328" s="93"/>
      <c r="O1328" s="93"/>
      <c r="P1328" s="93"/>
      <c r="Q1328" s="93"/>
      <c r="R1328" s="93"/>
      <c r="S1328" s="93"/>
      <c r="T1328" s="93"/>
      <c r="U1328" s="93"/>
      <c r="V1328" s="93"/>
      <c r="W1328" s="93"/>
      <c r="X1328" s="93"/>
    </row>
    <row r="1329" spans="1:24" ht="4.2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 spans="1:24" ht="8.85" customHeight="1">
      <c r="A1330" s="2"/>
      <c r="B1330" s="94" t="s">
        <v>4034</v>
      </c>
      <c r="C1330" s="94"/>
      <c r="D1330" s="94"/>
      <c r="E1330" s="94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 spans="1:24" ht="5.4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 spans="1:24" ht="4.3499999999999996" customHeight="1">
      <c r="A1332" s="2"/>
      <c r="B1332" s="94" t="s">
        <v>4035</v>
      </c>
      <c r="C1332" s="94"/>
      <c r="D1332" s="94"/>
      <c r="E1332" s="94"/>
      <c r="F1332" s="94"/>
      <c r="G1332" s="94"/>
      <c r="H1332" s="94"/>
      <c r="I1332" s="94"/>
      <c r="J1332" s="94"/>
      <c r="K1332" s="94"/>
      <c r="L1332" s="94"/>
      <c r="M1332" s="94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 spans="1:24" ht="0.9" customHeight="1">
      <c r="A1333" s="2"/>
      <c r="B1333" s="94"/>
      <c r="C1333" s="94"/>
      <c r="D1333" s="94"/>
      <c r="E1333" s="94"/>
      <c r="F1333" s="94"/>
      <c r="G1333" s="94"/>
      <c r="H1333" s="94"/>
      <c r="I1333" s="94"/>
      <c r="J1333" s="94"/>
      <c r="K1333" s="94"/>
      <c r="L1333" s="94"/>
      <c r="M1333" s="94"/>
      <c r="N1333" s="2"/>
      <c r="O1333" s="2"/>
      <c r="P1333" s="2"/>
      <c r="Q1333" s="2"/>
      <c r="R1333" s="94" t="s">
        <v>4036</v>
      </c>
      <c r="S1333" s="2"/>
      <c r="T1333" s="2"/>
      <c r="U1333" s="2"/>
      <c r="V1333" s="2"/>
      <c r="W1333" s="2"/>
      <c r="X1333" s="2"/>
    </row>
    <row r="1334" spans="1:24" ht="3.6" customHeight="1">
      <c r="A1334" s="2"/>
      <c r="B1334" s="94"/>
      <c r="C1334" s="94"/>
      <c r="D1334" s="94"/>
      <c r="E1334" s="94"/>
      <c r="F1334" s="94"/>
      <c r="G1334" s="94"/>
      <c r="H1334" s="94"/>
      <c r="I1334" s="94"/>
      <c r="J1334" s="94"/>
      <c r="K1334" s="94"/>
      <c r="L1334" s="94"/>
      <c r="M1334" s="94"/>
      <c r="N1334" s="2"/>
      <c r="O1334" s="2"/>
      <c r="P1334" s="2"/>
      <c r="Q1334" s="2"/>
      <c r="R1334" s="94"/>
      <c r="S1334" s="2"/>
      <c r="T1334" s="2"/>
      <c r="U1334" s="95" t="s">
        <v>5108</v>
      </c>
      <c r="V1334" s="95"/>
      <c r="W1334" s="95"/>
      <c r="X1334" s="2"/>
    </row>
    <row r="1335" spans="1:24" ht="4.3499999999999996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94"/>
      <c r="S1335" s="2"/>
      <c r="T1335" s="2"/>
      <c r="U1335" s="95"/>
      <c r="V1335" s="95"/>
      <c r="W1335" s="95"/>
      <c r="X1335" s="2"/>
    </row>
    <row r="1336" spans="1:24" ht="1.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95"/>
      <c r="V1336" s="95"/>
      <c r="W1336" s="95"/>
      <c r="X1336" s="2"/>
    </row>
    <row r="1337" spans="1:24" ht="2.1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 spans="1:24" ht="14.4" customHeight="1">
      <c r="A1338" s="77" t="s">
        <v>4038</v>
      </c>
      <c r="B1338" s="78"/>
      <c r="C1338" s="79"/>
      <c r="D1338" s="77" t="s">
        <v>4039</v>
      </c>
      <c r="E1338" s="78"/>
      <c r="F1338" s="78"/>
      <c r="G1338" s="78"/>
      <c r="H1338" s="79"/>
      <c r="I1338" s="77" t="s">
        <v>49</v>
      </c>
      <c r="J1338" s="79"/>
      <c r="K1338" s="77" t="s">
        <v>4040</v>
      </c>
      <c r="L1338" s="79"/>
      <c r="M1338" s="77" t="s">
        <v>51</v>
      </c>
      <c r="N1338" s="78"/>
      <c r="O1338" s="79"/>
      <c r="P1338" s="11" t="s">
        <v>52</v>
      </c>
      <c r="Q1338" s="77" t="s">
        <v>4041</v>
      </c>
      <c r="R1338" s="78"/>
      <c r="S1338" s="79"/>
      <c r="T1338" s="77" t="s">
        <v>4042</v>
      </c>
      <c r="U1338" s="79"/>
      <c r="V1338" s="11" t="s">
        <v>4043</v>
      </c>
      <c r="W1338" s="77" t="s">
        <v>4044</v>
      </c>
      <c r="X1338" s="79"/>
    </row>
    <row r="1339" spans="1:24" ht="15.75" customHeight="1">
      <c r="A1339" s="87" t="s">
        <v>5109</v>
      </c>
      <c r="B1339" s="88"/>
      <c r="C1339" s="89"/>
      <c r="D1339" s="38" t="s">
        <v>3446</v>
      </c>
      <c r="E1339" s="39"/>
      <c r="F1339" s="39"/>
      <c r="G1339" s="39"/>
      <c r="H1339" s="40"/>
      <c r="I1339" s="77" t="s">
        <v>58</v>
      </c>
      <c r="J1339" s="79"/>
      <c r="K1339" s="42"/>
      <c r="L1339" s="43"/>
      <c r="M1339" s="42"/>
      <c r="N1339" s="80"/>
      <c r="O1339" s="43"/>
      <c r="P1339" s="12" t="str">
        <f>IF(COUNT(K1339,M1339)=2,ROUND(K1339*M1339,0),"-")</f>
        <v>-</v>
      </c>
      <c r="Q1339" s="81" t="s">
        <v>306</v>
      </c>
      <c r="R1339" s="82"/>
      <c r="S1339" s="83"/>
      <c r="T1339" s="81" t="s">
        <v>306</v>
      </c>
      <c r="U1339" s="83"/>
      <c r="V1339" s="13" t="s">
        <v>306</v>
      </c>
      <c r="W1339" s="81" t="s">
        <v>306</v>
      </c>
      <c r="X1339" s="83"/>
    </row>
    <row r="1340" spans="1:24" ht="15.75" customHeight="1">
      <c r="A1340" s="38" t="s">
        <v>3457</v>
      </c>
      <c r="B1340" s="39"/>
      <c r="C1340" s="40"/>
      <c r="D1340" s="38" t="s">
        <v>3456</v>
      </c>
      <c r="E1340" s="39"/>
      <c r="F1340" s="39"/>
      <c r="G1340" s="39"/>
      <c r="H1340" s="40"/>
      <c r="I1340" s="77" t="s">
        <v>58</v>
      </c>
      <c r="J1340" s="79"/>
      <c r="K1340" s="42"/>
      <c r="L1340" s="43"/>
      <c r="M1340" s="42"/>
      <c r="N1340" s="80"/>
      <c r="O1340" s="43"/>
      <c r="P1340" s="12" t="str">
        <f>IF(COUNT(K1340,M1340)=2,ROUND(K1340*M1340,0),"-")</f>
        <v>-</v>
      </c>
      <c r="Q1340" s="81" t="s">
        <v>306</v>
      </c>
      <c r="R1340" s="82"/>
      <c r="S1340" s="83"/>
      <c r="T1340" s="81" t="s">
        <v>306</v>
      </c>
      <c r="U1340" s="83"/>
      <c r="V1340" s="13" t="s">
        <v>306</v>
      </c>
      <c r="W1340" s="81" t="s">
        <v>306</v>
      </c>
      <c r="X1340" s="83"/>
    </row>
    <row r="1341" spans="1:24" ht="15.75" customHeight="1">
      <c r="A1341" s="87" t="s">
        <v>5110</v>
      </c>
      <c r="B1341" s="88"/>
      <c r="C1341" s="89"/>
      <c r="D1341" s="38" t="s">
        <v>3438</v>
      </c>
      <c r="E1341" s="39"/>
      <c r="F1341" s="39"/>
      <c r="G1341" s="39"/>
      <c r="H1341" s="40"/>
      <c r="I1341" s="77" t="s">
        <v>58</v>
      </c>
      <c r="J1341" s="79"/>
      <c r="K1341" s="42"/>
      <c r="L1341" s="43"/>
      <c r="M1341" s="42"/>
      <c r="N1341" s="80"/>
      <c r="O1341" s="43"/>
      <c r="P1341" s="12" t="str">
        <f>IF(COUNT(K1341,M1341)=2,ROUND(K1341*M1341,0),"-")</f>
        <v>-</v>
      </c>
      <c r="Q1341" s="81" t="s">
        <v>306</v>
      </c>
      <c r="R1341" s="82"/>
      <c r="S1341" s="83"/>
      <c r="T1341" s="81" t="s">
        <v>306</v>
      </c>
      <c r="U1341" s="83"/>
      <c r="V1341" s="13" t="s">
        <v>306</v>
      </c>
      <c r="W1341" s="81" t="s">
        <v>306</v>
      </c>
      <c r="X1341" s="83"/>
    </row>
    <row r="1342" spans="1:24" ht="15.75" customHeight="1">
      <c r="A1342" s="87" t="s">
        <v>5111</v>
      </c>
      <c r="B1342" s="88"/>
      <c r="C1342" s="89"/>
      <c r="D1342" s="38" t="s">
        <v>3551</v>
      </c>
      <c r="E1342" s="39"/>
      <c r="F1342" s="39"/>
      <c r="G1342" s="39"/>
      <c r="H1342" s="40"/>
      <c r="I1342" s="77" t="s">
        <v>58</v>
      </c>
      <c r="J1342" s="79"/>
      <c r="K1342" s="42"/>
      <c r="L1342" s="43"/>
      <c r="M1342" s="42"/>
      <c r="N1342" s="80"/>
      <c r="O1342" s="43"/>
      <c r="P1342" s="12" t="str">
        <f>IF(COUNT(K1342,M1342)=2,ROUND(K1342*M1342,0),"-")</f>
        <v>-</v>
      </c>
      <c r="Q1342" s="81" t="s">
        <v>306</v>
      </c>
      <c r="R1342" s="82"/>
      <c r="S1342" s="83"/>
      <c r="T1342" s="81" t="s">
        <v>306</v>
      </c>
      <c r="U1342" s="83"/>
      <c r="V1342" s="13" t="s">
        <v>306</v>
      </c>
      <c r="W1342" s="81" t="s">
        <v>306</v>
      </c>
      <c r="X1342" s="83"/>
    </row>
    <row r="1343" spans="1:24" ht="31.65" customHeight="1">
      <c r="A1343" s="87" t="s">
        <v>5112</v>
      </c>
      <c r="B1343" s="88"/>
      <c r="C1343" s="89"/>
      <c r="D1343" s="38" t="s">
        <v>5113</v>
      </c>
      <c r="E1343" s="39"/>
      <c r="F1343" s="39"/>
      <c r="G1343" s="39"/>
      <c r="H1343" s="40"/>
      <c r="I1343" s="77" t="s">
        <v>58</v>
      </c>
      <c r="J1343" s="79"/>
      <c r="K1343" s="42"/>
      <c r="L1343" s="43"/>
      <c r="M1343" s="42"/>
      <c r="N1343" s="80"/>
      <c r="O1343" s="43"/>
      <c r="P1343" s="12" t="str">
        <f>IF(COUNT(K1343,M1343)=2,ROUND(K1343*M1343,0),"-
-")</f>
        <v>-
-</v>
      </c>
      <c r="Q1343" s="81" t="s">
        <v>163</v>
      </c>
      <c r="R1343" s="82"/>
      <c r="S1343" s="83"/>
      <c r="T1343" s="81" t="s">
        <v>163</v>
      </c>
      <c r="U1343" s="83"/>
      <c r="V1343" s="13" t="s">
        <v>163</v>
      </c>
      <c r="W1343" s="81" t="s">
        <v>163</v>
      </c>
      <c r="X1343" s="83"/>
    </row>
    <row r="1344" spans="1:24" ht="31.65" customHeight="1">
      <c r="A1344" s="87" t="s">
        <v>5114</v>
      </c>
      <c r="B1344" s="88"/>
      <c r="C1344" s="89"/>
      <c r="D1344" s="38" t="s">
        <v>5115</v>
      </c>
      <c r="E1344" s="39"/>
      <c r="F1344" s="39"/>
      <c r="G1344" s="39"/>
      <c r="H1344" s="40"/>
      <c r="I1344" s="77" t="s">
        <v>58</v>
      </c>
      <c r="J1344" s="79"/>
      <c r="K1344" s="42"/>
      <c r="L1344" s="43"/>
      <c r="M1344" s="42"/>
      <c r="N1344" s="80"/>
      <c r="O1344" s="43"/>
      <c r="P1344" s="12" t="str">
        <f>IF(COUNT(K1344,M1344)=2,ROUND(K1344*M1344,0),"-
-")</f>
        <v>-
-</v>
      </c>
      <c r="Q1344" s="81" t="s">
        <v>163</v>
      </c>
      <c r="R1344" s="82"/>
      <c r="S1344" s="83"/>
      <c r="T1344" s="81" t="s">
        <v>163</v>
      </c>
      <c r="U1344" s="83"/>
      <c r="V1344" s="13" t="s">
        <v>163</v>
      </c>
      <c r="W1344" s="81" t="s">
        <v>163</v>
      </c>
      <c r="X1344" s="83"/>
    </row>
    <row r="1345" spans="1:24" ht="31.65" customHeight="1">
      <c r="A1345" s="90" t="s">
        <v>5116</v>
      </c>
      <c r="B1345" s="91"/>
      <c r="C1345" s="92"/>
      <c r="D1345" s="38" t="s">
        <v>5117</v>
      </c>
      <c r="E1345" s="39"/>
      <c r="F1345" s="39"/>
      <c r="G1345" s="39"/>
      <c r="H1345" s="40"/>
      <c r="I1345" s="77" t="s">
        <v>58</v>
      </c>
      <c r="J1345" s="79"/>
      <c r="K1345" s="42"/>
      <c r="L1345" s="43"/>
      <c r="M1345" s="42"/>
      <c r="N1345" s="80"/>
      <c r="O1345" s="43"/>
      <c r="P1345" s="12" t="str">
        <f>IF(COUNT(K1345,M1345)=2,ROUND(K1345*M1345,0),"-
-")</f>
        <v>-
-</v>
      </c>
      <c r="Q1345" s="81" t="s">
        <v>163</v>
      </c>
      <c r="R1345" s="82"/>
      <c r="S1345" s="83"/>
      <c r="T1345" s="81" t="s">
        <v>163</v>
      </c>
      <c r="U1345" s="83"/>
      <c r="V1345" s="13" t="s">
        <v>163</v>
      </c>
      <c r="W1345" s="81" t="s">
        <v>163</v>
      </c>
      <c r="X1345" s="83"/>
    </row>
    <row r="1346" spans="1:24" ht="15.75" customHeight="1">
      <c r="A1346" s="90" t="s">
        <v>5118</v>
      </c>
      <c r="B1346" s="91"/>
      <c r="C1346" s="92"/>
      <c r="D1346" s="38" t="s">
        <v>3505</v>
      </c>
      <c r="E1346" s="39"/>
      <c r="F1346" s="39"/>
      <c r="G1346" s="39"/>
      <c r="H1346" s="40"/>
      <c r="I1346" s="77" t="s">
        <v>58</v>
      </c>
      <c r="J1346" s="79"/>
      <c r="K1346" s="42"/>
      <c r="L1346" s="43"/>
      <c r="M1346" s="42"/>
      <c r="N1346" s="80"/>
      <c r="O1346" s="43"/>
      <c r="P1346" s="12" t="str">
        <f>IF(COUNT(K1346,M1346)=2,ROUND(K1346*M1346,0),"-")</f>
        <v>-</v>
      </c>
      <c r="Q1346" s="81" t="s">
        <v>306</v>
      </c>
      <c r="R1346" s="82"/>
      <c r="S1346" s="83"/>
      <c r="T1346" s="81" t="s">
        <v>306</v>
      </c>
      <c r="U1346" s="83"/>
      <c r="V1346" s="13" t="s">
        <v>306</v>
      </c>
      <c r="W1346" s="81" t="s">
        <v>306</v>
      </c>
      <c r="X1346" s="83"/>
    </row>
    <row r="1347" spans="1:24" ht="31.65" customHeight="1">
      <c r="A1347" s="84" t="s">
        <v>5119</v>
      </c>
      <c r="B1347" s="85"/>
      <c r="C1347" s="86"/>
      <c r="D1347" s="38" t="s">
        <v>5120</v>
      </c>
      <c r="E1347" s="39"/>
      <c r="F1347" s="39"/>
      <c r="G1347" s="39"/>
      <c r="H1347" s="40"/>
      <c r="I1347" s="77" t="s">
        <v>58</v>
      </c>
      <c r="J1347" s="79"/>
      <c r="K1347" s="42"/>
      <c r="L1347" s="43"/>
      <c r="M1347" s="42"/>
      <c r="N1347" s="80"/>
      <c r="O1347" s="43"/>
      <c r="P1347" s="12" t="str">
        <f>IF(COUNT(K1347,M1347)=2,ROUND(K1347*M1347,0),"-
-")</f>
        <v>-
-</v>
      </c>
      <c r="Q1347" s="81" t="s">
        <v>163</v>
      </c>
      <c r="R1347" s="82"/>
      <c r="S1347" s="83"/>
      <c r="T1347" s="81" t="s">
        <v>163</v>
      </c>
      <c r="U1347" s="83"/>
      <c r="V1347" s="13" t="s">
        <v>163</v>
      </c>
      <c r="W1347" s="81" t="s">
        <v>163</v>
      </c>
      <c r="X1347" s="83"/>
    </row>
    <row r="1348" spans="1:24" ht="15.75" customHeight="1">
      <c r="A1348" s="84" t="s">
        <v>5121</v>
      </c>
      <c r="B1348" s="85"/>
      <c r="C1348" s="86"/>
      <c r="D1348" s="38" t="s">
        <v>3509</v>
      </c>
      <c r="E1348" s="39"/>
      <c r="F1348" s="39"/>
      <c r="G1348" s="39"/>
      <c r="H1348" s="40"/>
      <c r="I1348" s="77" t="s">
        <v>65</v>
      </c>
      <c r="J1348" s="79"/>
      <c r="K1348" s="42"/>
      <c r="L1348" s="43"/>
      <c r="M1348" s="42"/>
      <c r="N1348" s="80"/>
      <c r="O1348" s="43"/>
      <c r="P1348" s="12" t="str">
        <f t="shared" ref="P1348:P1355" si="38">IF(COUNT(K1348,M1348)=2,ROUND(K1348*M1348,0),"-")</f>
        <v>-</v>
      </c>
      <c r="Q1348" s="81" t="s">
        <v>306</v>
      </c>
      <c r="R1348" s="82"/>
      <c r="S1348" s="83"/>
      <c r="T1348" s="81" t="s">
        <v>306</v>
      </c>
      <c r="U1348" s="83"/>
      <c r="V1348" s="13" t="s">
        <v>306</v>
      </c>
      <c r="W1348" s="81" t="s">
        <v>306</v>
      </c>
      <c r="X1348" s="83"/>
    </row>
    <row r="1349" spans="1:24" ht="15.75" customHeight="1">
      <c r="A1349" s="84" t="s">
        <v>5122</v>
      </c>
      <c r="B1349" s="85"/>
      <c r="C1349" s="86"/>
      <c r="D1349" s="38" t="s">
        <v>3511</v>
      </c>
      <c r="E1349" s="39"/>
      <c r="F1349" s="39"/>
      <c r="G1349" s="39"/>
      <c r="H1349" s="40"/>
      <c r="I1349" s="77" t="s">
        <v>65</v>
      </c>
      <c r="J1349" s="79"/>
      <c r="K1349" s="42"/>
      <c r="L1349" s="43"/>
      <c r="M1349" s="42"/>
      <c r="N1349" s="80"/>
      <c r="O1349" s="43"/>
      <c r="P1349" s="12" t="str">
        <f t="shared" si="38"/>
        <v>-</v>
      </c>
      <c r="Q1349" s="81" t="s">
        <v>306</v>
      </c>
      <c r="R1349" s="82"/>
      <c r="S1349" s="83"/>
      <c r="T1349" s="81" t="s">
        <v>306</v>
      </c>
      <c r="U1349" s="83"/>
      <c r="V1349" s="13" t="s">
        <v>306</v>
      </c>
      <c r="W1349" s="81" t="s">
        <v>306</v>
      </c>
      <c r="X1349" s="83"/>
    </row>
    <row r="1350" spans="1:24" ht="15.75" customHeight="1">
      <c r="A1350" s="84" t="s">
        <v>5123</v>
      </c>
      <c r="B1350" s="85"/>
      <c r="C1350" s="86"/>
      <c r="D1350" s="38" t="s">
        <v>3513</v>
      </c>
      <c r="E1350" s="39"/>
      <c r="F1350" s="39"/>
      <c r="G1350" s="39"/>
      <c r="H1350" s="40"/>
      <c r="I1350" s="77" t="s">
        <v>65</v>
      </c>
      <c r="J1350" s="79"/>
      <c r="K1350" s="42"/>
      <c r="L1350" s="43"/>
      <c r="M1350" s="42"/>
      <c r="N1350" s="80"/>
      <c r="O1350" s="43"/>
      <c r="P1350" s="12" t="str">
        <f t="shared" si="38"/>
        <v>-</v>
      </c>
      <c r="Q1350" s="81" t="s">
        <v>306</v>
      </c>
      <c r="R1350" s="82"/>
      <c r="S1350" s="83"/>
      <c r="T1350" s="81" t="s">
        <v>306</v>
      </c>
      <c r="U1350" s="83"/>
      <c r="V1350" s="13" t="s">
        <v>306</v>
      </c>
      <c r="W1350" s="81" t="s">
        <v>306</v>
      </c>
      <c r="X1350" s="83"/>
    </row>
    <row r="1351" spans="1:24" ht="15.75" customHeight="1">
      <c r="A1351" s="38" t="s">
        <v>3996</v>
      </c>
      <c r="B1351" s="39"/>
      <c r="C1351" s="40"/>
      <c r="D1351" s="38" t="s">
        <v>3995</v>
      </c>
      <c r="E1351" s="39"/>
      <c r="F1351" s="39"/>
      <c r="G1351" s="39"/>
      <c r="H1351" s="40"/>
      <c r="I1351" s="77" t="s">
        <v>65</v>
      </c>
      <c r="J1351" s="79"/>
      <c r="K1351" s="42"/>
      <c r="L1351" s="43"/>
      <c r="M1351" s="42"/>
      <c r="N1351" s="80"/>
      <c r="O1351" s="43"/>
      <c r="P1351" s="12" t="str">
        <f t="shared" si="38"/>
        <v>-</v>
      </c>
      <c r="Q1351" s="81" t="s">
        <v>306</v>
      </c>
      <c r="R1351" s="82"/>
      <c r="S1351" s="83"/>
      <c r="T1351" s="81" t="s">
        <v>306</v>
      </c>
      <c r="U1351" s="83"/>
      <c r="V1351" s="13" t="s">
        <v>306</v>
      </c>
      <c r="W1351" s="81" t="s">
        <v>306</v>
      </c>
      <c r="X1351" s="83"/>
    </row>
    <row r="1352" spans="1:24" ht="15.75" customHeight="1">
      <c r="A1352" s="38" t="s">
        <v>3978</v>
      </c>
      <c r="B1352" s="39"/>
      <c r="C1352" s="40"/>
      <c r="D1352" s="38" t="s">
        <v>3977</v>
      </c>
      <c r="E1352" s="39"/>
      <c r="F1352" s="39"/>
      <c r="G1352" s="39"/>
      <c r="H1352" s="40"/>
      <c r="I1352" s="77" t="s">
        <v>65</v>
      </c>
      <c r="J1352" s="79"/>
      <c r="K1352" s="42"/>
      <c r="L1352" s="43"/>
      <c r="M1352" s="42"/>
      <c r="N1352" s="80"/>
      <c r="O1352" s="43"/>
      <c r="P1352" s="12" t="str">
        <f t="shared" si="38"/>
        <v>-</v>
      </c>
      <c r="Q1352" s="81" t="s">
        <v>306</v>
      </c>
      <c r="R1352" s="82"/>
      <c r="S1352" s="83"/>
      <c r="T1352" s="81" t="s">
        <v>306</v>
      </c>
      <c r="U1352" s="83"/>
      <c r="V1352" s="13" t="s">
        <v>306</v>
      </c>
      <c r="W1352" s="81" t="s">
        <v>306</v>
      </c>
      <c r="X1352" s="83"/>
    </row>
    <row r="1353" spans="1:24" ht="15.75" customHeight="1">
      <c r="A1353" s="87" t="s">
        <v>5124</v>
      </c>
      <c r="B1353" s="88"/>
      <c r="C1353" s="89"/>
      <c r="D1353" s="38" t="s">
        <v>3975</v>
      </c>
      <c r="E1353" s="39"/>
      <c r="F1353" s="39"/>
      <c r="G1353" s="39"/>
      <c r="H1353" s="40"/>
      <c r="I1353" s="77" t="s">
        <v>65</v>
      </c>
      <c r="J1353" s="79"/>
      <c r="K1353" s="42"/>
      <c r="L1353" s="43"/>
      <c r="M1353" s="42"/>
      <c r="N1353" s="80"/>
      <c r="O1353" s="43"/>
      <c r="P1353" s="12" t="str">
        <f t="shared" si="38"/>
        <v>-</v>
      </c>
      <c r="Q1353" s="81" t="s">
        <v>306</v>
      </c>
      <c r="R1353" s="82"/>
      <c r="S1353" s="83"/>
      <c r="T1353" s="81" t="s">
        <v>306</v>
      </c>
      <c r="U1353" s="83"/>
      <c r="V1353" s="13" t="s">
        <v>306</v>
      </c>
      <c r="W1353" s="81" t="s">
        <v>306</v>
      </c>
      <c r="X1353" s="83"/>
    </row>
    <row r="1354" spans="1:24" ht="15.75" customHeight="1">
      <c r="A1354" s="38" t="s">
        <v>3969</v>
      </c>
      <c r="B1354" s="39"/>
      <c r="C1354" s="40"/>
      <c r="D1354" s="38" t="s">
        <v>3968</v>
      </c>
      <c r="E1354" s="39"/>
      <c r="F1354" s="39"/>
      <c r="G1354" s="39"/>
      <c r="H1354" s="40"/>
      <c r="I1354" s="77" t="s">
        <v>65</v>
      </c>
      <c r="J1354" s="79"/>
      <c r="K1354" s="42"/>
      <c r="L1354" s="43"/>
      <c r="M1354" s="42"/>
      <c r="N1354" s="80"/>
      <c r="O1354" s="43"/>
      <c r="P1354" s="12" t="str">
        <f t="shared" si="38"/>
        <v>-</v>
      </c>
      <c r="Q1354" s="81" t="s">
        <v>306</v>
      </c>
      <c r="R1354" s="82"/>
      <c r="S1354" s="83"/>
      <c r="T1354" s="81" t="s">
        <v>306</v>
      </c>
      <c r="U1354" s="83"/>
      <c r="V1354" s="13" t="s">
        <v>306</v>
      </c>
      <c r="W1354" s="81" t="s">
        <v>306</v>
      </c>
      <c r="X1354" s="83"/>
    </row>
    <row r="1355" spans="1:24" ht="15.75" customHeight="1">
      <c r="A1355" s="87" t="s">
        <v>5125</v>
      </c>
      <c r="B1355" s="88"/>
      <c r="C1355" s="89"/>
      <c r="D1355" s="38" t="s">
        <v>3970</v>
      </c>
      <c r="E1355" s="39"/>
      <c r="F1355" s="39"/>
      <c r="G1355" s="39"/>
      <c r="H1355" s="40"/>
      <c r="I1355" s="77" t="s">
        <v>65</v>
      </c>
      <c r="J1355" s="79"/>
      <c r="K1355" s="42"/>
      <c r="L1355" s="43"/>
      <c r="M1355" s="42"/>
      <c r="N1355" s="80"/>
      <c r="O1355" s="43"/>
      <c r="P1355" s="12" t="str">
        <f t="shared" si="38"/>
        <v>-</v>
      </c>
      <c r="Q1355" s="81" t="s">
        <v>306</v>
      </c>
      <c r="R1355" s="82"/>
      <c r="S1355" s="83"/>
      <c r="T1355" s="81" t="s">
        <v>306</v>
      </c>
      <c r="U1355" s="83"/>
      <c r="V1355" s="13" t="s">
        <v>306</v>
      </c>
      <c r="W1355" s="81" t="s">
        <v>306</v>
      </c>
      <c r="X1355" s="83"/>
    </row>
    <row r="1356" spans="1:24" ht="31.65" customHeight="1">
      <c r="A1356" s="87" t="s">
        <v>5126</v>
      </c>
      <c r="B1356" s="88"/>
      <c r="C1356" s="89"/>
      <c r="D1356" s="38" t="s">
        <v>5127</v>
      </c>
      <c r="E1356" s="39"/>
      <c r="F1356" s="39"/>
      <c r="G1356" s="39"/>
      <c r="H1356" s="40"/>
      <c r="I1356" s="77" t="s">
        <v>122</v>
      </c>
      <c r="J1356" s="79"/>
      <c r="K1356" s="42"/>
      <c r="L1356" s="43"/>
      <c r="M1356" s="42"/>
      <c r="N1356" s="80"/>
      <c r="O1356" s="43"/>
      <c r="P1356" s="12" t="str">
        <f>IF(COUNT(K1356,M1356)=2,ROUND(K1356*M1356,0),"-
-")</f>
        <v>-
-</v>
      </c>
      <c r="Q1356" s="81" t="s">
        <v>163</v>
      </c>
      <c r="R1356" s="82"/>
      <c r="S1356" s="83"/>
      <c r="T1356" s="81" t="s">
        <v>163</v>
      </c>
      <c r="U1356" s="83"/>
      <c r="V1356" s="13" t="s">
        <v>163</v>
      </c>
      <c r="W1356" s="81" t="s">
        <v>163</v>
      </c>
      <c r="X1356" s="83"/>
    </row>
    <row r="1357" spans="1:24" ht="31.65" customHeight="1">
      <c r="A1357" s="87" t="s">
        <v>5128</v>
      </c>
      <c r="B1357" s="88"/>
      <c r="C1357" s="89"/>
      <c r="D1357" s="38" t="s">
        <v>5129</v>
      </c>
      <c r="E1357" s="39"/>
      <c r="F1357" s="39"/>
      <c r="G1357" s="39"/>
      <c r="H1357" s="40"/>
      <c r="I1357" s="77" t="s">
        <v>565</v>
      </c>
      <c r="J1357" s="79"/>
      <c r="K1357" s="42"/>
      <c r="L1357" s="43"/>
      <c r="M1357" s="42"/>
      <c r="N1357" s="80"/>
      <c r="O1357" s="43"/>
      <c r="P1357" s="12" t="str">
        <f>IF(COUNT(K1357,M1357)=2,ROUND(K1357*M1357,0),"-
-")</f>
        <v>-
-</v>
      </c>
      <c r="Q1357" s="81" t="s">
        <v>163</v>
      </c>
      <c r="R1357" s="82"/>
      <c r="S1357" s="83"/>
      <c r="T1357" s="81" t="s">
        <v>163</v>
      </c>
      <c r="U1357" s="83"/>
      <c r="V1357" s="13" t="s">
        <v>163</v>
      </c>
      <c r="W1357" s="81" t="s">
        <v>163</v>
      </c>
      <c r="X1357" s="83"/>
    </row>
    <row r="1358" spans="1:24" ht="15.75" customHeight="1">
      <c r="A1358" s="87" t="s">
        <v>5130</v>
      </c>
      <c r="B1358" s="88"/>
      <c r="C1358" s="89"/>
      <c r="D1358" s="38" t="s">
        <v>1954</v>
      </c>
      <c r="E1358" s="39"/>
      <c r="F1358" s="39"/>
      <c r="G1358" s="39"/>
      <c r="H1358" s="40"/>
      <c r="I1358" s="77" t="s">
        <v>565</v>
      </c>
      <c r="J1358" s="79"/>
      <c r="K1358" s="42"/>
      <c r="L1358" s="43"/>
      <c r="M1358" s="42"/>
      <c r="N1358" s="80"/>
      <c r="O1358" s="43"/>
      <c r="P1358" s="12" t="str">
        <f t="shared" ref="P1358:P1363" si="39">IF(COUNT(K1358,M1358)=2,ROUND(K1358*M1358,0),"-")</f>
        <v>-</v>
      </c>
      <c r="Q1358" s="81" t="s">
        <v>306</v>
      </c>
      <c r="R1358" s="82"/>
      <c r="S1358" s="83"/>
      <c r="T1358" s="81" t="s">
        <v>306</v>
      </c>
      <c r="U1358" s="83"/>
      <c r="V1358" s="13" t="s">
        <v>306</v>
      </c>
      <c r="W1358" s="81" t="s">
        <v>306</v>
      </c>
      <c r="X1358" s="83"/>
    </row>
    <row r="1359" spans="1:24" ht="15.75" customHeight="1">
      <c r="A1359" s="38" t="s">
        <v>1958</v>
      </c>
      <c r="B1359" s="39"/>
      <c r="C1359" s="40"/>
      <c r="D1359" s="38" t="s">
        <v>1957</v>
      </c>
      <c r="E1359" s="39"/>
      <c r="F1359" s="39"/>
      <c r="G1359" s="39"/>
      <c r="H1359" s="40"/>
      <c r="I1359" s="77" t="s">
        <v>609</v>
      </c>
      <c r="J1359" s="79"/>
      <c r="K1359" s="42"/>
      <c r="L1359" s="43"/>
      <c r="M1359" s="42"/>
      <c r="N1359" s="80"/>
      <c r="O1359" s="43"/>
      <c r="P1359" s="12" t="str">
        <f t="shared" si="39"/>
        <v>-</v>
      </c>
      <c r="Q1359" s="81" t="s">
        <v>306</v>
      </c>
      <c r="R1359" s="82"/>
      <c r="S1359" s="83"/>
      <c r="T1359" s="81" t="s">
        <v>306</v>
      </c>
      <c r="U1359" s="83"/>
      <c r="V1359" s="13" t="s">
        <v>306</v>
      </c>
      <c r="W1359" s="81" t="s">
        <v>306</v>
      </c>
      <c r="X1359" s="83"/>
    </row>
    <row r="1360" spans="1:24" ht="15.75" customHeight="1">
      <c r="A1360" s="99" t="s">
        <v>5131</v>
      </c>
      <c r="B1360" s="100"/>
      <c r="C1360" s="101"/>
      <c r="D1360" s="38" t="s">
        <v>3259</v>
      </c>
      <c r="E1360" s="39"/>
      <c r="F1360" s="39"/>
      <c r="G1360" s="39"/>
      <c r="H1360" s="40"/>
      <c r="I1360" s="77" t="s">
        <v>138</v>
      </c>
      <c r="J1360" s="79"/>
      <c r="K1360" s="42"/>
      <c r="L1360" s="43"/>
      <c r="M1360" s="42"/>
      <c r="N1360" s="80"/>
      <c r="O1360" s="43"/>
      <c r="P1360" s="12" t="str">
        <f t="shared" si="39"/>
        <v>-</v>
      </c>
      <c r="Q1360" s="81" t="s">
        <v>306</v>
      </c>
      <c r="R1360" s="82"/>
      <c r="S1360" s="83"/>
      <c r="T1360" s="81" t="s">
        <v>306</v>
      </c>
      <c r="U1360" s="83"/>
      <c r="V1360" s="13" t="s">
        <v>306</v>
      </c>
      <c r="W1360" s="81" t="s">
        <v>306</v>
      </c>
      <c r="X1360" s="83"/>
    </row>
    <row r="1361" spans="1:24" ht="15.75" customHeight="1">
      <c r="A1361" s="99" t="s">
        <v>5132</v>
      </c>
      <c r="B1361" s="100"/>
      <c r="C1361" s="101"/>
      <c r="D1361" s="38" t="s">
        <v>3262</v>
      </c>
      <c r="E1361" s="39"/>
      <c r="F1361" s="39"/>
      <c r="G1361" s="39"/>
      <c r="H1361" s="40"/>
      <c r="I1361" s="77" t="s">
        <v>138</v>
      </c>
      <c r="J1361" s="79"/>
      <c r="K1361" s="42"/>
      <c r="L1361" s="43"/>
      <c r="M1361" s="42"/>
      <c r="N1361" s="80"/>
      <c r="O1361" s="43"/>
      <c r="P1361" s="12" t="str">
        <f t="shared" si="39"/>
        <v>-</v>
      </c>
      <c r="Q1361" s="81" t="s">
        <v>306</v>
      </c>
      <c r="R1361" s="82"/>
      <c r="S1361" s="83"/>
      <c r="T1361" s="81" t="s">
        <v>306</v>
      </c>
      <c r="U1361" s="83"/>
      <c r="V1361" s="13" t="s">
        <v>306</v>
      </c>
      <c r="W1361" s="81" t="s">
        <v>306</v>
      </c>
      <c r="X1361" s="83"/>
    </row>
    <row r="1362" spans="1:24" ht="15.75" customHeight="1">
      <c r="A1362" s="99" t="s">
        <v>5133</v>
      </c>
      <c r="B1362" s="100"/>
      <c r="C1362" s="101"/>
      <c r="D1362" s="38" t="s">
        <v>3265</v>
      </c>
      <c r="E1362" s="39"/>
      <c r="F1362" s="39"/>
      <c r="G1362" s="39"/>
      <c r="H1362" s="40"/>
      <c r="I1362" s="77" t="s">
        <v>138</v>
      </c>
      <c r="J1362" s="79"/>
      <c r="K1362" s="42"/>
      <c r="L1362" s="43"/>
      <c r="M1362" s="42"/>
      <c r="N1362" s="80"/>
      <c r="O1362" s="43"/>
      <c r="P1362" s="12" t="str">
        <f t="shared" si="39"/>
        <v>-</v>
      </c>
      <c r="Q1362" s="81" t="s">
        <v>306</v>
      </c>
      <c r="R1362" s="82"/>
      <c r="S1362" s="83"/>
      <c r="T1362" s="81" t="s">
        <v>306</v>
      </c>
      <c r="U1362" s="83"/>
      <c r="V1362" s="13" t="s">
        <v>306</v>
      </c>
      <c r="W1362" s="81" t="s">
        <v>306</v>
      </c>
      <c r="X1362" s="83"/>
    </row>
    <row r="1363" spans="1:24" ht="15.75" customHeight="1">
      <c r="A1363" s="99" t="s">
        <v>5134</v>
      </c>
      <c r="B1363" s="100"/>
      <c r="C1363" s="101"/>
      <c r="D1363" s="38" t="s">
        <v>3268</v>
      </c>
      <c r="E1363" s="39"/>
      <c r="F1363" s="39"/>
      <c r="G1363" s="39"/>
      <c r="H1363" s="40"/>
      <c r="I1363" s="77" t="s">
        <v>138</v>
      </c>
      <c r="J1363" s="79"/>
      <c r="K1363" s="42"/>
      <c r="L1363" s="43"/>
      <c r="M1363" s="42"/>
      <c r="N1363" s="80"/>
      <c r="O1363" s="43"/>
      <c r="P1363" s="12" t="str">
        <f t="shared" si="39"/>
        <v>-</v>
      </c>
      <c r="Q1363" s="81" t="s">
        <v>306</v>
      </c>
      <c r="R1363" s="82"/>
      <c r="S1363" s="83"/>
      <c r="T1363" s="81" t="s">
        <v>306</v>
      </c>
      <c r="U1363" s="83"/>
      <c r="V1363" s="13" t="s">
        <v>306</v>
      </c>
      <c r="W1363" s="81" t="s">
        <v>306</v>
      </c>
      <c r="X1363" s="83"/>
    </row>
    <row r="1364" spans="1:24" ht="31.65" customHeight="1">
      <c r="A1364" s="87" t="s">
        <v>5135</v>
      </c>
      <c r="B1364" s="88"/>
      <c r="C1364" s="89"/>
      <c r="D1364" s="38" t="s">
        <v>5136</v>
      </c>
      <c r="E1364" s="39"/>
      <c r="F1364" s="39"/>
      <c r="G1364" s="39"/>
      <c r="H1364" s="40"/>
      <c r="I1364" s="77" t="s">
        <v>122</v>
      </c>
      <c r="J1364" s="79"/>
      <c r="K1364" s="42"/>
      <c r="L1364" s="43"/>
      <c r="M1364" s="42"/>
      <c r="N1364" s="80"/>
      <c r="O1364" s="43"/>
      <c r="P1364" s="12" t="str">
        <f>IF(COUNT(K1364,M1364)=2,ROUND(K1364*M1364,0),"-
-")</f>
        <v>-
-</v>
      </c>
      <c r="Q1364" s="81" t="s">
        <v>163</v>
      </c>
      <c r="R1364" s="82"/>
      <c r="S1364" s="83"/>
      <c r="T1364" s="81" t="s">
        <v>163</v>
      </c>
      <c r="U1364" s="83"/>
      <c r="V1364" s="13" t="s">
        <v>163</v>
      </c>
      <c r="W1364" s="81" t="s">
        <v>163</v>
      </c>
      <c r="X1364" s="83"/>
    </row>
    <row r="1365" spans="1:24" ht="31.65" customHeight="1">
      <c r="A1365" s="87" t="s">
        <v>5137</v>
      </c>
      <c r="B1365" s="88"/>
      <c r="C1365" s="89"/>
      <c r="D1365" s="38" t="s">
        <v>5138</v>
      </c>
      <c r="E1365" s="39"/>
      <c r="F1365" s="39"/>
      <c r="G1365" s="39"/>
      <c r="H1365" s="40"/>
      <c r="I1365" s="77" t="s">
        <v>122</v>
      </c>
      <c r="J1365" s="79"/>
      <c r="K1365" s="42"/>
      <c r="L1365" s="43"/>
      <c r="M1365" s="42"/>
      <c r="N1365" s="80"/>
      <c r="O1365" s="43"/>
      <c r="P1365" s="12" t="str">
        <f>IF(COUNT(K1365,M1365)=2,ROUND(K1365*M1365,0),"-
-")</f>
        <v>-
-</v>
      </c>
      <c r="Q1365" s="81" t="s">
        <v>163</v>
      </c>
      <c r="R1365" s="82"/>
      <c r="S1365" s="83"/>
      <c r="T1365" s="81" t="s">
        <v>163</v>
      </c>
      <c r="U1365" s="83"/>
      <c r="V1365" s="13" t="s">
        <v>163</v>
      </c>
      <c r="W1365" s="81" t="s">
        <v>163</v>
      </c>
      <c r="X1365" s="83"/>
    </row>
    <row r="1366" spans="1:24" ht="31.65" customHeight="1">
      <c r="A1366" s="87" t="s">
        <v>5139</v>
      </c>
      <c r="B1366" s="88"/>
      <c r="C1366" s="89"/>
      <c r="D1366" s="38" t="s">
        <v>5140</v>
      </c>
      <c r="E1366" s="39"/>
      <c r="F1366" s="39"/>
      <c r="G1366" s="39"/>
      <c r="H1366" s="40"/>
      <c r="I1366" s="77" t="s">
        <v>122</v>
      </c>
      <c r="J1366" s="79"/>
      <c r="K1366" s="42"/>
      <c r="L1366" s="43"/>
      <c r="M1366" s="42"/>
      <c r="N1366" s="80"/>
      <c r="O1366" s="43"/>
      <c r="P1366" s="12" t="str">
        <f>IF(COUNT(K1366,M1366)=2,ROUND(K1366*M1366,0),"-
-")</f>
        <v>-
-</v>
      </c>
      <c r="Q1366" s="81" t="s">
        <v>163</v>
      </c>
      <c r="R1366" s="82"/>
      <c r="S1366" s="83"/>
      <c r="T1366" s="81" t="s">
        <v>163</v>
      </c>
      <c r="U1366" s="83"/>
      <c r="V1366" s="13" t="s">
        <v>163</v>
      </c>
      <c r="W1366" s="81" t="s">
        <v>163</v>
      </c>
      <c r="X1366" s="83"/>
    </row>
    <row r="1367" spans="1:24" ht="31.65" customHeight="1">
      <c r="A1367" s="87" t="s">
        <v>5141</v>
      </c>
      <c r="B1367" s="88"/>
      <c r="C1367" s="89"/>
      <c r="D1367" s="38" t="s">
        <v>5142</v>
      </c>
      <c r="E1367" s="39"/>
      <c r="F1367" s="39"/>
      <c r="G1367" s="39"/>
      <c r="H1367" s="40"/>
      <c r="I1367" s="77" t="s">
        <v>122</v>
      </c>
      <c r="J1367" s="79"/>
      <c r="K1367" s="42"/>
      <c r="L1367" s="43"/>
      <c r="M1367" s="42"/>
      <c r="N1367" s="80"/>
      <c r="O1367" s="43"/>
      <c r="P1367" s="12" t="str">
        <f>IF(COUNT(K1367,M1367)=2,ROUND(K1367*M1367,0),"-
-")</f>
        <v>-
-</v>
      </c>
      <c r="Q1367" s="81" t="s">
        <v>163</v>
      </c>
      <c r="R1367" s="82"/>
      <c r="S1367" s="83"/>
      <c r="T1367" s="81" t="s">
        <v>163</v>
      </c>
      <c r="U1367" s="83"/>
      <c r="V1367" s="13" t="s">
        <v>163</v>
      </c>
      <c r="W1367" s="81" t="s">
        <v>163</v>
      </c>
      <c r="X1367" s="83"/>
    </row>
    <row r="1368" spans="1:24" ht="15.9" customHeight="1">
      <c r="A1368" s="38" t="s">
        <v>5143</v>
      </c>
      <c r="B1368" s="39"/>
      <c r="C1368" s="40"/>
      <c r="D1368" s="38" t="s">
        <v>5144</v>
      </c>
      <c r="E1368" s="39"/>
      <c r="F1368" s="39"/>
      <c r="G1368" s="39"/>
      <c r="H1368" s="40"/>
      <c r="I1368" s="77" t="s">
        <v>122</v>
      </c>
      <c r="J1368" s="79"/>
      <c r="K1368" s="42"/>
      <c r="L1368" s="43"/>
      <c r="M1368" s="42"/>
      <c r="N1368" s="80"/>
      <c r="O1368" s="43"/>
      <c r="P1368" s="12" t="str">
        <f>IF(COUNT(K1368,M1368)=2,ROUND(K1368*M1368,0),"-")</f>
        <v>-</v>
      </c>
      <c r="Q1368" s="81" t="s">
        <v>306</v>
      </c>
      <c r="R1368" s="82"/>
      <c r="S1368" s="83"/>
      <c r="T1368" s="81" t="s">
        <v>306</v>
      </c>
      <c r="U1368" s="83"/>
      <c r="V1368" s="13" t="s">
        <v>306</v>
      </c>
      <c r="W1368" s="81" t="s">
        <v>306</v>
      </c>
      <c r="X1368" s="83"/>
    </row>
    <row r="1369" spans="1:24" ht="31.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 spans="1:24" ht="9.6" customHeight="1">
      <c r="A1370" s="2"/>
      <c r="B1370" s="2"/>
      <c r="C1370" s="95" t="s">
        <v>42</v>
      </c>
      <c r="D1370" s="95"/>
      <c r="E1370" s="2"/>
      <c r="F1370" s="2"/>
      <c r="G1370" s="14" t="s">
        <v>43</v>
      </c>
      <c r="H1370" s="2"/>
      <c r="I1370" s="2"/>
      <c r="J1370" s="14" t="s">
        <v>44</v>
      </c>
      <c r="K1370" s="2"/>
      <c r="L1370" s="95" t="s">
        <v>43</v>
      </c>
      <c r="M1370" s="95"/>
      <c r="N1370" s="95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 spans="1:24" ht="35.700000000000003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 spans="1:24" ht="8.25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 spans="1:24" ht="14.1" customHeight="1">
      <c r="A1373" s="93" t="s">
        <v>0</v>
      </c>
      <c r="B1373" s="93"/>
      <c r="C1373" s="93"/>
      <c r="D1373" s="93"/>
      <c r="E1373" s="93"/>
      <c r="F1373" s="93"/>
      <c r="G1373" s="93"/>
      <c r="H1373" s="93"/>
      <c r="I1373" s="93"/>
      <c r="J1373" s="93"/>
      <c r="K1373" s="93"/>
      <c r="L1373" s="93"/>
      <c r="M1373" s="93"/>
      <c r="N1373" s="93"/>
      <c r="O1373" s="93"/>
      <c r="P1373" s="93"/>
      <c r="Q1373" s="93"/>
      <c r="R1373" s="93"/>
      <c r="S1373" s="93"/>
      <c r="T1373" s="93"/>
      <c r="U1373" s="93"/>
      <c r="V1373" s="93"/>
      <c r="W1373" s="93"/>
      <c r="X1373" s="93"/>
    </row>
    <row r="1374" spans="1:24" ht="3.45" customHeight="1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 spans="1:24" ht="14.1" customHeight="1">
      <c r="A1375" s="93" t="s">
        <v>4033</v>
      </c>
      <c r="B1375" s="93"/>
      <c r="C1375" s="93"/>
      <c r="D1375" s="93"/>
      <c r="E1375" s="93"/>
      <c r="F1375" s="93"/>
      <c r="G1375" s="93"/>
      <c r="H1375" s="93"/>
      <c r="I1375" s="93"/>
      <c r="J1375" s="93"/>
      <c r="K1375" s="93"/>
      <c r="L1375" s="93"/>
      <c r="M1375" s="93"/>
      <c r="N1375" s="93"/>
      <c r="O1375" s="93"/>
      <c r="P1375" s="93"/>
      <c r="Q1375" s="93"/>
      <c r="R1375" s="93"/>
      <c r="S1375" s="93"/>
      <c r="T1375" s="93"/>
      <c r="U1375" s="93"/>
      <c r="V1375" s="93"/>
      <c r="W1375" s="93"/>
      <c r="X1375" s="93"/>
    </row>
    <row r="1376" spans="1:24" ht="4.2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 spans="1:24" ht="8.85" customHeight="1">
      <c r="A1377" s="2"/>
      <c r="B1377" s="94" t="s">
        <v>4034</v>
      </c>
      <c r="C1377" s="94"/>
      <c r="D1377" s="94"/>
      <c r="E1377" s="94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 spans="1:24" ht="5.4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spans="1:24" ht="4.3499999999999996" customHeight="1">
      <c r="A1379" s="2"/>
      <c r="B1379" s="94" t="s">
        <v>4035</v>
      </c>
      <c r="C1379" s="94"/>
      <c r="D1379" s="94"/>
      <c r="E1379" s="94"/>
      <c r="F1379" s="94"/>
      <c r="G1379" s="94"/>
      <c r="H1379" s="94"/>
      <c r="I1379" s="94"/>
      <c r="J1379" s="94"/>
      <c r="K1379" s="94"/>
      <c r="L1379" s="94"/>
      <c r="M1379" s="94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spans="1:24" ht="0.9" customHeight="1">
      <c r="A1380" s="2"/>
      <c r="B1380" s="94"/>
      <c r="C1380" s="94"/>
      <c r="D1380" s="94"/>
      <c r="E1380" s="94"/>
      <c r="F1380" s="94"/>
      <c r="G1380" s="94"/>
      <c r="H1380" s="94"/>
      <c r="I1380" s="94"/>
      <c r="J1380" s="94"/>
      <c r="K1380" s="94"/>
      <c r="L1380" s="94"/>
      <c r="M1380" s="94"/>
      <c r="N1380" s="2"/>
      <c r="O1380" s="2"/>
      <c r="P1380" s="2"/>
      <c r="Q1380" s="2"/>
      <c r="R1380" s="94" t="s">
        <v>4036</v>
      </c>
      <c r="S1380" s="2"/>
      <c r="T1380" s="2"/>
      <c r="U1380" s="2"/>
      <c r="V1380" s="2"/>
      <c r="W1380" s="2"/>
      <c r="X1380" s="2"/>
    </row>
    <row r="1381" spans="1:24" ht="3.6" customHeight="1">
      <c r="A1381" s="2"/>
      <c r="B1381" s="94"/>
      <c r="C1381" s="94"/>
      <c r="D1381" s="94"/>
      <c r="E1381" s="94"/>
      <c r="F1381" s="94"/>
      <c r="G1381" s="94"/>
      <c r="H1381" s="94"/>
      <c r="I1381" s="94"/>
      <c r="J1381" s="94"/>
      <c r="K1381" s="94"/>
      <c r="L1381" s="94"/>
      <c r="M1381" s="94"/>
      <c r="N1381" s="2"/>
      <c r="O1381" s="2"/>
      <c r="P1381" s="2"/>
      <c r="Q1381" s="2"/>
      <c r="R1381" s="94"/>
      <c r="S1381" s="2"/>
      <c r="T1381" s="2"/>
      <c r="U1381" s="95" t="s">
        <v>5145</v>
      </c>
      <c r="V1381" s="95"/>
      <c r="W1381" s="95"/>
      <c r="X1381" s="2"/>
    </row>
    <row r="1382" spans="1:24" ht="4.3499999999999996" customHeight="1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94"/>
      <c r="S1382" s="2"/>
      <c r="T1382" s="2"/>
      <c r="U1382" s="95"/>
      <c r="V1382" s="95"/>
      <c r="W1382" s="95"/>
      <c r="X1382" s="2"/>
    </row>
    <row r="1383" spans="1:24" ht="1.5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95"/>
      <c r="V1383" s="95"/>
      <c r="W1383" s="95"/>
      <c r="X1383" s="2"/>
    </row>
    <row r="1384" spans="1:24" ht="2.1" customHeight="1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 spans="1:24" ht="14.4" customHeight="1">
      <c r="A1385" s="77" t="s">
        <v>4038</v>
      </c>
      <c r="B1385" s="78"/>
      <c r="C1385" s="79"/>
      <c r="D1385" s="77" t="s">
        <v>4039</v>
      </c>
      <c r="E1385" s="78"/>
      <c r="F1385" s="78"/>
      <c r="G1385" s="78"/>
      <c r="H1385" s="79"/>
      <c r="I1385" s="77" t="s">
        <v>49</v>
      </c>
      <c r="J1385" s="79"/>
      <c r="K1385" s="77" t="s">
        <v>4040</v>
      </c>
      <c r="L1385" s="79"/>
      <c r="M1385" s="77" t="s">
        <v>51</v>
      </c>
      <c r="N1385" s="78"/>
      <c r="O1385" s="79"/>
      <c r="P1385" s="11" t="s">
        <v>52</v>
      </c>
      <c r="Q1385" s="77" t="s">
        <v>4041</v>
      </c>
      <c r="R1385" s="78"/>
      <c r="S1385" s="79"/>
      <c r="T1385" s="77" t="s">
        <v>4042</v>
      </c>
      <c r="U1385" s="79"/>
      <c r="V1385" s="11" t="s">
        <v>4043</v>
      </c>
      <c r="W1385" s="77" t="s">
        <v>4044</v>
      </c>
      <c r="X1385" s="79"/>
    </row>
    <row r="1386" spans="1:24" ht="15.6" customHeight="1">
      <c r="A1386" s="38"/>
      <c r="B1386" s="39"/>
      <c r="C1386" s="40"/>
      <c r="D1386" s="38" t="s">
        <v>5146</v>
      </c>
      <c r="E1386" s="39"/>
      <c r="F1386" s="39"/>
      <c r="G1386" s="39"/>
      <c r="H1386" s="40"/>
      <c r="I1386" s="77"/>
      <c r="J1386" s="79"/>
      <c r="K1386" s="42"/>
      <c r="L1386" s="43"/>
      <c r="M1386" s="42"/>
      <c r="N1386" s="80"/>
      <c r="O1386" s="43"/>
      <c r="P1386" s="13" t="s">
        <v>306</v>
      </c>
      <c r="Q1386" s="81" t="s">
        <v>306</v>
      </c>
      <c r="R1386" s="82"/>
      <c r="S1386" s="83"/>
      <c r="T1386" s="81" t="s">
        <v>306</v>
      </c>
      <c r="U1386" s="83"/>
      <c r="V1386" s="13" t="s">
        <v>306</v>
      </c>
      <c r="W1386" s="81" t="s">
        <v>306</v>
      </c>
      <c r="X1386" s="83"/>
    </row>
    <row r="1387" spans="1:24" ht="31.65" customHeight="1">
      <c r="A1387" s="87" t="s">
        <v>5147</v>
      </c>
      <c r="B1387" s="88"/>
      <c r="C1387" s="89"/>
      <c r="D1387" s="38" t="s">
        <v>5148</v>
      </c>
      <c r="E1387" s="39"/>
      <c r="F1387" s="39"/>
      <c r="G1387" s="39"/>
      <c r="H1387" s="40"/>
      <c r="I1387" s="77" t="s">
        <v>122</v>
      </c>
      <c r="J1387" s="79"/>
      <c r="K1387" s="42"/>
      <c r="L1387" s="43"/>
      <c r="M1387" s="42"/>
      <c r="N1387" s="80"/>
      <c r="O1387" s="43"/>
      <c r="P1387" s="12" t="str">
        <f>IF(COUNT(K1387,M1387)=2,ROUND(K1387*M1387,0),"-
-")</f>
        <v>-
-</v>
      </c>
      <c r="Q1387" s="81" t="s">
        <v>163</v>
      </c>
      <c r="R1387" s="82"/>
      <c r="S1387" s="83"/>
      <c r="T1387" s="81" t="s">
        <v>163</v>
      </c>
      <c r="U1387" s="83"/>
      <c r="V1387" s="13" t="s">
        <v>163</v>
      </c>
      <c r="W1387" s="81" t="s">
        <v>163</v>
      </c>
      <c r="X1387" s="83"/>
    </row>
    <row r="1388" spans="1:24" ht="31.65" customHeight="1">
      <c r="A1388" s="87" t="s">
        <v>5149</v>
      </c>
      <c r="B1388" s="88"/>
      <c r="C1388" s="89"/>
      <c r="D1388" s="38" t="s">
        <v>5150</v>
      </c>
      <c r="E1388" s="39"/>
      <c r="F1388" s="39"/>
      <c r="G1388" s="39"/>
      <c r="H1388" s="40"/>
      <c r="I1388" s="77" t="s">
        <v>122</v>
      </c>
      <c r="J1388" s="79"/>
      <c r="K1388" s="42"/>
      <c r="L1388" s="43"/>
      <c r="M1388" s="42"/>
      <c r="N1388" s="80"/>
      <c r="O1388" s="43"/>
      <c r="P1388" s="12" t="str">
        <f>IF(COUNT(K1388,M1388)=2,ROUND(K1388*M1388,0),"-
-")</f>
        <v>-
-</v>
      </c>
      <c r="Q1388" s="81" t="s">
        <v>163</v>
      </c>
      <c r="R1388" s="82"/>
      <c r="S1388" s="83"/>
      <c r="T1388" s="81" t="s">
        <v>163</v>
      </c>
      <c r="U1388" s="83"/>
      <c r="V1388" s="13" t="s">
        <v>163</v>
      </c>
      <c r="W1388" s="81" t="s">
        <v>163</v>
      </c>
      <c r="X1388" s="83"/>
    </row>
    <row r="1389" spans="1:24" ht="31.65" customHeight="1">
      <c r="A1389" s="87" t="s">
        <v>5151</v>
      </c>
      <c r="B1389" s="88"/>
      <c r="C1389" s="89"/>
      <c r="D1389" s="38" t="s">
        <v>5152</v>
      </c>
      <c r="E1389" s="39"/>
      <c r="F1389" s="39"/>
      <c r="G1389" s="39"/>
      <c r="H1389" s="40"/>
      <c r="I1389" s="77" t="s">
        <v>565</v>
      </c>
      <c r="J1389" s="79"/>
      <c r="K1389" s="42"/>
      <c r="L1389" s="43"/>
      <c r="M1389" s="42"/>
      <c r="N1389" s="80"/>
      <c r="O1389" s="43"/>
      <c r="P1389" s="12" t="str">
        <f>IF(COUNT(K1389,M1389)=2,ROUND(K1389*M1389,0),"-
-")</f>
        <v>-
-</v>
      </c>
      <c r="Q1389" s="81" t="s">
        <v>163</v>
      </c>
      <c r="R1389" s="82"/>
      <c r="S1389" s="83"/>
      <c r="T1389" s="81" t="s">
        <v>163</v>
      </c>
      <c r="U1389" s="83"/>
      <c r="V1389" s="13" t="s">
        <v>163</v>
      </c>
      <c r="W1389" s="81" t="s">
        <v>163</v>
      </c>
      <c r="X1389" s="83"/>
    </row>
    <row r="1390" spans="1:24" ht="31.65" customHeight="1">
      <c r="A1390" s="99" t="s">
        <v>5153</v>
      </c>
      <c r="B1390" s="100"/>
      <c r="C1390" s="101"/>
      <c r="D1390" s="38" t="s">
        <v>5154</v>
      </c>
      <c r="E1390" s="39"/>
      <c r="F1390" s="39"/>
      <c r="G1390" s="39"/>
      <c r="H1390" s="40"/>
      <c r="I1390" s="77" t="s">
        <v>138</v>
      </c>
      <c r="J1390" s="79"/>
      <c r="K1390" s="42"/>
      <c r="L1390" s="43"/>
      <c r="M1390" s="42"/>
      <c r="N1390" s="80"/>
      <c r="O1390" s="43"/>
      <c r="P1390" s="12" t="str">
        <f>IF(COUNT(K1390,M1390)=2,ROUND(K1390*M1390,0),"-
-")</f>
        <v>-
-</v>
      </c>
      <c r="Q1390" s="81" t="s">
        <v>163</v>
      </c>
      <c r="R1390" s="82"/>
      <c r="S1390" s="83"/>
      <c r="T1390" s="81" t="s">
        <v>163</v>
      </c>
      <c r="U1390" s="83"/>
      <c r="V1390" s="13" t="s">
        <v>163</v>
      </c>
      <c r="W1390" s="81" t="s">
        <v>163</v>
      </c>
      <c r="X1390" s="83"/>
    </row>
    <row r="1391" spans="1:24" ht="47.55" customHeight="1">
      <c r="A1391" s="96" t="s">
        <v>5155</v>
      </c>
      <c r="B1391" s="97"/>
      <c r="C1391" s="98"/>
      <c r="D1391" s="38" t="s">
        <v>5156</v>
      </c>
      <c r="E1391" s="39"/>
      <c r="F1391" s="39"/>
      <c r="G1391" s="39"/>
      <c r="H1391" s="40"/>
      <c r="I1391" s="77" t="s">
        <v>207</v>
      </c>
      <c r="J1391" s="79"/>
      <c r="K1391" s="42"/>
      <c r="L1391" s="43"/>
      <c r="M1391" s="42"/>
      <c r="N1391" s="80"/>
      <c r="O1391" s="43"/>
      <c r="P1391" s="12" t="str">
        <f t="shared" ref="P1391:P1396" si="40">IF(COUNT(K1391,M1391)=2,ROUND(K1391*M1391,0),"-
-
-")</f>
        <v>-
-
-</v>
      </c>
      <c r="Q1391" s="81" t="s">
        <v>87</v>
      </c>
      <c r="R1391" s="82"/>
      <c r="S1391" s="83"/>
      <c r="T1391" s="81" t="s">
        <v>87</v>
      </c>
      <c r="U1391" s="83"/>
      <c r="V1391" s="13" t="s">
        <v>87</v>
      </c>
      <c r="W1391" s="81" t="s">
        <v>87</v>
      </c>
      <c r="X1391" s="83"/>
    </row>
    <row r="1392" spans="1:24" ht="47.55" customHeight="1">
      <c r="A1392" s="96" t="s">
        <v>5157</v>
      </c>
      <c r="B1392" s="97"/>
      <c r="C1392" s="98"/>
      <c r="D1392" s="38" t="s">
        <v>5156</v>
      </c>
      <c r="E1392" s="39"/>
      <c r="F1392" s="39"/>
      <c r="G1392" s="39"/>
      <c r="H1392" s="40"/>
      <c r="I1392" s="77" t="s">
        <v>207</v>
      </c>
      <c r="J1392" s="79"/>
      <c r="K1392" s="42"/>
      <c r="L1392" s="43"/>
      <c r="M1392" s="42"/>
      <c r="N1392" s="80"/>
      <c r="O1392" s="43"/>
      <c r="P1392" s="12" t="str">
        <f t="shared" si="40"/>
        <v>-
-
-</v>
      </c>
      <c r="Q1392" s="81" t="s">
        <v>87</v>
      </c>
      <c r="R1392" s="82"/>
      <c r="S1392" s="83"/>
      <c r="T1392" s="81" t="s">
        <v>87</v>
      </c>
      <c r="U1392" s="83"/>
      <c r="V1392" s="13" t="s">
        <v>87</v>
      </c>
      <c r="W1392" s="81" t="s">
        <v>87</v>
      </c>
      <c r="X1392" s="83"/>
    </row>
    <row r="1393" spans="1:24" ht="47.55" customHeight="1">
      <c r="A1393" s="96" t="s">
        <v>5158</v>
      </c>
      <c r="B1393" s="97"/>
      <c r="C1393" s="98"/>
      <c r="D1393" s="38" t="s">
        <v>5156</v>
      </c>
      <c r="E1393" s="39"/>
      <c r="F1393" s="39"/>
      <c r="G1393" s="39"/>
      <c r="H1393" s="40"/>
      <c r="I1393" s="77" t="s">
        <v>207</v>
      </c>
      <c r="J1393" s="79"/>
      <c r="K1393" s="42"/>
      <c r="L1393" s="43"/>
      <c r="M1393" s="42"/>
      <c r="N1393" s="80"/>
      <c r="O1393" s="43"/>
      <c r="P1393" s="12" t="str">
        <f t="shared" si="40"/>
        <v>-
-
-</v>
      </c>
      <c r="Q1393" s="81" t="s">
        <v>87</v>
      </c>
      <c r="R1393" s="82"/>
      <c r="S1393" s="83"/>
      <c r="T1393" s="81" t="s">
        <v>87</v>
      </c>
      <c r="U1393" s="83"/>
      <c r="V1393" s="13" t="s">
        <v>87</v>
      </c>
      <c r="W1393" s="81" t="s">
        <v>87</v>
      </c>
      <c r="X1393" s="83"/>
    </row>
    <row r="1394" spans="1:24" ht="47.55" customHeight="1">
      <c r="A1394" s="99" t="s">
        <v>5159</v>
      </c>
      <c r="B1394" s="100"/>
      <c r="C1394" s="101"/>
      <c r="D1394" s="38" t="s">
        <v>5156</v>
      </c>
      <c r="E1394" s="39"/>
      <c r="F1394" s="39"/>
      <c r="G1394" s="39"/>
      <c r="H1394" s="40"/>
      <c r="I1394" s="77" t="s">
        <v>207</v>
      </c>
      <c r="J1394" s="79"/>
      <c r="K1394" s="42"/>
      <c r="L1394" s="43"/>
      <c r="M1394" s="42"/>
      <c r="N1394" s="80"/>
      <c r="O1394" s="43"/>
      <c r="P1394" s="12" t="str">
        <f t="shared" si="40"/>
        <v>-
-
-</v>
      </c>
      <c r="Q1394" s="81" t="s">
        <v>87</v>
      </c>
      <c r="R1394" s="82"/>
      <c r="S1394" s="83"/>
      <c r="T1394" s="81" t="s">
        <v>87</v>
      </c>
      <c r="U1394" s="83"/>
      <c r="V1394" s="13" t="s">
        <v>87</v>
      </c>
      <c r="W1394" s="81" t="s">
        <v>87</v>
      </c>
      <c r="X1394" s="83"/>
    </row>
    <row r="1395" spans="1:24" ht="47.55" customHeight="1">
      <c r="A1395" s="99" t="s">
        <v>5160</v>
      </c>
      <c r="B1395" s="100"/>
      <c r="C1395" s="101"/>
      <c r="D1395" s="38" t="s">
        <v>5156</v>
      </c>
      <c r="E1395" s="39"/>
      <c r="F1395" s="39"/>
      <c r="G1395" s="39"/>
      <c r="H1395" s="40"/>
      <c r="I1395" s="77" t="s">
        <v>207</v>
      </c>
      <c r="J1395" s="79"/>
      <c r="K1395" s="42"/>
      <c r="L1395" s="43"/>
      <c r="M1395" s="42"/>
      <c r="N1395" s="80"/>
      <c r="O1395" s="43"/>
      <c r="P1395" s="12" t="str">
        <f t="shared" si="40"/>
        <v>-
-
-</v>
      </c>
      <c r="Q1395" s="81" t="s">
        <v>87</v>
      </c>
      <c r="R1395" s="82"/>
      <c r="S1395" s="83"/>
      <c r="T1395" s="81" t="s">
        <v>87</v>
      </c>
      <c r="U1395" s="83"/>
      <c r="V1395" s="13" t="s">
        <v>87</v>
      </c>
      <c r="W1395" s="81" t="s">
        <v>87</v>
      </c>
      <c r="X1395" s="83"/>
    </row>
    <row r="1396" spans="1:24" ht="47.55" customHeight="1">
      <c r="A1396" s="96" t="s">
        <v>5161</v>
      </c>
      <c r="B1396" s="97"/>
      <c r="C1396" s="98"/>
      <c r="D1396" s="38" t="s">
        <v>5156</v>
      </c>
      <c r="E1396" s="39"/>
      <c r="F1396" s="39"/>
      <c r="G1396" s="39"/>
      <c r="H1396" s="40"/>
      <c r="I1396" s="77" t="s">
        <v>207</v>
      </c>
      <c r="J1396" s="79"/>
      <c r="K1396" s="42"/>
      <c r="L1396" s="43"/>
      <c r="M1396" s="42"/>
      <c r="N1396" s="80"/>
      <c r="O1396" s="43"/>
      <c r="P1396" s="12" t="str">
        <f t="shared" si="40"/>
        <v>-
-
-</v>
      </c>
      <c r="Q1396" s="81" t="s">
        <v>87</v>
      </c>
      <c r="R1396" s="82"/>
      <c r="S1396" s="83"/>
      <c r="T1396" s="81" t="s">
        <v>87</v>
      </c>
      <c r="U1396" s="83"/>
      <c r="V1396" s="13" t="s">
        <v>87</v>
      </c>
      <c r="W1396" s="81" t="s">
        <v>87</v>
      </c>
      <c r="X1396" s="83"/>
    </row>
    <row r="1397" spans="1:24" ht="31.65" customHeight="1">
      <c r="A1397" s="99" t="s">
        <v>5162</v>
      </c>
      <c r="B1397" s="100"/>
      <c r="C1397" s="101"/>
      <c r="D1397" s="38" t="s">
        <v>5163</v>
      </c>
      <c r="E1397" s="39"/>
      <c r="F1397" s="39"/>
      <c r="G1397" s="39"/>
      <c r="H1397" s="40"/>
      <c r="I1397" s="77" t="s">
        <v>1125</v>
      </c>
      <c r="J1397" s="79"/>
      <c r="K1397" s="42"/>
      <c r="L1397" s="43"/>
      <c r="M1397" s="42"/>
      <c r="N1397" s="80"/>
      <c r="O1397" s="43"/>
      <c r="P1397" s="12" t="str">
        <f>IF(COUNT(K1397,M1397)=2,ROUND(K1397*M1397,0),"-
-")</f>
        <v>-
-</v>
      </c>
      <c r="Q1397" s="81" t="s">
        <v>163</v>
      </c>
      <c r="R1397" s="82"/>
      <c r="S1397" s="83"/>
      <c r="T1397" s="81" t="s">
        <v>163</v>
      </c>
      <c r="U1397" s="83"/>
      <c r="V1397" s="13" t="s">
        <v>163</v>
      </c>
      <c r="W1397" s="81" t="s">
        <v>163</v>
      </c>
      <c r="X1397" s="83"/>
    </row>
    <row r="1398" spans="1:24" ht="31.65" customHeight="1">
      <c r="A1398" s="99" t="s">
        <v>5164</v>
      </c>
      <c r="B1398" s="100"/>
      <c r="C1398" s="101"/>
      <c r="D1398" s="38" t="s">
        <v>5165</v>
      </c>
      <c r="E1398" s="39"/>
      <c r="F1398" s="39"/>
      <c r="G1398" s="39"/>
      <c r="H1398" s="40"/>
      <c r="I1398" s="77" t="s">
        <v>1125</v>
      </c>
      <c r="J1398" s="79"/>
      <c r="K1398" s="42"/>
      <c r="L1398" s="43"/>
      <c r="M1398" s="42"/>
      <c r="N1398" s="80"/>
      <c r="O1398" s="43"/>
      <c r="P1398" s="12" t="str">
        <f>IF(COUNT(K1398,M1398)=2,ROUND(K1398*M1398,0),"-
-")</f>
        <v>-
-</v>
      </c>
      <c r="Q1398" s="81" t="s">
        <v>163</v>
      </c>
      <c r="R1398" s="82"/>
      <c r="S1398" s="83"/>
      <c r="T1398" s="81" t="s">
        <v>163</v>
      </c>
      <c r="U1398" s="83"/>
      <c r="V1398" s="13" t="s">
        <v>163</v>
      </c>
      <c r="W1398" s="81" t="s">
        <v>163</v>
      </c>
      <c r="X1398" s="83"/>
    </row>
    <row r="1399" spans="1:24" ht="31.65" customHeight="1">
      <c r="A1399" s="99" t="s">
        <v>5166</v>
      </c>
      <c r="B1399" s="100"/>
      <c r="C1399" s="101"/>
      <c r="D1399" s="38" t="s">
        <v>5167</v>
      </c>
      <c r="E1399" s="39"/>
      <c r="F1399" s="39"/>
      <c r="G1399" s="39"/>
      <c r="H1399" s="40"/>
      <c r="I1399" s="77" t="s">
        <v>1125</v>
      </c>
      <c r="J1399" s="79"/>
      <c r="K1399" s="42"/>
      <c r="L1399" s="43"/>
      <c r="M1399" s="42"/>
      <c r="N1399" s="80"/>
      <c r="O1399" s="43"/>
      <c r="P1399" s="12" t="str">
        <f>IF(COUNT(K1399,M1399)=2,ROUND(K1399*M1399,0),"-
-")</f>
        <v>-
-</v>
      </c>
      <c r="Q1399" s="81" t="s">
        <v>163</v>
      </c>
      <c r="R1399" s="82"/>
      <c r="S1399" s="83"/>
      <c r="T1399" s="81" t="s">
        <v>163</v>
      </c>
      <c r="U1399" s="83"/>
      <c r="V1399" s="13" t="s">
        <v>163</v>
      </c>
      <c r="W1399" s="81" t="s">
        <v>163</v>
      </c>
      <c r="X1399" s="83"/>
    </row>
    <row r="1400" spans="1:24" ht="31.65" customHeight="1">
      <c r="A1400" s="99" t="s">
        <v>5168</v>
      </c>
      <c r="B1400" s="100"/>
      <c r="C1400" s="101"/>
      <c r="D1400" s="38" t="s">
        <v>5167</v>
      </c>
      <c r="E1400" s="39"/>
      <c r="F1400" s="39"/>
      <c r="G1400" s="39"/>
      <c r="H1400" s="40"/>
      <c r="I1400" s="77" t="s">
        <v>1125</v>
      </c>
      <c r="J1400" s="79"/>
      <c r="K1400" s="42"/>
      <c r="L1400" s="43"/>
      <c r="M1400" s="42"/>
      <c r="N1400" s="80"/>
      <c r="O1400" s="43"/>
      <c r="P1400" s="12" t="str">
        <f>IF(COUNT(K1400,M1400)=2,ROUND(K1400*M1400,0),"-
-")</f>
        <v>-
-</v>
      </c>
      <c r="Q1400" s="81" t="s">
        <v>163</v>
      </c>
      <c r="R1400" s="82"/>
      <c r="S1400" s="83"/>
      <c r="T1400" s="81" t="s">
        <v>163</v>
      </c>
      <c r="U1400" s="83"/>
      <c r="V1400" s="13" t="s">
        <v>163</v>
      </c>
      <c r="W1400" s="81" t="s">
        <v>163</v>
      </c>
      <c r="X1400" s="83"/>
    </row>
    <row r="1401" spans="1:24" ht="15.75" customHeight="1">
      <c r="A1401" s="87" t="s">
        <v>5169</v>
      </c>
      <c r="B1401" s="88"/>
      <c r="C1401" s="89"/>
      <c r="D1401" s="38" t="s">
        <v>3825</v>
      </c>
      <c r="E1401" s="39"/>
      <c r="F1401" s="39"/>
      <c r="G1401" s="39"/>
      <c r="H1401" s="40"/>
      <c r="I1401" s="77" t="s">
        <v>58</v>
      </c>
      <c r="J1401" s="79"/>
      <c r="K1401" s="42"/>
      <c r="L1401" s="43"/>
      <c r="M1401" s="42"/>
      <c r="N1401" s="80"/>
      <c r="O1401" s="43"/>
      <c r="P1401" s="12" t="str">
        <f>IF(COUNT(K1401,M1401)=2,ROUND(K1401*M1401,0),"-")</f>
        <v>-</v>
      </c>
      <c r="Q1401" s="81" t="s">
        <v>306</v>
      </c>
      <c r="R1401" s="82"/>
      <c r="S1401" s="83"/>
      <c r="T1401" s="81" t="s">
        <v>306</v>
      </c>
      <c r="U1401" s="83"/>
      <c r="V1401" s="13" t="s">
        <v>306</v>
      </c>
      <c r="W1401" s="81" t="s">
        <v>306</v>
      </c>
      <c r="X1401" s="83"/>
    </row>
    <row r="1402" spans="1:24" ht="15.75" customHeight="1">
      <c r="A1402" s="87" t="s">
        <v>5170</v>
      </c>
      <c r="B1402" s="88"/>
      <c r="C1402" s="89"/>
      <c r="D1402" s="38" t="s">
        <v>3274</v>
      </c>
      <c r="E1402" s="39"/>
      <c r="F1402" s="39"/>
      <c r="G1402" s="39"/>
      <c r="H1402" s="40"/>
      <c r="I1402" s="77" t="s">
        <v>65</v>
      </c>
      <c r="J1402" s="79"/>
      <c r="K1402" s="42"/>
      <c r="L1402" s="43"/>
      <c r="M1402" s="42"/>
      <c r="N1402" s="80"/>
      <c r="O1402" s="43"/>
      <c r="P1402" s="12" t="str">
        <f>IF(COUNT(K1402,M1402)=2,ROUND(K1402*M1402,0),"-")</f>
        <v>-</v>
      </c>
      <c r="Q1402" s="81" t="s">
        <v>306</v>
      </c>
      <c r="R1402" s="82"/>
      <c r="S1402" s="83"/>
      <c r="T1402" s="81" t="s">
        <v>306</v>
      </c>
      <c r="U1402" s="83"/>
      <c r="V1402" s="13" t="s">
        <v>306</v>
      </c>
      <c r="W1402" s="81" t="s">
        <v>306</v>
      </c>
      <c r="X1402" s="83"/>
    </row>
    <row r="1403" spans="1:24" ht="15.75" customHeight="1">
      <c r="A1403" s="87" t="s">
        <v>5171</v>
      </c>
      <c r="B1403" s="88"/>
      <c r="C1403" s="89"/>
      <c r="D1403" s="38" t="s">
        <v>3280</v>
      </c>
      <c r="E1403" s="39"/>
      <c r="F1403" s="39"/>
      <c r="G1403" s="39"/>
      <c r="H1403" s="40"/>
      <c r="I1403" s="77" t="s">
        <v>65</v>
      </c>
      <c r="J1403" s="79"/>
      <c r="K1403" s="42"/>
      <c r="L1403" s="43"/>
      <c r="M1403" s="42"/>
      <c r="N1403" s="80"/>
      <c r="O1403" s="43"/>
      <c r="P1403" s="12" t="str">
        <f>IF(COUNT(K1403,M1403)=2,ROUND(K1403*M1403,0),"-")</f>
        <v>-</v>
      </c>
      <c r="Q1403" s="81" t="s">
        <v>306</v>
      </c>
      <c r="R1403" s="82"/>
      <c r="S1403" s="83"/>
      <c r="T1403" s="81" t="s">
        <v>306</v>
      </c>
      <c r="U1403" s="83"/>
      <c r="V1403" s="13" t="s">
        <v>306</v>
      </c>
      <c r="W1403" s="81" t="s">
        <v>306</v>
      </c>
      <c r="X1403" s="83"/>
    </row>
    <row r="1404" spans="1:24" ht="15.75" customHeight="1">
      <c r="A1404" s="87" t="s">
        <v>5172</v>
      </c>
      <c r="B1404" s="88"/>
      <c r="C1404" s="89"/>
      <c r="D1404" s="38" t="s">
        <v>3597</v>
      </c>
      <c r="E1404" s="39"/>
      <c r="F1404" s="39"/>
      <c r="G1404" s="39"/>
      <c r="H1404" s="40"/>
      <c r="I1404" s="77" t="s">
        <v>65</v>
      </c>
      <c r="J1404" s="79"/>
      <c r="K1404" s="42"/>
      <c r="L1404" s="43"/>
      <c r="M1404" s="42"/>
      <c r="N1404" s="80"/>
      <c r="O1404" s="43"/>
      <c r="P1404" s="12" t="str">
        <f>IF(COUNT(K1404,M1404)=2,ROUND(K1404*M1404,0),"-")</f>
        <v>-</v>
      </c>
      <c r="Q1404" s="81" t="s">
        <v>306</v>
      </c>
      <c r="R1404" s="82"/>
      <c r="S1404" s="83"/>
      <c r="T1404" s="81" t="s">
        <v>306</v>
      </c>
      <c r="U1404" s="83"/>
      <c r="V1404" s="13" t="s">
        <v>306</v>
      </c>
      <c r="W1404" s="81" t="s">
        <v>306</v>
      </c>
      <c r="X1404" s="83"/>
    </row>
    <row r="1405" spans="1:24" ht="15.9" customHeight="1">
      <c r="A1405" s="38" t="s">
        <v>5173</v>
      </c>
      <c r="B1405" s="39"/>
      <c r="C1405" s="40"/>
      <c r="D1405" s="38" t="s">
        <v>5174</v>
      </c>
      <c r="E1405" s="39"/>
      <c r="F1405" s="39"/>
      <c r="G1405" s="39"/>
      <c r="H1405" s="40"/>
      <c r="I1405" s="77" t="s">
        <v>65</v>
      </c>
      <c r="J1405" s="79"/>
      <c r="K1405" s="42"/>
      <c r="L1405" s="43"/>
      <c r="M1405" s="42"/>
      <c r="N1405" s="80"/>
      <c r="O1405" s="43"/>
      <c r="P1405" s="12" t="str">
        <f>IF(COUNT(K1405,M1405)=2,ROUND(K1405*M1405,0),"-")</f>
        <v>-</v>
      </c>
      <c r="Q1405" s="81" t="s">
        <v>306</v>
      </c>
      <c r="R1405" s="82"/>
      <c r="S1405" s="83"/>
      <c r="T1405" s="81" t="s">
        <v>306</v>
      </c>
      <c r="U1405" s="83"/>
      <c r="V1405" s="13" t="s">
        <v>306</v>
      </c>
      <c r="W1405" s="81" t="s">
        <v>306</v>
      </c>
      <c r="X1405" s="83"/>
    </row>
    <row r="1406" spans="1:24" ht="31.5" customHeight="1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 spans="1:24" ht="9.6" customHeight="1">
      <c r="A1407" s="2"/>
      <c r="B1407" s="2"/>
      <c r="C1407" s="95" t="s">
        <v>42</v>
      </c>
      <c r="D1407" s="95"/>
      <c r="E1407" s="2"/>
      <c r="F1407" s="2"/>
      <c r="G1407" s="14" t="s">
        <v>43</v>
      </c>
      <c r="H1407" s="2"/>
      <c r="I1407" s="2"/>
      <c r="J1407" s="14" t="s">
        <v>44</v>
      </c>
      <c r="K1407" s="2"/>
      <c r="L1407" s="95" t="s">
        <v>43</v>
      </c>
      <c r="M1407" s="95"/>
      <c r="N1407" s="95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spans="1:24" ht="35.700000000000003" customHeight="1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 spans="1:24" ht="8.25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 spans="1:24" ht="14.1" customHeight="1">
      <c r="A1410" s="93" t="s">
        <v>0</v>
      </c>
      <c r="B1410" s="93"/>
      <c r="C1410" s="93"/>
      <c r="D1410" s="93"/>
      <c r="E1410" s="93"/>
      <c r="F1410" s="93"/>
      <c r="G1410" s="93"/>
      <c r="H1410" s="93"/>
      <c r="I1410" s="93"/>
      <c r="J1410" s="93"/>
      <c r="K1410" s="93"/>
      <c r="L1410" s="93"/>
      <c r="M1410" s="93"/>
      <c r="N1410" s="93"/>
      <c r="O1410" s="93"/>
      <c r="P1410" s="93"/>
      <c r="Q1410" s="93"/>
      <c r="R1410" s="93"/>
      <c r="S1410" s="93"/>
      <c r="T1410" s="93"/>
      <c r="U1410" s="93"/>
      <c r="V1410" s="93"/>
      <c r="W1410" s="93"/>
      <c r="X1410" s="93"/>
    </row>
    <row r="1411" spans="1:24" ht="3.45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 spans="1:24" ht="14.1" customHeight="1">
      <c r="A1412" s="93" t="s">
        <v>4033</v>
      </c>
      <c r="B1412" s="93"/>
      <c r="C1412" s="93"/>
      <c r="D1412" s="93"/>
      <c r="E1412" s="93"/>
      <c r="F1412" s="93"/>
      <c r="G1412" s="93"/>
      <c r="H1412" s="93"/>
      <c r="I1412" s="93"/>
      <c r="J1412" s="93"/>
      <c r="K1412" s="93"/>
      <c r="L1412" s="93"/>
      <c r="M1412" s="93"/>
      <c r="N1412" s="93"/>
      <c r="O1412" s="93"/>
      <c r="P1412" s="93"/>
      <c r="Q1412" s="93"/>
      <c r="R1412" s="93"/>
      <c r="S1412" s="93"/>
      <c r="T1412" s="93"/>
      <c r="U1412" s="93"/>
      <c r="V1412" s="93"/>
      <c r="W1412" s="93"/>
      <c r="X1412" s="93"/>
    </row>
    <row r="1413" spans="1:24" ht="4.2" customHeight="1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 spans="1:24" ht="8.85" customHeight="1">
      <c r="A1414" s="2"/>
      <c r="B1414" s="94" t="s">
        <v>4034</v>
      </c>
      <c r="C1414" s="94"/>
      <c r="D1414" s="94"/>
      <c r="E1414" s="94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 spans="1:24" ht="5.4" customHeight="1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 spans="1:24" ht="4.3499999999999996" customHeight="1">
      <c r="A1416" s="2"/>
      <c r="B1416" s="94" t="s">
        <v>4035</v>
      </c>
      <c r="C1416" s="94"/>
      <c r="D1416" s="94"/>
      <c r="E1416" s="94"/>
      <c r="F1416" s="94"/>
      <c r="G1416" s="94"/>
      <c r="H1416" s="94"/>
      <c r="I1416" s="94"/>
      <c r="J1416" s="94"/>
      <c r="K1416" s="94"/>
      <c r="L1416" s="94"/>
      <c r="M1416" s="94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 spans="1:24" ht="0.9" customHeight="1">
      <c r="A1417" s="2"/>
      <c r="B1417" s="94"/>
      <c r="C1417" s="94"/>
      <c r="D1417" s="94"/>
      <c r="E1417" s="94"/>
      <c r="F1417" s="94"/>
      <c r="G1417" s="94"/>
      <c r="H1417" s="94"/>
      <c r="I1417" s="94"/>
      <c r="J1417" s="94"/>
      <c r="K1417" s="94"/>
      <c r="L1417" s="94"/>
      <c r="M1417" s="94"/>
      <c r="N1417" s="2"/>
      <c r="O1417" s="2"/>
      <c r="P1417" s="2"/>
      <c r="Q1417" s="2"/>
      <c r="R1417" s="94" t="s">
        <v>4036</v>
      </c>
      <c r="S1417" s="2"/>
      <c r="T1417" s="2"/>
      <c r="U1417" s="2"/>
      <c r="V1417" s="2"/>
      <c r="W1417" s="2"/>
      <c r="X1417" s="2"/>
    </row>
    <row r="1418" spans="1:24" ht="3.6" customHeight="1">
      <c r="A1418" s="2"/>
      <c r="B1418" s="94"/>
      <c r="C1418" s="94"/>
      <c r="D1418" s="94"/>
      <c r="E1418" s="94"/>
      <c r="F1418" s="94"/>
      <c r="G1418" s="94"/>
      <c r="H1418" s="94"/>
      <c r="I1418" s="94"/>
      <c r="J1418" s="94"/>
      <c r="K1418" s="94"/>
      <c r="L1418" s="94"/>
      <c r="M1418" s="94"/>
      <c r="N1418" s="2"/>
      <c r="O1418" s="2"/>
      <c r="P1418" s="2"/>
      <c r="Q1418" s="2"/>
      <c r="R1418" s="94"/>
      <c r="S1418" s="2"/>
      <c r="T1418" s="2"/>
      <c r="U1418" s="95" t="s">
        <v>5175</v>
      </c>
      <c r="V1418" s="95"/>
      <c r="W1418" s="95"/>
      <c r="X1418" s="2"/>
    </row>
    <row r="1419" spans="1:24" ht="4.3499999999999996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94"/>
      <c r="S1419" s="2"/>
      <c r="T1419" s="2"/>
      <c r="U1419" s="95"/>
      <c r="V1419" s="95"/>
      <c r="W1419" s="95"/>
      <c r="X1419" s="2"/>
    </row>
    <row r="1420" spans="1:24" ht="1.5" customHeight="1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95"/>
      <c r="V1420" s="95"/>
      <c r="W1420" s="95"/>
      <c r="X1420" s="2"/>
    </row>
    <row r="1421" spans="1:24" ht="2.1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spans="1:24" ht="14.4" customHeight="1">
      <c r="A1422" s="77" t="s">
        <v>4038</v>
      </c>
      <c r="B1422" s="78"/>
      <c r="C1422" s="79"/>
      <c r="D1422" s="77" t="s">
        <v>4039</v>
      </c>
      <c r="E1422" s="78"/>
      <c r="F1422" s="78"/>
      <c r="G1422" s="78"/>
      <c r="H1422" s="79"/>
      <c r="I1422" s="77" t="s">
        <v>49</v>
      </c>
      <c r="J1422" s="79"/>
      <c r="K1422" s="77" t="s">
        <v>4040</v>
      </c>
      <c r="L1422" s="79"/>
      <c r="M1422" s="77" t="s">
        <v>51</v>
      </c>
      <c r="N1422" s="78"/>
      <c r="O1422" s="79"/>
      <c r="P1422" s="11" t="s">
        <v>52</v>
      </c>
      <c r="Q1422" s="77" t="s">
        <v>4041</v>
      </c>
      <c r="R1422" s="78"/>
      <c r="S1422" s="79"/>
      <c r="T1422" s="77" t="s">
        <v>4042</v>
      </c>
      <c r="U1422" s="79"/>
      <c r="V1422" s="11" t="s">
        <v>4043</v>
      </c>
      <c r="W1422" s="77" t="s">
        <v>4044</v>
      </c>
      <c r="X1422" s="79"/>
    </row>
    <row r="1423" spans="1:24" ht="15.75" customHeight="1">
      <c r="A1423" s="87" t="s">
        <v>5176</v>
      </c>
      <c r="B1423" s="88"/>
      <c r="C1423" s="89"/>
      <c r="D1423" s="38" t="s">
        <v>3664</v>
      </c>
      <c r="E1423" s="39"/>
      <c r="F1423" s="39"/>
      <c r="G1423" s="39"/>
      <c r="H1423" s="40"/>
      <c r="I1423" s="77" t="s">
        <v>65</v>
      </c>
      <c r="J1423" s="79"/>
      <c r="K1423" s="42"/>
      <c r="L1423" s="43"/>
      <c r="M1423" s="42"/>
      <c r="N1423" s="80"/>
      <c r="O1423" s="43"/>
      <c r="P1423" s="12" t="str">
        <f t="shared" ref="P1423:P1428" si="41">IF(COUNT(K1423,M1423)=2,ROUND(K1423*M1423,0),"-")</f>
        <v>-</v>
      </c>
      <c r="Q1423" s="81" t="s">
        <v>306</v>
      </c>
      <c r="R1423" s="82"/>
      <c r="S1423" s="83"/>
      <c r="T1423" s="81" t="s">
        <v>306</v>
      </c>
      <c r="U1423" s="83"/>
      <c r="V1423" s="13" t="s">
        <v>306</v>
      </c>
      <c r="W1423" s="81" t="s">
        <v>306</v>
      </c>
      <c r="X1423" s="83"/>
    </row>
    <row r="1424" spans="1:24" ht="15.75" customHeight="1">
      <c r="A1424" s="87" t="s">
        <v>5177</v>
      </c>
      <c r="B1424" s="88"/>
      <c r="C1424" s="89"/>
      <c r="D1424" s="38" t="s">
        <v>3696</v>
      </c>
      <c r="E1424" s="39"/>
      <c r="F1424" s="39"/>
      <c r="G1424" s="39"/>
      <c r="H1424" s="40"/>
      <c r="I1424" s="77" t="s">
        <v>65</v>
      </c>
      <c r="J1424" s="79"/>
      <c r="K1424" s="42"/>
      <c r="L1424" s="43"/>
      <c r="M1424" s="42"/>
      <c r="N1424" s="80"/>
      <c r="O1424" s="43"/>
      <c r="P1424" s="12" t="str">
        <f t="shared" si="41"/>
        <v>-</v>
      </c>
      <c r="Q1424" s="81" t="s">
        <v>306</v>
      </c>
      <c r="R1424" s="82"/>
      <c r="S1424" s="83"/>
      <c r="T1424" s="81" t="s">
        <v>306</v>
      </c>
      <c r="U1424" s="83"/>
      <c r="V1424" s="13" t="s">
        <v>306</v>
      </c>
      <c r="W1424" s="81" t="s">
        <v>306</v>
      </c>
      <c r="X1424" s="83"/>
    </row>
    <row r="1425" spans="1:24" ht="15.75" customHeight="1">
      <c r="A1425" s="87" t="s">
        <v>5178</v>
      </c>
      <c r="B1425" s="88"/>
      <c r="C1425" s="89"/>
      <c r="D1425" s="38" t="s">
        <v>3698</v>
      </c>
      <c r="E1425" s="39"/>
      <c r="F1425" s="39"/>
      <c r="G1425" s="39"/>
      <c r="H1425" s="40"/>
      <c r="I1425" s="77" t="s">
        <v>65</v>
      </c>
      <c r="J1425" s="79"/>
      <c r="K1425" s="42"/>
      <c r="L1425" s="43"/>
      <c r="M1425" s="42"/>
      <c r="N1425" s="80"/>
      <c r="O1425" s="43"/>
      <c r="P1425" s="12" t="str">
        <f t="shared" si="41"/>
        <v>-</v>
      </c>
      <c r="Q1425" s="81" t="s">
        <v>306</v>
      </c>
      <c r="R1425" s="82"/>
      <c r="S1425" s="83"/>
      <c r="T1425" s="81" t="s">
        <v>306</v>
      </c>
      <c r="U1425" s="83"/>
      <c r="V1425" s="13" t="s">
        <v>306</v>
      </c>
      <c r="W1425" s="81" t="s">
        <v>306</v>
      </c>
      <c r="X1425" s="83"/>
    </row>
    <row r="1426" spans="1:24" ht="15.75" customHeight="1">
      <c r="A1426" s="87" t="s">
        <v>5179</v>
      </c>
      <c r="B1426" s="88"/>
      <c r="C1426" s="89"/>
      <c r="D1426" s="38" t="s">
        <v>3744</v>
      </c>
      <c r="E1426" s="39"/>
      <c r="F1426" s="39"/>
      <c r="G1426" s="39"/>
      <c r="H1426" s="40"/>
      <c r="I1426" s="77" t="s">
        <v>65</v>
      </c>
      <c r="J1426" s="79"/>
      <c r="K1426" s="42"/>
      <c r="L1426" s="43"/>
      <c r="M1426" s="42"/>
      <c r="N1426" s="80"/>
      <c r="O1426" s="43"/>
      <c r="P1426" s="12" t="str">
        <f t="shared" si="41"/>
        <v>-</v>
      </c>
      <c r="Q1426" s="81" t="s">
        <v>306</v>
      </c>
      <c r="R1426" s="82"/>
      <c r="S1426" s="83"/>
      <c r="T1426" s="81" t="s">
        <v>306</v>
      </c>
      <c r="U1426" s="83"/>
      <c r="V1426" s="13" t="s">
        <v>306</v>
      </c>
      <c r="W1426" s="81" t="s">
        <v>306</v>
      </c>
      <c r="X1426" s="83"/>
    </row>
    <row r="1427" spans="1:24" ht="15.75" customHeight="1">
      <c r="A1427" s="87" t="s">
        <v>5180</v>
      </c>
      <c r="B1427" s="88"/>
      <c r="C1427" s="89"/>
      <c r="D1427" s="38" t="s">
        <v>3985</v>
      </c>
      <c r="E1427" s="39"/>
      <c r="F1427" s="39"/>
      <c r="G1427" s="39"/>
      <c r="H1427" s="40"/>
      <c r="I1427" s="77" t="s">
        <v>65</v>
      </c>
      <c r="J1427" s="79"/>
      <c r="K1427" s="42"/>
      <c r="L1427" s="43"/>
      <c r="M1427" s="42"/>
      <c r="N1427" s="80"/>
      <c r="O1427" s="43"/>
      <c r="P1427" s="12" t="str">
        <f t="shared" si="41"/>
        <v>-</v>
      </c>
      <c r="Q1427" s="81" t="s">
        <v>306</v>
      </c>
      <c r="R1427" s="82"/>
      <c r="S1427" s="83"/>
      <c r="T1427" s="81" t="s">
        <v>306</v>
      </c>
      <c r="U1427" s="83"/>
      <c r="V1427" s="13" t="s">
        <v>306</v>
      </c>
      <c r="W1427" s="81" t="s">
        <v>306</v>
      </c>
      <c r="X1427" s="83"/>
    </row>
    <row r="1428" spans="1:24" ht="15.75" customHeight="1">
      <c r="A1428" s="99" t="s">
        <v>5181</v>
      </c>
      <c r="B1428" s="100"/>
      <c r="C1428" s="101"/>
      <c r="D1428" s="38" t="s">
        <v>1986</v>
      </c>
      <c r="E1428" s="39"/>
      <c r="F1428" s="39"/>
      <c r="G1428" s="39"/>
      <c r="H1428" s="40"/>
      <c r="I1428" s="77" t="s">
        <v>65</v>
      </c>
      <c r="J1428" s="79"/>
      <c r="K1428" s="42"/>
      <c r="L1428" s="43"/>
      <c r="M1428" s="42"/>
      <c r="N1428" s="80"/>
      <c r="O1428" s="43"/>
      <c r="P1428" s="12" t="str">
        <f t="shared" si="41"/>
        <v>-</v>
      </c>
      <c r="Q1428" s="81" t="s">
        <v>306</v>
      </c>
      <c r="R1428" s="82"/>
      <c r="S1428" s="83"/>
      <c r="T1428" s="81" t="s">
        <v>306</v>
      </c>
      <c r="U1428" s="83"/>
      <c r="V1428" s="13" t="s">
        <v>306</v>
      </c>
      <c r="W1428" s="81" t="s">
        <v>306</v>
      </c>
      <c r="X1428" s="83"/>
    </row>
    <row r="1429" spans="1:24" ht="31.65" customHeight="1">
      <c r="A1429" s="84" t="s">
        <v>5182</v>
      </c>
      <c r="B1429" s="85"/>
      <c r="C1429" s="86"/>
      <c r="D1429" s="38" t="s">
        <v>5183</v>
      </c>
      <c r="E1429" s="39"/>
      <c r="F1429" s="39"/>
      <c r="G1429" s="39"/>
      <c r="H1429" s="40"/>
      <c r="I1429" s="77" t="s">
        <v>138</v>
      </c>
      <c r="J1429" s="79"/>
      <c r="K1429" s="42"/>
      <c r="L1429" s="43"/>
      <c r="M1429" s="42"/>
      <c r="N1429" s="80"/>
      <c r="O1429" s="43"/>
      <c r="P1429" s="12" t="str">
        <f>IF(COUNT(K1429,M1429)=2,ROUND(K1429*M1429,0),"-
-")</f>
        <v>-
-</v>
      </c>
      <c r="Q1429" s="81" t="s">
        <v>163</v>
      </c>
      <c r="R1429" s="82"/>
      <c r="S1429" s="83"/>
      <c r="T1429" s="81" t="s">
        <v>163</v>
      </c>
      <c r="U1429" s="83"/>
      <c r="V1429" s="13" t="s">
        <v>163</v>
      </c>
      <c r="W1429" s="81" t="s">
        <v>163</v>
      </c>
      <c r="X1429" s="83"/>
    </row>
    <row r="1430" spans="1:24" ht="15.75" customHeight="1">
      <c r="A1430" s="87" t="s">
        <v>5184</v>
      </c>
      <c r="B1430" s="88"/>
      <c r="C1430" s="89"/>
      <c r="D1430" s="38" t="s">
        <v>1912</v>
      </c>
      <c r="E1430" s="39"/>
      <c r="F1430" s="39"/>
      <c r="G1430" s="39"/>
      <c r="H1430" s="40"/>
      <c r="I1430" s="77" t="s">
        <v>609</v>
      </c>
      <c r="J1430" s="79"/>
      <c r="K1430" s="42"/>
      <c r="L1430" s="43"/>
      <c r="M1430" s="42"/>
      <c r="N1430" s="80"/>
      <c r="O1430" s="43"/>
      <c r="P1430" s="12" t="str">
        <f t="shared" ref="P1430:P1443" si="42">IF(COUNT(K1430,M1430)=2,ROUND(K1430*M1430,0),"-")</f>
        <v>-</v>
      </c>
      <c r="Q1430" s="81" t="s">
        <v>306</v>
      </c>
      <c r="R1430" s="82"/>
      <c r="S1430" s="83"/>
      <c r="T1430" s="81" t="s">
        <v>306</v>
      </c>
      <c r="U1430" s="83"/>
      <c r="V1430" s="13" t="s">
        <v>306</v>
      </c>
      <c r="W1430" s="81" t="s">
        <v>306</v>
      </c>
      <c r="X1430" s="83"/>
    </row>
    <row r="1431" spans="1:24" ht="15.75" customHeight="1">
      <c r="A1431" s="87" t="s">
        <v>5185</v>
      </c>
      <c r="B1431" s="88"/>
      <c r="C1431" s="89"/>
      <c r="D1431" s="38" t="s">
        <v>1915</v>
      </c>
      <c r="E1431" s="39"/>
      <c r="F1431" s="39"/>
      <c r="G1431" s="39"/>
      <c r="H1431" s="40"/>
      <c r="I1431" s="77" t="s">
        <v>609</v>
      </c>
      <c r="J1431" s="79"/>
      <c r="K1431" s="42"/>
      <c r="L1431" s="43"/>
      <c r="M1431" s="42"/>
      <c r="N1431" s="80"/>
      <c r="O1431" s="43"/>
      <c r="P1431" s="12" t="str">
        <f t="shared" si="42"/>
        <v>-</v>
      </c>
      <c r="Q1431" s="81" t="s">
        <v>306</v>
      </c>
      <c r="R1431" s="82"/>
      <c r="S1431" s="83"/>
      <c r="T1431" s="81" t="s">
        <v>306</v>
      </c>
      <c r="U1431" s="83"/>
      <c r="V1431" s="13" t="s">
        <v>306</v>
      </c>
      <c r="W1431" s="81" t="s">
        <v>306</v>
      </c>
      <c r="X1431" s="83"/>
    </row>
    <row r="1432" spans="1:24" ht="15.75" customHeight="1">
      <c r="A1432" s="84" t="s">
        <v>5186</v>
      </c>
      <c r="B1432" s="85"/>
      <c r="C1432" s="86"/>
      <c r="D1432" s="38" t="s">
        <v>3489</v>
      </c>
      <c r="E1432" s="39"/>
      <c r="F1432" s="39"/>
      <c r="G1432" s="39"/>
      <c r="H1432" s="40"/>
      <c r="I1432" s="77" t="s">
        <v>142</v>
      </c>
      <c r="J1432" s="79"/>
      <c r="K1432" s="42"/>
      <c r="L1432" s="43"/>
      <c r="M1432" s="42"/>
      <c r="N1432" s="80"/>
      <c r="O1432" s="43"/>
      <c r="P1432" s="12" t="str">
        <f t="shared" si="42"/>
        <v>-</v>
      </c>
      <c r="Q1432" s="81" t="s">
        <v>306</v>
      </c>
      <c r="R1432" s="82"/>
      <c r="S1432" s="83"/>
      <c r="T1432" s="81" t="s">
        <v>306</v>
      </c>
      <c r="U1432" s="83"/>
      <c r="V1432" s="13" t="s">
        <v>306</v>
      </c>
      <c r="W1432" s="81" t="s">
        <v>306</v>
      </c>
      <c r="X1432" s="83"/>
    </row>
    <row r="1433" spans="1:24" ht="15.75" customHeight="1">
      <c r="A1433" s="84" t="s">
        <v>5187</v>
      </c>
      <c r="B1433" s="85"/>
      <c r="C1433" s="86"/>
      <c r="D1433" s="38" t="s">
        <v>3498</v>
      </c>
      <c r="E1433" s="39"/>
      <c r="F1433" s="39"/>
      <c r="G1433" s="39"/>
      <c r="H1433" s="40"/>
      <c r="I1433" s="77" t="s">
        <v>58</v>
      </c>
      <c r="J1433" s="79"/>
      <c r="K1433" s="42"/>
      <c r="L1433" s="43"/>
      <c r="M1433" s="42"/>
      <c r="N1433" s="80"/>
      <c r="O1433" s="43"/>
      <c r="P1433" s="12" t="str">
        <f t="shared" si="42"/>
        <v>-</v>
      </c>
      <c r="Q1433" s="81" t="s">
        <v>306</v>
      </c>
      <c r="R1433" s="82"/>
      <c r="S1433" s="83"/>
      <c r="T1433" s="81" t="s">
        <v>306</v>
      </c>
      <c r="U1433" s="83"/>
      <c r="V1433" s="13" t="s">
        <v>306</v>
      </c>
      <c r="W1433" s="81" t="s">
        <v>306</v>
      </c>
      <c r="X1433" s="83"/>
    </row>
    <row r="1434" spans="1:24" ht="15.75" customHeight="1">
      <c r="A1434" s="84" t="s">
        <v>5188</v>
      </c>
      <c r="B1434" s="85"/>
      <c r="C1434" s="86"/>
      <c r="D1434" s="38" t="s">
        <v>145</v>
      </c>
      <c r="E1434" s="39"/>
      <c r="F1434" s="39"/>
      <c r="G1434" s="39"/>
      <c r="H1434" s="40"/>
      <c r="I1434" s="77" t="s">
        <v>142</v>
      </c>
      <c r="J1434" s="79"/>
      <c r="K1434" s="42"/>
      <c r="L1434" s="43"/>
      <c r="M1434" s="42"/>
      <c r="N1434" s="80"/>
      <c r="O1434" s="43"/>
      <c r="P1434" s="12" t="str">
        <f t="shared" si="42"/>
        <v>-</v>
      </c>
      <c r="Q1434" s="81" t="s">
        <v>306</v>
      </c>
      <c r="R1434" s="82"/>
      <c r="S1434" s="83"/>
      <c r="T1434" s="81" t="s">
        <v>306</v>
      </c>
      <c r="U1434" s="83"/>
      <c r="V1434" s="13" t="s">
        <v>306</v>
      </c>
      <c r="W1434" s="81" t="s">
        <v>306</v>
      </c>
      <c r="X1434" s="83"/>
    </row>
    <row r="1435" spans="1:24" ht="15.75" customHeight="1">
      <c r="A1435" s="87" t="s">
        <v>5189</v>
      </c>
      <c r="B1435" s="88"/>
      <c r="C1435" s="89"/>
      <c r="D1435" s="38" t="s">
        <v>3442</v>
      </c>
      <c r="E1435" s="39"/>
      <c r="F1435" s="39"/>
      <c r="G1435" s="39"/>
      <c r="H1435" s="40"/>
      <c r="I1435" s="77" t="s">
        <v>65</v>
      </c>
      <c r="J1435" s="79"/>
      <c r="K1435" s="42"/>
      <c r="L1435" s="43"/>
      <c r="M1435" s="42"/>
      <c r="N1435" s="80"/>
      <c r="O1435" s="43"/>
      <c r="P1435" s="12" t="str">
        <f t="shared" si="42"/>
        <v>-</v>
      </c>
      <c r="Q1435" s="81" t="s">
        <v>306</v>
      </c>
      <c r="R1435" s="82"/>
      <c r="S1435" s="83"/>
      <c r="T1435" s="81" t="s">
        <v>306</v>
      </c>
      <c r="U1435" s="83"/>
      <c r="V1435" s="13" t="s">
        <v>306</v>
      </c>
      <c r="W1435" s="81" t="s">
        <v>306</v>
      </c>
      <c r="X1435" s="83"/>
    </row>
    <row r="1436" spans="1:24" ht="15.75" customHeight="1">
      <c r="A1436" s="90" t="s">
        <v>5190</v>
      </c>
      <c r="B1436" s="91"/>
      <c r="C1436" s="92"/>
      <c r="D1436" s="38" t="s">
        <v>3442</v>
      </c>
      <c r="E1436" s="39"/>
      <c r="F1436" s="39"/>
      <c r="G1436" s="39"/>
      <c r="H1436" s="40"/>
      <c r="I1436" s="77" t="s">
        <v>65</v>
      </c>
      <c r="J1436" s="79"/>
      <c r="K1436" s="42"/>
      <c r="L1436" s="43"/>
      <c r="M1436" s="42"/>
      <c r="N1436" s="80"/>
      <c r="O1436" s="43"/>
      <c r="P1436" s="12" t="str">
        <f t="shared" si="42"/>
        <v>-</v>
      </c>
      <c r="Q1436" s="81" t="s">
        <v>306</v>
      </c>
      <c r="R1436" s="82"/>
      <c r="S1436" s="83"/>
      <c r="T1436" s="81" t="s">
        <v>306</v>
      </c>
      <c r="U1436" s="83"/>
      <c r="V1436" s="13" t="s">
        <v>306</v>
      </c>
      <c r="W1436" s="81" t="s">
        <v>306</v>
      </c>
      <c r="X1436" s="83"/>
    </row>
    <row r="1437" spans="1:24" ht="15.75" customHeight="1">
      <c r="A1437" s="38" t="s">
        <v>3408</v>
      </c>
      <c r="B1437" s="39"/>
      <c r="C1437" s="40"/>
      <c r="D1437" s="38" t="s">
        <v>3407</v>
      </c>
      <c r="E1437" s="39"/>
      <c r="F1437" s="39"/>
      <c r="G1437" s="39"/>
      <c r="H1437" s="40"/>
      <c r="I1437" s="77" t="s">
        <v>65</v>
      </c>
      <c r="J1437" s="79"/>
      <c r="K1437" s="42"/>
      <c r="L1437" s="43"/>
      <c r="M1437" s="42"/>
      <c r="N1437" s="80"/>
      <c r="O1437" s="43"/>
      <c r="P1437" s="12" t="str">
        <f t="shared" si="42"/>
        <v>-</v>
      </c>
      <c r="Q1437" s="81" t="s">
        <v>306</v>
      </c>
      <c r="R1437" s="82"/>
      <c r="S1437" s="83"/>
      <c r="T1437" s="81" t="s">
        <v>306</v>
      </c>
      <c r="U1437" s="83"/>
      <c r="V1437" s="13" t="s">
        <v>306</v>
      </c>
      <c r="W1437" s="81" t="s">
        <v>306</v>
      </c>
      <c r="X1437" s="83"/>
    </row>
    <row r="1438" spans="1:24" ht="15.75" customHeight="1">
      <c r="A1438" s="87" t="s">
        <v>5191</v>
      </c>
      <c r="B1438" s="88"/>
      <c r="C1438" s="89"/>
      <c r="D1438" s="38" t="s">
        <v>3482</v>
      </c>
      <c r="E1438" s="39"/>
      <c r="F1438" s="39"/>
      <c r="G1438" s="39"/>
      <c r="H1438" s="40"/>
      <c r="I1438" s="77" t="s">
        <v>65</v>
      </c>
      <c r="J1438" s="79"/>
      <c r="K1438" s="42"/>
      <c r="L1438" s="43"/>
      <c r="M1438" s="42"/>
      <c r="N1438" s="80"/>
      <c r="O1438" s="43"/>
      <c r="P1438" s="12" t="str">
        <f t="shared" si="42"/>
        <v>-</v>
      </c>
      <c r="Q1438" s="81" t="s">
        <v>306</v>
      </c>
      <c r="R1438" s="82"/>
      <c r="S1438" s="83"/>
      <c r="T1438" s="81" t="s">
        <v>306</v>
      </c>
      <c r="U1438" s="83"/>
      <c r="V1438" s="13" t="s">
        <v>306</v>
      </c>
      <c r="W1438" s="81" t="s">
        <v>306</v>
      </c>
      <c r="X1438" s="83"/>
    </row>
    <row r="1439" spans="1:24" ht="15.75" customHeight="1">
      <c r="A1439" s="38" t="s">
        <v>3516</v>
      </c>
      <c r="B1439" s="39"/>
      <c r="C1439" s="40"/>
      <c r="D1439" s="38" t="s">
        <v>3515</v>
      </c>
      <c r="E1439" s="39"/>
      <c r="F1439" s="39"/>
      <c r="G1439" s="39"/>
      <c r="H1439" s="40"/>
      <c r="I1439" s="77" t="s">
        <v>65</v>
      </c>
      <c r="J1439" s="79"/>
      <c r="K1439" s="42"/>
      <c r="L1439" s="43"/>
      <c r="M1439" s="42"/>
      <c r="N1439" s="80"/>
      <c r="O1439" s="43"/>
      <c r="P1439" s="12" t="str">
        <f t="shared" si="42"/>
        <v>-</v>
      </c>
      <c r="Q1439" s="81" t="s">
        <v>306</v>
      </c>
      <c r="R1439" s="82"/>
      <c r="S1439" s="83"/>
      <c r="T1439" s="81" t="s">
        <v>306</v>
      </c>
      <c r="U1439" s="83"/>
      <c r="V1439" s="13" t="s">
        <v>306</v>
      </c>
      <c r="W1439" s="81" t="s">
        <v>306</v>
      </c>
      <c r="X1439" s="83"/>
    </row>
    <row r="1440" spans="1:24" ht="15.75" customHeight="1">
      <c r="A1440" s="38" t="s">
        <v>3292</v>
      </c>
      <c r="B1440" s="39"/>
      <c r="C1440" s="40"/>
      <c r="D1440" s="38" t="s">
        <v>3291</v>
      </c>
      <c r="E1440" s="39"/>
      <c r="F1440" s="39"/>
      <c r="G1440" s="39"/>
      <c r="H1440" s="40"/>
      <c r="I1440" s="77" t="s">
        <v>65</v>
      </c>
      <c r="J1440" s="79"/>
      <c r="K1440" s="42"/>
      <c r="L1440" s="43"/>
      <c r="M1440" s="42"/>
      <c r="N1440" s="80"/>
      <c r="O1440" s="43"/>
      <c r="P1440" s="12" t="str">
        <f t="shared" si="42"/>
        <v>-</v>
      </c>
      <c r="Q1440" s="81" t="s">
        <v>306</v>
      </c>
      <c r="R1440" s="82"/>
      <c r="S1440" s="83"/>
      <c r="T1440" s="81" t="s">
        <v>306</v>
      </c>
      <c r="U1440" s="83"/>
      <c r="V1440" s="13" t="s">
        <v>306</v>
      </c>
      <c r="W1440" s="81" t="s">
        <v>306</v>
      </c>
      <c r="X1440" s="83"/>
    </row>
    <row r="1441" spans="1:24" ht="15.75" customHeight="1">
      <c r="A1441" s="38" t="s">
        <v>3452</v>
      </c>
      <c r="B1441" s="39"/>
      <c r="C1441" s="40"/>
      <c r="D1441" s="38" t="s">
        <v>3451</v>
      </c>
      <c r="E1441" s="39"/>
      <c r="F1441" s="39"/>
      <c r="G1441" s="39"/>
      <c r="H1441" s="40"/>
      <c r="I1441" s="77" t="s">
        <v>65</v>
      </c>
      <c r="J1441" s="79"/>
      <c r="K1441" s="42"/>
      <c r="L1441" s="43"/>
      <c r="M1441" s="42"/>
      <c r="N1441" s="80"/>
      <c r="O1441" s="43"/>
      <c r="P1441" s="12" t="str">
        <f t="shared" si="42"/>
        <v>-</v>
      </c>
      <c r="Q1441" s="81" t="s">
        <v>306</v>
      </c>
      <c r="R1441" s="82"/>
      <c r="S1441" s="83"/>
      <c r="T1441" s="81" t="s">
        <v>306</v>
      </c>
      <c r="U1441" s="83"/>
      <c r="V1441" s="13" t="s">
        <v>306</v>
      </c>
      <c r="W1441" s="81" t="s">
        <v>306</v>
      </c>
      <c r="X1441" s="83"/>
    </row>
    <row r="1442" spans="1:24" ht="15.75" customHeight="1">
      <c r="A1442" s="38" t="s">
        <v>3572</v>
      </c>
      <c r="B1442" s="39"/>
      <c r="C1442" s="40"/>
      <c r="D1442" s="38" t="s">
        <v>3405</v>
      </c>
      <c r="E1442" s="39"/>
      <c r="F1442" s="39"/>
      <c r="G1442" s="39"/>
      <c r="H1442" s="40"/>
      <c r="I1442" s="77" t="s">
        <v>65</v>
      </c>
      <c r="J1442" s="79"/>
      <c r="K1442" s="42"/>
      <c r="L1442" s="43"/>
      <c r="M1442" s="42"/>
      <c r="N1442" s="80"/>
      <c r="O1442" s="43"/>
      <c r="P1442" s="12" t="str">
        <f t="shared" si="42"/>
        <v>-</v>
      </c>
      <c r="Q1442" s="81" t="s">
        <v>306</v>
      </c>
      <c r="R1442" s="82"/>
      <c r="S1442" s="83"/>
      <c r="T1442" s="81" t="s">
        <v>306</v>
      </c>
      <c r="U1442" s="83"/>
      <c r="V1442" s="13" t="s">
        <v>306</v>
      </c>
      <c r="W1442" s="81" t="s">
        <v>306</v>
      </c>
      <c r="X1442" s="83"/>
    </row>
    <row r="1443" spans="1:24" ht="15.75" customHeight="1">
      <c r="A1443" s="38" t="s">
        <v>3917</v>
      </c>
      <c r="B1443" s="39"/>
      <c r="C1443" s="40"/>
      <c r="D1443" s="38" t="s">
        <v>3906</v>
      </c>
      <c r="E1443" s="39"/>
      <c r="F1443" s="39"/>
      <c r="G1443" s="39"/>
      <c r="H1443" s="40"/>
      <c r="I1443" s="77" t="s">
        <v>65</v>
      </c>
      <c r="J1443" s="79"/>
      <c r="K1443" s="42"/>
      <c r="L1443" s="43"/>
      <c r="M1443" s="42"/>
      <c r="N1443" s="80"/>
      <c r="O1443" s="43"/>
      <c r="P1443" s="12" t="str">
        <f t="shared" si="42"/>
        <v>-</v>
      </c>
      <c r="Q1443" s="81" t="s">
        <v>306</v>
      </c>
      <c r="R1443" s="82"/>
      <c r="S1443" s="83"/>
      <c r="T1443" s="81" t="s">
        <v>306</v>
      </c>
      <c r="U1443" s="83"/>
      <c r="V1443" s="13" t="s">
        <v>306</v>
      </c>
      <c r="W1443" s="81" t="s">
        <v>306</v>
      </c>
      <c r="X1443" s="83"/>
    </row>
    <row r="1444" spans="1:24" ht="31.65" customHeight="1">
      <c r="A1444" s="99" t="s">
        <v>5192</v>
      </c>
      <c r="B1444" s="100"/>
      <c r="C1444" s="101"/>
      <c r="D1444" s="38" t="s">
        <v>5193</v>
      </c>
      <c r="E1444" s="39"/>
      <c r="F1444" s="39"/>
      <c r="G1444" s="39"/>
      <c r="H1444" s="40"/>
      <c r="I1444" s="77" t="s">
        <v>65</v>
      </c>
      <c r="J1444" s="79"/>
      <c r="K1444" s="42"/>
      <c r="L1444" s="43"/>
      <c r="M1444" s="42"/>
      <c r="N1444" s="80"/>
      <c r="O1444" s="43"/>
      <c r="P1444" s="12" t="str">
        <f>IF(COUNT(K1444,M1444)=2,ROUND(K1444*M1444,0),"-
-")</f>
        <v>-
-</v>
      </c>
      <c r="Q1444" s="81" t="s">
        <v>163</v>
      </c>
      <c r="R1444" s="82"/>
      <c r="S1444" s="83"/>
      <c r="T1444" s="81" t="s">
        <v>163</v>
      </c>
      <c r="U1444" s="83"/>
      <c r="V1444" s="13" t="s">
        <v>163</v>
      </c>
      <c r="W1444" s="81" t="s">
        <v>163</v>
      </c>
      <c r="X1444" s="83"/>
    </row>
    <row r="1445" spans="1:24" ht="15.75" customHeight="1">
      <c r="A1445" s="38" t="s">
        <v>2013</v>
      </c>
      <c r="B1445" s="39"/>
      <c r="C1445" s="40"/>
      <c r="D1445" s="38" t="s">
        <v>2012</v>
      </c>
      <c r="E1445" s="39"/>
      <c r="F1445" s="39"/>
      <c r="G1445" s="39"/>
      <c r="H1445" s="40"/>
      <c r="I1445" s="77" t="s">
        <v>65</v>
      </c>
      <c r="J1445" s="79"/>
      <c r="K1445" s="42"/>
      <c r="L1445" s="43"/>
      <c r="M1445" s="42"/>
      <c r="N1445" s="80"/>
      <c r="O1445" s="43"/>
      <c r="P1445" s="12" t="str">
        <f t="shared" ref="P1445:P1450" si="43">IF(COUNT(K1445,M1445)=2,ROUND(K1445*M1445,0),"-")</f>
        <v>-</v>
      </c>
      <c r="Q1445" s="81" t="s">
        <v>306</v>
      </c>
      <c r="R1445" s="82"/>
      <c r="S1445" s="83"/>
      <c r="T1445" s="81" t="s">
        <v>306</v>
      </c>
      <c r="U1445" s="83"/>
      <c r="V1445" s="13" t="s">
        <v>306</v>
      </c>
      <c r="W1445" s="81" t="s">
        <v>306</v>
      </c>
      <c r="X1445" s="83"/>
    </row>
    <row r="1446" spans="1:24" ht="15.75" customHeight="1">
      <c r="A1446" s="84" t="s">
        <v>5194</v>
      </c>
      <c r="B1446" s="85"/>
      <c r="C1446" s="86"/>
      <c r="D1446" s="38" t="s">
        <v>1963</v>
      </c>
      <c r="E1446" s="39"/>
      <c r="F1446" s="39"/>
      <c r="G1446" s="39"/>
      <c r="H1446" s="40"/>
      <c r="I1446" s="77" t="s">
        <v>65</v>
      </c>
      <c r="J1446" s="79"/>
      <c r="K1446" s="42"/>
      <c r="L1446" s="43"/>
      <c r="M1446" s="42"/>
      <c r="N1446" s="80"/>
      <c r="O1446" s="43"/>
      <c r="P1446" s="12" t="str">
        <f t="shared" si="43"/>
        <v>-</v>
      </c>
      <c r="Q1446" s="81" t="s">
        <v>306</v>
      </c>
      <c r="R1446" s="82"/>
      <c r="S1446" s="83"/>
      <c r="T1446" s="81" t="s">
        <v>306</v>
      </c>
      <c r="U1446" s="83"/>
      <c r="V1446" s="13" t="s">
        <v>306</v>
      </c>
      <c r="W1446" s="81" t="s">
        <v>306</v>
      </c>
      <c r="X1446" s="83"/>
    </row>
    <row r="1447" spans="1:24" ht="15.75" customHeight="1">
      <c r="A1447" s="87" t="s">
        <v>5195</v>
      </c>
      <c r="B1447" s="88"/>
      <c r="C1447" s="89"/>
      <c r="D1447" s="38" t="s">
        <v>2029</v>
      </c>
      <c r="E1447" s="39"/>
      <c r="F1447" s="39"/>
      <c r="G1447" s="39"/>
      <c r="H1447" s="40"/>
      <c r="I1447" s="77" t="s">
        <v>65</v>
      </c>
      <c r="J1447" s="79"/>
      <c r="K1447" s="42"/>
      <c r="L1447" s="43"/>
      <c r="M1447" s="42"/>
      <c r="N1447" s="80"/>
      <c r="O1447" s="43"/>
      <c r="P1447" s="12" t="str">
        <f t="shared" si="43"/>
        <v>-</v>
      </c>
      <c r="Q1447" s="81" t="s">
        <v>306</v>
      </c>
      <c r="R1447" s="82"/>
      <c r="S1447" s="83"/>
      <c r="T1447" s="81" t="s">
        <v>306</v>
      </c>
      <c r="U1447" s="83"/>
      <c r="V1447" s="13" t="s">
        <v>306</v>
      </c>
      <c r="W1447" s="81" t="s">
        <v>306</v>
      </c>
      <c r="X1447" s="83"/>
    </row>
    <row r="1448" spans="1:24" ht="15.75" customHeight="1">
      <c r="A1448" s="38" t="s">
        <v>2016</v>
      </c>
      <c r="B1448" s="39"/>
      <c r="C1448" s="40"/>
      <c r="D1448" s="38" t="s">
        <v>2015</v>
      </c>
      <c r="E1448" s="39"/>
      <c r="F1448" s="39"/>
      <c r="G1448" s="39"/>
      <c r="H1448" s="40"/>
      <c r="I1448" s="77" t="s">
        <v>65</v>
      </c>
      <c r="J1448" s="79"/>
      <c r="K1448" s="42"/>
      <c r="L1448" s="43"/>
      <c r="M1448" s="42"/>
      <c r="N1448" s="80"/>
      <c r="O1448" s="43"/>
      <c r="P1448" s="12" t="str">
        <f t="shared" si="43"/>
        <v>-</v>
      </c>
      <c r="Q1448" s="81" t="s">
        <v>306</v>
      </c>
      <c r="R1448" s="82"/>
      <c r="S1448" s="83"/>
      <c r="T1448" s="81" t="s">
        <v>306</v>
      </c>
      <c r="U1448" s="83"/>
      <c r="V1448" s="13" t="s">
        <v>306</v>
      </c>
      <c r="W1448" s="81" t="s">
        <v>306</v>
      </c>
      <c r="X1448" s="83"/>
    </row>
    <row r="1449" spans="1:24" ht="15.75" customHeight="1">
      <c r="A1449" s="38" t="s">
        <v>709</v>
      </c>
      <c r="B1449" s="39"/>
      <c r="C1449" s="40"/>
      <c r="D1449" s="38" t="s">
        <v>710</v>
      </c>
      <c r="E1449" s="39"/>
      <c r="F1449" s="39"/>
      <c r="G1449" s="39"/>
      <c r="H1449" s="40"/>
      <c r="I1449" s="77" t="s">
        <v>65</v>
      </c>
      <c r="J1449" s="79"/>
      <c r="K1449" s="42"/>
      <c r="L1449" s="43"/>
      <c r="M1449" s="42"/>
      <c r="N1449" s="80"/>
      <c r="O1449" s="43"/>
      <c r="P1449" s="12" t="str">
        <f t="shared" si="43"/>
        <v>-</v>
      </c>
      <c r="Q1449" s="81" t="s">
        <v>306</v>
      </c>
      <c r="R1449" s="82"/>
      <c r="S1449" s="83"/>
      <c r="T1449" s="81" t="s">
        <v>306</v>
      </c>
      <c r="U1449" s="83"/>
      <c r="V1449" s="13" t="s">
        <v>306</v>
      </c>
      <c r="W1449" s="81" t="s">
        <v>306</v>
      </c>
      <c r="X1449" s="83"/>
    </row>
    <row r="1450" spans="1:24" ht="15.75" customHeight="1">
      <c r="A1450" s="38" t="s">
        <v>1058</v>
      </c>
      <c r="B1450" s="39"/>
      <c r="C1450" s="40"/>
      <c r="D1450" s="38" t="s">
        <v>1059</v>
      </c>
      <c r="E1450" s="39"/>
      <c r="F1450" s="39"/>
      <c r="G1450" s="39"/>
      <c r="H1450" s="40"/>
      <c r="I1450" s="77" t="s">
        <v>207</v>
      </c>
      <c r="J1450" s="79"/>
      <c r="K1450" s="42"/>
      <c r="L1450" s="43"/>
      <c r="M1450" s="42"/>
      <c r="N1450" s="80"/>
      <c r="O1450" s="43"/>
      <c r="P1450" s="12" t="str">
        <f t="shared" si="43"/>
        <v>-</v>
      </c>
      <c r="Q1450" s="81" t="s">
        <v>306</v>
      </c>
      <c r="R1450" s="82"/>
      <c r="S1450" s="83"/>
      <c r="T1450" s="81" t="s">
        <v>306</v>
      </c>
      <c r="U1450" s="83"/>
      <c r="V1450" s="13" t="s">
        <v>306</v>
      </c>
      <c r="W1450" s="81" t="s">
        <v>306</v>
      </c>
      <c r="X1450" s="83"/>
    </row>
    <row r="1451" spans="1:24" ht="31.65" customHeight="1">
      <c r="A1451" s="38" t="s">
        <v>1060</v>
      </c>
      <c r="B1451" s="39"/>
      <c r="C1451" s="40"/>
      <c r="D1451" s="38" t="s">
        <v>5196</v>
      </c>
      <c r="E1451" s="39"/>
      <c r="F1451" s="39"/>
      <c r="G1451" s="39"/>
      <c r="H1451" s="40"/>
      <c r="I1451" s="77" t="s">
        <v>1062</v>
      </c>
      <c r="J1451" s="79"/>
      <c r="K1451" s="42"/>
      <c r="L1451" s="43"/>
      <c r="M1451" s="42"/>
      <c r="N1451" s="80"/>
      <c r="O1451" s="43"/>
      <c r="P1451" s="12" t="str">
        <f>IF(COUNT(K1451,M1451)=2,ROUND(K1451*M1451,0),"-
-")</f>
        <v>-
-</v>
      </c>
      <c r="Q1451" s="81" t="s">
        <v>163</v>
      </c>
      <c r="R1451" s="82"/>
      <c r="S1451" s="83"/>
      <c r="T1451" s="81" t="s">
        <v>163</v>
      </c>
      <c r="U1451" s="83"/>
      <c r="V1451" s="13" t="s">
        <v>163</v>
      </c>
      <c r="W1451" s="81" t="s">
        <v>163</v>
      </c>
      <c r="X1451" s="83"/>
    </row>
    <row r="1452" spans="1:24" ht="15.75" customHeight="1">
      <c r="A1452" s="38" t="s">
        <v>1064</v>
      </c>
      <c r="B1452" s="39"/>
      <c r="C1452" s="40"/>
      <c r="D1452" s="38" t="s">
        <v>1065</v>
      </c>
      <c r="E1452" s="39"/>
      <c r="F1452" s="39"/>
      <c r="G1452" s="39"/>
      <c r="H1452" s="40"/>
      <c r="I1452" s="77" t="s">
        <v>609</v>
      </c>
      <c r="J1452" s="79"/>
      <c r="K1452" s="42"/>
      <c r="L1452" s="43"/>
      <c r="M1452" s="42"/>
      <c r="N1452" s="80"/>
      <c r="O1452" s="43"/>
      <c r="P1452" s="12" t="str">
        <f t="shared" ref="P1452:P1459" si="44">IF(COUNT(K1452,M1452)=2,ROUND(K1452*M1452,0),"-")</f>
        <v>-</v>
      </c>
      <c r="Q1452" s="81" t="s">
        <v>306</v>
      </c>
      <c r="R1452" s="82"/>
      <c r="S1452" s="83"/>
      <c r="T1452" s="81" t="s">
        <v>306</v>
      </c>
      <c r="U1452" s="83"/>
      <c r="V1452" s="13" t="s">
        <v>306</v>
      </c>
      <c r="W1452" s="81" t="s">
        <v>306</v>
      </c>
      <c r="X1452" s="83"/>
    </row>
    <row r="1453" spans="1:24" ht="15.75" customHeight="1">
      <c r="A1453" s="38" t="s">
        <v>1066</v>
      </c>
      <c r="B1453" s="39"/>
      <c r="C1453" s="40"/>
      <c r="D1453" s="38" t="s">
        <v>1067</v>
      </c>
      <c r="E1453" s="39"/>
      <c r="F1453" s="39"/>
      <c r="G1453" s="39"/>
      <c r="H1453" s="40"/>
      <c r="I1453" s="77" t="s">
        <v>609</v>
      </c>
      <c r="J1453" s="79"/>
      <c r="K1453" s="42"/>
      <c r="L1453" s="43"/>
      <c r="M1453" s="42"/>
      <c r="N1453" s="80"/>
      <c r="O1453" s="43"/>
      <c r="P1453" s="12" t="str">
        <f t="shared" si="44"/>
        <v>-</v>
      </c>
      <c r="Q1453" s="81" t="s">
        <v>306</v>
      </c>
      <c r="R1453" s="82"/>
      <c r="S1453" s="83"/>
      <c r="T1453" s="81" t="s">
        <v>306</v>
      </c>
      <c r="U1453" s="83"/>
      <c r="V1453" s="13" t="s">
        <v>306</v>
      </c>
      <c r="W1453" s="81" t="s">
        <v>306</v>
      </c>
      <c r="X1453" s="83"/>
    </row>
    <row r="1454" spans="1:24" ht="15.75" customHeight="1">
      <c r="A1454" s="38" t="s">
        <v>1068</v>
      </c>
      <c r="B1454" s="39"/>
      <c r="C1454" s="40"/>
      <c r="D1454" s="38" t="s">
        <v>1069</v>
      </c>
      <c r="E1454" s="39"/>
      <c r="F1454" s="39"/>
      <c r="G1454" s="39"/>
      <c r="H1454" s="40"/>
      <c r="I1454" s="77" t="s">
        <v>609</v>
      </c>
      <c r="J1454" s="79"/>
      <c r="K1454" s="42"/>
      <c r="L1454" s="43"/>
      <c r="M1454" s="42"/>
      <c r="N1454" s="80"/>
      <c r="O1454" s="43"/>
      <c r="P1454" s="12" t="str">
        <f t="shared" si="44"/>
        <v>-</v>
      </c>
      <c r="Q1454" s="81" t="s">
        <v>306</v>
      </c>
      <c r="R1454" s="82"/>
      <c r="S1454" s="83"/>
      <c r="T1454" s="81" t="s">
        <v>306</v>
      </c>
      <c r="U1454" s="83"/>
      <c r="V1454" s="13" t="s">
        <v>306</v>
      </c>
      <c r="W1454" s="81" t="s">
        <v>306</v>
      </c>
      <c r="X1454" s="83"/>
    </row>
    <row r="1455" spans="1:24" ht="15.75" customHeight="1">
      <c r="A1455" s="38" t="s">
        <v>1070</v>
      </c>
      <c r="B1455" s="39"/>
      <c r="C1455" s="40"/>
      <c r="D1455" s="38" t="s">
        <v>1071</v>
      </c>
      <c r="E1455" s="39"/>
      <c r="F1455" s="39"/>
      <c r="G1455" s="39"/>
      <c r="H1455" s="40"/>
      <c r="I1455" s="77" t="s">
        <v>609</v>
      </c>
      <c r="J1455" s="79"/>
      <c r="K1455" s="42"/>
      <c r="L1455" s="43"/>
      <c r="M1455" s="42"/>
      <c r="N1455" s="80"/>
      <c r="O1455" s="43"/>
      <c r="P1455" s="12" t="str">
        <f t="shared" si="44"/>
        <v>-</v>
      </c>
      <c r="Q1455" s="81" t="s">
        <v>306</v>
      </c>
      <c r="R1455" s="82"/>
      <c r="S1455" s="83"/>
      <c r="T1455" s="81" t="s">
        <v>306</v>
      </c>
      <c r="U1455" s="83"/>
      <c r="V1455" s="13" t="s">
        <v>306</v>
      </c>
      <c r="W1455" s="81" t="s">
        <v>306</v>
      </c>
      <c r="X1455" s="83"/>
    </row>
    <row r="1456" spans="1:24" ht="15.75" customHeight="1">
      <c r="A1456" s="38" t="s">
        <v>1075</v>
      </c>
      <c r="B1456" s="39"/>
      <c r="C1456" s="40"/>
      <c r="D1456" s="38" t="s">
        <v>1076</v>
      </c>
      <c r="E1456" s="39"/>
      <c r="F1456" s="39"/>
      <c r="G1456" s="39"/>
      <c r="H1456" s="40"/>
      <c r="I1456" s="77" t="s">
        <v>122</v>
      </c>
      <c r="J1456" s="79"/>
      <c r="K1456" s="42"/>
      <c r="L1456" s="43"/>
      <c r="M1456" s="42"/>
      <c r="N1456" s="80"/>
      <c r="O1456" s="43"/>
      <c r="P1456" s="12" t="str">
        <f t="shared" si="44"/>
        <v>-</v>
      </c>
      <c r="Q1456" s="81" t="s">
        <v>306</v>
      </c>
      <c r="R1456" s="82"/>
      <c r="S1456" s="83"/>
      <c r="T1456" s="81" t="s">
        <v>306</v>
      </c>
      <c r="U1456" s="83"/>
      <c r="V1456" s="13" t="s">
        <v>306</v>
      </c>
      <c r="W1456" s="81" t="s">
        <v>306</v>
      </c>
      <c r="X1456" s="83"/>
    </row>
    <row r="1457" spans="1:24" ht="15.75" customHeight="1">
      <c r="A1457" s="38" t="s">
        <v>1077</v>
      </c>
      <c r="B1457" s="39"/>
      <c r="C1457" s="40"/>
      <c r="D1457" s="38" t="s">
        <v>1078</v>
      </c>
      <c r="E1457" s="39"/>
      <c r="F1457" s="39"/>
      <c r="G1457" s="39"/>
      <c r="H1457" s="40"/>
      <c r="I1457" s="77" t="s">
        <v>609</v>
      </c>
      <c r="J1457" s="79"/>
      <c r="K1457" s="42"/>
      <c r="L1457" s="43"/>
      <c r="M1457" s="42"/>
      <c r="N1457" s="80"/>
      <c r="O1457" s="43"/>
      <c r="P1457" s="12" t="str">
        <f t="shared" si="44"/>
        <v>-</v>
      </c>
      <c r="Q1457" s="81" t="s">
        <v>306</v>
      </c>
      <c r="R1457" s="82"/>
      <c r="S1457" s="83"/>
      <c r="T1457" s="81" t="s">
        <v>306</v>
      </c>
      <c r="U1457" s="83"/>
      <c r="V1457" s="13" t="s">
        <v>306</v>
      </c>
      <c r="W1457" s="81" t="s">
        <v>306</v>
      </c>
      <c r="X1457" s="83"/>
    </row>
    <row r="1458" spans="1:24" ht="15.75" customHeight="1">
      <c r="A1458" s="38" t="s">
        <v>1079</v>
      </c>
      <c r="B1458" s="39"/>
      <c r="C1458" s="40"/>
      <c r="D1458" s="38" t="s">
        <v>1080</v>
      </c>
      <c r="E1458" s="39"/>
      <c r="F1458" s="39"/>
      <c r="G1458" s="39"/>
      <c r="H1458" s="40"/>
      <c r="I1458" s="77" t="s">
        <v>609</v>
      </c>
      <c r="J1458" s="79"/>
      <c r="K1458" s="42"/>
      <c r="L1458" s="43"/>
      <c r="M1458" s="42"/>
      <c r="N1458" s="80"/>
      <c r="O1458" s="43"/>
      <c r="P1458" s="12" t="str">
        <f t="shared" si="44"/>
        <v>-</v>
      </c>
      <c r="Q1458" s="81" t="s">
        <v>306</v>
      </c>
      <c r="R1458" s="82"/>
      <c r="S1458" s="83"/>
      <c r="T1458" s="81" t="s">
        <v>306</v>
      </c>
      <c r="U1458" s="83"/>
      <c r="V1458" s="13" t="s">
        <v>306</v>
      </c>
      <c r="W1458" s="81" t="s">
        <v>306</v>
      </c>
      <c r="X1458" s="83"/>
    </row>
    <row r="1459" spans="1:24" ht="15.9" customHeight="1">
      <c r="A1459" s="38" t="s">
        <v>1081</v>
      </c>
      <c r="B1459" s="39"/>
      <c r="C1459" s="40"/>
      <c r="D1459" s="38" t="s">
        <v>1082</v>
      </c>
      <c r="E1459" s="39"/>
      <c r="F1459" s="39"/>
      <c r="G1459" s="39"/>
      <c r="H1459" s="40"/>
      <c r="I1459" s="77" t="s">
        <v>122</v>
      </c>
      <c r="J1459" s="79"/>
      <c r="K1459" s="42"/>
      <c r="L1459" s="43"/>
      <c r="M1459" s="42"/>
      <c r="N1459" s="80"/>
      <c r="O1459" s="43"/>
      <c r="P1459" s="12" t="str">
        <f t="shared" si="44"/>
        <v>-</v>
      </c>
      <c r="Q1459" s="81" t="s">
        <v>306</v>
      </c>
      <c r="R1459" s="82"/>
      <c r="S1459" s="83"/>
      <c r="T1459" s="81" t="s">
        <v>306</v>
      </c>
      <c r="U1459" s="83"/>
      <c r="V1459" s="13" t="s">
        <v>306</v>
      </c>
      <c r="W1459" s="81" t="s">
        <v>306</v>
      </c>
      <c r="X1459" s="83"/>
    </row>
    <row r="1460" spans="1:24" ht="31.5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 spans="1:24" ht="9.6" customHeight="1">
      <c r="A1461" s="2"/>
      <c r="B1461" s="2"/>
      <c r="C1461" s="95" t="s">
        <v>42</v>
      </c>
      <c r="D1461" s="95"/>
      <c r="E1461" s="2"/>
      <c r="F1461" s="2"/>
      <c r="G1461" s="14" t="s">
        <v>43</v>
      </c>
      <c r="H1461" s="2"/>
      <c r="I1461" s="2"/>
      <c r="J1461" s="14" t="s">
        <v>44</v>
      </c>
      <c r="K1461" s="2"/>
      <c r="L1461" s="95" t="s">
        <v>43</v>
      </c>
      <c r="M1461" s="95"/>
      <c r="N1461" s="95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spans="1:24" ht="35.700000000000003" customHeight="1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spans="1:24" ht="8.25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 spans="1:24" ht="14.1" customHeight="1">
      <c r="A1464" s="93" t="s">
        <v>0</v>
      </c>
      <c r="B1464" s="93"/>
      <c r="C1464" s="93"/>
      <c r="D1464" s="93"/>
      <c r="E1464" s="93"/>
      <c r="F1464" s="93"/>
      <c r="G1464" s="93"/>
      <c r="H1464" s="93"/>
      <c r="I1464" s="93"/>
      <c r="J1464" s="93"/>
      <c r="K1464" s="93"/>
      <c r="L1464" s="93"/>
      <c r="M1464" s="93"/>
      <c r="N1464" s="93"/>
      <c r="O1464" s="93"/>
      <c r="P1464" s="93"/>
      <c r="Q1464" s="93"/>
      <c r="R1464" s="93"/>
      <c r="S1464" s="93"/>
      <c r="T1464" s="93"/>
      <c r="U1464" s="93"/>
      <c r="V1464" s="93"/>
      <c r="W1464" s="93"/>
      <c r="X1464" s="93"/>
    </row>
    <row r="1465" spans="1:24" ht="3.45" customHeight="1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 spans="1:24" ht="14.1" customHeight="1">
      <c r="A1466" s="93" t="s">
        <v>4033</v>
      </c>
      <c r="B1466" s="93"/>
      <c r="C1466" s="93"/>
      <c r="D1466" s="93"/>
      <c r="E1466" s="93"/>
      <c r="F1466" s="93"/>
      <c r="G1466" s="93"/>
      <c r="H1466" s="93"/>
      <c r="I1466" s="93"/>
      <c r="J1466" s="93"/>
      <c r="K1466" s="93"/>
      <c r="L1466" s="93"/>
      <c r="M1466" s="93"/>
      <c r="N1466" s="93"/>
      <c r="O1466" s="93"/>
      <c r="P1466" s="93"/>
      <c r="Q1466" s="93"/>
      <c r="R1466" s="93"/>
      <c r="S1466" s="93"/>
      <c r="T1466" s="93"/>
      <c r="U1466" s="93"/>
      <c r="V1466" s="93"/>
      <c r="W1466" s="93"/>
      <c r="X1466" s="93"/>
    </row>
    <row r="1467" spans="1:24" ht="4.2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 spans="1:24" ht="8.85" customHeight="1">
      <c r="A1468" s="2"/>
      <c r="B1468" s="94" t="s">
        <v>4034</v>
      </c>
      <c r="C1468" s="94"/>
      <c r="D1468" s="94"/>
      <c r="E1468" s="94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 spans="1:24" ht="5.4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 spans="1:24" ht="4.3499999999999996" customHeight="1">
      <c r="A1470" s="2"/>
      <c r="B1470" s="94" t="s">
        <v>4035</v>
      </c>
      <c r="C1470" s="94"/>
      <c r="D1470" s="94"/>
      <c r="E1470" s="94"/>
      <c r="F1470" s="94"/>
      <c r="G1470" s="94"/>
      <c r="H1470" s="94"/>
      <c r="I1470" s="94"/>
      <c r="J1470" s="94"/>
      <c r="K1470" s="94"/>
      <c r="L1470" s="94"/>
      <c r="M1470" s="94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 spans="1:24" ht="0.9" customHeight="1">
      <c r="A1471" s="2"/>
      <c r="B1471" s="94"/>
      <c r="C1471" s="94"/>
      <c r="D1471" s="94"/>
      <c r="E1471" s="94"/>
      <c r="F1471" s="94"/>
      <c r="G1471" s="94"/>
      <c r="H1471" s="94"/>
      <c r="I1471" s="94"/>
      <c r="J1471" s="94"/>
      <c r="K1471" s="94"/>
      <c r="L1471" s="94"/>
      <c r="M1471" s="94"/>
      <c r="N1471" s="2"/>
      <c r="O1471" s="2"/>
      <c r="P1471" s="2"/>
      <c r="Q1471" s="2"/>
      <c r="R1471" s="94" t="s">
        <v>4036</v>
      </c>
      <c r="S1471" s="2"/>
      <c r="T1471" s="2"/>
      <c r="U1471" s="2"/>
      <c r="V1471" s="2"/>
      <c r="W1471" s="2"/>
      <c r="X1471" s="2"/>
    </row>
    <row r="1472" spans="1:24" ht="3.6" customHeight="1">
      <c r="A1472" s="2"/>
      <c r="B1472" s="94"/>
      <c r="C1472" s="94"/>
      <c r="D1472" s="94"/>
      <c r="E1472" s="94"/>
      <c r="F1472" s="94"/>
      <c r="G1472" s="94"/>
      <c r="H1472" s="94"/>
      <c r="I1472" s="94"/>
      <c r="J1472" s="94"/>
      <c r="K1472" s="94"/>
      <c r="L1472" s="94"/>
      <c r="M1472" s="94"/>
      <c r="N1472" s="2"/>
      <c r="O1472" s="2"/>
      <c r="P1472" s="2"/>
      <c r="Q1472" s="2"/>
      <c r="R1472" s="94"/>
      <c r="S1472" s="2"/>
      <c r="T1472" s="2"/>
      <c r="U1472" s="95" t="s">
        <v>5197</v>
      </c>
      <c r="V1472" s="95"/>
      <c r="W1472" s="95"/>
      <c r="X1472" s="2"/>
    </row>
    <row r="1473" spans="1:24" ht="4.3499999999999996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94"/>
      <c r="S1473" s="2"/>
      <c r="T1473" s="2"/>
      <c r="U1473" s="95"/>
      <c r="V1473" s="95"/>
      <c r="W1473" s="95"/>
      <c r="X1473" s="2"/>
    </row>
    <row r="1474" spans="1:24" ht="1.5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95"/>
      <c r="V1474" s="95"/>
      <c r="W1474" s="95"/>
      <c r="X1474" s="2"/>
    </row>
    <row r="1475" spans="1:24" ht="2.1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spans="1:24" ht="14.4" customHeight="1">
      <c r="A1476" s="77" t="s">
        <v>4038</v>
      </c>
      <c r="B1476" s="78"/>
      <c r="C1476" s="79"/>
      <c r="D1476" s="77" t="s">
        <v>4039</v>
      </c>
      <c r="E1476" s="78"/>
      <c r="F1476" s="78"/>
      <c r="G1476" s="78"/>
      <c r="H1476" s="79"/>
      <c r="I1476" s="77" t="s">
        <v>49</v>
      </c>
      <c r="J1476" s="79"/>
      <c r="K1476" s="77" t="s">
        <v>4040</v>
      </c>
      <c r="L1476" s="79"/>
      <c r="M1476" s="77" t="s">
        <v>51</v>
      </c>
      <c r="N1476" s="78"/>
      <c r="O1476" s="79"/>
      <c r="P1476" s="11" t="s">
        <v>52</v>
      </c>
      <c r="Q1476" s="77" t="s">
        <v>4041</v>
      </c>
      <c r="R1476" s="78"/>
      <c r="S1476" s="79"/>
      <c r="T1476" s="77" t="s">
        <v>4042</v>
      </c>
      <c r="U1476" s="79"/>
      <c r="V1476" s="11" t="s">
        <v>4043</v>
      </c>
      <c r="W1476" s="77" t="s">
        <v>4044</v>
      </c>
      <c r="X1476" s="79"/>
    </row>
    <row r="1477" spans="1:24" ht="15.75" customHeight="1">
      <c r="A1477" s="38" t="s">
        <v>1083</v>
      </c>
      <c r="B1477" s="39"/>
      <c r="C1477" s="40"/>
      <c r="D1477" s="38" t="s">
        <v>1084</v>
      </c>
      <c r="E1477" s="39"/>
      <c r="F1477" s="39"/>
      <c r="G1477" s="39"/>
      <c r="H1477" s="40"/>
      <c r="I1477" s="77" t="s">
        <v>122</v>
      </c>
      <c r="J1477" s="79"/>
      <c r="K1477" s="42"/>
      <c r="L1477" s="43"/>
      <c r="M1477" s="42"/>
      <c r="N1477" s="80"/>
      <c r="O1477" s="43"/>
      <c r="P1477" s="12" t="str">
        <f>IF(COUNT(K1477,M1477)=2,ROUND(K1477*M1477,0),"-")</f>
        <v>-</v>
      </c>
      <c r="Q1477" s="81" t="s">
        <v>306</v>
      </c>
      <c r="R1477" s="82"/>
      <c r="S1477" s="83"/>
      <c r="T1477" s="81" t="s">
        <v>306</v>
      </c>
      <c r="U1477" s="83"/>
      <c r="V1477" s="13" t="s">
        <v>306</v>
      </c>
      <c r="W1477" s="81" t="s">
        <v>306</v>
      </c>
      <c r="X1477" s="83"/>
    </row>
    <row r="1478" spans="1:24" ht="15.75" customHeight="1">
      <c r="A1478" s="38" t="s">
        <v>1085</v>
      </c>
      <c r="B1478" s="39"/>
      <c r="C1478" s="40"/>
      <c r="D1478" s="38" t="s">
        <v>1086</v>
      </c>
      <c r="E1478" s="39"/>
      <c r="F1478" s="39"/>
      <c r="G1478" s="39"/>
      <c r="H1478" s="40"/>
      <c r="I1478" s="77" t="s">
        <v>65</v>
      </c>
      <c r="J1478" s="79"/>
      <c r="K1478" s="42"/>
      <c r="L1478" s="43"/>
      <c r="M1478" s="42"/>
      <c r="N1478" s="80"/>
      <c r="O1478" s="43"/>
      <c r="P1478" s="12" t="str">
        <f>IF(COUNT(K1478,M1478)=2,ROUND(K1478*M1478,0),"-")</f>
        <v>-</v>
      </c>
      <c r="Q1478" s="81" t="s">
        <v>306</v>
      </c>
      <c r="R1478" s="82"/>
      <c r="S1478" s="83"/>
      <c r="T1478" s="81" t="s">
        <v>306</v>
      </c>
      <c r="U1478" s="83"/>
      <c r="V1478" s="13" t="s">
        <v>306</v>
      </c>
      <c r="W1478" s="81" t="s">
        <v>306</v>
      </c>
      <c r="X1478" s="83"/>
    </row>
    <row r="1479" spans="1:24" ht="15.75" customHeight="1">
      <c r="A1479" s="38" t="s">
        <v>1087</v>
      </c>
      <c r="B1479" s="39"/>
      <c r="C1479" s="40"/>
      <c r="D1479" s="38" t="s">
        <v>1088</v>
      </c>
      <c r="E1479" s="39"/>
      <c r="F1479" s="39"/>
      <c r="G1479" s="39"/>
      <c r="H1479" s="40"/>
      <c r="I1479" s="77" t="s">
        <v>65</v>
      </c>
      <c r="J1479" s="79"/>
      <c r="K1479" s="42"/>
      <c r="L1479" s="43"/>
      <c r="M1479" s="42"/>
      <c r="N1479" s="80"/>
      <c r="O1479" s="43"/>
      <c r="P1479" s="12" t="str">
        <f>IF(COUNT(K1479,M1479)=2,ROUND(K1479*M1479,0),"-")</f>
        <v>-</v>
      </c>
      <c r="Q1479" s="81" t="s">
        <v>306</v>
      </c>
      <c r="R1479" s="82"/>
      <c r="S1479" s="83"/>
      <c r="T1479" s="81" t="s">
        <v>306</v>
      </c>
      <c r="U1479" s="83"/>
      <c r="V1479" s="13" t="s">
        <v>306</v>
      </c>
      <c r="W1479" s="81" t="s">
        <v>306</v>
      </c>
      <c r="X1479" s="83"/>
    </row>
    <row r="1480" spans="1:24" ht="15.75" customHeight="1">
      <c r="A1480" s="38" t="s">
        <v>1089</v>
      </c>
      <c r="B1480" s="39"/>
      <c r="C1480" s="40"/>
      <c r="D1480" s="38" t="s">
        <v>1090</v>
      </c>
      <c r="E1480" s="39"/>
      <c r="F1480" s="39"/>
      <c r="G1480" s="39"/>
      <c r="H1480" s="40"/>
      <c r="I1480" s="77" t="s">
        <v>65</v>
      </c>
      <c r="J1480" s="79"/>
      <c r="K1480" s="42"/>
      <c r="L1480" s="43"/>
      <c r="M1480" s="42"/>
      <c r="N1480" s="80"/>
      <c r="O1480" s="43"/>
      <c r="P1480" s="12" t="str">
        <f>IF(COUNT(K1480,M1480)=2,ROUND(K1480*M1480,0),"-")</f>
        <v>-</v>
      </c>
      <c r="Q1480" s="81" t="s">
        <v>306</v>
      </c>
      <c r="R1480" s="82"/>
      <c r="S1480" s="83"/>
      <c r="T1480" s="81" t="s">
        <v>306</v>
      </c>
      <c r="U1480" s="83"/>
      <c r="V1480" s="13" t="s">
        <v>306</v>
      </c>
      <c r="W1480" s="81" t="s">
        <v>306</v>
      </c>
      <c r="X1480" s="83"/>
    </row>
    <row r="1481" spans="1:24" ht="47.55" customHeight="1">
      <c r="A1481" s="38" t="s">
        <v>1091</v>
      </c>
      <c r="B1481" s="39"/>
      <c r="C1481" s="40"/>
      <c r="D1481" s="38" t="s">
        <v>5198</v>
      </c>
      <c r="E1481" s="39"/>
      <c r="F1481" s="39"/>
      <c r="G1481" s="39"/>
      <c r="H1481" s="40"/>
      <c r="I1481" s="77" t="s">
        <v>1062</v>
      </c>
      <c r="J1481" s="79"/>
      <c r="K1481" s="42"/>
      <c r="L1481" s="43"/>
      <c r="M1481" s="42"/>
      <c r="N1481" s="80"/>
      <c r="O1481" s="43"/>
      <c r="P1481" s="12" t="str">
        <f>IF(COUNT(K1481,M1481)=2,ROUND(K1481*M1481,0),"-
-
-")</f>
        <v>-
-
-</v>
      </c>
      <c r="Q1481" s="81" t="s">
        <v>87</v>
      </c>
      <c r="R1481" s="82"/>
      <c r="S1481" s="83"/>
      <c r="T1481" s="81" t="s">
        <v>87</v>
      </c>
      <c r="U1481" s="83"/>
      <c r="V1481" s="13" t="s">
        <v>87</v>
      </c>
      <c r="W1481" s="81" t="s">
        <v>87</v>
      </c>
      <c r="X1481" s="83"/>
    </row>
    <row r="1482" spans="1:24" ht="47.55" customHeight="1">
      <c r="A1482" s="38" t="s">
        <v>1094</v>
      </c>
      <c r="B1482" s="39"/>
      <c r="C1482" s="40"/>
      <c r="D1482" s="38" t="s">
        <v>5199</v>
      </c>
      <c r="E1482" s="39"/>
      <c r="F1482" s="39"/>
      <c r="G1482" s="39"/>
      <c r="H1482" s="40"/>
      <c r="I1482" s="77" t="s">
        <v>122</v>
      </c>
      <c r="J1482" s="79"/>
      <c r="K1482" s="42"/>
      <c r="L1482" s="43"/>
      <c r="M1482" s="42"/>
      <c r="N1482" s="80"/>
      <c r="O1482" s="43"/>
      <c r="P1482" s="12" t="str">
        <f>IF(COUNT(K1482,M1482)=2,ROUND(K1482*M1482,0),"-
-
-")</f>
        <v>-
-
-</v>
      </c>
      <c r="Q1482" s="81" t="s">
        <v>87</v>
      </c>
      <c r="R1482" s="82"/>
      <c r="S1482" s="83"/>
      <c r="T1482" s="81" t="s">
        <v>87</v>
      </c>
      <c r="U1482" s="83"/>
      <c r="V1482" s="13" t="s">
        <v>87</v>
      </c>
      <c r="W1482" s="81" t="s">
        <v>87</v>
      </c>
      <c r="X1482" s="83"/>
    </row>
    <row r="1483" spans="1:24" ht="31.65" customHeight="1">
      <c r="A1483" s="38" t="s">
        <v>1097</v>
      </c>
      <c r="B1483" s="39"/>
      <c r="C1483" s="40"/>
      <c r="D1483" s="38" t="s">
        <v>5200</v>
      </c>
      <c r="E1483" s="39"/>
      <c r="F1483" s="39"/>
      <c r="G1483" s="39"/>
      <c r="H1483" s="40"/>
      <c r="I1483" s="77" t="s">
        <v>609</v>
      </c>
      <c r="J1483" s="79"/>
      <c r="K1483" s="42"/>
      <c r="L1483" s="43"/>
      <c r="M1483" s="42"/>
      <c r="N1483" s="80"/>
      <c r="O1483" s="43"/>
      <c r="P1483" s="12" t="str">
        <f>IF(COUNT(K1483,M1483)=2,ROUND(K1483*M1483,0),"-
-")</f>
        <v>-
-</v>
      </c>
      <c r="Q1483" s="81" t="s">
        <v>163</v>
      </c>
      <c r="R1483" s="82"/>
      <c r="S1483" s="83"/>
      <c r="T1483" s="81" t="s">
        <v>163</v>
      </c>
      <c r="U1483" s="83"/>
      <c r="V1483" s="13" t="s">
        <v>163</v>
      </c>
      <c r="W1483" s="81" t="s">
        <v>163</v>
      </c>
      <c r="X1483" s="83"/>
    </row>
    <row r="1484" spans="1:24" ht="47.55" customHeight="1">
      <c r="A1484" s="38" t="s">
        <v>1100</v>
      </c>
      <c r="B1484" s="39"/>
      <c r="C1484" s="40"/>
      <c r="D1484" s="38" t="s">
        <v>5201</v>
      </c>
      <c r="E1484" s="39"/>
      <c r="F1484" s="39"/>
      <c r="G1484" s="39"/>
      <c r="H1484" s="40"/>
      <c r="I1484" s="77" t="s">
        <v>65</v>
      </c>
      <c r="J1484" s="79"/>
      <c r="K1484" s="42"/>
      <c r="L1484" s="43"/>
      <c r="M1484" s="42"/>
      <c r="N1484" s="80"/>
      <c r="O1484" s="43"/>
      <c r="P1484" s="12" t="str">
        <f>IF(COUNT(K1484,M1484)=2,ROUND(K1484*M1484,0),"-
-
-")</f>
        <v>-
-
-</v>
      </c>
      <c r="Q1484" s="81" t="s">
        <v>87</v>
      </c>
      <c r="R1484" s="82"/>
      <c r="S1484" s="83"/>
      <c r="T1484" s="81" t="s">
        <v>87</v>
      </c>
      <c r="U1484" s="83"/>
      <c r="V1484" s="13" t="s">
        <v>87</v>
      </c>
      <c r="W1484" s="81" t="s">
        <v>87</v>
      </c>
      <c r="X1484" s="83"/>
    </row>
    <row r="1485" spans="1:24" ht="31.65" customHeight="1">
      <c r="A1485" s="38" t="s">
        <v>1102</v>
      </c>
      <c r="B1485" s="39"/>
      <c r="C1485" s="40"/>
      <c r="D1485" s="38" t="s">
        <v>5202</v>
      </c>
      <c r="E1485" s="39"/>
      <c r="F1485" s="39"/>
      <c r="G1485" s="39"/>
      <c r="H1485" s="40"/>
      <c r="I1485" s="77" t="s">
        <v>65</v>
      </c>
      <c r="J1485" s="79"/>
      <c r="K1485" s="42"/>
      <c r="L1485" s="43"/>
      <c r="M1485" s="42"/>
      <c r="N1485" s="80"/>
      <c r="O1485" s="43"/>
      <c r="P1485" s="12" t="str">
        <f>IF(COUNT(K1485,M1485)=2,ROUND(K1485*M1485,0),"-
-")</f>
        <v>-
-</v>
      </c>
      <c r="Q1485" s="81" t="s">
        <v>163</v>
      </c>
      <c r="R1485" s="82"/>
      <c r="S1485" s="83"/>
      <c r="T1485" s="81" t="s">
        <v>163</v>
      </c>
      <c r="U1485" s="83"/>
      <c r="V1485" s="13" t="s">
        <v>163</v>
      </c>
      <c r="W1485" s="81" t="s">
        <v>163</v>
      </c>
      <c r="X1485" s="83"/>
    </row>
    <row r="1486" spans="1:24" ht="31.65" customHeight="1">
      <c r="A1486" s="38" t="s">
        <v>1104</v>
      </c>
      <c r="B1486" s="39"/>
      <c r="C1486" s="40"/>
      <c r="D1486" s="38" t="s">
        <v>5203</v>
      </c>
      <c r="E1486" s="39"/>
      <c r="F1486" s="39"/>
      <c r="G1486" s="39"/>
      <c r="H1486" s="40"/>
      <c r="I1486" s="77" t="s">
        <v>65</v>
      </c>
      <c r="J1486" s="79"/>
      <c r="K1486" s="42"/>
      <c r="L1486" s="43"/>
      <c r="M1486" s="42"/>
      <c r="N1486" s="80"/>
      <c r="O1486" s="43"/>
      <c r="P1486" s="12" t="str">
        <f>IF(COUNT(K1486,M1486)=2,ROUND(K1486*M1486,0),"-
-")</f>
        <v>-
-</v>
      </c>
      <c r="Q1486" s="81" t="s">
        <v>163</v>
      </c>
      <c r="R1486" s="82"/>
      <c r="S1486" s="83"/>
      <c r="T1486" s="81" t="s">
        <v>163</v>
      </c>
      <c r="U1486" s="83"/>
      <c r="V1486" s="13" t="s">
        <v>163</v>
      </c>
      <c r="W1486" s="81" t="s">
        <v>163</v>
      </c>
      <c r="X1486" s="83"/>
    </row>
    <row r="1487" spans="1:24" ht="31.65" customHeight="1">
      <c r="A1487" s="38" t="s">
        <v>1106</v>
      </c>
      <c r="B1487" s="39"/>
      <c r="C1487" s="40"/>
      <c r="D1487" s="38" t="s">
        <v>5204</v>
      </c>
      <c r="E1487" s="39"/>
      <c r="F1487" s="39"/>
      <c r="G1487" s="39"/>
      <c r="H1487" s="40"/>
      <c r="I1487" s="77" t="s">
        <v>65</v>
      </c>
      <c r="J1487" s="79"/>
      <c r="K1487" s="42"/>
      <c r="L1487" s="43"/>
      <c r="M1487" s="42"/>
      <c r="N1487" s="80"/>
      <c r="O1487" s="43"/>
      <c r="P1487" s="12" t="str">
        <f>IF(COUNT(K1487,M1487)=2,ROUND(K1487*M1487,0),"-
-")</f>
        <v>-
-</v>
      </c>
      <c r="Q1487" s="81" t="s">
        <v>163</v>
      </c>
      <c r="R1487" s="82"/>
      <c r="S1487" s="83"/>
      <c r="T1487" s="81" t="s">
        <v>163</v>
      </c>
      <c r="U1487" s="83"/>
      <c r="V1487" s="13" t="s">
        <v>163</v>
      </c>
      <c r="W1487" s="81" t="s">
        <v>163</v>
      </c>
      <c r="X1487" s="83"/>
    </row>
    <row r="1488" spans="1:24" ht="31.65" customHeight="1">
      <c r="A1488" s="38" t="s">
        <v>1108</v>
      </c>
      <c r="B1488" s="39"/>
      <c r="C1488" s="40"/>
      <c r="D1488" s="38" t="s">
        <v>5205</v>
      </c>
      <c r="E1488" s="39"/>
      <c r="F1488" s="39"/>
      <c r="G1488" s="39"/>
      <c r="H1488" s="40"/>
      <c r="I1488" s="77" t="s">
        <v>65</v>
      </c>
      <c r="J1488" s="79"/>
      <c r="K1488" s="42"/>
      <c r="L1488" s="43"/>
      <c r="M1488" s="42"/>
      <c r="N1488" s="80"/>
      <c r="O1488" s="43"/>
      <c r="P1488" s="12" t="str">
        <f>IF(COUNT(K1488,M1488)=2,ROUND(K1488*M1488,0),"-
-")</f>
        <v>-
-</v>
      </c>
      <c r="Q1488" s="81" t="s">
        <v>163</v>
      </c>
      <c r="R1488" s="82"/>
      <c r="S1488" s="83"/>
      <c r="T1488" s="81" t="s">
        <v>163</v>
      </c>
      <c r="U1488" s="83"/>
      <c r="V1488" s="13" t="s">
        <v>163</v>
      </c>
      <c r="W1488" s="81" t="s">
        <v>163</v>
      </c>
      <c r="X1488" s="83"/>
    </row>
    <row r="1489" spans="1:24" ht="15.75" customHeight="1">
      <c r="A1489" s="38" t="s">
        <v>1110</v>
      </c>
      <c r="B1489" s="39"/>
      <c r="C1489" s="40"/>
      <c r="D1489" s="38" t="s">
        <v>1111</v>
      </c>
      <c r="E1489" s="39"/>
      <c r="F1489" s="39"/>
      <c r="G1489" s="39"/>
      <c r="H1489" s="40"/>
      <c r="I1489" s="77" t="s">
        <v>65</v>
      </c>
      <c r="J1489" s="79"/>
      <c r="K1489" s="42"/>
      <c r="L1489" s="43"/>
      <c r="M1489" s="42"/>
      <c r="N1489" s="80"/>
      <c r="O1489" s="43"/>
      <c r="P1489" s="12" t="str">
        <f>IF(COUNT(K1489,M1489)=2,ROUND(K1489*M1489,0),"-")</f>
        <v>-</v>
      </c>
      <c r="Q1489" s="81" t="s">
        <v>306</v>
      </c>
      <c r="R1489" s="82"/>
      <c r="S1489" s="83"/>
      <c r="T1489" s="81" t="s">
        <v>306</v>
      </c>
      <c r="U1489" s="83"/>
      <c r="V1489" s="13" t="s">
        <v>306</v>
      </c>
      <c r="W1489" s="81" t="s">
        <v>306</v>
      </c>
      <c r="X1489" s="83"/>
    </row>
    <row r="1490" spans="1:24" ht="15.75" customHeight="1">
      <c r="A1490" s="38" t="s">
        <v>1113</v>
      </c>
      <c r="B1490" s="39"/>
      <c r="C1490" s="40"/>
      <c r="D1490" s="38" t="s">
        <v>1114</v>
      </c>
      <c r="E1490" s="39"/>
      <c r="F1490" s="39"/>
      <c r="G1490" s="39"/>
      <c r="H1490" s="40"/>
      <c r="I1490" s="77" t="s">
        <v>65</v>
      </c>
      <c r="J1490" s="79"/>
      <c r="K1490" s="42"/>
      <c r="L1490" s="43"/>
      <c r="M1490" s="42"/>
      <c r="N1490" s="80"/>
      <c r="O1490" s="43"/>
      <c r="P1490" s="12" t="str">
        <f>IF(COUNT(K1490,M1490)=2,ROUND(K1490*M1490,0),"-")</f>
        <v>-</v>
      </c>
      <c r="Q1490" s="81" t="s">
        <v>306</v>
      </c>
      <c r="R1490" s="82"/>
      <c r="S1490" s="83"/>
      <c r="T1490" s="81" t="s">
        <v>306</v>
      </c>
      <c r="U1490" s="83"/>
      <c r="V1490" s="13" t="s">
        <v>306</v>
      </c>
      <c r="W1490" s="81" t="s">
        <v>306</v>
      </c>
      <c r="X1490" s="83"/>
    </row>
    <row r="1491" spans="1:24" ht="15.75" customHeight="1">
      <c r="A1491" s="38" t="s">
        <v>1115</v>
      </c>
      <c r="B1491" s="39"/>
      <c r="C1491" s="40"/>
      <c r="D1491" s="38" t="s">
        <v>1116</v>
      </c>
      <c r="E1491" s="39"/>
      <c r="F1491" s="39"/>
      <c r="G1491" s="39"/>
      <c r="H1491" s="40"/>
      <c r="I1491" s="77" t="s">
        <v>65</v>
      </c>
      <c r="J1491" s="79"/>
      <c r="K1491" s="42"/>
      <c r="L1491" s="43"/>
      <c r="M1491" s="42"/>
      <c r="N1491" s="80"/>
      <c r="O1491" s="43"/>
      <c r="P1491" s="12" t="str">
        <f>IF(COUNT(K1491,M1491)=2,ROUND(K1491*M1491,0),"-")</f>
        <v>-</v>
      </c>
      <c r="Q1491" s="81" t="s">
        <v>306</v>
      </c>
      <c r="R1491" s="82"/>
      <c r="S1491" s="83"/>
      <c r="T1491" s="81" t="s">
        <v>306</v>
      </c>
      <c r="U1491" s="83"/>
      <c r="V1491" s="13" t="s">
        <v>306</v>
      </c>
      <c r="W1491" s="81" t="s">
        <v>306</v>
      </c>
      <c r="X1491" s="83"/>
    </row>
    <row r="1492" spans="1:24" ht="15.75" customHeight="1">
      <c r="A1492" s="38" t="s">
        <v>1117</v>
      </c>
      <c r="B1492" s="39"/>
      <c r="C1492" s="40"/>
      <c r="D1492" s="38" t="s">
        <v>1118</v>
      </c>
      <c r="E1492" s="39"/>
      <c r="F1492" s="39"/>
      <c r="G1492" s="39"/>
      <c r="H1492" s="40"/>
      <c r="I1492" s="77" t="s">
        <v>65</v>
      </c>
      <c r="J1492" s="79"/>
      <c r="K1492" s="42"/>
      <c r="L1492" s="43"/>
      <c r="M1492" s="42"/>
      <c r="N1492" s="80"/>
      <c r="O1492" s="43"/>
      <c r="P1492" s="12" t="str">
        <f>IF(COUNT(K1492,M1492)=2,ROUND(K1492*M1492,0),"-")</f>
        <v>-</v>
      </c>
      <c r="Q1492" s="81" t="s">
        <v>306</v>
      </c>
      <c r="R1492" s="82"/>
      <c r="S1492" s="83"/>
      <c r="T1492" s="81" t="s">
        <v>306</v>
      </c>
      <c r="U1492" s="83"/>
      <c r="V1492" s="13" t="s">
        <v>306</v>
      </c>
      <c r="W1492" s="81" t="s">
        <v>306</v>
      </c>
      <c r="X1492" s="83"/>
    </row>
    <row r="1493" spans="1:24" ht="15.75" customHeight="1">
      <c r="A1493" s="38" t="s">
        <v>1119</v>
      </c>
      <c r="B1493" s="39"/>
      <c r="C1493" s="40"/>
      <c r="D1493" s="38" t="s">
        <v>1120</v>
      </c>
      <c r="E1493" s="39"/>
      <c r="F1493" s="39"/>
      <c r="G1493" s="39"/>
      <c r="H1493" s="40"/>
      <c r="I1493" s="77" t="s">
        <v>65</v>
      </c>
      <c r="J1493" s="79"/>
      <c r="K1493" s="42"/>
      <c r="L1493" s="43"/>
      <c r="M1493" s="42"/>
      <c r="N1493" s="80"/>
      <c r="O1493" s="43"/>
      <c r="P1493" s="12" t="str">
        <f>IF(COUNT(K1493,M1493)=2,ROUND(K1493*M1493,0),"-")</f>
        <v>-</v>
      </c>
      <c r="Q1493" s="81" t="s">
        <v>306</v>
      </c>
      <c r="R1493" s="82"/>
      <c r="S1493" s="83"/>
      <c r="T1493" s="81" t="s">
        <v>306</v>
      </c>
      <c r="U1493" s="83"/>
      <c r="V1493" s="13" t="s">
        <v>306</v>
      </c>
      <c r="W1493" s="81" t="s">
        <v>306</v>
      </c>
      <c r="X1493" s="83"/>
    </row>
    <row r="1494" spans="1:24" ht="31.65" customHeight="1">
      <c r="A1494" s="38" t="s">
        <v>1284</v>
      </c>
      <c r="B1494" s="39"/>
      <c r="C1494" s="40"/>
      <c r="D1494" s="38" t="s">
        <v>5206</v>
      </c>
      <c r="E1494" s="39"/>
      <c r="F1494" s="39"/>
      <c r="G1494" s="39"/>
      <c r="H1494" s="40"/>
      <c r="I1494" s="77" t="s">
        <v>65</v>
      </c>
      <c r="J1494" s="79"/>
      <c r="K1494" s="42"/>
      <c r="L1494" s="43"/>
      <c r="M1494" s="42"/>
      <c r="N1494" s="80"/>
      <c r="O1494" s="43"/>
      <c r="P1494" s="12" t="str">
        <f>IF(COUNT(K1494,M1494)=2,ROUND(K1494*M1494,0),"-
-")</f>
        <v>-
-</v>
      </c>
      <c r="Q1494" s="81" t="s">
        <v>163</v>
      </c>
      <c r="R1494" s="82"/>
      <c r="S1494" s="83"/>
      <c r="T1494" s="81" t="s">
        <v>163</v>
      </c>
      <c r="U1494" s="83"/>
      <c r="V1494" s="13" t="s">
        <v>163</v>
      </c>
      <c r="W1494" s="81" t="s">
        <v>163</v>
      </c>
      <c r="X1494" s="83"/>
    </row>
    <row r="1495" spans="1:24" ht="31.65" customHeight="1">
      <c r="A1495" s="38" t="s">
        <v>1764</v>
      </c>
      <c r="B1495" s="39"/>
      <c r="C1495" s="40"/>
      <c r="D1495" s="38" t="s">
        <v>1765</v>
      </c>
      <c r="E1495" s="39"/>
      <c r="F1495" s="39"/>
      <c r="G1495" s="39"/>
      <c r="H1495" s="40"/>
      <c r="I1495" s="77" t="s">
        <v>122</v>
      </c>
      <c r="J1495" s="79"/>
      <c r="K1495" s="42"/>
      <c r="L1495" s="43"/>
      <c r="M1495" s="42"/>
      <c r="N1495" s="80"/>
      <c r="O1495" s="43"/>
      <c r="P1495" s="12" t="str">
        <f>IF(COUNT(K1495,M1495)=2,ROUND(K1495*M1495,0),"-
-")</f>
        <v>-
-</v>
      </c>
      <c r="Q1495" s="81" t="s">
        <v>163</v>
      </c>
      <c r="R1495" s="82"/>
      <c r="S1495" s="83"/>
      <c r="T1495" s="81" t="s">
        <v>163</v>
      </c>
      <c r="U1495" s="83"/>
      <c r="V1495" s="13" t="s">
        <v>163</v>
      </c>
      <c r="W1495" s="81" t="s">
        <v>163</v>
      </c>
      <c r="X1495" s="83"/>
    </row>
    <row r="1496" spans="1:24" ht="31.65" customHeight="1">
      <c r="A1496" s="38" t="s">
        <v>1766</v>
      </c>
      <c r="B1496" s="39"/>
      <c r="C1496" s="40"/>
      <c r="D1496" s="38" t="s">
        <v>5207</v>
      </c>
      <c r="E1496" s="39"/>
      <c r="F1496" s="39"/>
      <c r="G1496" s="39"/>
      <c r="H1496" s="40"/>
      <c r="I1496" s="77" t="s">
        <v>122</v>
      </c>
      <c r="J1496" s="79"/>
      <c r="K1496" s="42"/>
      <c r="L1496" s="43"/>
      <c r="M1496" s="42"/>
      <c r="N1496" s="80"/>
      <c r="O1496" s="43"/>
      <c r="P1496" s="12" t="str">
        <f>IF(COUNT(K1496,M1496)=2,ROUND(K1496*M1496,0),"-
-")</f>
        <v>-
-</v>
      </c>
      <c r="Q1496" s="81" t="s">
        <v>163</v>
      </c>
      <c r="R1496" s="82"/>
      <c r="S1496" s="83"/>
      <c r="T1496" s="81" t="s">
        <v>163</v>
      </c>
      <c r="U1496" s="83"/>
      <c r="V1496" s="13" t="s">
        <v>163</v>
      </c>
      <c r="W1496" s="81" t="s">
        <v>163</v>
      </c>
      <c r="X1496" s="83"/>
    </row>
    <row r="1497" spans="1:24" ht="15.75" customHeight="1">
      <c r="A1497" s="38" t="s">
        <v>2050</v>
      </c>
      <c r="B1497" s="39"/>
      <c r="C1497" s="40"/>
      <c r="D1497" s="38" t="s">
        <v>2051</v>
      </c>
      <c r="E1497" s="39"/>
      <c r="F1497" s="39"/>
      <c r="G1497" s="39"/>
      <c r="H1497" s="40"/>
      <c r="I1497" s="77" t="s">
        <v>65</v>
      </c>
      <c r="J1497" s="79"/>
      <c r="K1497" s="42"/>
      <c r="L1497" s="43"/>
      <c r="M1497" s="42"/>
      <c r="N1497" s="80"/>
      <c r="O1497" s="43"/>
      <c r="P1497" s="12" t="str">
        <f t="shared" ref="P1497:P1502" si="45">IF(COUNT(K1497,M1497)=2,ROUND(K1497*M1497,0),"-")</f>
        <v>-</v>
      </c>
      <c r="Q1497" s="81" t="s">
        <v>306</v>
      </c>
      <c r="R1497" s="82"/>
      <c r="S1497" s="83"/>
      <c r="T1497" s="81" t="s">
        <v>306</v>
      </c>
      <c r="U1497" s="83"/>
      <c r="V1497" s="13" t="s">
        <v>306</v>
      </c>
      <c r="W1497" s="81" t="s">
        <v>306</v>
      </c>
      <c r="X1497" s="83"/>
    </row>
    <row r="1498" spans="1:24" ht="15.75" customHeight="1">
      <c r="A1498" s="38" t="s">
        <v>2052</v>
      </c>
      <c r="B1498" s="39"/>
      <c r="C1498" s="40"/>
      <c r="D1498" s="38" t="s">
        <v>2053</v>
      </c>
      <c r="E1498" s="39"/>
      <c r="F1498" s="39"/>
      <c r="G1498" s="39"/>
      <c r="H1498" s="40"/>
      <c r="I1498" s="77" t="s">
        <v>65</v>
      </c>
      <c r="J1498" s="79"/>
      <c r="K1498" s="42"/>
      <c r="L1498" s="43"/>
      <c r="M1498" s="42"/>
      <c r="N1498" s="80"/>
      <c r="O1498" s="43"/>
      <c r="P1498" s="12" t="str">
        <f t="shared" si="45"/>
        <v>-</v>
      </c>
      <c r="Q1498" s="81" t="s">
        <v>306</v>
      </c>
      <c r="R1498" s="82"/>
      <c r="S1498" s="83"/>
      <c r="T1498" s="81" t="s">
        <v>306</v>
      </c>
      <c r="U1498" s="83"/>
      <c r="V1498" s="13" t="s">
        <v>306</v>
      </c>
      <c r="W1498" s="81" t="s">
        <v>306</v>
      </c>
      <c r="X1498" s="83"/>
    </row>
    <row r="1499" spans="1:24" ht="15.75" customHeight="1">
      <c r="A1499" s="38" t="s">
        <v>2054</v>
      </c>
      <c r="B1499" s="39"/>
      <c r="C1499" s="40"/>
      <c r="D1499" s="38" t="s">
        <v>2055</v>
      </c>
      <c r="E1499" s="39"/>
      <c r="F1499" s="39"/>
      <c r="G1499" s="39"/>
      <c r="H1499" s="40"/>
      <c r="I1499" s="77" t="s">
        <v>65</v>
      </c>
      <c r="J1499" s="79"/>
      <c r="K1499" s="42"/>
      <c r="L1499" s="43"/>
      <c r="M1499" s="42"/>
      <c r="N1499" s="80"/>
      <c r="O1499" s="43"/>
      <c r="P1499" s="12" t="str">
        <f t="shared" si="45"/>
        <v>-</v>
      </c>
      <c r="Q1499" s="81" t="s">
        <v>306</v>
      </c>
      <c r="R1499" s="82"/>
      <c r="S1499" s="83"/>
      <c r="T1499" s="81" t="s">
        <v>306</v>
      </c>
      <c r="U1499" s="83"/>
      <c r="V1499" s="13" t="s">
        <v>306</v>
      </c>
      <c r="W1499" s="81" t="s">
        <v>306</v>
      </c>
      <c r="X1499" s="83"/>
    </row>
    <row r="1500" spans="1:24" ht="15.75" customHeight="1">
      <c r="A1500" s="38" t="s">
        <v>2057</v>
      </c>
      <c r="B1500" s="39"/>
      <c r="C1500" s="40"/>
      <c r="D1500" s="38" t="s">
        <v>2058</v>
      </c>
      <c r="E1500" s="39"/>
      <c r="F1500" s="39"/>
      <c r="G1500" s="39"/>
      <c r="H1500" s="40"/>
      <c r="I1500" s="77" t="s">
        <v>65</v>
      </c>
      <c r="J1500" s="79"/>
      <c r="K1500" s="42"/>
      <c r="L1500" s="43"/>
      <c r="M1500" s="42"/>
      <c r="N1500" s="80"/>
      <c r="O1500" s="43"/>
      <c r="P1500" s="12" t="str">
        <f t="shared" si="45"/>
        <v>-</v>
      </c>
      <c r="Q1500" s="81" t="s">
        <v>306</v>
      </c>
      <c r="R1500" s="82"/>
      <c r="S1500" s="83"/>
      <c r="T1500" s="81" t="s">
        <v>306</v>
      </c>
      <c r="U1500" s="83"/>
      <c r="V1500" s="13" t="s">
        <v>306</v>
      </c>
      <c r="W1500" s="81" t="s">
        <v>306</v>
      </c>
      <c r="X1500" s="83"/>
    </row>
    <row r="1501" spans="1:24" ht="15.75" customHeight="1">
      <c r="A1501" s="38" t="s">
        <v>2060</v>
      </c>
      <c r="B1501" s="39"/>
      <c r="C1501" s="40"/>
      <c r="D1501" s="38" t="s">
        <v>2061</v>
      </c>
      <c r="E1501" s="39"/>
      <c r="F1501" s="39"/>
      <c r="G1501" s="39"/>
      <c r="H1501" s="40"/>
      <c r="I1501" s="77" t="s">
        <v>65</v>
      </c>
      <c r="J1501" s="79"/>
      <c r="K1501" s="42"/>
      <c r="L1501" s="43"/>
      <c r="M1501" s="42"/>
      <c r="N1501" s="80"/>
      <c r="O1501" s="43"/>
      <c r="P1501" s="12" t="str">
        <f t="shared" si="45"/>
        <v>-</v>
      </c>
      <c r="Q1501" s="81" t="s">
        <v>306</v>
      </c>
      <c r="R1501" s="82"/>
      <c r="S1501" s="83"/>
      <c r="T1501" s="81" t="s">
        <v>306</v>
      </c>
      <c r="U1501" s="83"/>
      <c r="V1501" s="13" t="s">
        <v>306</v>
      </c>
      <c r="W1501" s="81" t="s">
        <v>306</v>
      </c>
      <c r="X1501" s="83"/>
    </row>
    <row r="1502" spans="1:24" ht="15.9" customHeight="1">
      <c r="A1502" s="38" t="s">
        <v>2339</v>
      </c>
      <c r="B1502" s="39"/>
      <c r="C1502" s="40"/>
      <c r="D1502" s="38" t="s">
        <v>5208</v>
      </c>
      <c r="E1502" s="39"/>
      <c r="F1502" s="39"/>
      <c r="G1502" s="39"/>
      <c r="H1502" s="40"/>
      <c r="I1502" s="77" t="s">
        <v>65</v>
      </c>
      <c r="J1502" s="79"/>
      <c r="K1502" s="42"/>
      <c r="L1502" s="43"/>
      <c r="M1502" s="42"/>
      <c r="N1502" s="80"/>
      <c r="O1502" s="43"/>
      <c r="P1502" s="12" t="str">
        <f t="shared" si="45"/>
        <v>-</v>
      </c>
      <c r="Q1502" s="81" t="s">
        <v>306</v>
      </c>
      <c r="R1502" s="82"/>
      <c r="S1502" s="83"/>
      <c r="T1502" s="81" t="s">
        <v>306</v>
      </c>
      <c r="U1502" s="83"/>
      <c r="V1502" s="13" t="s">
        <v>306</v>
      </c>
      <c r="W1502" s="81" t="s">
        <v>306</v>
      </c>
      <c r="X1502" s="83"/>
    </row>
    <row r="1503" spans="1:24" ht="31.5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spans="1:24" ht="9.6" customHeight="1">
      <c r="A1504" s="2"/>
      <c r="B1504" s="2"/>
      <c r="C1504" s="95" t="s">
        <v>42</v>
      </c>
      <c r="D1504" s="95"/>
      <c r="E1504" s="2"/>
      <c r="F1504" s="2"/>
      <c r="G1504" s="14" t="s">
        <v>43</v>
      </c>
      <c r="H1504" s="2"/>
      <c r="I1504" s="2"/>
      <c r="J1504" s="14" t="s">
        <v>44</v>
      </c>
      <c r="K1504" s="2"/>
      <c r="L1504" s="95" t="s">
        <v>43</v>
      </c>
      <c r="M1504" s="95"/>
      <c r="N1504" s="95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spans="1:24" ht="35.700000000000003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spans="1:24" ht="8.25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spans="1:24" ht="14.1" customHeight="1">
      <c r="A1507" s="93" t="s">
        <v>0</v>
      </c>
      <c r="B1507" s="93"/>
      <c r="C1507" s="93"/>
      <c r="D1507" s="93"/>
      <c r="E1507" s="93"/>
      <c r="F1507" s="93"/>
      <c r="G1507" s="93"/>
      <c r="H1507" s="93"/>
      <c r="I1507" s="93"/>
      <c r="J1507" s="93"/>
      <c r="K1507" s="93"/>
      <c r="L1507" s="93"/>
      <c r="M1507" s="93"/>
      <c r="N1507" s="93"/>
      <c r="O1507" s="93"/>
      <c r="P1507" s="93"/>
      <c r="Q1507" s="93"/>
      <c r="R1507" s="93"/>
      <c r="S1507" s="93"/>
      <c r="T1507" s="93"/>
      <c r="U1507" s="93"/>
      <c r="V1507" s="93"/>
      <c r="W1507" s="93"/>
      <c r="X1507" s="93"/>
    </row>
    <row r="1508" spans="1:24" ht="3.45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spans="1:24" ht="14.1" customHeight="1">
      <c r="A1509" s="93" t="s">
        <v>4033</v>
      </c>
      <c r="B1509" s="93"/>
      <c r="C1509" s="93"/>
      <c r="D1509" s="93"/>
      <c r="E1509" s="93"/>
      <c r="F1509" s="93"/>
      <c r="G1509" s="93"/>
      <c r="H1509" s="93"/>
      <c r="I1509" s="93"/>
      <c r="J1509" s="93"/>
      <c r="K1509" s="93"/>
      <c r="L1509" s="93"/>
      <c r="M1509" s="93"/>
      <c r="N1509" s="93"/>
      <c r="O1509" s="93"/>
      <c r="P1509" s="93"/>
      <c r="Q1509" s="93"/>
      <c r="R1509" s="93"/>
      <c r="S1509" s="93"/>
      <c r="T1509" s="93"/>
      <c r="U1509" s="93"/>
      <c r="V1509" s="93"/>
      <c r="W1509" s="93"/>
      <c r="X1509" s="93"/>
    </row>
    <row r="1510" spans="1:24" ht="4.2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spans="1:24" ht="8.85" customHeight="1">
      <c r="A1511" s="2"/>
      <c r="B1511" s="94" t="s">
        <v>4034</v>
      </c>
      <c r="C1511" s="94"/>
      <c r="D1511" s="94"/>
      <c r="E1511" s="94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spans="1:24" ht="5.4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spans="1:24" ht="4.3499999999999996" customHeight="1">
      <c r="A1513" s="2"/>
      <c r="B1513" s="94" t="s">
        <v>4035</v>
      </c>
      <c r="C1513" s="94"/>
      <c r="D1513" s="94"/>
      <c r="E1513" s="94"/>
      <c r="F1513" s="94"/>
      <c r="G1513" s="94"/>
      <c r="H1513" s="94"/>
      <c r="I1513" s="94"/>
      <c r="J1513" s="94"/>
      <c r="K1513" s="94"/>
      <c r="L1513" s="94"/>
      <c r="M1513" s="94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spans="1:24" ht="0.9" customHeight="1">
      <c r="A1514" s="2"/>
      <c r="B1514" s="94"/>
      <c r="C1514" s="94"/>
      <c r="D1514" s="94"/>
      <c r="E1514" s="94"/>
      <c r="F1514" s="94"/>
      <c r="G1514" s="94"/>
      <c r="H1514" s="94"/>
      <c r="I1514" s="94"/>
      <c r="J1514" s="94"/>
      <c r="K1514" s="94"/>
      <c r="L1514" s="94"/>
      <c r="M1514" s="94"/>
      <c r="N1514" s="2"/>
      <c r="O1514" s="2"/>
      <c r="P1514" s="2"/>
      <c r="Q1514" s="2"/>
      <c r="R1514" s="94" t="s">
        <v>4036</v>
      </c>
      <c r="S1514" s="2"/>
      <c r="T1514" s="2"/>
      <c r="U1514" s="2"/>
      <c r="V1514" s="2"/>
      <c r="W1514" s="2"/>
      <c r="X1514" s="2"/>
    </row>
    <row r="1515" spans="1:24" ht="3.6" customHeight="1">
      <c r="A1515" s="2"/>
      <c r="B1515" s="94"/>
      <c r="C1515" s="94"/>
      <c r="D1515" s="94"/>
      <c r="E1515" s="94"/>
      <c r="F1515" s="94"/>
      <c r="G1515" s="94"/>
      <c r="H1515" s="94"/>
      <c r="I1515" s="94"/>
      <c r="J1515" s="94"/>
      <c r="K1515" s="94"/>
      <c r="L1515" s="94"/>
      <c r="M1515" s="94"/>
      <c r="N1515" s="2"/>
      <c r="O1515" s="2"/>
      <c r="P1515" s="2"/>
      <c r="Q1515" s="2"/>
      <c r="R1515" s="94"/>
      <c r="S1515" s="2"/>
      <c r="T1515" s="2"/>
      <c r="U1515" s="95" t="s">
        <v>5209</v>
      </c>
      <c r="V1515" s="95"/>
      <c r="W1515" s="95"/>
      <c r="X1515" s="2"/>
    </row>
    <row r="1516" spans="1:24" ht="4.3499999999999996" customHeight="1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94"/>
      <c r="S1516" s="2"/>
      <c r="T1516" s="2"/>
      <c r="U1516" s="95"/>
      <c r="V1516" s="95"/>
      <c r="W1516" s="95"/>
      <c r="X1516" s="2"/>
    </row>
    <row r="1517" spans="1:24" ht="1.5" customHeight="1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95"/>
      <c r="V1517" s="95"/>
      <c r="W1517" s="95"/>
      <c r="X1517" s="2"/>
    </row>
    <row r="1518" spans="1:24" ht="2.1" customHeight="1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spans="1:24" ht="14.4" customHeight="1">
      <c r="A1519" s="77" t="s">
        <v>4038</v>
      </c>
      <c r="B1519" s="78"/>
      <c r="C1519" s="79"/>
      <c r="D1519" s="77" t="s">
        <v>4039</v>
      </c>
      <c r="E1519" s="78"/>
      <c r="F1519" s="78"/>
      <c r="G1519" s="78"/>
      <c r="H1519" s="79"/>
      <c r="I1519" s="77" t="s">
        <v>49</v>
      </c>
      <c r="J1519" s="79"/>
      <c r="K1519" s="77" t="s">
        <v>4040</v>
      </c>
      <c r="L1519" s="79"/>
      <c r="M1519" s="77" t="s">
        <v>51</v>
      </c>
      <c r="N1519" s="78"/>
      <c r="O1519" s="79"/>
      <c r="P1519" s="11" t="s">
        <v>52</v>
      </c>
      <c r="Q1519" s="77" t="s">
        <v>4041</v>
      </c>
      <c r="R1519" s="78"/>
      <c r="S1519" s="79"/>
      <c r="T1519" s="77" t="s">
        <v>4042</v>
      </c>
      <c r="U1519" s="79"/>
      <c r="V1519" s="11" t="s">
        <v>4043</v>
      </c>
      <c r="W1519" s="77" t="s">
        <v>4044</v>
      </c>
      <c r="X1519" s="79"/>
    </row>
    <row r="1520" spans="1:24" ht="15.6" customHeight="1">
      <c r="A1520" s="38"/>
      <c r="B1520" s="39"/>
      <c r="C1520" s="40"/>
      <c r="D1520" s="38" t="s">
        <v>5210</v>
      </c>
      <c r="E1520" s="39"/>
      <c r="F1520" s="39"/>
      <c r="G1520" s="39"/>
      <c r="H1520" s="40"/>
      <c r="I1520" s="77"/>
      <c r="J1520" s="79"/>
      <c r="K1520" s="42"/>
      <c r="L1520" s="43"/>
      <c r="M1520" s="42"/>
      <c r="N1520" s="80"/>
      <c r="O1520" s="43"/>
      <c r="P1520" s="13" t="s">
        <v>306</v>
      </c>
      <c r="Q1520" s="81" t="s">
        <v>306</v>
      </c>
      <c r="R1520" s="82"/>
      <c r="S1520" s="83"/>
      <c r="T1520" s="81" t="s">
        <v>306</v>
      </c>
      <c r="U1520" s="83"/>
      <c r="V1520" s="13" t="s">
        <v>306</v>
      </c>
      <c r="W1520" s="81" t="s">
        <v>306</v>
      </c>
      <c r="X1520" s="83"/>
    </row>
    <row r="1521" spans="1:24" ht="31.65" customHeight="1">
      <c r="A1521" s="38" t="s">
        <v>2559</v>
      </c>
      <c r="B1521" s="39"/>
      <c r="C1521" s="40"/>
      <c r="D1521" s="38" t="s">
        <v>5211</v>
      </c>
      <c r="E1521" s="39"/>
      <c r="F1521" s="39"/>
      <c r="G1521" s="39"/>
      <c r="H1521" s="40"/>
      <c r="I1521" s="77" t="s">
        <v>122</v>
      </c>
      <c r="J1521" s="79"/>
      <c r="K1521" s="42"/>
      <c r="L1521" s="43"/>
      <c r="M1521" s="42"/>
      <c r="N1521" s="80"/>
      <c r="O1521" s="43"/>
      <c r="P1521" s="12" t="str">
        <f>IF(COUNT(K1521,M1521)=2,ROUND(K1521*M1521,0),"-
-")</f>
        <v>-
-</v>
      </c>
      <c r="Q1521" s="81" t="s">
        <v>163</v>
      </c>
      <c r="R1521" s="82"/>
      <c r="S1521" s="83"/>
      <c r="T1521" s="81" t="s">
        <v>163</v>
      </c>
      <c r="U1521" s="83"/>
      <c r="V1521" s="13" t="s">
        <v>163</v>
      </c>
      <c r="W1521" s="81" t="s">
        <v>163</v>
      </c>
      <c r="X1521" s="83"/>
    </row>
    <row r="1522" spans="1:24" ht="15.75" customHeight="1">
      <c r="A1522" s="38" t="s">
        <v>2561</v>
      </c>
      <c r="B1522" s="39"/>
      <c r="C1522" s="40"/>
      <c r="D1522" s="38" t="s">
        <v>2562</v>
      </c>
      <c r="E1522" s="39"/>
      <c r="F1522" s="39"/>
      <c r="G1522" s="39"/>
      <c r="H1522" s="40"/>
      <c r="I1522" s="77" t="s">
        <v>122</v>
      </c>
      <c r="J1522" s="79"/>
      <c r="K1522" s="42"/>
      <c r="L1522" s="43"/>
      <c r="M1522" s="42"/>
      <c r="N1522" s="80"/>
      <c r="O1522" s="43"/>
      <c r="P1522" s="12" t="str">
        <f>IF(COUNT(K1522,M1522)=2,ROUND(K1522*M1522,0),"-")</f>
        <v>-</v>
      </c>
      <c r="Q1522" s="81" t="s">
        <v>306</v>
      </c>
      <c r="R1522" s="82"/>
      <c r="S1522" s="83"/>
      <c r="T1522" s="81" t="s">
        <v>306</v>
      </c>
      <c r="U1522" s="83"/>
      <c r="V1522" s="13" t="s">
        <v>306</v>
      </c>
      <c r="W1522" s="81" t="s">
        <v>306</v>
      </c>
      <c r="X1522" s="83"/>
    </row>
    <row r="1523" spans="1:24" ht="63.3" customHeight="1">
      <c r="A1523" s="38" t="s">
        <v>2571</v>
      </c>
      <c r="B1523" s="39"/>
      <c r="C1523" s="40"/>
      <c r="D1523" s="38" t="s">
        <v>5212</v>
      </c>
      <c r="E1523" s="39"/>
      <c r="F1523" s="39"/>
      <c r="G1523" s="39"/>
      <c r="H1523" s="40"/>
      <c r="I1523" s="77" t="s">
        <v>65</v>
      </c>
      <c r="J1523" s="79"/>
      <c r="K1523" s="42"/>
      <c r="L1523" s="43"/>
      <c r="M1523" s="42"/>
      <c r="N1523" s="80"/>
      <c r="O1523" s="43"/>
      <c r="P1523" s="12" t="str">
        <f>IF(COUNT(K1523,M1523)=2,ROUND(K1523*M1523,0),"-
-
-
-")</f>
        <v>-
-
-
-</v>
      </c>
      <c r="Q1523" s="81" t="s">
        <v>4237</v>
      </c>
      <c r="R1523" s="82"/>
      <c r="S1523" s="83"/>
      <c r="T1523" s="81" t="s">
        <v>4237</v>
      </c>
      <c r="U1523" s="83"/>
      <c r="V1523" s="13" t="s">
        <v>4237</v>
      </c>
      <c r="W1523" s="81" t="s">
        <v>4237</v>
      </c>
      <c r="X1523" s="83"/>
    </row>
    <row r="1524" spans="1:24" ht="79.2" customHeight="1">
      <c r="A1524" s="38" t="s">
        <v>2573</v>
      </c>
      <c r="B1524" s="39"/>
      <c r="C1524" s="40"/>
      <c r="D1524" s="38" t="s">
        <v>5213</v>
      </c>
      <c r="E1524" s="39"/>
      <c r="F1524" s="39"/>
      <c r="G1524" s="39"/>
      <c r="H1524" s="40"/>
      <c r="I1524" s="77" t="s">
        <v>65</v>
      </c>
      <c r="J1524" s="79"/>
      <c r="K1524" s="42"/>
      <c r="L1524" s="43"/>
      <c r="M1524" s="42"/>
      <c r="N1524" s="80"/>
      <c r="O1524" s="43"/>
      <c r="P1524" s="12" t="str">
        <f>IF(COUNT(K1524,M1524)=2,ROUND(K1524*M1524,0),"-
-
-
-
-")</f>
        <v>-
-
-
-
-</v>
      </c>
      <c r="Q1524" s="81" t="s">
        <v>4128</v>
      </c>
      <c r="R1524" s="82"/>
      <c r="S1524" s="83"/>
      <c r="T1524" s="81" t="s">
        <v>4128</v>
      </c>
      <c r="U1524" s="83"/>
      <c r="V1524" s="13" t="s">
        <v>4128</v>
      </c>
      <c r="W1524" s="81" t="s">
        <v>4128</v>
      </c>
      <c r="X1524" s="83"/>
    </row>
    <row r="1525" spans="1:24" ht="31.65" customHeight="1">
      <c r="A1525" s="38" t="s">
        <v>2660</v>
      </c>
      <c r="B1525" s="39"/>
      <c r="C1525" s="40"/>
      <c r="D1525" s="38" t="s">
        <v>5214</v>
      </c>
      <c r="E1525" s="39"/>
      <c r="F1525" s="39"/>
      <c r="G1525" s="39"/>
      <c r="H1525" s="40"/>
      <c r="I1525" s="77" t="s">
        <v>122</v>
      </c>
      <c r="J1525" s="79"/>
      <c r="K1525" s="42"/>
      <c r="L1525" s="43"/>
      <c r="M1525" s="42"/>
      <c r="N1525" s="80"/>
      <c r="O1525" s="43"/>
      <c r="P1525" s="12" t="str">
        <f>IF(COUNT(K1525,M1525)=2,ROUND(K1525*M1525,0),"-
-")</f>
        <v>-
-</v>
      </c>
      <c r="Q1525" s="81" t="s">
        <v>163</v>
      </c>
      <c r="R1525" s="82"/>
      <c r="S1525" s="83"/>
      <c r="T1525" s="81" t="s">
        <v>163</v>
      </c>
      <c r="U1525" s="83"/>
      <c r="V1525" s="13" t="s">
        <v>163</v>
      </c>
      <c r="W1525" s="81" t="s">
        <v>163</v>
      </c>
      <c r="X1525" s="83"/>
    </row>
    <row r="1526" spans="1:24" ht="15.75" customHeight="1">
      <c r="A1526" s="38" t="s">
        <v>2662</v>
      </c>
      <c r="B1526" s="39"/>
      <c r="C1526" s="40"/>
      <c r="D1526" s="38" t="s">
        <v>2663</v>
      </c>
      <c r="E1526" s="39"/>
      <c r="F1526" s="39"/>
      <c r="G1526" s="39"/>
      <c r="H1526" s="40"/>
      <c r="I1526" s="77" t="s">
        <v>122</v>
      </c>
      <c r="J1526" s="79"/>
      <c r="K1526" s="42"/>
      <c r="L1526" s="43"/>
      <c r="M1526" s="42"/>
      <c r="N1526" s="80"/>
      <c r="O1526" s="43"/>
      <c r="P1526" s="12" t="str">
        <f>IF(COUNT(K1526,M1526)=2,ROUND(K1526*M1526,0),"-")</f>
        <v>-</v>
      </c>
      <c r="Q1526" s="81" t="s">
        <v>306</v>
      </c>
      <c r="R1526" s="82"/>
      <c r="S1526" s="83"/>
      <c r="T1526" s="81" t="s">
        <v>306</v>
      </c>
      <c r="U1526" s="83"/>
      <c r="V1526" s="13" t="s">
        <v>306</v>
      </c>
      <c r="W1526" s="81" t="s">
        <v>306</v>
      </c>
      <c r="X1526" s="83"/>
    </row>
    <row r="1527" spans="1:24" ht="15.75" customHeight="1">
      <c r="A1527" s="38" t="s">
        <v>2664</v>
      </c>
      <c r="B1527" s="39"/>
      <c r="C1527" s="40"/>
      <c r="D1527" s="38" t="s">
        <v>2665</v>
      </c>
      <c r="E1527" s="39"/>
      <c r="F1527" s="39"/>
      <c r="G1527" s="39"/>
      <c r="H1527" s="40"/>
      <c r="I1527" s="77" t="s">
        <v>122</v>
      </c>
      <c r="J1527" s="79"/>
      <c r="K1527" s="42"/>
      <c r="L1527" s="43"/>
      <c r="M1527" s="42"/>
      <c r="N1527" s="80"/>
      <c r="O1527" s="43"/>
      <c r="P1527" s="12" t="str">
        <f>IF(COUNT(K1527,M1527)=2,ROUND(K1527*M1527,0),"-")</f>
        <v>-</v>
      </c>
      <c r="Q1527" s="81" t="s">
        <v>306</v>
      </c>
      <c r="R1527" s="82"/>
      <c r="S1527" s="83"/>
      <c r="T1527" s="81" t="s">
        <v>306</v>
      </c>
      <c r="U1527" s="83"/>
      <c r="V1527" s="13" t="s">
        <v>306</v>
      </c>
      <c r="W1527" s="81" t="s">
        <v>306</v>
      </c>
      <c r="X1527" s="83"/>
    </row>
    <row r="1528" spans="1:24" ht="15.75" customHeight="1">
      <c r="A1528" s="38" t="s">
        <v>2666</v>
      </c>
      <c r="B1528" s="39"/>
      <c r="C1528" s="40"/>
      <c r="D1528" s="38" t="s">
        <v>2667</v>
      </c>
      <c r="E1528" s="39"/>
      <c r="F1528" s="39"/>
      <c r="G1528" s="39"/>
      <c r="H1528" s="40"/>
      <c r="I1528" s="77" t="s">
        <v>65</v>
      </c>
      <c r="J1528" s="79"/>
      <c r="K1528" s="42"/>
      <c r="L1528" s="43"/>
      <c r="M1528" s="42"/>
      <c r="N1528" s="80"/>
      <c r="O1528" s="43"/>
      <c r="P1528" s="12" t="str">
        <f>IF(COUNT(K1528,M1528)=2,ROUND(K1528*M1528,0),"-")</f>
        <v>-</v>
      </c>
      <c r="Q1528" s="81" t="s">
        <v>306</v>
      </c>
      <c r="R1528" s="82"/>
      <c r="S1528" s="83"/>
      <c r="T1528" s="81" t="s">
        <v>306</v>
      </c>
      <c r="U1528" s="83"/>
      <c r="V1528" s="13" t="s">
        <v>306</v>
      </c>
      <c r="W1528" s="81" t="s">
        <v>306</v>
      </c>
      <c r="X1528" s="83"/>
    </row>
    <row r="1529" spans="1:24" ht="47.55" customHeight="1">
      <c r="A1529" s="38" t="s">
        <v>2827</v>
      </c>
      <c r="B1529" s="39"/>
      <c r="C1529" s="40"/>
      <c r="D1529" s="38" t="s">
        <v>5215</v>
      </c>
      <c r="E1529" s="39"/>
      <c r="F1529" s="39"/>
      <c r="G1529" s="39"/>
      <c r="H1529" s="40"/>
      <c r="I1529" s="77" t="s">
        <v>65</v>
      </c>
      <c r="J1529" s="79"/>
      <c r="K1529" s="42"/>
      <c r="L1529" s="43"/>
      <c r="M1529" s="42"/>
      <c r="N1529" s="80"/>
      <c r="O1529" s="43"/>
      <c r="P1529" s="12" t="str">
        <f>IF(COUNT(K1529,M1529)=2,ROUND(K1529*M1529,0),"-
-
-")</f>
        <v>-
-
-</v>
      </c>
      <c r="Q1529" s="81" t="s">
        <v>87</v>
      </c>
      <c r="R1529" s="82"/>
      <c r="S1529" s="83"/>
      <c r="T1529" s="81" t="s">
        <v>87</v>
      </c>
      <c r="U1529" s="83"/>
      <c r="V1529" s="13" t="s">
        <v>87</v>
      </c>
      <c r="W1529" s="81" t="s">
        <v>87</v>
      </c>
      <c r="X1529" s="83"/>
    </row>
    <row r="1530" spans="1:24" ht="15.75" customHeight="1">
      <c r="A1530" s="38" t="s">
        <v>2895</v>
      </c>
      <c r="B1530" s="39"/>
      <c r="C1530" s="40"/>
      <c r="D1530" s="38" t="s">
        <v>2896</v>
      </c>
      <c r="E1530" s="39"/>
      <c r="F1530" s="39"/>
      <c r="G1530" s="39"/>
      <c r="H1530" s="40"/>
      <c r="I1530" s="77" t="s">
        <v>122</v>
      </c>
      <c r="J1530" s="79"/>
      <c r="K1530" s="42"/>
      <c r="L1530" s="43"/>
      <c r="M1530" s="42"/>
      <c r="N1530" s="80"/>
      <c r="O1530" s="43"/>
      <c r="P1530" s="12" t="str">
        <f t="shared" ref="P1530:P1546" si="46">IF(COUNT(K1530,M1530)=2,ROUND(K1530*M1530,0),"-")</f>
        <v>-</v>
      </c>
      <c r="Q1530" s="81" t="s">
        <v>306</v>
      </c>
      <c r="R1530" s="82"/>
      <c r="S1530" s="83"/>
      <c r="T1530" s="81" t="s">
        <v>306</v>
      </c>
      <c r="U1530" s="83"/>
      <c r="V1530" s="13" t="s">
        <v>306</v>
      </c>
      <c r="W1530" s="81" t="s">
        <v>306</v>
      </c>
      <c r="X1530" s="83"/>
    </row>
    <row r="1531" spans="1:24" ht="15.75" customHeight="1">
      <c r="A1531" s="38" t="s">
        <v>2897</v>
      </c>
      <c r="B1531" s="39"/>
      <c r="C1531" s="40"/>
      <c r="D1531" s="38" t="s">
        <v>2898</v>
      </c>
      <c r="E1531" s="39"/>
      <c r="F1531" s="39"/>
      <c r="G1531" s="39"/>
      <c r="H1531" s="40"/>
      <c r="I1531" s="77" t="s">
        <v>122</v>
      </c>
      <c r="J1531" s="79"/>
      <c r="K1531" s="42"/>
      <c r="L1531" s="43"/>
      <c r="M1531" s="42"/>
      <c r="N1531" s="80"/>
      <c r="O1531" s="43"/>
      <c r="P1531" s="12" t="str">
        <f t="shared" si="46"/>
        <v>-</v>
      </c>
      <c r="Q1531" s="81" t="s">
        <v>306</v>
      </c>
      <c r="R1531" s="82"/>
      <c r="S1531" s="83"/>
      <c r="T1531" s="81" t="s">
        <v>306</v>
      </c>
      <c r="U1531" s="83"/>
      <c r="V1531" s="13" t="s">
        <v>306</v>
      </c>
      <c r="W1531" s="81" t="s">
        <v>306</v>
      </c>
      <c r="X1531" s="83"/>
    </row>
    <row r="1532" spans="1:24" ht="15.75" customHeight="1">
      <c r="A1532" s="38" t="s">
        <v>2938</v>
      </c>
      <c r="B1532" s="39"/>
      <c r="C1532" s="40"/>
      <c r="D1532" s="38" t="s">
        <v>2896</v>
      </c>
      <c r="E1532" s="39"/>
      <c r="F1532" s="39"/>
      <c r="G1532" s="39"/>
      <c r="H1532" s="40"/>
      <c r="I1532" s="77" t="s">
        <v>122</v>
      </c>
      <c r="J1532" s="79"/>
      <c r="K1532" s="42"/>
      <c r="L1532" s="43"/>
      <c r="M1532" s="42"/>
      <c r="N1532" s="80"/>
      <c r="O1532" s="43"/>
      <c r="P1532" s="12" t="str">
        <f t="shared" si="46"/>
        <v>-</v>
      </c>
      <c r="Q1532" s="81" t="s">
        <v>306</v>
      </c>
      <c r="R1532" s="82"/>
      <c r="S1532" s="83"/>
      <c r="T1532" s="81" t="s">
        <v>306</v>
      </c>
      <c r="U1532" s="83"/>
      <c r="V1532" s="13" t="s">
        <v>306</v>
      </c>
      <c r="W1532" s="81" t="s">
        <v>306</v>
      </c>
      <c r="X1532" s="83"/>
    </row>
    <row r="1533" spans="1:24" ht="15.75" customHeight="1">
      <c r="A1533" s="38" t="s">
        <v>2939</v>
      </c>
      <c r="B1533" s="39"/>
      <c r="C1533" s="40"/>
      <c r="D1533" s="38" t="s">
        <v>2898</v>
      </c>
      <c r="E1533" s="39"/>
      <c r="F1533" s="39"/>
      <c r="G1533" s="39"/>
      <c r="H1533" s="40"/>
      <c r="I1533" s="77" t="s">
        <v>122</v>
      </c>
      <c r="J1533" s="79"/>
      <c r="K1533" s="42"/>
      <c r="L1533" s="43"/>
      <c r="M1533" s="42"/>
      <c r="N1533" s="80"/>
      <c r="O1533" s="43"/>
      <c r="P1533" s="12" t="str">
        <f t="shared" si="46"/>
        <v>-</v>
      </c>
      <c r="Q1533" s="81" t="s">
        <v>306</v>
      </c>
      <c r="R1533" s="82"/>
      <c r="S1533" s="83"/>
      <c r="T1533" s="81" t="s">
        <v>306</v>
      </c>
      <c r="U1533" s="83"/>
      <c r="V1533" s="13" t="s">
        <v>306</v>
      </c>
      <c r="W1533" s="81" t="s">
        <v>306</v>
      </c>
      <c r="X1533" s="83"/>
    </row>
    <row r="1534" spans="1:24" ht="15.75" customHeight="1">
      <c r="A1534" s="38" t="s">
        <v>2967</v>
      </c>
      <c r="B1534" s="39"/>
      <c r="C1534" s="40"/>
      <c r="D1534" s="38" t="s">
        <v>2896</v>
      </c>
      <c r="E1534" s="39"/>
      <c r="F1534" s="39"/>
      <c r="G1534" s="39"/>
      <c r="H1534" s="40"/>
      <c r="I1534" s="77" t="s">
        <v>122</v>
      </c>
      <c r="J1534" s="79"/>
      <c r="K1534" s="42"/>
      <c r="L1534" s="43"/>
      <c r="M1534" s="42"/>
      <c r="N1534" s="80"/>
      <c r="O1534" s="43"/>
      <c r="P1534" s="12" t="str">
        <f t="shared" si="46"/>
        <v>-</v>
      </c>
      <c r="Q1534" s="81" t="s">
        <v>306</v>
      </c>
      <c r="R1534" s="82"/>
      <c r="S1534" s="83"/>
      <c r="T1534" s="81" t="s">
        <v>306</v>
      </c>
      <c r="U1534" s="83"/>
      <c r="V1534" s="13" t="s">
        <v>306</v>
      </c>
      <c r="W1534" s="81" t="s">
        <v>306</v>
      </c>
      <c r="X1534" s="83"/>
    </row>
    <row r="1535" spans="1:24" ht="15.75" customHeight="1">
      <c r="A1535" s="38" t="s">
        <v>2968</v>
      </c>
      <c r="B1535" s="39"/>
      <c r="C1535" s="40"/>
      <c r="D1535" s="38" t="s">
        <v>2898</v>
      </c>
      <c r="E1535" s="39"/>
      <c r="F1535" s="39"/>
      <c r="G1535" s="39"/>
      <c r="H1535" s="40"/>
      <c r="I1535" s="77" t="s">
        <v>122</v>
      </c>
      <c r="J1535" s="79"/>
      <c r="K1535" s="42"/>
      <c r="L1535" s="43"/>
      <c r="M1535" s="42"/>
      <c r="N1535" s="80"/>
      <c r="O1535" s="43"/>
      <c r="P1535" s="12" t="str">
        <f t="shared" si="46"/>
        <v>-</v>
      </c>
      <c r="Q1535" s="81" t="s">
        <v>306</v>
      </c>
      <c r="R1535" s="82"/>
      <c r="S1535" s="83"/>
      <c r="T1535" s="81" t="s">
        <v>306</v>
      </c>
      <c r="U1535" s="83"/>
      <c r="V1535" s="13" t="s">
        <v>306</v>
      </c>
      <c r="W1535" s="81" t="s">
        <v>306</v>
      </c>
      <c r="X1535" s="83"/>
    </row>
    <row r="1536" spans="1:24" ht="15.75" customHeight="1">
      <c r="A1536" s="38" t="s">
        <v>3038</v>
      </c>
      <c r="B1536" s="39"/>
      <c r="C1536" s="40"/>
      <c r="D1536" s="38" t="s">
        <v>3039</v>
      </c>
      <c r="E1536" s="39"/>
      <c r="F1536" s="39"/>
      <c r="G1536" s="39"/>
      <c r="H1536" s="40"/>
      <c r="I1536" s="77" t="s">
        <v>65</v>
      </c>
      <c r="J1536" s="79"/>
      <c r="K1536" s="42"/>
      <c r="L1536" s="43"/>
      <c r="M1536" s="42"/>
      <c r="N1536" s="80"/>
      <c r="O1536" s="43"/>
      <c r="P1536" s="12" t="str">
        <f t="shared" si="46"/>
        <v>-</v>
      </c>
      <c r="Q1536" s="81" t="s">
        <v>306</v>
      </c>
      <c r="R1536" s="82"/>
      <c r="S1536" s="83"/>
      <c r="T1536" s="81" t="s">
        <v>306</v>
      </c>
      <c r="U1536" s="83"/>
      <c r="V1536" s="13" t="s">
        <v>306</v>
      </c>
      <c r="W1536" s="81" t="s">
        <v>306</v>
      </c>
      <c r="X1536" s="83"/>
    </row>
    <row r="1537" spans="1:24" ht="15.75" customHeight="1">
      <c r="A1537" s="38" t="s">
        <v>3040</v>
      </c>
      <c r="B1537" s="39"/>
      <c r="C1537" s="40"/>
      <c r="D1537" s="38" t="s">
        <v>3041</v>
      </c>
      <c r="E1537" s="39"/>
      <c r="F1537" s="39"/>
      <c r="G1537" s="39"/>
      <c r="H1537" s="40"/>
      <c r="I1537" s="77" t="s">
        <v>65</v>
      </c>
      <c r="J1537" s="79"/>
      <c r="K1537" s="42"/>
      <c r="L1537" s="43"/>
      <c r="M1537" s="42"/>
      <c r="N1537" s="80"/>
      <c r="O1537" s="43"/>
      <c r="P1537" s="12" t="str">
        <f t="shared" si="46"/>
        <v>-</v>
      </c>
      <c r="Q1537" s="81" t="s">
        <v>306</v>
      </c>
      <c r="R1537" s="82"/>
      <c r="S1537" s="83"/>
      <c r="T1537" s="81" t="s">
        <v>306</v>
      </c>
      <c r="U1537" s="83"/>
      <c r="V1537" s="13" t="s">
        <v>306</v>
      </c>
      <c r="W1537" s="81" t="s">
        <v>306</v>
      </c>
      <c r="X1537" s="83"/>
    </row>
    <row r="1538" spans="1:24" ht="15.75" customHeight="1">
      <c r="A1538" s="38" t="s">
        <v>3089</v>
      </c>
      <c r="B1538" s="39"/>
      <c r="C1538" s="40"/>
      <c r="D1538" s="38" t="s">
        <v>3090</v>
      </c>
      <c r="E1538" s="39"/>
      <c r="F1538" s="39"/>
      <c r="G1538" s="39"/>
      <c r="H1538" s="40"/>
      <c r="I1538" s="77" t="s">
        <v>65</v>
      </c>
      <c r="J1538" s="79"/>
      <c r="K1538" s="42"/>
      <c r="L1538" s="43"/>
      <c r="M1538" s="42"/>
      <c r="N1538" s="80"/>
      <c r="O1538" s="43"/>
      <c r="P1538" s="12" t="str">
        <f t="shared" si="46"/>
        <v>-</v>
      </c>
      <c r="Q1538" s="81" t="s">
        <v>306</v>
      </c>
      <c r="R1538" s="82"/>
      <c r="S1538" s="83"/>
      <c r="T1538" s="81" t="s">
        <v>306</v>
      </c>
      <c r="U1538" s="83"/>
      <c r="V1538" s="13" t="s">
        <v>306</v>
      </c>
      <c r="W1538" s="81" t="s">
        <v>306</v>
      </c>
      <c r="X1538" s="83"/>
    </row>
    <row r="1539" spans="1:24" ht="15.75" customHeight="1">
      <c r="A1539" s="38" t="s">
        <v>3091</v>
      </c>
      <c r="B1539" s="39"/>
      <c r="C1539" s="40"/>
      <c r="D1539" s="38" t="s">
        <v>3092</v>
      </c>
      <c r="E1539" s="39"/>
      <c r="F1539" s="39"/>
      <c r="G1539" s="39"/>
      <c r="H1539" s="40"/>
      <c r="I1539" s="77" t="s">
        <v>65</v>
      </c>
      <c r="J1539" s="79"/>
      <c r="K1539" s="42"/>
      <c r="L1539" s="43"/>
      <c r="M1539" s="42"/>
      <c r="N1539" s="80"/>
      <c r="O1539" s="43"/>
      <c r="P1539" s="12" t="str">
        <f t="shared" si="46"/>
        <v>-</v>
      </c>
      <c r="Q1539" s="81" t="s">
        <v>306</v>
      </c>
      <c r="R1539" s="82"/>
      <c r="S1539" s="83"/>
      <c r="T1539" s="81" t="s">
        <v>306</v>
      </c>
      <c r="U1539" s="83"/>
      <c r="V1539" s="13" t="s">
        <v>306</v>
      </c>
      <c r="W1539" s="81" t="s">
        <v>306</v>
      </c>
      <c r="X1539" s="83"/>
    </row>
    <row r="1540" spans="1:24" ht="15.75" customHeight="1">
      <c r="A1540" s="38" t="s">
        <v>3093</v>
      </c>
      <c r="B1540" s="39"/>
      <c r="C1540" s="40"/>
      <c r="D1540" s="38" t="s">
        <v>3094</v>
      </c>
      <c r="E1540" s="39"/>
      <c r="F1540" s="39"/>
      <c r="G1540" s="39"/>
      <c r="H1540" s="40"/>
      <c r="I1540" s="77" t="s">
        <v>65</v>
      </c>
      <c r="J1540" s="79"/>
      <c r="K1540" s="42"/>
      <c r="L1540" s="43"/>
      <c r="M1540" s="42"/>
      <c r="N1540" s="80"/>
      <c r="O1540" s="43"/>
      <c r="P1540" s="12" t="str">
        <f t="shared" si="46"/>
        <v>-</v>
      </c>
      <c r="Q1540" s="81" t="s">
        <v>306</v>
      </c>
      <c r="R1540" s="82"/>
      <c r="S1540" s="83"/>
      <c r="T1540" s="81" t="s">
        <v>306</v>
      </c>
      <c r="U1540" s="83"/>
      <c r="V1540" s="13" t="s">
        <v>306</v>
      </c>
      <c r="W1540" s="81" t="s">
        <v>306</v>
      </c>
      <c r="X1540" s="83"/>
    </row>
    <row r="1541" spans="1:24" ht="15.75" customHeight="1">
      <c r="A1541" s="38" t="s">
        <v>3095</v>
      </c>
      <c r="B1541" s="39"/>
      <c r="C1541" s="40"/>
      <c r="D1541" s="38" t="s">
        <v>3096</v>
      </c>
      <c r="E1541" s="39"/>
      <c r="F1541" s="39"/>
      <c r="G1541" s="39"/>
      <c r="H1541" s="40"/>
      <c r="I1541" s="77" t="s">
        <v>65</v>
      </c>
      <c r="J1541" s="79"/>
      <c r="K1541" s="42"/>
      <c r="L1541" s="43"/>
      <c r="M1541" s="42"/>
      <c r="N1541" s="80"/>
      <c r="O1541" s="43"/>
      <c r="P1541" s="12" t="str">
        <f t="shared" si="46"/>
        <v>-</v>
      </c>
      <c r="Q1541" s="81" t="s">
        <v>306</v>
      </c>
      <c r="R1541" s="82"/>
      <c r="S1541" s="83"/>
      <c r="T1541" s="81" t="s">
        <v>306</v>
      </c>
      <c r="U1541" s="83"/>
      <c r="V1541" s="13" t="s">
        <v>306</v>
      </c>
      <c r="W1541" s="81" t="s">
        <v>306</v>
      </c>
      <c r="X1541" s="83"/>
    </row>
    <row r="1542" spans="1:24" ht="15.75" customHeight="1">
      <c r="A1542" s="38" t="s">
        <v>3101</v>
      </c>
      <c r="B1542" s="39"/>
      <c r="C1542" s="40"/>
      <c r="D1542" s="38" t="s">
        <v>3102</v>
      </c>
      <c r="E1542" s="39"/>
      <c r="F1542" s="39"/>
      <c r="G1542" s="39"/>
      <c r="H1542" s="40"/>
      <c r="I1542" s="77" t="s">
        <v>122</v>
      </c>
      <c r="J1542" s="79"/>
      <c r="K1542" s="42"/>
      <c r="L1542" s="43"/>
      <c r="M1542" s="42"/>
      <c r="N1542" s="80"/>
      <c r="O1542" s="43"/>
      <c r="P1542" s="12" t="str">
        <f t="shared" si="46"/>
        <v>-</v>
      </c>
      <c r="Q1542" s="81" t="s">
        <v>306</v>
      </c>
      <c r="R1542" s="82"/>
      <c r="S1542" s="83"/>
      <c r="T1542" s="81" t="s">
        <v>306</v>
      </c>
      <c r="U1542" s="83"/>
      <c r="V1542" s="13" t="s">
        <v>306</v>
      </c>
      <c r="W1542" s="81" t="s">
        <v>306</v>
      </c>
      <c r="X1542" s="83"/>
    </row>
    <row r="1543" spans="1:24" ht="15.75" customHeight="1">
      <c r="A1543" s="38" t="s">
        <v>3103</v>
      </c>
      <c r="B1543" s="39"/>
      <c r="C1543" s="40"/>
      <c r="D1543" s="38" t="s">
        <v>3104</v>
      </c>
      <c r="E1543" s="39"/>
      <c r="F1543" s="39"/>
      <c r="G1543" s="39"/>
      <c r="H1543" s="40"/>
      <c r="I1543" s="77" t="s">
        <v>609</v>
      </c>
      <c r="J1543" s="79"/>
      <c r="K1543" s="42"/>
      <c r="L1543" s="43"/>
      <c r="M1543" s="42"/>
      <c r="N1543" s="80"/>
      <c r="O1543" s="43"/>
      <c r="P1543" s="12" t="str">
        <f t="shared" si="46"/>
        <v>-</v>
      </c>
      <c r="Q1543" s="81" t="s">
        <v>306</v>
      </c>
      <c r="R1543" s="82"/>
      <c r="S1543" s="83"/>
      <c r="T1543" s="81" t="s">
        <v>306</v>
      </c>
      <c r="U1543" s="83"/>
      <c r="V1543" s="13" t="s">
        <v>306</v>
      </c>
      <c r="W1543" s="81" t="s">
        <v>306</v>
      </c>
      <c r="X1543" s="83"/>
    </row>
    <row r="1544" spans="1:24" ht="15.75" customHeight="1">
      <c r="A1544" s="38" t="s">
        <v>3105</v>
      </c>
      <c r="B1544" s="39"/>
      <c r="C1544" s="40"/>
      <c r="D1544" s="38" t="s">
        <v>3106</v>
      </c>
      <c r="E1544" s="39"/>
      <c r="F1544" s="39"/>
      <c r="G1544" s="39"/>
      <c r="H1544" s="40"/>
      <c r="I1544" s="77" t="s">
        <v>609</v>
      </c>
      <c r="J1544" s="79"/>
      <c r="K1544" s="42"/>
      <c r="L1544" s="43"/>
      <c r="M1544" s="42"/>
      <c r="N1544" s="80"/>
      <c r="O1544" s="43"/>
      <c r="P1544" s="12" t="str">
        <f t="shared" si="46"/>
        <v>-</v>
      </c>
      <c r="Q1544" s="81" t="s">
        <v>306</v>
      </c>
      <c r="R1544" s="82"/>
      <c r="S1544" s="83"/>
      <c r="T1544" s="81" t="s">
        <v>306</v>
      </c>
      <c r="U1544" s="83"/>
      <c r="V1544" s="13" t="s">
        <v>306</v>
      </c>
      <c r="W1544" s="81" t="s">
        <v>306</v>
      </c>
      <c r="X1544" s="83"/>
    </row>
    <row r="1545" spans="1:24" ht="15.75" customHeight="1">
      <c r="A1545" s="38" t="s">
        <v>3107</v>
      </c>
      <c r="B1545" s="39"/>
      <c r="C1545" s="40"/>
      <c r="D1545" s="38" t="s">
        <v>3108</v>
      </c>
      <c r="E1545" s="39"/>
      <c r="F1545" s="39"/>
      <c r="G1545" s="39"/>
      <c r="H1545" s="40"/>
      <c r="I1545" s="77" t="s">
        <v>609</v>
      </c>
      <c r="J1545" s="79"/>
      <c r="K1545" s="42"/>
      <c r="L1545" s="43"/>
      <c r="M1545" s="42"/>
      <c r="N1545" s="80"/>
      <c r="O1545" s="43"/>
      <c r="P1545" s="12" t="str">
        <f t="shared" si="46"/>
        <v>-</v>
      </c>
      <c r="Q1545" s="81" t="s">
        <v>306</v>
      </c>
      <c r="R1545" s="82"/>
      <c r="S1545" s="83"/>
      <c r="T1545" s="81" t="s">
        <v>306</v>
      </c>
      <c r="U1545" s="83"/>
      <c r="V1545" s="13" t="s">
        <v>306</v>
      </c>
      <c r="W1545" s="81" t="s">
        <v>306</v>
      </c>
      <c r="X1545" s="83"/>
    </row>
    <row r="1546" spans="1:24" ht="15.75" customHeight="1">
      <c r="A1546" s="38" t="s">
        <v>3109</v>
      </c>
      <c r="B1546" s="39"/>
      <c r="C1546" s="40"/>
      <c r="D1546" s="38" t="s">
        <v>3110</v>
      </c>
      <c r="E1546" s="39"/>
      <c r="F1546" s="39"/>
      <c r="G1546" s="39"/>
      <c r="H1546" s="40"/>
      <c r="I1546" s="77" t="s">
        <v>609</v>
      </c>
      <c r="J1546" s="79"/>
      <c r="K1546" s="42"/>
      <c r="L1546" s="43"/>
      <c r="M1546" s="42"/>
      <c r="N1546" s="80"/>
      <c r="O1546" s="43"/>
      <c r="P1546" s="12" t="str">
        <f t="shared" si="46"/>
        <v>-</v>
      </c>
      <c r="Q1546" s="81" t="s">
        <v>306</v>
      </c>
      <c r="R1546" s="82"/>
      <c r="S1546" s="83"/>
      <c r="T1546" s="81" t="s">
        <v>306</v>
      </c>
      <c r="U1546" s="83"/>
      <c r="V1546" s="13" t="s">
        <v>306</v>
      </c>
      <c r="W1546" s="81" t="s">
        <v>306</v>
      </c>
      <c r="X1546" s="83"/>
    </row>
    <row r="1547" spans="1:24" ht="31.65" customHeight="1">
      <c r="A1547" s="38" t="s">
        <v>3111</v>
      </c>
      <c r="B1547" s="39"/>
      <c r="C1547" s="40"/>
      <c r="D1547" s="38" t="s">
        <v>5216</v>
      </c>
      <c r="E1547" s="39"/>
      <c r="F1547" s="39"/>
      <c r="G1547" s="39"/>
      <c r="H1547" s="40"/>
      <c r="I1547" s="77" t="s">
        <v>609</v>
      </c>
      <c r="J1547" s="79"/>
      <c r="K1547" s="42"/>
      <c r="L1547" s="43"/>
      <c r="M1547" s="42"/>
      <c r="N1547" s="80"/>
      <c r="O1547" s="43"/>
      <c r="P1547" s="12" t="str">
        <f>IF(COUNT(K1547,M1547)=2,ROUND(K1547*M1547,0),"-
-")</f>
        <v>-
-</v>
      </c>
      <c r="Q1547" s="81" t="s">
        <v>163</v>
      </c>
      <c r="R1547" s="82"/>
      <c r="S1547" s="83"/>
      <c r="T1547" s="81" t="s">
        <v>163</v>
      </c>
      <c r="U1547" s="83"/>
      <c r="V1547" s="13" t="s">
        <v>163</v>
      </c>
      <c r="W1547" s="81" t="s">
        <v>163</v>
      </c>
      <c r="X1547" s="83"/>
    </row>
    <row r="1548" spans="1:24" ht="31.5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 spans="1:24" ht="9.6" customHeight="1">
      <c r="A1549" s="2"/>
      <c r="B1549" s="2"/>
      <c r="C1549" s="95" t="s">
        <v>42</v>
      </c>
      <c r="D1549" s="95"/>
      <c r="E1549" s="2"/>
      <c r="F1549" s="2"/>
      <c r="G1549" s="14" t="s">
        <v>43</v>
      </c>
      <c r="H1549" s="2"/>
      <c r="I1549" s="2"/>
      <c r="J1549" s="14" t="s">
        <v>44</v>
      </c>
      <c r="K1549" s="2"/>
      <c r="L1549" s="95" t="s">
        <v>43</v>
      </c>
      <c r="M1549" s="95"/>
      <c r="N1549" s="95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 spans="1:24" ht="35.700000000000003" customHeight="1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 spans="1:24" ht="8.25" customHeight="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 spans="1:24" ht="14.1" customHeight="1">
      <c r="A1552" s="93" t="s">
        <v>0</v>
      </c>
      <c r="B1552" s="93"/>
      <c r="C1552" s="93"/>
      <c r="D1552" s="93"/>
      <c r="E1552" s="93"/>
      <c r="F1552" s="93"/>
      <c r="G1552" s="93"/>
      <c r="H1552" s="93"/>
      <c r="I1552" s="93"/>
      <c r="J1552" s="93"/>
      <c r="K1552" s="93"/>
      <c r="L1552" s="93"/>
      <c r="M1552" s="93"/>
      <c r="N1552" s="93"/>
      <c r="O1552" s="93"/>
      <c r="P1552" s="93"/>
      <c r="Q1552" s="93"/>
      <c r="R1552" s="93"/>
      <c r="S1552" s="93"/>
      <c r="T1552" s="93"/>
      <c r="U1552" s="93"/>
      <c r="V1552" s="93"/>
      <c r="W1552" s="93"/>
      <c r="X1552" s="93"/>
    </row>
    <row r="1553" spans="1:24" ht="3.45" customHeight="1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 spans="1:24" ht="14.1" customHeight="1">
      <c r="A1554" s="93" t="s">
        <v>4033</v>
      </c>
      <c r="B1554" s="93"/>
      <c r="C1554" s="93"/>
      <c r="D1554" s="93"/>
      <c r="E1554" s="93"/>
      <c r="F1554" s="93"/>
      <c r="G1554" s="93"/>
      <c r="H1554" s="93"/>
      <c r="I1554" s="93"/>
      <c r="J1554" s="93"/>
      <c r="K1554" s="93"/>
      <c r="L1554" s="93"/>
      <c r="M1554" s="93"/>
      <c r="N1554" s="93"/>
      <c r="O1554" s="93"/>
      <c r="P1554" s="93"/>
      <c r="Q1554" s="93"/>
      <c r="R1554" s="93"/>
      <c r="S1554" s="93"/>
      <c r="T1554" s="93"/>
      <c r="U1554" s="93"/>
      <c r="V1554" s="93"/>
      <c r="W1554" s="93"/>
      <c r="X1554" s="93"/>
    </row>
    <row r="1555" spans="1:24" ht="4.2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 spans="1:24" ht="8.85" customHeight="1">
      <c r="A1556" s="2"/>
      <c r="B1556" s="94" t="s">
        <v>4034</v>
      </c>
      <c r="C1556" s="94"/>
      <c r="D1556" s="94"/>
      <c r="E1556" s="94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 spans="1:24" ht="5.4" customHeight="1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ht="4.3499999999999996" customHeight="1">
      <c r="A1558" s="2"/>
      <c r="B1558" s="94" t="s">
        <v>4035</v>
      </c>
      <c r="C1558" s="94"/>
      <c r="D1558" s="94"/>
      <c r="E1558" s="94"/>
      <c r="F1558" s="94"/>
      <c r="G1558" s="94"/>
      <c r="H1558" s="94"/>
      <c r="I1558" s="94"/>
      <c r="J1558" s="94"/>
      <c r="K1558" s="94"/>
      <c r="L1558" s="94"/>
      <c r="M1558" s="94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 spans="1:24" ht="0.9" customHeight="1">
      <c r="A1559" s="2"/>
      <c r="B1559" s="94"/>
      <c r="C1559" s="94"/>
      <c r="D1559" s="94"/>
      <c r="E1559" s="94"/>
      <c r="F1559" s="94"/>
      <c r="G1559" s="94"/>
      <c r="H1559" s="94"/>
      <c r="I1559" s="94"/>
      <c r="J1559" s="94"/>
      <c r="K1559" s="94"/>
      <c r="L1559" s="94"/>
      <c r="M1559" s="94"/>
      <c r="N1559" s="2"/>
      <c r="O1559" s="2"/>
      <c r="P1559" s="2"/>
      <c r="Q1559" s="2"/>
      <c r="R1559" s="94" t="s">
        <v>4036</v>
      </c>
      <c r="S1559" s="2"/>
      <c r="T1559" s="2"/>
      <c r="U1559" s="2"/>
      <c r="V1559" s="2"/>
      <c r="W1559" s="2"/>
      <c r="X1559" s="2"/>
    </row>
    <row r="1560" spans="1:24" ht="3.6" customHeight="1">
      <c r="A1560" s="2"/>
      <c r="B1560" s="94"/>
      <c r="C1560" s="94"/>
      <c r="D1560" s="94"/>
      <c r="E1560" s="94"/>
      <c r="F1560" s="94"/>
      <c r="G1560" s="94"/>
      <c r="H1560" s="94"/>
      <c r="I1560" s="94"/>
      <c r="J1560" s="94"/>
      <c r="K1560" s="94"/>
      <c r="L1560" s="94"/>
      <c r="M1560" s="94"/>
      <c r="N1560" s="2"/>
      <c r="O1560" s="2"/>
      <c r="P1560" s="2"/>
      <c r="Q1560" s="2"/>
      <c r="R1560" s="94"/>
      <c r="S1560" s="2"/>
      <c r="T1560" s="2"/>
      <c r="U1560" s="95" t="s">
        <v>5217</v>
      </c>
      <c r="V1560" s="95"/>
      <c r="W1560" s="95"/>
      <c r="X1560" s="2"/>
    </row>
    <row r="1561" spans="1:24" ht="4.3499999999999996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94"/>
      <c r="S1561" s="2"/>
      <c r="T1561" s="2"/>
      <c r="U1561" s="95"/>
      <c r="V1561" s="95"/>
      <c r="W1561" s="95"/>
      <c r="X1561" s="2"/>
    </row>
    <row r="1562" spans="1:24" ht="1.5" customHeight="1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95"/>
      <c r="V1562" s="95"/>
      <c r="W1562" s="95"/>
      <c r="X1562" s="2"/>
    </row>
    <row r="1563" spans="1:24" ht="2.1" customHeight="1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 spans="1:24" ht="14.4" customHeight="1">
      <c r="A1564" s="77" t="s">
        <v>4038</v>
      </c>
      <c r="B1564" s="78"/>
      <c r="C1564" s="79"/>
      <c r="D1564" s="77" t="s">
        <v>4039</v>
      </c>
      <c r="E1564" s="78"/>
      <c r="F1564" s="78"/>
      <c r="G1564" s="78"/>
      <c r="H1564" s="79"/>
      <c r="I1564" s="77" t="s">
        <v>49</v>
      </c>
      <c r="J1564" s="79"/>
      <c r="K1564" s="77" t="s">
        <v>4040</v>
      </c>
      <c r="L1564" s="79"/>
      <c r="M1564" s="77" t="s">
        <v>51</v>
      </c>
      <c r="N1564" s="78"/>
      <c r="O1564" s="79"/>
      <c r="P1564" s="11" t="s">
        <v>52</v>
      </c>
      <c r="Q1564" s="77" t="s">
        <v>4041</v>
      </c>
      <c r="R1564" s="78"/>
      <c r="S1564" s="79"/>
      <c r="T1564" s="77" t="s">
        <v>4042</v>
      </c>
      <c r="U1564" s="79"/>
      <c r="V1564" s="11" t="s">
        <v>4043</v>
      </c>
      <c r="W1564" s="77" t="s">
        <v>4044</v>
      </c>
      <c r="X1564" s="79"/>
    </row>
    <row r="1565" spans="1:24" ht="15.75" customHeight="1">
      <c r="A1565" s="38" t="s">
        <v>3113</v>
      </c>
      <c r="B1565" s="39"/>
      <c r="C1565" s="40"/>
      <c r="D1565" s="38" t="s">
        <v>3114</v>
      </c>
      <c r="E1565" s="39"/>
      <c r="F1565" s="39"/>
      <c r="G1565" s="39"/>
      <c r="H1565" s="40"/>
      <c r="I1565" s="77" t="s">
        <v>609</v>
      </c>
      <c r="J1565" s="79"/>
      <c r="K1565" s="42"/>
      <c r="L1565" s="43"/>
      <c r="M1565" s="42"/>
      <c r="N1565" s="80"/>
      <c r="O1565" s="43"/>
      <c r="P1565" s="12" t="str">
        <f>IF(COUNT(K1565,M1565)=2,ROUND(K1565*M1565,0),"-")</f>
        <v>-</v>
      </c>
      <c r="Q1565" s="81" t="s">
        <v>306</v>
      </c>
      <c r="R1565" s="82"/>
      <c r="S1565" s="83"/>
      <c r="T1565" s="81" t="s">
        <v>306</v>
      </c>
      <c r="U1565" s="83"/>
      <c r="V1565" s="13" t="s">
        <v>306</v>
      </c>
      <c r="W1565" s="81" t="s">
        <v>306</v>
      </c>
      <c r="X1565" s="83"/>
    </row>
    <row r="1566" spans="1:24" ht="31.65" customHeight="1">
      <c r="A1566" s="38" t="s">
        <v>3115</v>
      </c>
      <c r="B1566" s="39"/>
      <c r="C1566" s="40"/>
      <c r="D1566" s="38" t="s">
        <v>5218</v>
      </c>
      <c r="E1566" s="39"/>
      <c r="F1566" s="39"/>
      <c r="G1566" s="39"/>
      <c r="H1566" s="40"/>
      <c r="I1566" s="77" t="s">
        <v>609</v>
      </c>
      <c r="J1566" s="79"/>
      <c r="K1566" s="42"/>
      <c r="L1566" s="43"/>
      <c r="M1566" s="42"/>
      <c r="N1566" s="80"/>
      <c r="O1566" s="43"/>
      <c r="P1566" s="12" t="str">
        <f>IF(COUNT(K1566,M1566)=2,ROUND(K1566*M1566,0),"-
-")</f>
        <v>-
-</v>
      </c>
      <c r="Q1566" s="81" t="s">
        <v>163</v>
      </c>
      <c r="R1566" s="82"/>
      <c r="S1566" s="83"/>
      <c r="T1566" s="81" t="s">
        <v>163</v>
      </c>
      <c r="U1566" s="83"/>
      <c r="V1566" s="13" t="s">
        <v>163</v>
      </c>
      <c r="W1566" s="81" t="s">
        <v>163</v>
      </c>
      <c r="X1566" s="83"/>
    </row>
    <row r="1567" spans="1:24" ht="15.75" customHeight="1">
      <c r="A1567" s="38" t="s">
        <v>3159</v>
      </c>
      <c r="B1567" s="39"/>
      <c r="C1567" s="40"/>
      <c r="D1567" s="38" t="s">
        <v>3160</v>
      </c>
      <c r="E1567" s="39"/>
      <c r="F1567" s="39"/>
      <c r="G1567" s="39"/>
      <c r="H1567" s="40"/>
      <c r="I1567" s="77" t="s">
        <v>122</v>
      </c>
      <c r="J1567" s="79"/>
      <c r="K1567" s="42"/>
      <c r="L1567" s="43"/>
      <c r="M1567" s="42"/>
      <c r="N1567" s="80"/>
      <c r="O1567" s="43"/>
      <c r="P1567" s="12" t="str">
        <f>IF(COUNT(K1567,M1567)=2,ROUND(K1567*M1567,0),"-")</f>
        <v>-</v>
      </c>
      <c r="Q1567" s="81" t="s">
        <v>306</v>
      </c>
      <c r="R1567" s="82"/>
      <c r="S1567" s="83"/>
      <c r="T1567" s="81" t="s">
        <v>306</v>
      </c>
      <c r="U1567" s="83"/>
      <c r="V1567" s="13" t="s">
        <v>306</v>
      </c>
      <c r="W1567" s="81" t="s">
        <v>306</v>
      </c>
      <c r="X1567" s="83"/>
    </row>
    <row r="1568" spans="1:24" ht="15.75" customHeight="1">
      <c r="A1568" s="38" t="s">
        <v>3161</v>
      </c>
      <c r="B1568" s="39"/>
      <c r="C1568" s="40"/>
      <c r="D1568" s="38" t="s">
        <v>3162</v>
      </c>
      <c r="E1568" s="39"/>
      <c r="F1568" s="39"/>
      <c r="G1568" s="39"/>
      <c r="H1568" s="40"/>
      <c r="I1568" s="77" t="s">
        <v>122</v>
      </c>
      <c r="J1568" s="79"/>
      <c r="K1568" s="42"/>
      <c r="L1568" s="43"/>
      <c r="M1568" s="42"/>
      <c r="N1568" s="80"/>
      <c r="O1568" s="43"/>
      <c r="P1568" s="12" t="str">
        <f>IF(COUNT(K1568,M1568)=2,ROUND(K1568*M1568,0),"-")</f>
        <v>-</v>
      </c>
      <c r="Q1568" s="81" t="s">
        <v>306</v>
      </c>
      <c r="R1568" s="82"/>
      <c r="S1568" s="83"/>
      <c r="T1568" s="81" t="s">
        <v>306</v>
      </c>
      <c r="U1568" s="83"/>
      <c r="V1568" s="13" t="s">
        <v>306</v>
      </c>
      <c r="W1568" s="81" t="s">
        <v>306</v>
      </c>
      <c r="X1568" s="83"/>
    </row>
    <row r="1569" spans="1:24" ht="15.75" customHeight="1">
      <c r="A1569" s="38" t="s">
        <v>3163</v>
      </c>
      <c r="B1569" s="39"/>
      <c r="C1569" s="40"/>
      <c r="D1569" s="38" t="s">
        <v>3164</v>
      </c>
      <c r="E1569" s="39"/>
      <c r="F1569" s="39"/>
      <c r="G1569" s="39"/>
      <c r="H1569" s="40"/>
      <c r="I1569" s="77" t="s">
        <v>122</v>
      </c>
      <c r="J1569" s="79"/>
      <c r="K1569" s="42"/>
      <c r="L1569" s="43"/>
      <c r="M1569" s="42"/>
      <c r="N1569" s="80"/>
      <c r="O1569" s="43"/>
      <c r="P1569" s="12" t="str">
        <f>IF(COUNT(K1569,M1569)=2,ROUND(K1569*M1569,0),"-")</f>
        <v>-</v>
      </c>
      <c r="Q1569" s="81" t="s">
        <v>306</v>
      </c>
      <c r="R1569" s="82"/>
      <c r="S1569" s="83"/>
      <c r="T1569" s="81" t="s">
        <v>306</v>
      </c>
      <c r="U1569" s="83"/>
      <c r="V1569" s="13" t="s">
        <v>306</v>
      </c>
      <c r="W1569" s="81" t="s">
        <v>306</v>
      </c>
      <c r="X1569" s="83"/>
    </row>
    <row r="1570" spans="1:24" ht="31.65" customHeight="1">
      <c r="A1570" s="38" t="s">
        <v>3184</v>
      </c>
      <c r="B1570" s="39"/>
      <c r="C1570" s="40"/>
      <c r="D1570" s="38" t="s">
        <v>5219</v>
      </c>
      <c r="E1570" s="39"/>
      <c r="F1570" s="39"/>
      <c r="G1570" s="39"/>
      <c r="H1570" s="40"/>
      <c r="I1570" s="77" t="s">
        <v>122</v>
      </c>
      <c r="J1570" s="79"/>
      <c r="K1570" s="42"/>
      <c r="L1570" s="43"/>
      <c r="M1570" s="42"/>
      <c r="N1570" s="80"/>
      <c r="O1570" s="43"/>
      <c r="P1570" s="12" t="str">
        <f>IF(COUNT(K1570,M1570)=2,ROUND(K1570*M1570,0),"-
-")</f>
        <v>-
-</v>
      </c>
      <c r="Q1570" s="81" t="s">
        <v>163</v>
      </c>
      <c r="R1570" s="82"/>
      <c r="S1570" s="83"/>
      <c r="T1570" s="81" t="s">
        <v>163</v>
      </c>
      <c r="U1570" s="83"/>
      <c r="V1570" s="13" t="s">
        <v>163</v>
      </c>
      <c r="W1570" s="81" t="s">
        <v>163</v>
      </c>
      <c r="X1570" s="83"/>
    </row>
    <row r="1571" spans="1:24" ht="79.2" customHeight="1">
      <c r="A1571" s="38" t="s">
        <v>3207</v>
      </c>
      <c r="B1571" s="39"/>
      <c r="C1571" s="40"/>
      <c r="D1571" s="38" t="s">
        <v>5220</v>
      </c>
      <c r="E1571" s="39"/>
      <c r="F1571" s="39"/>
      <c r="G1571" s="39"/>
      <c r="H1571" s="40"/>
      <c r="I1571" s="77" t="s">
        <v>65</v>
      </c>
      <c r="J1571" s="79"/>
      <c r="K1571" s="42"/>
      <c r="L1571" s="43"/>
      <c r="M1571" s="42"/>
      <c r="N1571" s="80"/>
      <c r="O1571" s="43"/>
      <c r="P1571" s="12" t="str">
        <f>IF(COUNT(K1571,M1571)=2,ROUND(K1571*M1571,0),"-
-
-
-
-")</f>
        <v>-
-
-
-
-</v>
      </c>
      <c r="Q1571" s="81" t="s">
        <v>4128</v>
      </c>
      <c r="R1571" s="82"/>
      <c r="S1571" s="83"/>
      <c r="T1571" s="81" t="s">
        <v>4128</v>
      </c>
      <c r="U1571" s="83"/>
      <c r="V1571" s="13" t="s">
        <v>4128</v>
      </c>
      <c r="W1571" s="81" t="s">
        <v>4128</v>
      </c>
      <c r="X1571" s="83"/>
    </row>
    <row r="1572" spans="1:24" ht="79.2" customHeight="1">
      <c r="A1572" s="38" t="s">
        <v>3209</v>
      </c>
      <c r="B1572" s="39"/>
      <c r="C1572" s="40"/>
      <c r="D1572" s="38" t="s">
        <v>5221</v>
      </c>
      <c r="E1572" s="39"/>
      <c r="F1572" s="39"/>
      <c r="G1572" s="39"/>
      <c r="H1572" s="40"/>
      <c r="I1572" s="77" t="s">
        <v>65</v>
      </c>
      <c r="J1572" s="79"/>
      <c r="K1572" s="42"/>
      <c r="L1572" s="43"/>
      <c r="M1572" s="42"/>
      <c r="N1572" s="80"/>
      <c r="O1572" s="43"/>
      <c r="P1572" s="12" t="str">
        <f>IF(COUNT(K1572,M1572)=2,ROUND(K1572*M1572,0),"-
-
-
-
-")</f>
        <v>-
-
-
-
-</v>
      </c>
      <c r="Q1572" s="81" t="s">
        <v>4128</v>
      </c>
      <c r="R1572" s="82"/>
      <c r="S1572" s="83"/>
      <c r="T1572" s="81" t="s">
        <v>4128</v>
      </c>
      <c r="U1572" s="83"/>
      <c r="V1572" s="13" t="s">
        <v>4128</v>
      </c>
      <c r="W1572" s="81" t="s">
        <v>4128</v>
      </c>
      <c r="X1572" s="83"/>
    </row>
    <row r="1573" spans="1:24" ht="63.3" customHeight="1">
      <c r="A1573" s="38" t="s">
        <v>3211</v>
      </c>
      <c r="B1573" s="39"/>
      <c r="C1573" s="40"/>
      <c r="D1573" s="38" t="s">
        <v>5222</v>
      </c>
      <c r="E1573" s="39"/>
      <c r="F1573" s="39"/>
      <c r="G1573" s="39"/>
      <c r="H1573" s="40"/>
      <c r="I1573" s="77" t="s">
        <v>65</v>
      </c>
      <c r="J1573" s="79"/>
      <c r="K1573" s="42"/>
      <c r="L1573" s="43"/>
      <c r="M1573" s="42"/>
      <c r="N1573" s="80"/>
      <c r="O1573" s="43"/>
      <c r="P1573" s="12" t="str">
        <f>IF(COUNT(K1573,M1573)=2,ROUND(K1573*M1573,0),"-
-
-
-")</f>
        <v>-
-
-
-</v>
      </c>
      <c r="Q1573" s="81" t="s">
        <v>4237</v>
      </c>
      <c r="R1573" s="82"/>
      <c r="S1573" s="83"/>
      <c r="T1573" s="81" t="s">
        <v>4237</v>
      </c>
      <c r="U1573" s="83"/>
      <c r="V1573" s="13" t="s">
        <v>4237</v>
      </c>
      <c r="W1573" s="81" t="s">
        <v>4237</v>
      </c>
      <c r="X1573" s="83"/>
    </row>
    <row r="1574" spans="1:24" ht="31.65" customHeight="1">
      <c r="A1574" s="38" t="s">
        <v>3213</v>
      </c>
      <c r="B1574" s="39"/>
      <c r="C1574" s="40"/>
      <c r="D1574" s="38" t="s">
        <v>5223</v>
      </c>
      <c r="E1574" s="39"/>
      <c r="F1574" s="39"/>
      <c r="G1574" s="39"/>
      <c r="H1574" s="40"/>
      <c r="I1574" s="77" t="s">
        <v>65</v>
      </c>
      <c r="J1574" s="79"/>
      <c r="K1574" s="42"/>
      <c r="L1574" s="43"/>
      <c r="M1574" s="42"/>
      <c r="N1574" s="80"/>
      <c r="O1574" s="43"/>
      <c r="P1574" s="12" t="str">
        <f>IF(COUNT(K1574,M1574)=2,ROUND(K1574*M1574,0),"-
-")</f>
        <v>-
-</v>
      </c>
      <c r="Q1574" s="81" t="s">
        <v>163</v>
      </c>
      <c r="R1574" s="82"/>
      <c r="S1574" s="83"/>
      <c r="T1574" s="81" t="s">
        <v>163</v>
      </c>
      <c r="U1574" s="83"/>
      <c r="V1574" s="13" t="s">
        <v>163</v>
      </c>
      <c r="W1574" s="81" t="s">
        <v>163</v>
      </c>
      <c r="X1574" s="83"/>
    </row>
    <row r="1575" spans="1:24" ht="15.75" customHeight="1">
      <c r="A1575" s="38" t="s">
        <v>3224</v>
      </c>
      <c r="B1575" s="39"/>
      <c r="C1575" s="40"/>
      <c r="D1575" s="38" t="s">
        <v>3225</v>
      </c>
      <c r="E1575" s="39"/>
      <c r="F1575" s="39"/>
      <c r="G1575" s="39"/>
      <c r="H1575" s="40"/>
      <c r="I1575" s="77" t="s">
        <v>65</v>
      </c>
      <c r="J1575" s="79"/>
      <c r="K1575" s="42"/>
      <c r="L1575" s="43"/>
      <c r="M1575" s="42"/>
      <c r="N1575" s="80"/>
      <c r="O1575" s="43"/>
      <c r="P1575" s="12" t="str">
        <f t="shared" ref="P1575:P1586" si="47">IF(COUNT(K1575,M1575)=2,ROUND(K1575*M1575,0),"-")</f>
        <v>-</v>
      </c>
      <c r="Q1575" s="81" t="s">
        <v>306</v>
      </c>
      <c r="R1575" s="82"/>
      <c r="S1575" s="83"/>
      <c r="T1575" s="81" t="s">
        <v>306</v>
      </c>
      <c r="U1575" s="83"/>
      <c r="V1575" s="13" t="s">
        <v>306</v>
      </c>
      <c r="W1575" s="81" t="s">
        <v>306</v>
      </c>
      <c r="X1575" s="83"/>
    </row>
    <row r="1576" spans="1:24" ht="15.75" customHeight="1">
      <c r="A1576" s="38" t="s">
        <v>3229</v>
      </c>
      <c r="B1576" s="39"/>
      <c r="C1576" s="40"/>
      <c r="D1576" s="38" t="s">
        <v>3230</v>
      </c>
      <c r="E1576" s="39"/>
      <c r="F1576" s="39"/>
      <c r="G1576" s="39"/>
      <c r="H1576" s="40"/>
      <c r="I1576" s="77" t="s">
        <v>122</v>
      </c>
      <c r="J1576" s="79"/>
      <c r="K1576" s="42"/>
      <c r="L1576" s="43"/>
      <c r="M1576" s="42"/>
      <c r="N1576" s="80"/>
      <c r="O1576" s="43"/>
      <c r="P1576" s="12" t="str">
        <f t="shared" si="47"/>
        <v>-</v>
      </c>
      <c r="Q1576" s="81" t="s">
        <v>306</v>
      </c>
      <c r="R1576" s="82"/>
      <c r="S1576" s="83"/>
      <c r="T1576" s="81" t="s">
        <v>306</v>
      </c>
      <c r="U1576" s="83"/>
      <c r="V1576" s="13" t="s">
        <v>306</v>
      </c>
      <c r="W1576" s="81" t="s">
        <v>306</v>
      </c>
      <c r="X1576" s="83"/>
    </row>
    <row r="1577" spans="1:24" ht="15.75" customHeight="1">
      <c r="A1577" s="38" t="s">
        <v>3231</v>
      </c>
      <c r="B1577" s="39"/>
      <c r="C1577" s="40"/>
      <c r="D1577" s="38" t="s">
        <v>3232</v>
      </c>
      <c r="E1577" s="39"/>
      <c r="F1577" s="39"/>
      <c r="G1577" s="39"/>
      <c r="H1577" s="40"/>
      <c r="I1577" s="77" t="s">
        <v>65</v>
      </c>
      <c r="J1577" s="79"/>
      <c r="K1577" s="42"/>
      <c r="L1577" s="43"/>
      <c r="M1577" s="42"/>
      <c r="N1577" s="80"/>
      <c r="O1577" s="43"/>
      <c r="P1577" s="12" t="str">
        <f t="shared" si="47"/>
        <v>-</v>
      </c>
      <c r="Q1577" s="81" t="s">
        <v>306</v>
      </c>
      <c r="R1577" s="82"/>
      <c r="S1577" s="83"/>
      <c r="T1577" s="81" t="s">
        <v>306</v>
      </c>
      <c r="U1577" s="83"/>
      <c r="V1577" s="13" t="s">
        <v>306</v>
      </c>
      <c r="W1577" s="81" t="s">
        <v>306</v>
      </c>
      <c r="X1577" s="83"/>
    </row>
    <row r="1578" spans="1:24" ht="15.75" customHeight="1">
      <c r="A1578" s="38" t="s">
        <v>3234</v>
      </c>
      <c r="B1578" s="39"/>
      <c r="C1578" s="40"/>
      <c r="D1578" s="38" t="s">
        <v>3235</v>
      </c>
      <c r="E1578" s="39"/>
      <c r="F1578" s="39"/>
      <c r="G1578" s="39"/>
      <c r="H1578" s="40"/>
      <c r="I1578" s="77" t="s">
        <v>122</v>
      </c>
      <c r="J1578" s="79"/>
      <c r="K1578" s="42"/>
      <c r="L1578" s="43"/>
      <c r="M1578" s="42"/>
      <c r="N1578" s="80"/>
      <c r="O1578" s="43"/>
      <c r="P1578" s="12" t="str">
        <f t="shared" si="47"/>
        <v>-</v>
      </c>
      <c r="Q1578" s="81" t="s">
        <v>306</v>
      </c>
      <c r="R1578" s="82"/>
      <c r="S1578" s="83"/>
      <c r="T1578" s="81" t="s">
        <v>306</v>
      </c>
      <c r="U1578" s="83"/>
      <c r="V1578" s="13" t="s">
        <v>306</v>
      </c>
      <c r="W1578" s="81" t="s">
        <v>306</v>
      </c>
      <c r="X1578" s="83"/>
    </row>
    <row r="1579" spans="1:24" ht="15.75" customHeight="1">
      <c r="A1579" s="38" t="s">
        <v>3320</v>
      </c>
      <c r="B1579" s="39"/>
      <c r="C1579" s="40"/>
      <c r="D1579" s="38" t="s">
        <v>3321</v>
      </c>
      <c r="E1579" s="39"/>
      <c r="F1579" s="39"/>
      <c r="G1579" s="39"/>
      <c r="H1579" s="40"/>
      <c r="I1579" s="77" t="s">
        <v>122</v>
      </c>
      <c r="J1579" s="79"/>
      <c r="K1579" s="42"/>
      <c r="L1579" s="43"/>
      <c r="M1579" s="42"/>
      <c r="N1579" s="80"/>
      <c r="O1579" s="43"/>
      <c r="P1579" s="12" t="str">
        <f t="shared" si="47"/>
        <v>-</v>
      </c>
      <c r="Q1579" s="81" t="s">
        <v>306</v>
      </c>
      <c r="R1579" s="82"/>
      <c r="S1579" s="83"/>
      <c r="T1579" s="81" t="s">
        <v>306</v>
      </c>
      <c r="U1579" s="83"/>
      <c r="V1579" s="13" t="s">
        <v>306</v>
      </c>
      <c r="W1579" s="81" t="s">
        <v>306</v>
      </c>
      <c r="X1579" s="83"/>
    </row>
    <row r="1580" spans="1:24" ht="15.75" customHeight="1">
      <c r="A1580" s="38" t="s">
        <v>3384</v>
      </c>
      <c r="B1580" s="39"/>
      <c r="C1580" s="40"/>
      <c r="D1580" s="38" t="s">
        <v>3385</v>
      </c>
      <c r="E1580" s="39"/>
      <c r="F1580" s="39"/>
      <c r="G1580" s="39"/>
      <c r="H1580" s="40"/>
      <c r="I1580" s="77" t="s">
        <v>65</v>
      </c>
      <c r="J1580" s="79"/>
      <c r="K1580" s="42"/>
      <c r="L1580" s="43"/>
      <c r="M1580" s="42"/>
      <c r="N1580" s="80"/>
      <c r="O1580" s="43"/>
      <c r="P1580" s="12" t="str">
        <f t="shared" si="47"/>
        <v>-</v>
      </c>
      <c r="Q1580" s="81" t="s">
        <v>306</v>
      </c>
      <c r="R1580" s="82"/>
      <c r="S1580" s="83"/>
      <c r="T1580" s="81" t="s">
        <v>306</v>
      </c>
      <c r="U1580" s="83"/>
      <c r="V1580" s="13" t="s">
        <v>306</v>
      </c>
      <c r="W1580" s="81" t="s">
        <v>306</v>
      </c>
      <c r="X1580" s="83"/>
    </row>
    <row r="1581" spans="1:24" ht="15.75" customHeight="1">
      <c r="A1581" s="38" t="s">
        <v>28</v>
      </c>
      <c r="B1581" s="39"/>
      <c r="C1581" s="40"/>
      <c r="D1581" s="38" t="s">
        <v>29</v>
      </c>
      <c r="E1581" s="39"/>
      <c r="F1581" s="39"/>
      <c r="G1581" s="39"/>
      <c r="H1581" s="40"/>
      <c r="I1581" s="77"/>
      <c r="J1581" s="79"/>
      <c r="K1581" s="42"/>
      <c r="L1581" s="43"/>
      <c r="M1581" s="42"/>
      <c r="N1581" s="80"/>
      <c r="O1581" s="43"/>
      <c r="P1581" s="12" t="str">
        <f t="shared" si="47"/>
        <v>-</v>
      </c>
      <c r="Q1581" s="81" t="s">
        <v>306</v>
      </c>
      <c r="R1581" s="82"/>
      <c r="S1581" s="83"/>
      <c r="T1581" s="81" t="s">
        <v>306</v>
      </c>
      <c r="U1581" s="83"/>
      <c r="V1581" s="13" t="s">
        <v>306</v>
      </c>
      <c r="W1581" s="81" t="s">
        <v>306</v>
      </c>
      <c r="X1581" s="83"/>
    </row>
    <row r="1582" spans="1:24" ht="15.75" customHeight="1">
      <c r="A1582" s="38" t="s">
        <v>30</v>
      </c>
      <c r="B1582" s="39"/>
      <c r="C1582" s="40"/>
      <c r="D1582" s="38" t="s">
        <v>31</v>
      </c>
      <c r="E1582" s="39"/>
      <c r="F1582" s="39"/>
      <c r="G1582" s="39"/>
      <c r="H1582" s="40"/>
      <c r="I1582" s="77"/>
      <c r="J1582" s="79"/>
      <c r="K1582" s="42"/>
      <c r="L1582" s="43"/>
      <c r="M1582" s="42"/>
      <c r="N1582" s="80"/>
      <c r="O1582" s="43"/>
      <c r="P1582" s="12" t="str">
        <f t="shared" si="47"/>
        <v>-</v>
      </c>
      <c r="Q1582" s="81" t="s">
        <v>306</v>
      </c>
      <c r="R1582" s="82"/>
      <c r="S1582" s="83"/>
      <c r="T1582" s="81" t="s">
        <v>306</v>
      </c>
      <c r="U1582" s="83"/>
      <c r="V1582" s="13" t="s">
        <v>306</v>
      </c>
      <c r="W1582" s="81" t="s">
        <v>306</v>
      </c>
      <c r="X1582" s="83"/>
    </row>
    <row r="1583" spans="1:24" ht="15.75" customHeight="1">
      <c r="A1583" s="38" t="s">
        <v>32</v>
      </c>
      <c r="B1583" s="39"/>
      <c r="C1583" s="40"/>
      <c r="D1583" s="38" t="s">
        <v>33</v>
      </c>
      <c r="E1583" s="39"/>
      <c r="F1583" s="39"/>
      <c r="G1583" s="39"/>
      <c r="H1583" s="40"/>
      <c r="I1583" s="77"/>
      <c r="J1583" s="79"/>
      <c r="K1583" s="42"/>
      <c r="L1583" s="43"/>
      <c r="M1583" s="42"/>
      <c r="N1583" s="80"/>
      <c r="O1583" s="43"/>
      <c r="P1583" s="12" t="str">
        <f t="shared" si="47"/>
        <v>-</v>
      </c>
      <c r="Q1583" s="81" t="s">
        <v>306</v>
      </c>
      <c r="R1583" s="82"/>
      <c r="S1583" s="83"/>
      <c r="T1583" s="81" t="s">
        <v>306</v>
      </c>
      <c r="U1583" s="83"/>
      <c r="V1583" s="13" t="s">
        <v>306</v>
      </c>
      <c r="W1583" s="81" t="s">
        <v>306</v>
      </c>
      <c r="X1583" s="83"/>
    </row>
    <row r="1584" spans="1:24" ht="15.75" customHeight="1">
      <c r="A1584" s="38" t="s">
        <v>34</v>
      </c>
      <c r="B1584" s="39"/>
      <c r="C1584" s="40"/>
      <c r="D1584" s="38" t="s">
        <v>35</v>
      </c>
      <c r="E1584" s="39"/>
      <c r="F1584" s="39"/>
      <c r="G1584" s="39"/>
      <c r="H1584" s="40"/>
      <c r="I1584" s="77"/>
      <c r="J1584" s="79"/>
      <c r="K1584" s="42"/>
      <c r="L1584" s="43"/>
      <c r="M1584" s="42"/>
      <c r="N1584" s="80"/>
      <c r="O1584" s="43"/>
      <c r="P1584" s="12" t="str">
        <f t="shared" si="47"/>
        <v>-</v>
      </c>
      <c r="Q1584" s="81" t="s">
        <v>306</v>
      </c>
      <c r="R1584" s="82"/>
      <c r="S1584" s="83"/>
      <c r="T1584" s="81" t="s">
        <v>306</v>
      </c>
      <c r="U1584" s="83"/>
      <c r="V1584" s="13" t="s">
        <v>306</v>
      </c>
      <c r="W1584" s="81" t="s">
        <v>306</v>
      </c>
      <c r="X1584" s="83"/>
    </row>
    <row r="1585" spans="1:24" ht="15.75" customHeight="1">
      <c r="A1585" s="38" t="s">
        <v>36</v>
      </c>
      <c r="B1585" s="39"/>
      <c r="C1585" s="40"/>
      <c r="D1585" s="38" t="s">
        <v>37</v>
      </c>
      <c r="E1585" s="39"/>
      <c r="F1585" s="39"/>
      <c r="G1585" s="39"/>
      <c r="H1585" s="40"/>
      <c r="I1585" s="77"/>
      <c r="J1585" s="79"/>
      <c r="K1585" s="42"/>
      <c r="L1585" s="43"/>
      <c r="M1585" s="42"/>
      <c r="N1585" s="80"/>
      <c r="O1585" s="43"/>
      <c r="P1585" s="12" t="str">
        <f t="shared" si="47"/>
        <v>-</v>
      </c>
      <c r="Q1585" s="81" t="s">
        <v>306</v>
      </c>
      <c r="R1585" s="82"/>
      <c r="S1585" s="83"/>
      <c r="T1585" s="81" t="s">
        <v>306</v>
      </c>
      <c r="U1585" s="83"/>
      <c r="V1585" s="13" t="s">
        <v>306</v>
      </c>
      <c r="W1585" s="81" t="s">
        <v>306</v>
      </c>
      <c r="X1585" s="83"/>
    </row>
    <row r="1586" spans="1:24" ht="15.75" customHeight="1">
      <c r="A1586" s="38" t="s">
        <v>39</v>
      </c>
      <c r="B1586" s="39"/>
      <c r="C1586" s="40"/>
      <c r="D1586" s="38" t="s">
        <v>40</v>
      </c>
      <c r="E1586" s="39"/>
      <c r="F1586" s="39"/>
      <c r="G1586" s="39"/>
      <c r="H1586" s="40"/>
      <c r="I1586" s="77"/>
      <c r="J1586" s="79"/>
      <c r="K1586" s="42"/>
      <c r="L1586" s="43"/>
      <c r="M1586" s="42"/>
      <c r="N1586" s="80"/>
      <c r="O1586" s="43"/>
      <c r="P1586" s="12" t="str">
        <f t="shared" si="47"/>
        <v>-</v>
      </c>
      <c r="Q1586" s="81" t="s">
        <v>306</v>
      </c>
      <c r="R1586" s="82"/>
      <c r="S1586" s="83"/>
      <c r="T1586" s="81" t="s">
        <v>306</v>
      </c>
      <c r="U1586" s="83"/>
      <c r="V1586" s="13" t="s">
        <v>306</v>
      </c>
      <c r="W1586" s="81" t="s">
        <v>306</v>
      </c>
      <c r="X1586" s="83"/>
    </row>
    <row r="1587" spans="1:24" ht="15.75" customHeight="1">
      <c r="A1587" s="38"/>
      <c r="B1587" s="39"/>
      <c r="C1587" s="40"/>
      <c r="D1587" s="38" t="s">
        <v>41</v>
      </c>
      <c r="E1587" s="39"/>
      <c r="F1587" s="39"/>
      <c r="G1587" s="39"/>
      <c r="H1587" s="40"/>
      <c r="I1587" s="77"/>
      <c r="J1587" s="79"/>
      <c r="K1587" s="42"/>
      <c r="L1587" s="43"/>
      <c r="M1587" s="42"/>
      <c r="N1587" s="80"/>
      <c r="O1587" s="43"/>
      <c r="P1587" s="13" t="str">
        <f>IF(COUNT(P15:P1586)=948,SUM(P15:P1586),"-")</f>
        <v>-</v>
      </c>
      <c r="Q1587" s="81" t="str">
        <f>IF(COUNT(Q15:Q1586)=948,SUM(Q15:Q1586),"-")</f>
        <v>-</v>
      </c>
      <c r="R1587" s="82"/>
      <c r="S1587" s="83"/>
      <c r="T1587" s="81" t="str">
        <f>IF(COUNT(T15:T1586)=948,SUM(T15:T1586),"-")</f>
        <v>-</v>
      </c>
      <c r="U1587" s="83"/>
      <c r="V1587" s="13" t="str">
        <f>IF(COUNT(V15:V1586)=948,SUM(V15:V1586),"-")</f>
        <v>-</v>
      </c>
      <c r="W1587" s="81" t="str">
        <f>IF(COUNT(W15:W1586)=948,SUM(W15:W1586),"-")</f>
        <v>-</v>
      </c>
      <c r="X1587" s="83"/>
    </row>
    <row r="1588" spans="1:24" ht="15.75" customHeight="1">
      <c r="A1588" s="38"/>
      <c r="B1588" s="39"/>
      <c r="C1588" s="40"/>
      <c r="D1588" s="38"/>
      <c r="E1588" s="39"/>
      <c r="F1588" s="39"/>
      <c r="G1588" s="39"/>
      <c r="H1588" s="40"/>
      <c r="I1588" s="77"/>
      <c r="J1588" s="79"/>
      <c r="K1588" s="42"/>
      <c r="L1588" s="43"/>
      <c r="M1588" s="42"/>
      <c r="N1588" s="80"/>
      <c r="O1588" s="43"/>
      <c r="P1588" s="15"/>
      <c r="Q1588" s="42"/>
      <c r="R1588" s="80"/>
      <c r="S1588" s="43"/>
      <c r="T1588" s="42"/>
      <c r="U1588" s="43"/>
      <c r="V1588" s="15"/>
      <c r="W1588" s="42"/>
      <c r="X1588" s="43"/>
    </row>
    <row r="1589" spans="1:24" ht="15.75" customHeight="1">
      <c r="A1589" s="38"/>
      <c r="B1589" s="39"/>
      <c r="C1589" s="40"/>
      <c r="D1589" s="38"/>
      <c r="E1589" s="39"/>
      <c r="F1589" s="39"/>
      <c r="G1589" s="39"/>
      <c r="H1589" s="40"/>
      <c r="I1589" s="77"/>
      <c r="J1589" s="79"/>
      <c r="K1589" s="42"/>
      <c r="L1589" s="43"/>
      <c r="M1589" s="42"/>
      <c r="N1589" s="80"/>
      <c r="O1589" s="43"/>
      <c r="P1589" s="15"/>
      <c r="Q1589" s="42"/>
      <c r="R1589" s="80"/>
      <c r="S1589" s="43"/>
      <c r="T1589" s="42"/>
      <c r="U1589" s="43"/>
      <c r="V1589" s="15"/>
      <c r="W1589" s="42"/>
      <c r="X1589" s="43"/>
    </row>
    <row r="1590" spans="1:24" ht="15.9" customHeight="1">
      <c r="A1590" s="38"/>
      <c r="B1590" s="39"/>
      <c r="C1590" s="40"/>
      <c r="D1590" s="38"/>
      <c r="E1590" s="39"/>
      <c r="F1590" s="39"/>
      <c r="G1590" s="39"/>
      <c r="H1590" s="40"/>
      <c r="I1590" s="77"/>
      <c r="J1590" s="79"/>
      <c r="K1590" s="42"/>
      <c r="L1590" s="43"/>
      <c r="M1590" s="42"/>
      <c r="N1590" s="80"/>
      <c r="O1590" s="43"/>
      <c r="P1590" s="15"/>
      <c r="Q1590" s="42"/>
      <c r="R1590" s="80"/>
      <c r="S1590" s="43"/>
      <c r="T1590" s="42"/>
      <c r="U1590" s="43"/>
      <c r="V1590" s="15"/>
      <c r="W1590" s="42"/>
      <c r="X1590" s="43"/>
    </row>
    <row r="1591" spans="1:24" ht="31.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spans="1:24" ht="9.6" customHeight="1">
      <c r="A1592" s="2"/>
      <c r="B1592" s="2"/>
      <c r="C1592" s="95" t="s">
        <v>42</v>
      </c>
      <c r="D1592" s="95"/>
      <c r="E1592" s="2"/>
      <c r="F1592" s="2"/>
      <c r="G1592" s="14" t="s">
        <v>43</v>
      </c>
      <c r="H1592" s="2"/>
      <c r="I1592" s="2"/>
      <c r="J1592" s="14" t="s">
        <v>44</v>
      </c>
      <c r="K1592" s="2"/>
      <c r="L1592" s="95" t="s">
        <v>43</v>
      </c>
      <c r="M1592" s="95"/>
      <c r="N1592" s="95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 spans="1:24" ht="35.700000000000003" customHeight="1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</sheetData>
  <mergeCells count="8304">
    <mergeCell ref="C1592:D1592"/>
    <mergeCell ref="L1592:N1592"/>
    <mergeCell ref="Q1590:S1590"/>
    <mergeCell ref="T1590:U1590"/>
    <mergeCell ref="W1590:X1590"/>
    <mergeCell ref="A1552:X1552"/>
    <mergeCell ref="A1554:X1554"/>
    <mergeCell ref="B1556:E1556"/>
    <mergeCell ref="B1558:M1560"/>
    <mergeCell ref="R1559:R1561"/>
    <mergeCell ref="U1560:W1562"/>
    <mergeCell ref="A1590:C1590"/>
    <mergeCell ref="D1590:H1590"/>
    <mergeCell ref="I1590:J1590"/>
    <mergeCell ref="K1590:L1590"/>
    <mergeCell ref="M1590:O1590"/>
    <mergeCell ref="Q1588:S1588"/>
    <mergeCell ref="T1588:U1588"/>
    <mergeCell ref="W1588:X1588"/>
    <mergeCell ref="A1589:C1589"/>
    <mergeCell ref="D1589:H1589"/>
    <mergeCell ref="I1589:J1589"/>
    <mergeCell ref="K1589:L1589"/>
    <mergeCell ref="M1589:O1589"/>
    <mergeCell ref="Q1589:S1589"/>
    <mergeCell ref="T1589:U1589"/>
    <mergeCell ref="W1589:X1589"/>
    <mergeCell ref="A1588:C1588"/>
    <mergeCell ref="D1588:H1588"/>
    <mergeCell ref="I1588:J1588"/>
    <mergeCell ref="K1588:L1588"/>
    <mergeCell ref="M1588:O1588"/>
    <mergeCell ref="Q1586:S1586"/>
    <mergeCell ref="T1586:U1586"/>
    <mergeCell ref="W1586:X1586"/>
    <mergeCell ref="A1587:C1587"/>
    <mergeCell ref="D1587:H1587"/>
    <mergeCell ref="I1587:J1587"/>
    <mergeCell ref="K1587:L1587"/>
    <mergeCell ref="M1587:O1587"/>
    <mergeCell ref="Q1587:S1587"/>
    <mergeCell ref="T1587:U1587"/>
    <mergeCell ref="W1587:X1587"/>
    <mergeCell ref="A1586:C1586"/>
    <mergeCell ref="D1586:H1586"/>
    <mergeCell ref="I1586:J1586"/>
    <mergeCell ref="K1586:L1586"/>
    <mergeCell ref="M1586:O1586"/>
    <mergeCell ref="Q1584:S1584"/>
    <mergeCell ref="T1584:U1584"/>
    <mergeCell ref="W1584:X1584"/>
    <mergeCell ref="A1585:C1585"/>
    <mergeCell ref="D1585:H1585"/>
    <mergeCell ref="I1585:J1585"/>
    <mergeCell ref="K1585:L1585"/>
    <mergeCell ref="M1585:O1585"/>
    <mergeCell ref="Q1585:S1585"/>
    <mergeCell ref="T1585:U1585"/>
    <mergeCell ref="W1585:X1585"/>
    <mergeCell ref="A1584:C1584"/>
    <mergeCell ref="D1584:H1584"/>
    <mergeCell ref="I1584:J1584"/>
    <mergeCell ref="K1584:L1584"/>
    <mergeCell ref="M1584:O1584"/>
    <mergeCell ref="Q1582:S1582"/>
    <mergeCell ref="T1582:U1582"/>
    <mergeCell ref="W1582:X1582"/>
    <mergeCell ref="A1583:C1583"/>
    <mergeCell ref="D1583:H1583"/>
    <mergeCell ref="I1583:J1583"/>
    <mergeCell ref="K1583:L1583"/>
    <mergeCell ref="M1583:O1583"/>
    <mergeCell ref="Q1583:S1583"/>
    <mergeCell ref="T1583:U1583"/>
    <mergeCell ref="W1583:X1583"/>
    <mergeCell ref="A1582:C1582"/>
    <mergeCell ref="D1582:H1582"/>
    <mergeCell ref="I1582:J1582"/>
    <mergeCell ref="K1582:L1582"/>
    <mergeCell ref="M1582:O1582"/>
    <mergeCell ref="Q1580:S1580"/>
    <mergeCell ref="T1580:U1580"/>
    <mergeCell ref="W1580:X1580"/>
    <mergeCell ref="A1581:C1581"/>
    <mergeCell ref="D1581:H1581"/>
    <mergeCell ref="I1581:J1581"/>
    <mergeCell ref="K1581:L1581"/>
    <mergeCell ref="M1581:O1581"/>
    <mergeCell ref="Q1581:S1581"/>
    <mergeCell ref="T1581:U1581"/>
    <mergeCell ref="W1581:X1581"/>
    <mergeCell ref="A1580:C1580"/>
    <mergeCell ref="D1580:H1580"/>
    <mergeCell ref="I1580:J1580"/>
    <mergeCell ref="K1580:L1580"/>
    <mergeCell ref="M1580:O1580"/>
    <mergeCell ref="Q1578:S1578"/>
    <mergeCell ref="T1578:U1578"/>
    <mergeCell ref="W1578:X1578"/>
    <mergeCell ref="A1579:C1579"/>
    <mergeCell ref="D1579:H1579"/>
    <mergeCell ref="I1579:J1579"/>
    <mergeCell ref="K1579:L1579"/>
    <mergeCell ref="M1579:O1579"/>
    <mergeCell ref="Q1579:S1579"/>
    <mergeCell ref="T1579:U1579"/>
    <mergeCell ref="W1579:X1579"/>
    <mergeCell ref="A1578:C1578"/>
    <mergeCell ref="D1578:H1578"/>
    <mergeCell ref="I1578:J1578"/>
    <mergeCell ref="K1578:L1578"/>
    <mergeCell ref="M1578:O1578"/>
    <mergeCell ref="Q1576:S1576"/>
    <mergeCell ref="T1576:U1576"/>
    <mergeCell ref="W1576:X1576"/>
    <mergeCell ref="A1577:C1577"/>
    <mergeCell ref="D1577:H1577"/>
    <mergeCell ref="I1577:J1577"/>
    <mergeCell ref="K1577:L1577"/>
    <mergeCell ref="M1577:O1577"/>
    <mergeCell ref="Q1577:S1577"/>
    <mergeCell ref="T1577:U1577"/>
    <mergeCell ref="W1577:X1577"/>
    <mergeCell ref="A1576:C1576"/>
    <mergeCell ref="D1576:H1576"/>
    <mergeCell ref="I1576:J1576"/>
    <mergeCell ref="K1576:L1576"/>
    <mergeCell ref="M1576:O1576"/>
    <mergeCell ref="Q1574:S1574"/>
    <mergeCell ref="T1574:U1574"/>
    <mergeCell ref="W1574:X1574"/>
    <mergeCell ref="A1575:C1575"/>
    <mergeCell ref="D1575:H1575"/>
    <mergeCell ref="I1575:J1575"/>
    <mergeCell ref="K1575:L1575"/>
    <mergeCell ref="M1575:O1575"/>
    <mergeCell ref="Q1575:S1575"/>
    <mergeCell ref="T1575:U1575"/>
    <mergeCell ref="W1575:X1575"/>
    <mergeCell ref="A1574:C1574"/>
    <mergeCell ref="D1574:H1574"/>
    <mergeCell ref="I1574:J1574"/>
    <mergeCell ref="K1574:L1574"/>
    <mergeCell ref="M1574:O1574"/>
    <mergeCell ref="Q1572:S1572"/>
    <mergeCell ref="T1572:U1572"/>
    <mergeCell ref="W1572:X1572"/>
    <mergeCell ref="A1573:C1573"/>
    <mergeCell ref="D1573:H1573"/>
    <mergeCell ref="I1573:J1573"/>
    <mergeCell ref="K1573:L1573"/>
    <mergeCell ref="M1573:O1573"/>
    <mergeCell ref="Q1573:S1573"/>
    <mergeCell ref="T1573:U1573"/>
    <mergeCell ref="W1573:X1573"/>
    <mergeCell ref="A1572:C1572"/>
    <mergeCell ref="D1572:H1572"/>
    <mergeCell ref="I1572:J1572"/>
    <mergeCell ref="K1572:L1572"/>
    <mergeCell ref="M1572:O1572"/>
    <mergeCell ref="Q1570:S1570"/>
    <mergeCell ref="T1570:U1570"/>
    <mergeCell ref="W1570:X1570"/>
    <mergeCell ref="A1571:C1571"/>
    <mergeCell ref="D1571:H1571"/>
    <mergeCell ref="I1571:J1571"/>
    <mergeCell ref="K1571:L1571"/>
    <mergeCell ref="M1571:O1571"/>
    <mergeCell ref="Q1571:S1571"/>
    <mergeCell ref="T1571:U1571"/>
    <mergeCell ref="W1571:X1571"/>
    <mergeCell ref="A1570:C1570"/>
    <mergeCell ref="D1570:H1570"/>
    <mergeCell ref="I1570:J1570"/>
    <mergeCell ref="K1570:L1570"/>
    <mergeCell ref="M1570:O1570"/>
    <mergeCell ref="Q1568:S1568"/>
    <mergeCell ref="T1568:U1568"/>
    <mergeCell ref="W1568:X1568"/>
    <mergeCell ref="A1569:C1569"/>
    <mergeCell ref="D1569:H1569"/>
    <mergeCell ref="I1569:J1569"/>
    <mergeCell ref="K1569:L1569"/>
    <mergeCell ref="M1569:O1569"/>
    <mergeCell ref="Q1569:S1569"/>
    <mergeCell ref="T1569:U1569"/>
    <mergeCell ref="W1569:X1569"/>
    <mergeCell ref="A1568:C1568"/>
    <mergeCell ref="D1568:H1568"/>
    <mergeCell ref="I1568:J1568"/>
    <mergeCell ref="K1568:L1568"/>
    <mergeCell ref="M1568:O1568"/>
    <mergeCell ref="Q1566:S1566"/>
    <mergeCell ref="T1566:U1566"/>
    <mergeCell ref="W1566:X1566"/>
    <mergeCell ref="A1567:C1567"/>
    <mergeCell ref="D1567:H1567"/>
    <mergeCell ref="I1567:J1567"/>
    <mergeCell ref="K1567:L1567"/>
    <mergeCell ref="M1567:O1567"/>
    <mergeCell ref="Q1567:S1567"/>
    <mergeCell ref="T1567:U1567"/>
    <mergeCell ref="W1567:X1567"/>
    <mergeCell ref="A1566:C1566"/>
    <mergeCell ref="D1566:H1566"/>
    <mergeCell ref="I1566:J1566"/>
    <mergeCell ref="K1566:L1566"/>
    <mergeCell ref="M1566:O1566"/>
    <mergeCell ref="Q1564:S1564"/>
    <mergeCell ref="T1564:U1564"/>
    <mergeCell ref="W1564:X1564"/>
    <mergeCell ref="A1565:C1565"/>
    <mergeCell ref="D1565:H1565"/>
    <mergeCell ref="I1565:J1565"/>
    <mergeCell ref="K1565:L1565"/>
    <mergeCell ref="M1565:O1565"/>
    <mergeCell ref="Q1565:S1565"/>
    <mergeCell ref="T1565:U1565"/>
    <mergeCell ref="W1565:X1565"/>
    <mergeCell ref="C1549:D1549"/>
    <mergeCell ref="L1549:N1549"/>
    <mergeCell ref="A1564:C1564"/>
    <mergeCell ref="D1564:H1564"/>
    <mergeCell ref="I1564:J1564"/>
    <mergeCell ref="K1564:L1564"/>
    <mergeCell ref="M1564:O1564"/>
    <mergeCell ref="Q1547:S1547"/>
    <mergeCell ref="T1547:U1547"/>
    <mergeCell ref="W1547:X1547"/>
    <mergeCell ref="A1507:X1507"/>
    <mergeCell ref="A1509:X1509"/>
    <mergeCell ref="B1511:E1511"/>
    <mergeCell ref="B1513:M1515"/>
    <mergeCell ref="R1514:R1516"/>
    <mergeCell ref="U1515:W1517"/>
    <mergeCell ref="A1547:C1547"/>
    <mergeCell ref="D1547:H1547"/>
    <mergeCell ref="I1547:J1547"/>
    <mergeCell ref="K1547:L1547"/>
    <mergeCell ref="M1547:O1547"/>
    <mergeCell ref="Q1545:S1545"/>
    <mergeCell ref="T1545:U1545"/>
    <mergeCell ref="W1545:X1545"/>
    <mergeCell ref="A1546:C1546"/>
    <mergeCell ref="D1546:H1546"/>
    <mergeCell ref="I1546:J1546"/>
    <mergeCell ref="K1546:L1546"/>
    <mergeCell ref="M1546:O1546"/>
    <mergeCell ref="Q1546:S1546"/>
    <mergeCell ref="T1546:U1546"/>
    <mergeCell ref="W1546:X1546"/>
    <mergeCell ref="A1545:C1545"/>
    <mergeCell ref="D1545:H1545"/>
    <mergeCell ref="I1545:J1545"/>
    <mergeCell ref="K1545:L1545"/>
    <mergeCell ref="M1545:O1545"/>
    <mergeCell ref="Q1543:S1543"/>
    <mergeCell ref="T1543:U1543"/>
    <mergeCell ref="W1543:X1543"/>
    <mergeCell ref="A1544:C1544"/>
    <mergeCell ref="D1544:H1544"/>
    <mergeCell ref="I1544:J1544"/>
    <mergeCell ref="K1544:L1544"/>
    <mergeCell ref="M1544:O1544"/>
    <mergeCell ref="Q1544:S1544"/>
    <mergeCell ref="T1544:U1544"/>
    <mergeCell ref="W1544:X1544"/>
    <mergeCell ref="A1543:C1543"/>
    <mergeCell ref="D1543:H1543"/>
    <mergeCell ref="I1543:J1543"/>
    <mergeCell ref="K1543:L1543"/>
    <mergeCell ref="M1543:O1543"/>
    <mergeCell ref="Q1541:S1541"/>
    <mergeCell ref="T1541:U1541"/>
    <mergeCell ref="W1541:X1541"/>
    <mergeCell ref="A1542:C1542"/>
    <mergeCell ref="D1542:H1542"/>
    <mergeCell ref="I1542:J1542"/>
    <mergeCell ref="K1542:L1542"/>
    <mergeCell ref="M1542:O1542"/>
    <mergeCell ref="Q1542:S1542"/>
    <mergeCell ref="T1542:U1542"/>
    <mergeCell ref="W1542:X1542"/>
    <mergeCell ref="A1541:C1541"/>
    <mergeCell ref="D1541:H1541"/>
    <mergeCell ref="I1541:J1541"/>
    <mergeCell ref="K1541:L1541"/>
    <mergeCell ref="M1541:O1541"/>
    <mergeCell ref="Q1539:S1539"/>
    <mergeCell ref="T1539:U1539"/>
    <mergeCell ref="W1539:X1539"/>
    <mergeCell ref="A1540:C1540"/>
    <mergeCell ref="D1540:H1540"/>
    <mergeCell ref="I1540:J1540"/>
    <mergeCell ref="K1540:L1540"/>
    <mergeCell ref="M1540:O1540"/>
    <mergeCell ref="Q1540:S1540"/>
    <mergeCell ref="T1540:U1540"/>
    <mergeCell ref="W1540:X1540"/>
    <mergeCell ref="A1539:C1539"/>
    <mergeCell ref="D1539:H1539"/>
    <mergeCell ref="I1539:J1539"/>
    <mergeCell ref="K1539:L1539"/>
    <mergeCell ref="M1539:O1539"/>
    <mergeCell ref="Q1537:S1537"/>
    <mergeCell ref="T1537:U1537"/>
    <mergeCell ref="W1537:X1537"/>
    <mergeCell ref="A1538:C1538"/>
    <mergeCell ref="D1538:H1538"/>
    <mergeCell ref="I1538:J1538"/>
    <mergeCell ref="K1538:L1538"/>
    <mergeCell ref="M1538:O1538"/>
    <mergeCell ref="Q1538:S1538"/>
    <mergeCell ref="T1538:U1538"/>
    <mergeCell ref="W1538:X1538"/>
    <mergeCell ref="A1537:C1537"/>
    <mergeCell ref="D1537:H1537"/>
    <mergeCell ref="I1537:J1537"/>
    <mergeCell ref="K1537:L1537"/>
    <mergeCell ref="M1537:O1537"/>
    <mergeCell ref="Q1535:S1535"/>
    <mergeCell ref="T1535:U1535"/>
    <mergeCell ref="W1535:X1535"/>
    <mergeCell ref="A1536:C1536"/>
    <mergeCell ref="D1536:H1536"/>
    <mergeCell ref="I1536:J1536"/>
    <mergeCell ref="K1536:L1536"/>
    <mergeCell ref="M1536:O1536"/>
    <mergeCell ref="Q1536:S1536"/>
    <mergeCell ref="T1536:U1536"/>
    <mergeCell ref="W1536:X1536"/>
    <mergeCell ref="A1535:C1535"/>
    <mergeCell ref="D1535:H1535"/>
    <mergeCell ref="I1535:J1535"/>
    <mergeCell ref="K1535:L1535"/>
    <mergeCell ref="M1535:O1535"/>
    <mergeCell ref="Q1533:S1533"/>
    <mergeCell ref="T1533:U1533"/>
    <mergeCell ref="W1533:X1533"/>
    <mergeCell ref="A1534:C1534"/>
    <mergeCell ref="D1534:H1534"/>
    <mergeCell ref="I1534:J1534"/>
    <mergeCell ref="K1534:L1534"/>
    <mergeCell ref="M1534:O1534"/>
    <mergeCell ref="Q1534:S1534"/>
    <mergeCell ref="T1534:U1534"/>
    <mergeCell ref="W1534:X1534"/>
    <mergeCell ref="A1533:C1533"/>
    <mergeCell ref="D1533:H1533"/>
    <mergeCell ref="I1533:J1533"/>
    <mergeCell ref="K1533:L1533"/>
    <mergeCell ref="M1533:O1533"/>
    <mergeCell ref="Q1531:S1531"/>
    <mergeCell ref="T1531:U1531"/>
    <mergeCell ref="W1531:X1531"/>
    <mergeCell ref="A1532:C1532"/>
    <mergeCell ref="D1532:H1532"/>
    <mergeCell ref="I1532:J1532"/>
    <mergeCell ref="K1532:L1532"/>
    <mergeCell ref="M1532:O1532"/>
    <mergeCell ref="Q1532:S1532"/>
    <mergeCell ref="T1532:U1532"/>
    <mergeCell ref="W1532:X1532"/>
    <mergeCell ref="A1531:C1531"/>
    <mergeCell ref="D1531:H1531"/>
    <mergeCell ref="I1531:J1531"/>
    <mergeCell ref="K1531:L1531"/>
    <mergeCell ref="M1531:O1531"/>
    <mergeCell ref="Q1529:S1529"/>
    <mergeCell ref="T1529:U1529"/>
    <mergeCell ref="W1529:X1529"/>
    <mergeCell ref="A1530:C1530"/>
    <mergeCell ref="D1530:H1530"/>
    <mergeCell ref="I1530:J1530"/>
    <mergeCell ref="K1530:L1530"/>
    <mergeCell ref="M1530:O1530"/>
    <mergeCell ref="Q1530:S1530"/>
    <mergeCell ref="T1530:U1530"/>
    <mergeCell ref="W1530:X1530"/>
    <mergeCell ref="A1529:C1529"/>
    <mergeCell ref="D1529:H1529"/>
    <mergeCell ref="I1529:J1529"/>
    <mergeCell ref="K1529:L1529"/>
    <mergeCell ref="M1529:O1529"/>
    <mergeCell ref="Q1527:S1527"/>
    <mergeCell ref="T1527:U1527"/>
    <mergeCell ref="W1527:X1527"/>
    <mergeCell ref="A1528:C1528"/>
    <mergeCell ref="D1528:H1528"/>
    <mergeCell ref="I1528:J1528"/>
    <mergeCell ref="K1528:L1528"/>
    <mergeCell ref="M1528:O1528"/>
    <mergeCell ref="Q1528:S1528"/>
    <mergeCell ref="T1528:U1528"/>
    <mergeCell ref="W1528:X1528"/>
    <mergeCell ref="A1527:C1527"/>
    <mergeCell ref="D1527:H1527"/>
    <mergeCell ref="I1527:J1527"/>
    <mergeCell ref="K1527:L1527"/>
    <mergeCell ref="M1527:O1527"/>
    <mergeCell ref="Q1525:S1525"/>
    <mergeCell ref="T1525:U1525"/>
    <mergeCell ref="W1525:X1525"/>
    <mergeCell ref="A1526:C1526"/>
    <mergeCell ref="D1526:H1526"/>
    <mergeCell ref="I1526:J1526"/>
    <mergeCell ref="K1526:L1526"/>
    <mergeCell ref="M1526:O1526"/>
    <mergeCell ref="Q1526:S1526"/>
    <mergeCell ref="T1526:U1526"/>
    <mergeCell ref="W1526:X1526"/>
    <mergeCell ref="A1525:C1525"/>
    <mergeCell ref="D1525:H1525"/>
    <mergeCell ref="I1525:J1525"/>
    <mergeCell ref="K1525:L1525"/>
    <mergeCell ref="M1525:O1525"/>
    <mergeCell ref="Q1523:S1523"/>
    <mergeCell ref="T1523:U1523"/>
    <mergeCell ref="W1523:X1523"/>
    <mergeCell ref="A1524:C1524"/>
    <mergeCell ref="D1524:H1524"/>
    <mergeCell ref="I1524:J1524"/>
    <mergeCell ref="K1524:L1524"/>
    <mergeCell ref="M1524:O1524"/>
    <mergeCell ref="Q1524:S1524"/>
    <mergeCell ref="T1524:U1524"/>
    <mergeCell ref="W1524:X1524"/>
    <mergeCell ref="A1523:C1523"/>
    <mergeCell ref="D1523:H1523"/>
    <mergeCell ref="I1523:J1523"/>
    <mergeCell ref="K1523:L1523"/>
    <mergeCell ref="M1523:O1523"/>
    <mergeCell ref="Q1521:S1521"/>
    <mergeCell ref="T1521:U1521"/>
    <mergeCell ref="W1521:X1521"/>
    <mergeCell ref="A1522:C1522"/>
    <mergeCell ref="D1522:H1522"/>
    <mergeCell ref="I1522:J1522"/>
    <mergeCell ref="K1522:L1522"/>
    <mergeCell ref="M1522:O1522"/>
    <mergeCell ref="Q1522:S1522"/>
    <mergeCell ref="T1522:U1522"/>
    <mergeCell ref="W1522:X1522"/>
    <mergeCell ref="A1521:C1521"/>
    <mergeCell ref="D1521:H1521"/>
    <mergeCell ref="I1521:J1521"/>
    <mergeCell ref="K1521:L1521"/>
    <mergeCell ref="M1521:O1521"/>
    <mergeCell ref="Q1519:S1519"/>
    <mergeCell ref="T1519:U1519"/>
    <mergeCell ref="W1519:X1519"/>
    <mergeCell ref="A1520:C1520"/>
    <mergeCell ref="D1520:H1520"/>
    <mergeCell ref="I1520:J1520"/>
    <mergeCell ref="K1520:L1520"/>
    <mergeCell ref="M1520:O1520"/>
    <mergeCell ref="Q1520:S1520"/>
    <mergeCell ref="T1520:U1520"/>
    <mergeCell ref="W1520:X1520"/>
    <mergeCell ref="C1504:D1504"/>
    <mergeCell ref="L1504:N1504"/>
    <mergeCell ref="A1519:C1519"/>
    <mergeCell ref="D1519:H1519"/>
    <mergeCell ref="I1519:J1519"/>
    <mergeCell ref="K1519:L1519"/>
    <mergeCell ref="M1519:O1519"/>
    <mergeCell ref="Q1502:S1502"/>
    <mergeCell ref="T1502:U1502"/>
    <mergeCell ref="W1502:X1502"/>
    <mergeCell ref="A1464:X1464"/>
    <mergeCell ref="A1466:X1466"/>
    <mergeCell ref="B1468:E1468"/>
    <mergeCell ref="B1470:M1472"/>
    <mergeCell ref="R1471:R1473"/>
    <mergeCell ref="U1472:W1474"/>
    <mergeCell ref="A1502:C1502"/>
    <mergeCell ref="D1502:H1502"/>
    <mergeCell ref="I1502:J1502"/>
    <mergeCell ref="K1502:L1502"/>
    <mergeCell ref="M1502:O1502"/>
    <mergeCell ref="Q1500:S1500"/>
    <mergeCell ref="T1500:U1500"/>
    <mergeCell ref="W1500:X1500"/>
    <mergeCell ref="A1501:C1501"/>
    <mergeCell ref="D1501:H1501"/>
    <mergeCell ref="I1501:J1501"/>
    <mergeCell ref="K1501:L1501"/>
    <mergeCell ref="M1501:O1501"/>
    <mergeCell ref="Q1501:S1501"/>
    <mergeCell ref="T1501:U1501"/>
    <mergeCell ref="W1501:X1501"/>
    <mergeCell ref="A1500:C1500"/>
    <mergeCell ref="D1500:H1500"/>
    <mergeCell ref="I1500:J1500"/>
    <mergeCell ref="K1500:L1500"/>
    <mergeCell ref="M1500:O1500"/>
    <mergeCell ref="Q1498:S1498"/>
    <mergeCell ref="T1498:U1498"/>
    <mergeCell ref="W1498:X1498"/>
    <mergeCell ref="A1499:C1499"/>
    <mergeCell ref="D1499:H1499"/>
    <mergeCell ref="I1499:J1499"/>
    <mergeCell ref="K1499:L1499"/>
    <mergeCell ref="M1499:O1499"/>
    <mergeCell ref="Q1499:S1499"/>
    <mergeCell ref="T1499:U1499"/>
    <mergeCell ref="W1499:X1499"/>
    <mergeCell ref="A1498:C1498"/>
    <mergeCell ref="D1498:H1498"/>
    <mergeCell ref="I1498:J1498"/>
    <mergeCell ref="K1498:L1498"/>
    <mergeCell ref="M1498:O1498"/>
    <mergeCell ref="Q1496:S1496"/>
    <mergeCell ref="T1496:U1496"/>
    <mergeCell ref="W1496:X1496"/>
    <mergeCell ref="A1497:C1497"/>
    <mergeCell ref="D1497:H1497"/>
    <mergeCell ref="I1497:J1497"/>
    <mergeCell ref="K1497:L1497"/>
    <mergeCell ref="M1497:O1497"/>
    <mergeCell ref="Q1497:S1497"/>
    <mergeCell ref="T1497:U1497"/>
    <mergeCell ref="W1497:X1497"/>
    <mergeCell ref="A1496:C1496"/>
    <mergeCell ref="D1496:H1496"/>
    <mergeCell ref="I1496:J1496"/>
    <mergeCell ref="K1496:L1496"/>
    <mergeCell ref="M1496:O1496"/>
    <mergeCell ref="Q1494:S1494"/>
    <mergeCell ref="T1494:U1494"/>
    <mergeCell ref="W1494:X1494"/>
    <mergeCell ref="A1495:C1495"/>
    <mergeCell ref="D1495:H1495"/>
    <mergeCell ref="I1495:J1495"/>
    <mergeCell ref="K1495:L1495"/>
    <mergeCell ref="M1495:O1495"/>
    <mergeCell ref="Q1495:S1495"/>
    <mergeCell ref="T1495:U1495"/>
    <mergeCell ref="W1495:X1495"/>
    <mergeCell ref="A1494:C1494"/>
    <mergeCell ref="D1494:H1494"/>
    <mergeCell ref="I1494:J1494"/>
    <mergeCell ref="K1494:L1494"/>
    <mergeCell ref="M1494:O1494"/>
    <mergeCell ref="Q1492:S1492"/>
    <mergeCell ref="T1492:U1492"/>
    <mergeCell ref="W1492:X1492"/>
    <mergeCell ref="A1493:C1493"/>
    <mergeCell ref="D1493:H1493"/>
    <mergeCell ref="I1493:J1493"/>
    <mergeCell ref="K1493:L1493"/>
    <mergeCell ref="M1493:O1493"/>
    <mergeCell ref="Q1493:S1493"/>
    <mergeCell ref="T1493:U1493"/>
    <mergeCell ref="W1493:X1493"/>
    <mergeCell ref="A1492:C1492"/>
    <mergeCell ref="D1492:H1492"/>
    <mergeCell ref="I1492:J1492"/>
    <mergeCell ref="K1492:L1492"/>
    <mergeCell ref="M1492:O1492"/>
    <mergeCell ref="Q1490:S1490"/>
    <mergeCell ref="T1490:U1490"/>
    <mergeCell ref="W1490:X1490"/>
    <mergeCell ref="A1491:C1491"/>
    <mergeCell ref="D1491:H1491"/>
    <mergeCell ref="I1491:J1491"/>
    <mergeCell ref="K1491:L1491"/>
    <mergeCell ref="M1491:O1491"/>
    <mergeCell ref="Q1491:S1491"/>
    <mergeCell ref="T1491:U1491"/>
    <mergeCell ref="W1491:X1491"/>
    <mergeCell ref="A1490:C1490"/>
    <mergeCell ref="D1490:H1490"/>
    <mergeCell ref="I1490:J1490"/>
    <mergeCell ref="K1490:L1490"/>
    <mergeCell ref="M1490:O1490"/>
    <mergeCell ref="Q1488:S1488"/>
    <mergeCell ref="T1488:U1488"/>
    <mergeCell ref="W1488:X1488"/>
    <mergeCell ref="A1489:C1489"/>
    <mergeCell ref="D1489:H1489"/>
    <mergeCell ref="I1489:J1489"/>
    <mergeCell ref="K1489:L1489"/>
    <mergeCell ref="M1489:O1489"/>
    <mergeCell ref="Q1489:S1489"/>
    <mergeCell ref="T1489:U1489"/>
    <mergeCell ref="W1489:X1489"/>
    <mergeCell ref="A1488:C1488"/>
    <mergeCell ref="D1488:H1488"/>
    <mergeCell ref="I1488:J1488"/>
    <mergeCell ref="K1488:L1488"/>
    <mergeCell ref="M1488:O1488"/>
    <mergeCell ref="Q1486:S1486"/>
    <mergeCell ref="T1486:U1486"/>
    <mergeCell ref="W1486:X1486"/>
    <mergeCell ref="A1487:C1487"/>
    <mergeCell ref="D1487:H1487"/>
    <mergeCell ref="I1487:J1487"/>
    <mergeCell ref="K1487:L1487"/>
    <mergeCell ref="M1487:O1487"/>
    <mergeCell ref="Q1487:S1487"/>
    <mergeCell ref="T1487:U1487"/>
    <mergeCell ref="W1487:X1487"/>
    <mergeCell ref="A1486:C1486"/>
    <mergeCell ref="D1486:H1486"/>
    <mergeCell ref="I1486:J1486"/>
    <mergeCell ref="K1486:L1486"/>
    <mergeCell ref="M1486:O1486"/>
    <mergeCell ref="Q1484:S1484"/>
    <mergeCell ref="T1484:U1484"/>
    <mergeCell ref="W1484:X1484"/>
    <mergeCell ref="A1485:C1485"/>
    <mergeCell ref="D1485:H1485"/>
    <mergeCell ref="I1485:J1485"/>
    <mergeCell ref="K1485:L1485"/>
    <mergeCell ref="M1485:O1485"/>
    <mergeCell ref="Q1485:S1485"/>
    <mergeCell ref="T1485:U1485"/>
    <mergeCell ref="W1485:X1485"/>
    <mergeCell ref="A1484:C1484"/>
    <mergeCell ref="D1484:H1484"/>
    <mergeCell ref="I1484:J1484"/>
    <mergeCell ref="K1484:L1484"/>
    <mergeCell ref="M1484:O1484"/>
    <mergeCell ref="Q1482:S1482"/>
    <mergeCell ref="T1482:U1482"/>
    <mergeCell ref="W1482:X1482"/>
    <mergeCell ref="A1483:C1483"/>
    <mergeCell ref="D1483:H1483"/>
    <mergeCell ref="I1483:J1483"/>
    <mergeCell ref="K1483:L1483"/>
    <mergeCell ref="M1483:O1483"/>
    <mergeCell ref="Q1483:S1483"/>
    <mergeCell ref="T1483:U1483"/>
    <mergeCell ref="W1483:X1483"/>
    <mergeCell ref="A1482:C1482"/>
    <mergeCell ref="D1482:H1482"/>
    <mergeCell ref="I1482:J1482"/>
    <mergeCell ref="K1482:L1482"/>
    <mergeCell ref="M1482:O1482"/>
    <mergeCell ref="Q1480:S1480"/>
    <mergeCell ref="T1480:U1480"/>
    <mergeCell ref="W1480:X1480"/>
    <mergeCell ref="A1481:C1481"/>
    <mergeCell ref="D1481:H1481"/>
    <mergeCell ref="I1481:J1481"/>
    <mergeCell ref="K1481:L1481"/>
    <mergeCell ref="M1481:O1481"/>
    <mergeCell ref="Q1481:S1481"/>
    <mergeCell ref="T1481:U1481"/>
    <mergeCell ref="W1481:X1481"/>
    <mergeCell ref="A1480:C1480"/>
    <mergeCell ref="D1480:H1480"/>
    <mergeCell ref="I1480:J1480"/>
    <mergeCell ref="K1480:L1480"/>
    <mergeCell ref="M1480:O1480"/>
    <mergeCell ref="Q1478:S1478"/>
    <mergeCell ref="T1478:U1478"/>
    <mergeCell ref="W1478:X1478"/>
    <mergeCell ref="A1479:C1479"/>
    <mergeCell ref="D1479:H1479"/>
    <mergeCell ref="I1479:J1479"/>
    <mergeCell ref="K1479:L1479"/>
    <mergeCell ref="M1479:O1479"/>
    <mergeCell ref="Q1479:S1479"/>
    <mergeCell ref="T1479:U1479"/>
    <mergeCell ref="W1479:X1479"/>
    <mergeCell ref="A1478:C1478"/>
    <mergeCell ref="D1478:H1478"/>
    <mergeCell ref="I1478:J1478"/>
    <mergeCell ref="K1478:L1478"/>
    <mergeCell ref="M1478:O1478"/>
    <mergeCell ref="Q1476:S1476"/>
    <mergeCell ref="T1476:U1476"/>
    <mergeCell ref="W1476:X1476"/>
    <mergeCell ref="A1477:C1477"/>
    <mergeCell ref="D1477:H1477"/>
    <mergeCell ref="I1477:J1477"/>
    <mergeCell ref="K1477:L1477"/>
    <mergeCell ref="M1477:O1477"/>
    <mergeCell ref="Q1477:S1477"/>
    <mergeCell ref="T1477:U1477"/>
    <mergeCell ref="W1477:X1477"/>
    <mergeCell ref="C1461:D1461"/>
    <mergeCell ref="L1461:N1461"/>
    <mergeCell ref="A1476:C1476"/>
    <mergeCell ref="D1476:H1476"/>
    <mergeCell ref="I1476:J1476"/>
    <mergeCell ref="K1476:L1476"/>
    <mergeCell ref="M1476:O1476"/>
    <mergeCell ref="Q1458:S1458"/>
    <mergeCell ref="T1458:U1458"/>
    <mergeCell ref="W1458:X1458"/>
    <mergeCell ref="A1459:C1459"/>
    <mergeCell ref="D1459:H1459"/>
    <mergeCell ref="I1459:J1459"/>
    <mergeCell ref="K1459:L1459"/>
    <mergeCell ref="M1459:O1459"/>
    <mergeCell ref="Q1459:S1459"/>
    <mergeCell ref="T1459:U1459"/>
    <mergeCell ref="W1459:X1459"/>
    <mergeCell ref="A1458:C1458"/>
    <mergeCell ref="D1458:H1458"/>
    <mergeCell ref="I1458:J1458"/>
    <mergeCell ref="K1458:L1458"/>
    <mergeCell ref="M1458:O1458"/>
    <mergeCell ref="Q1456:S1456"/>
    <mergeCell ref="T1456:U1456"/>
    <mergeCell ref="W1456:X1456"/>
    <mergeCell ref="A1457:C1457"/>
    <mergeCell ref="D1457:H1457"/>
    <mergeCell ref="I1457:J1457"/>
    <mergeCell ref="K1457:L1457"/>
    <mergeCell ref="M1457:O1457"/>
    <mergeCell ref="Q1457:S1457"/>
    <mergeCell ref="T1457:U1457"/>
    <mergeCell ref="W1457:X1457"/>
    <mergeCell ref="A1456:C1456"/>
    <mergeCell ref="D1456:H1456"/>
    <mergeCell ref="I1456:J1456"/>
    <mergeCell ref="K1456:L1456"/>
    <mergeCell ref="M1456:O1456"/>
    <mergeCell ref="Q1454:S1454"/>
    <mergeCell ref="T1454:U1454"/>
    <mergeCell ref="W1454:X1454"/>
    <mergeCell ref="A1455:C1455"/>
    <mergeCell ref="D1455:H1455"/>
    <mergeCell ref="I1455:J1455"/>
    <mergeCell ref="K1455:L1455"/>
    <mergeCell ref="M1455:O1455"/>
    <mergeCell ref="Q1455:S1455"/>
    <mergeCell ref="T1455:U1455"/>
    <mergeCell ref="W1455:X1455"/>
    <mergeCell ref="A1454:C1454"/>
    <mergeCell ref="D1454:H1454"/>
    <mergeCell ref="I1454:J1454"/>
    <mergeCell ref="K1454:L1454"/>
    <mergeCell ref="M1454:O1454"/>
    <mergeCell ref="Q1452:S1452"/>
    <mergeCell ref="T1452:U1452"/>
    <mergeCell ref="W1452:X1452"/>
    <mergeCell ref="A1453:C1453"/>
    <mergeCell ref="D1453:H1453"/>
    <mergeCell ref="I1453:J1453"/>
    <mergeCell ref="K1453:L1453"/>
    <mergeCell ref="M1453:O1453"/>
    <mergeCell ref="Q1453:S1453"/>
    <mergeCell ref="T1453:U1453"/>
    <mergeCell ref="W1453:X1453"/>
    <mergeCell ref="A1452:C1452"/>
    <mergeCell ref="D1452:H1452"/>
    <mergeCell ref="I1452:J1452"/>
    <mergeCell ref="K1452:L1452"/>
    <mergeCell ref="M1452:O1452"/>
    <mergeCell ref="Q1450:S1450"/>
    <mergeCell ref="T1450:U1450"/>
    <mergeCell ref="W1450:X1450"/>
    <mergeCell ref="A1451:C1451"/>
    <mergeCell ref="D1451:H1451"/>
    <mergeCell ref="I1451:J1451"/>
    <mergeCell ref="K1451:L1451"/>
    <mergeCell ref="M1451:O1451"/>
    <mergeCell ref="Q1451:S1451"/>
    <mergeCell ref="T1451:U1451"/>
    <mergeCell ref="W1451:X1451"/>
    <mergeCell ref="A1450:C1450"/>
    <mergeCell ref="D1450:H1450"/>
    <mergeCell ref="I1450:J1450"/>
    <mergeCell ref="K1450:L1450"/>
    <mergeCell ref="M1450:O1450"/>
    <mergeCell ref="Q1448:S1448"/>
    <mergeCell ref="T1448:U1448"/>
    <mergeCell ref="W1448:X1448"/>
    <mergeCell ref="A1449:C1449"/>
    <mergeCell ref="D1449:H1449"/>
    <mergeCell ref="I1449:J1449"/>
    <mergeCell ref="K1449:L1449"/>
    <mergeCell ref="M1449:O1449"/>
    <mergeCell ref="Q1449:S1449"/>
    <mergeCell ref="T1449:U1449"/>
    <mergeCell ref="W1449:X1449"/>
    <mergeCell ref="A1448:C1448"/>
    <mergeCell ref="D1448:H1448"/>
    <mergeCell ref="I1448:J1448"/>
    <mergeCell ref="K1448:L1448"/>
    <mergeCell ref="M1448:O1448"/>
    <mergeCell ref="Q1446:S1446"/>
    <mergeCell ref="T1446:U1446"/>
    <mergeCell ref="W1446:X1446"/>
    <mergeCell ref="A1447:C1447"/>
    <mergeCell ref="D1447:H1447"/>
    <mergeCell ref="I1447:J1447"/>
    <mergeCell ref="K1447:L1447"/>
    <mergeCell ref="M1447:O1447"/>
    <mergeCell ref="Q1447:S1447"/>
    <mergeCell ref="T1447:U1447"/>
    <mergeCell ref="W1447:X1447"/>
    <mergeCell ref="A1446:C1446"/>
    <mergeCell ref="D1446:H1446"/>
    <mergeCell ref="I1446:J1446"/>
    <mergeCell ref="K1446:L1446"/>
    <mergeCell ref="M1446:O1446"/>
    <mergeCell ref="Q1444:S1444"/>
    <mergeCell ref="T1444:U1444"/>
    <mergeCell ref="W1444:X1444"/>
    <mergeCell ref="A1445:C1445"/>
    <mergeCell ref="D1445:H1445"/>
    <mergeCell ref="I1445:J1445"/>
    <mergeCell ref="K1445:L1445"/>
    <mergeCell ref="M1445:O1445"/>
    <mergeCell ref="Q1445:S1445"/>
    <mergeCell ref="T1445:U1445"/>
    <mergeCell ref="W1445:X1445"/>
    <mergeCell ref="A1444:C1444"/>
    <mergeCell ref="D1444:H1444"/>
    <mergeCell ref="I1444:J1444"/>
    <mergeCell ref="K1444:L1444"/>
    <mergeCell ref="M1444:O1444"/>
    <mergeCell ref="Q1442:S1442"/>
    <mergeCell ref="T1442:U1442"/>
    <mergeCell ref="W1442:X1442"/>
    <mergeCell ref="A1443:C1443"/>
    <mergeCell ref="D1443:H1443"/>
    <mergeCell ref="I1443:J1443"/>
    <mergeCell ref="K1443:L1443"/>
    <mergeCell ref="M1443:O1443"/>
    <mergeCell ref="Q1443:S1443"/>
    <mergeCell ref="T1443:U1443"/>
    <mergeCell ref="W1443:X1443"/>
    <mergeCell ref="A1442:C1442"/>
    <mergeCell ref="D1442:H1442"/>
    <mergeCell ref="I1442:J1442"/>
    <mergeCell ref="K1442:L1442"/>
    <mergeCell ref="M1442:O1442"/>
    <mergeCell ref="Q1440:S1440"/>
    <mergeCell ref="T1440:U1440"/>
    <mergeCell ref="W1440:X1440"/>
    <mergeCell ref="A1441:C1441"/>
    <mergeCell ref="D1441:H1441"/>
    <mergeCell ref="I1441:J1441"/>
    <mergeCell ref="K1441:L1441"/>
    <mergeCell ref="M1441:O1441"/>
    <mergeCell ref="Q1441:S1441"/>
    <mergeCell ref="T1441:U1441"/>
    <mergeCell ref="W1441:X1441"/>
    <mergeCell ref="A1440:C1440"/>
    <mergeCell ref="D1440:H1440"/>
    <mergeCell ref="I1440:J1440"/>
    <mergeCell ref="K1440:L1440"/>
    <mergeCell ref="M1440:O1440"/>
    <mergeCell ref="Q1438:S1438"/>
    <mergeCell ref="T1438:U1438"/>
    <mergeCell ref="W1438:X1438"/>
    <mergeCell ref="A1439:C1439"/>
    <mergeCell ref="D1439:H1439"/>
    <mergeCell ref="I1439:J1439"/>
    <mergeCell ref="K1439:L1439"/>
    <mergeCell ref="M1439:O1439"/>
    <mergeCell ref="Q1439:S1439"/>
    <mergeCell ref="T1439:U1439"/>
    <mergeCell ref="W1439:X1439"/>
    <mergeCell ref="A1438:C1438"/>
    <mergeCell ref="D1438:H1438"/>
    <mergeCell ref="I1438:J1438"/>
    <mergeCell ref="K1438:L1438"/>
    <mergeCell ref="M1438:O1438"/>
    <mergeCell ref="Q1436:S1436"/>
    <mergeCell ref="T1436:U1436"/>
    <mergeCell ref="W1436:X1436"/>
    <mergeCell ref="A1437:C1437"/>
    <mergeCell ref="D1437:H1437"/>
    <mergeCell ref="I1437:J1437"/>
    <mergeCell ref="K1437:L1437"/>
    <mergeCell ref="M1437:O1437"/>
    <mergeCell ref="Q1437:S1437"/>
    <mergeCell ref="T1437:U1437"/>
    <mergeCell ref="W1437:X1437"/>
    <mergeCell ref="A1436:C1436"/>
    <mergeCell ref="D1436:H1436"/>
    <mergeCell ref="I1436:J1436"/>
    <mergeCell ref="K1436:L1436"/>
    <mergeCell ref="M1436:O1436"/>
    <mergeCell ref="Q1434:S1434"/>
    <mergeCell ref="T1434:U1434"/>
    <mergeCell ref="W1434:X1434"/>
    <mergeCell ref="A1435:C1435"/>
    <mergeCell ref="D1435:H1435"/>
    <mergeCell ref="I1435:J1435"/>
    <mergeCell ref="K1435:L1435"/>
    <mergeCell ref="M1435:O1435"/>
    <mergeCell ref="Q1435:S1435"/>
    <mergeCell ref="T1435:U1435"/>
    <mergeCell ref="W1435:X1435"/>
    <mergeCell ref="A1434:C1434"/>
    <mergeCell ref="D1434:H1434"/>
    <mergeCell ref="I1434:J1434"/>
    <mergeCell ref="K1434:L1434"/>
    <mergeCell ref="M1434:O1434"/>
    <mergeCell ref="Q1432:S1432"/>
    <mergeCell ref="T1432:U1432"/>
    <mergeCell ref="W1432:X1432"/>
    <mergeCell ref="A1433:C1433"/>
    <mergeCell ref="D1433:H1433"/>
    <mergeCell ref="I1433:J1433"/>
    <mergeCell ref="K1433:L1433"/>
    <mergeCell ref="M1433:O1433"/>
    <mergeCell ref="Q1433:S1433"/>
    <mergeCell ref="T1433:U1433"/>
    <mergeCell ref="W1433:X1433"/>
    <mergeCell ref="A1432:C1432"/>
    <mergeCell ref="D1432:H1432"/>
    <mergeCell ref="I1432:J1432"/>
    <mergeCell ref="K1432:L1432"/>
    <mergeCell ref="M1432:O1432"/>
    <mergeCell ref="Q1430:S1430"/>
    <mergeCell ref="T1430:U1430"/>
    <mergeCell ref="W1430:X1430"/>
    <mergeCell ref="A1431:C1431"/>
    <mergeCell ref="D1431:H1431"/>
    <mergeCell ref="I1431:J1431"/>
    <mergeCell ref="K1431:L1431"/>
    <mergeCell ref="M1431:O1431"/>
    <mergeCell ref="Q1431:S1431"/>
    <mergeCell ref="T1431:U1431"/>
    <mergeCell ref="W1431:X1431"/>
    <mergeCell ref="A1430:C1430"/>
    <mergeCell ref="D1430:H1430"/>
    <mergeCell ref="I1430:J1430"/>
    <mergeCell ref="K1430:L1430"/>
    <mergeCell ref="M1430:O1430"/>
    <mergeCell ref="Q1428:S1428"/>
    <mergeCell ref="T1428:U1428"/>
    <mergeCell ref="W1428:X1428"/>
    <mergeCell ref="A1429:C1429"/>
    <mergeCell ref="D1429:H1429"/>
    <mergeCell ref="I1429:J1429"/>
    <mergeCell ref="K1429:L1429"/>
    <mergeCell ref="M1429:O1429"/>
    <mergeCell ref="Q1429:S1429"/>
    <mergeCell ref="T1429:U1429"/>
    <mergeCell ref="W1429:X1429"/>
    <mergeCell ref="A1428:C1428"/>
    <mergeCell ref="D1428:H1428"/>
    <mergeCell ref="I1428:J1428"/>
    <mergeCell ref="K1428:L1428"/>
    <mergeCell ref="M1428:O1428"/>
    <mergeCell ref="Q1426:S1426"/>
    <mergeCell ref="T1426:U1426"/>
    <mergeCell ref="W1426:X1426"/>
    <mergeCell ref="A1427:C1427"/>
    <mergeCell ref="D1427:H1427"/>
    <mergeCell ref="I1427:J1427"/>
    <mergeCell ref="K1427:L1427"/>
    <mergeCell ref="M1427:O1427"/>
    <mergeCell ref="Q1427:S1427"/>
    <mergeCell ref="T1427:U1427"/>
    <mergeCell ref="W1427:X1427"/>
    <mergeCell ref="A1426:C1426"/>
    <mergeCell ref="D1426:H1426"/>
    <mergeCell ref="I1426:J1426"/>
    <mergeCell ref="K1426:L1426"/>
    <mergeCell ref="M1426:O1426"/>
    <mergeCell ref="Q1424:S1424"/>
    <mergeCell ref="T1424:U1424"/>
    <mergeCell ref="W1424:X1424"/>
    <mergeCell ref="A1425:C1425"/>
    <mergeCell ref="D1425:H1425"/>
    <mergeCell ref="I1425:J1425"/>
    <mergeCell ref="K1425:L1425"/>
    <mergeCell ref="M1425:O1425"/>
    <mergeCell ref="Q1425:S1425"/>
    <mergeCell ref="T1425:U1425"/>
    <mergeCell ref="W1425:X1425"/>
    <mergeCell ref="A1424:C1424"/>
    <mergeCell ref="D1424:H1424"/>
    <mergeCell ref="I1424:J1424"/>
    <mergeCell ref="K1424:L1424"/>
    <mergeCell ref="M1424:O1424"/>
    <mergeCell ref="Q1422:S1422"/>
    <mergeCell ref="T1422:U1422"/>
    <mergeCell ref="W1422:X1422"/>
    <mergeCell ref="A1423:C1423"/>
    <mergeCell ref="D1423:H1423"/>
    <mergeCell ref="I1423:J1423"/>
    <mergeCell ref="K1423:L1423"/>
    <mergeCell ref="M1423:O1423"/>
    <mergeCell ref="Q1423:S1423"/>
    <mergeCell ref="T1423:U1423"/>
    <mergeCell ref="W1423:X1423"/>
    <mergeCell ref="C1407:D1407"/>
    <mergeCell ref="L1407:N1407"/>
    <mergeCell ref="A1422:C1422"/>
    <mergeCell ref="D1422:H1422"/>
    <mergeCell ref="I1422:J1422"/>
    <mergeCell ref="K1422:L1422"/>
    <mergeCell ref="M1422:O1422"/>
    <mergeCell ref="A1410:X1410"/>
    <mergeCell ref="A1412:X1412"/>
    <mergeCell ref="B1414:E1414"/>
    <mergeCell ref="B1416:M1418"/>
    <mergeCell ref="R1417:R1419"/>
    <mergeCell ref="U1418:W1420"/>
    <mergeCell ref="Q1405:S1405"/>
    <mergeCell ref="T1405:U1405"/>
    <mergeCell ref="W1405:X1405"/>
    <mergeCell ref="A1373:X1373"/>
    <mergeCell ref="A1375:X1375"/>
    <mergeCell ref="B1377:E1377"/>
    <mergeCell ref="B1379:M1381"/>
    <mergeCell ref="R1380:R1382"/>
    <mergeCell ref="U1381:W1383"/>
    <mergeCell ref="A1405:C1405"/>
    <mergeCell ref="D1405:H1405"/>
    <mergeCell ref="I1405:J1405"/>
    <mergeCell ref="K1405:L1405"/>
    <mergeCell ref="M1405:O1405"/>
    <mergeCell ref="Q1403:S1403"/>
    <mergeCell ref="T1403:U1403"/>
    <mergeCell ref="W1403:X1403"/>
    <mergeCell ref="A1404:C1404"/>
    <mergeCell ref="D1404:H1404"/>
    <mergeCell ref="I1404:J1404"/>
    <mergeCell ref="K1404:L1404"/>
    <mergeCell ref="M1404:O1404"/>
    <mergeCell ref="Q1404:S1404"/>
    <mergeCell ref="T1404:U1404"/>
    <mergeCell ref="W1404:X1404"/>
    <mergeCell ref="A1403:C1403"/>
    <mergeCell ref="D1403:H1403"/>
    <mergeCell ref="I1403:J1403"/>
    <mergeCell ref="K1403:L1403"/>
    <mergeCell ref="M1403:O1403"/>
    <mergeCell ref="Q1401:S1401"/>
    <mergeCell ref="T1401:U1401"/>
    <mergeCell ref="W1401:X1401"/>
    <mergeCell ref="A1402:C1402"/>
    <mergeCell ref="D1402:H1402"/>
    <mergeCell ref="I1402:J1402"/>
    <mergeCell ref="K1402:L1402"/>
    <mergeCell ref="M1402:O1402"/>
    <mergeCell ref="Q1402:S1402"/>
    <mergeCell ref="T1402:U1402"/>
    <mergeCell ref="W1402:X1402"/>
    <mergeCell ref="A1401:C1401"/>
    <mergeCell ref="D1401:H1401"/>
    <mergeCell ref="I1401:J1401"/>
    <mergeCell ref="K1401:L1401"/>
    <mergeCell ref="M1401:O1401"/>
    <mergeCell ref="Q1399:S1399"/>
    <mergeCell ref="T1399:U1399"/>
    <mergeCell ref="W1399:X1399"/>
    <mergeCell ref="A1400:C1400"/>
    <mergeCell ref="D1400:H1400"/>
    <mergeCell ref="I1400:J1400"/>
    <mergeCell ref="K1400:L1400"/>
    <mergeCell ref="M1400:O1400"/>
    <mergeCell ref="Q1400:S1400"/>
    <mergeCell ref="T1400:U1400"/>
    <mergeCell ref="W1400:X1400"/>
    <mergeCell ref="A1399:C1399"/>
    <mergeCell ref="D1399:H1399"/>
    <mergeCell ref="I1399:J1399"/>
    <mergeCell ref="K1399:L1399"/>
    <mergeCell ref="M1399:O1399"/>
    <mergeCell ref="Q1397:S1397"/>
    <mergeCell ref="T1397:U1397"/>
    <mergeCell ref="W1397:X1397"/>
    <mergeCell ref="A1398:C1398"/>
    <mergeCell ref="D1398:H1398"/>
    <mergeCell ref="I1398:J1398"/>
    <mergeCell ref="K1398:L1398"/>
    <mergeCell ref="M1398:O1398"/>
    <mergeCell ref="Q1398:S1398"/>
    <mergeCell ref="T1398:U1398"/>
    <mergeCell ref="W1398:X1398"/>
    <mergeCell ref="A1397:C1397"/>
    <mergeCell ref="D1397:H1397"/>
    <mergeCell ref="I1397:J1397"/>
    <mergeCell ref="K1397:L1397"/>
    <mergeCell ref="M1397:O1397"/>
    <mergeCell ref="Q1395:S1395"/>
    <mergeCell ref="T1395:U1395"/>
    <mergeCell ref="W1395:X1395"/>
    <mergeCell ref="A1396:C1396"/>
    <mergeCell ref="D1396:H1396"/>
    <mergeCell ref="I1396:J1396"/>
    <mergeCell ref="K1396:L1396"/>
    <mergeCell ref="M1396:O1396"/>
    <mergeCell ref="Q1396:S1396"/>
    <mergeCell ref="T1396:U1396"/>
    <mergeCell ref="W1396:X1396"/>
    <mergeCell ref="A1395:C1395"/>
    <mergeCell ref="D1395:H1395"/>
    <mergeCell ref="I1395:J1395"/>
    <mergeCell ref="K1395:L1395"/>
    <mergeCell ref="M1395:O1395"/>
    <mergeCell ref="Q1393:S1393"/>
    <mergeCell ref="T1393:U1393"/>
    <mergeCell ref="W1393:X1393"/>
    <mergeCell ref="A1394:C1394"/>
    <mergeCell ref="D1394:H1394"/>
    <mergeCell ref="I1394:J1394"/>
    <mergeCell ref="K1394:L1394"/>
    <mergeCell ref="M1394:O1394"/>
    <mergeCell ref="Q1394:S1394"/>
    <mergeCell ref="T1394:U1394"/>
    <mergeCell ref="W1394:X1394"/>
    <mergeCell ref="A1393:C1393"/>
    <mergeCell ref="D1393:H1393"/>
    <mergeCell ref="I1393:J1393"/>
    <mergeCell ref="K1393:L1393"/>
    <mergeCell ref="M1393:O1393"/>
    <mergeCell ref="Q1391:S1391"/>
    <mergeCell ref="T1391:U1391"/>
    <mergeCell ref="W1391:X1391"/>
    <mergeCell ref="A1392:C1392"/>
    <mergeCell ref="D1392:H1392"/>
    <mergeCell ref="I1392:J1392"/>
    <mergeCell ref="K1392:L1392"/>
    <mergeCell ref="M1392:O1392"/>
    <mergeCell ref="Q1392:S1392"/>
    <mergeCell ref="T1392:U1392"/>
    <mergeCell ref="W1392:X1392"/>
    <mergeCell ref="A1391:C1391"/>
    <mergeCell ref="D1391:H1391"/>
    <mergeCell ref="I1391:J1391"/>
    <mergeCell ref="K1391:L1391"/>
    <mergeCell ref="M1391:O1391"/>
    <mergeCell ref="Q1389:S1389"/>
    <mergeCell ref="T1389:U1389"/>
    <mergeCell ref="W1389:X1389"/>
    <mergeCell ref="A1390:C1390"/>
    <mergeCell ref="D1390:H1390"/>
    <mergeCell ref="I1390:J1390"/>
    <mergeCell ref="K1390:L1390"/>
    <mergeCell ref="M1390:O1390"/>
    <mergeCell ref="Q1390:S1390"/>
    <mergeCell ref="T1390:U1390"/>
    <mergeCell ref="W1390:X1390"/>
    <mergeCell ref="A1389:C1389"/>
    <mergeCell ref="D1389:H1389"/>
    <mergeCell ref="I1389:J1389"/>
    <mergeCell ref="K1389:L1389"/>
    <mergeCell ref="M1389:O1389"/>
    <mergeCell ref="Q1387:S1387"/>
    <mergeCell ref="T1387:U1387"/>
    <mergeCell ref="W1387:X1387"/>
    <mergeCell ref="A1388:C1388"/>
    <mergeCell ref="D1388:H1388"/>
    <mergeCell ref="I1388:J1388"/>
    <mergeCell ref="K1388:L1388"/>
    <mergeCell ref="M1388:O1388"/>
    <mergeCell ref="Q1388:S1388"/>
    <mergeCell ref="T1388:U1388"/>
    <mergeCell ref="W1388:X1388"/>
    <mergeCell ref="A1387:C1387"/>
    <mergeCell ref="D1387:H1387"/>
    <mergeCell ref="I1387:J1387"/>
    <mergeCell ref="K1387:L1387"/>
    <mergeCell ref="M1387:O1387"/>
    <mergeCell ref="Q1385:S1385"/>
    <mergeCell ref="T1385:U1385"/>
    <mergeCell ref="W1385:X1385"/>
    <mergeCell ref="A1386:C1386"/>
    <mergeCell ref="D1386:H1386"/>
    <mergeCell ref="I1386:J1386"/>
    <mergeCell ref="K1386:L1386"/>
    <mergeCell ref="M1386:O1386"/>
    <mergeCell ref="Q1386:S1386"/>
    <mergeCell ref="T1386:U1386"/>
    <mergeCell ref="W1386:X1386"/>
    <mergeCell ref="C1370:D1370"/>
    <mergeCell ref="L1370:N1370"/>
    <mergeCell ref="A1385:C1385"/>
    <mergeCell ref="D1385:H1385"/>
    <mergeCell ref="I1385:J1385"/>
    <mergeCell ref="K1385:L1385"/>
    <mergeCell ref="M1385:O1385"/>
    <mergeCell ref="Q1368:S1368"/>
    <mergeCell ref="T1368:U1368"/>
    <mergeCell ref="W1368:X1368"/>
    <mergeCell ref="A1326:X1326"/>
    <mergeCell ref="A1328:X1328"/>
    <mergeCell ref="B1330:E1330"/>
    <mergeCell ref="B1332:M1334"/>
    <mergeCell ref="R1333:R1335"/>
    <mergeCell ref="U1334:W1336"/>
    <mergeCell ref="A1368:C1368"/>
    <mergeCell ref="D1368:H1368"/>
    <mergeCell ref="I1368:J1368"/>
    <mergeCell ref="K1368:L1368"/>
    <mergeCell ref="M1368:O1368"/>
    <mergeCell ref="Q1366:S1366"/>
    <mergeCell ref="T1366:U1366"/>
    <mergeCell ref="W1366:X1366"/>
    <mergeCell ref="A1367:C1367"/>
    <mergeCell ref="D1367:H1367"/>
    <mergeCell ref="I1367:J1367"/>
    <mergeCell ref="K1367:L1367"/>
    <mergeCell ref="M1367:O1367"/>
    <mergeCell ref="Q1367:S1367"/>
    <mergeCell ref="T1367:U1367"/>
    <mergeCell ref="W1367:X1367"/>
    <mergeCell ref="A1366:C1366"/>
    <mergeCell ref="D1366:H1366"/>
    <mergeCell ref="I1366:J1366"/>
    <mergeCell ref="K1366:L1366"/>
    <mergeCell ref="M1366:O1366"/>
    <mergeCell ref="Q1364:S1364"/>
    <mergeCell ref="T1364:U1364"/>
    <mergeCell ref="W1364:X1364"/>
    <mergeCell ref="A1365:C1365"/>
    <mergeCell ref="D1365:H1365"/>
    <mergeCell ref="I1365:J1365"/>
    <mergeCell ref="K1365:L1365"/>
    <mergeCell ref="M1365:O1365"/>
    <mergeCell ref="Q1365:S1365"/>
    <mergeCell ref="T1365:U1365"/>
    <mergeCell ref="W1365:X1365"/>
    <mergeCell ref="A1364:C1364"/>
    <mergeCell ref="D1364:H1364"/>
    <mergeCell ref="I1364:J1364"/>
    <mergeCell ref="K1364:L1364"/>
    <mergeCell ref="M1364:O1364"/>
    <mergeCell ref="Q1362:S1362"/>
    <mergeCell ref="T1362:U1362"/>
    <mergeCell ref="W1362:X1362"/>
    <mergeCell ref="A1363:C1363"/>
    <mergeCell ref="D1363:H1363"/>
    <mergeCell ref="I1363:J1363"/>
    <mergeCell ref="K1363:L1363"/>
    <mergeCell ref="M1363:O1363"/>
    <mergeCell ref="Q1363:S1363"/>
    <mergeCell ref="T1363:U1363"/>
    <mergeCell ref="W1363:X1363"/>
    <mergeCell ref="A1362:C1362"/>
    <mergeCell ref="D1362:H1362"/>
    <mergeCell ref="I1362:J1362"/>
    <mergeCell ref="K1362:L1362"/>
    <mergeCell ref="M1362:O1362"/>
    <mergeCell ref="Q1360:S1360"/>
    <mergeCell ref="T1360:U1360"/>
    <mergeCell ref="W1360:X1360"/>
    <mergeCell ref="A1361:C1361"/>
    <mergeCell ref="D1361:H1361"/>
    <mergeCell ref="I1361:J1361"/>
    <mergeCell ref="K1361:L1361"/>
    <mergeCell ref="M1361:O1361"/>
    <mergeCell ref="Q1361:S1361"/>
    <mergeCell ref="T1361:U1361"/>
    <mergeCell ref="W1361:X1361"/>
    <mergeCell ref="A1360:C1360"/>
    <mergeCell ref="D1360:H1360"/>
    <mergeCell ref="I1360:J1360"/>
    <mergeCell ref="K1360:L1360"/>
    <mergeCell ref="M1360:O1360"/>
    <mergeCell ref="Q1358:S1358"/>
    <mergeCell ref="T1358:U1358"/>
    <mergeCell ref="W1358:X1358"/>
    <mergeCell ref="A1359:C1359"/>
    <mergeCell ref="D1359:H1359"/>
    <mergeCell ref="I1359:J1359"/>
    <mergeCell ref="K1359:L1359"/>
    <mergeCell ref="M1359:O1359"/>
    <mergeCell ref="Q1359:S1359"/>
    <mergeCell ref="T1359:U1359"/>
    <mergeCell ref="W1359:X1359"/>
    <mergeCell ref="A1358:C1358"/>
    <mergeCell ref="D1358:H1358"/>
    <mergeCell ref="I1358:J1358"/>
    <mergeCell ref="K1358:L1358"/>
    <mergeCell ref="M1358:O1358"/>
    <mergeCell ref="Q1356:S1356"/>
    <mergeCell ref="T1356:U1356"/>
    <mergeCell ref="W1356:X1356"/>
    <mergeCell ref="A1357:C1357"/>
    <mergeCell ref="D1357:H1357"/>
    <mergeCell ref="I1357:J1357"/>
    <mergeCell ref="K1357:L1357"/>
    <mergeCell ref="M1357:O1357"/>
    <mergeCell ref="Q1357:S1357"/>
    <mergeCell ref="T1357:U1357"/>
    <mergeCell ref="W1357:X1357"/>
    <mergeCell ref="A1356:C1356"/>
    <mergeCell ref="D1356:H1356"/>
    <mergeCell ref="I1356:J1356"/>
    <mergeCell ref="K1356:L1356"/>
    <mergeCell ref="M1356:O1356"/>
    <mergeCell ref="Q1354:S1354"/>
    <mergeCell ref="T1354:U1354"/>
    <mergeCell ref="W1354:X1354"/>
    <mergeCell ref="A1355:C1355"/>
    <mergeCell ref="D1355:H1355"/>
    <mergeCell ref="I1355:J1355"/>
    <mergeCell ref="K1355:L1355"/>
    <mergeCell ref="M1355:O1355"/>
    <mergeCell ref="Q1355:S1355"/>
    <mergeCell ref="T1355:U1355"/>
    <mergeCell ref="W1355:X1355"/>
    <mergeCell ref="A1354:C1354"/>
    <mergeCell ref="D1354:H1354"/>
    <mergeCell ref="I1354:J1354"/>
    <mergeCell ref="K1354:L1354"/>
    <mergeCell ref="M1354:O1354"/>
    <mergeCell ref="Q1352:S1352"/>
    <mergeCell ref="T1352:U1352"/>
    <mergeCell ref="W1352:X1352"/>
    <mergeCell ref="A1353:C1353"/>
    <mergeCell ref="D1353:H1353"/>
    <mergeCell ref="I1353:J1353"/>
    <mergeCell ref="K1353:L1353"/>
    <mergeCell ref="M1353:O1353"/>
    <mergeCell ref="Q1353:S1353"/>
    <mergeCell ref="T1353:U1353"/>
    <mergeCell ref="W1353:X1353"/>
    <mergeCell ref="A1352:C1352"/>
    <mergeCell ref="D1352:H1352"/>
    <mergeCell ref="I1352:J1352"/>
    <mergeCell ref="K1352:L1352"/>
    <mergeCell ref="M1352:O1352"/>
    <mergeCell ref="Q1350:S1350"/>
    <mergeCell ref="T1350:U1350"/>
    <mergeCell ref="W1350:X1350"/>
    <mergeCell ref="A1351:C1351"/>
    <mergeCell ref="D1351:H1351"/>
    <mergeCell ref="I1351:J1351"/>
    <mergeCell ref="K1351:L1351"/>
    <mergeCell ref="M1351:O1351"/>
    <mergeCell ref="Q1351:S1351"/>
    <mergeCell ref="T1351:U1351"/>
    <mergeCell ref="W1351:X1351"/>
    <mergeCell ref="A1350:C1350"/>
    <mergeCell ref="D1350:H1350"/>
    <mergeCell ref="I1350:J1350"/>
    <mergeCell ref="K1350:L1350"/>
    <mergeCell ref="M1350:O1350"/>
    <mergeCell ref="Q1348:S1348"/>
    <mergeCell ref="T1348:U1348"/>
    <mergeCell ref="W1348:X1348"/>
    <mergeCell ref="A1349:C1349"/>
    <mergeCell ref="D1349:H1349"/>
    <mergeCell ref="I1349:J1349"/>
    <mergeCell ref="K1349:L1349"/>
    <mergeCell ref="M1349:O1349"/>
    <mergeCell ref="Q1349:S1349"/>
    <mergeCell ref="T1349:U1349"/>
    <mergeCell ref="W1349:X1349"/>
    <mergeCell ref="A1348:C1348"/>
    <mergeCell ref="D1348:H1348"/>
    <mergeCell ref="I1348:J1348"/>
    <mergeCell ref="K1348:L1348"/>
    <mergeCell ref="M1348:O1348"/>
    <mergeCell ref="Q1346:S1346"/>
    <mergeCell ref="T1346:U1346"/>
    <mergeCell ref="W1346:X1346"/>
    <mergeCell ref="A1347:C1347"/>
    <mergeCell ref="D1347:H1347"/>
    <mergeCell ref="I1347:J1347"/>
    <mergeCell ref="K1347:L1347"/>
    <mergeCell ref="M1347:O1347"/>
    <mergeCell ref="Q1347:S1347"/>
    <mergeCell ref="T1347:U1347"/>
    <mergeCell ref="W1347:X1347"/>
    <mergeCell ref="A1346:C1346"/>
    <mergeCell ref="D1346:H1346"/>
    <mergeCell ref="I1346:J1346"/>
    <mergeCell ref="K1346:L1346"/>
    <mergeCell ref="M1346:O1346"/>
    <mergeCell ref="Q1344:S1344"/>
    <mergeCell ref="T1344:U1344"/>
    <mergeCell ref="W1344:X1344"/>
    <mergeCell ref="A1345:C1345"/>
    <mergeCell ref="D1345:H1345"/>
    <mergeCell ref="I1345:J1345"/>
    <mergeCell ref="K1345:L1345"/>
    <mergeCell ref="M1345:O1345"/>
    <mergeCell ref="Q1345:S1345"/>
    <mergeCell ref="T1345:U1345"/>
    <mergeCell ref="W1345:X1345"/>
    <mergeCell ref="A1344:C1344"/>
    <mergeCell ref="D1344:H1344"/>
    <mergeCell ref="I1344:J1344"/>
    <mergeCell ref="K1344:L1344"/>
    <mergeCell ref="M1344:O1344"/>
    <mergeCell ref="Q1342:S1342"/>
    <mergeCell ref="T1342:U1342"/>
    <mergeCell ref="W1342:X1342"/>
    <mergeCell ref="A1343:C1343"/>
    <mergeCell ref="D1343:H1343"/>
    <mergeCell ref="I1343:J1343"/>
    <mergeCell ref="K1343:L1343"/>
    <mergeCell ref="M1343:O1343"/>
    <mergeCell ref="Q1343:S1343"/>
    <mergeCell ref="T1343:U1343"/>
    <mergeCell ref="W1343:X1343"/>
    <mergeCell ref="A1342:C1342"/>
    <mergeCell ref="D1342:H1342"/>
    <mergeCell ref="I1342:J1342"/>
    <mergeCell ref="K1342:L1342"/>
    <mergeCell ref="M1342:O1342"/>
    <mergeCell ref="Q1340:S1340"/>
    <mergeCell ref="T1340:U1340"/>
    <mergeCell ref="W1340:X1340"/>
    <mergeCell ref="A1341:C1341"/>
    <mergeCell ref="D1341:H1341"/>
    <mergeCell ref="I1341:J1341"/>
    <mergeCell ref="K1341:L1341"/>
    <mergeCell ref="M1341:O1341"/>
    <mergeCell ref="Q1341:S1341"/>
    <mergeCell ref="T1341:U1341"/>
    <mergeCell ref="W1341:X1341"/>
    <mergeCell ref="A1340:C1340"/>
    <mergeCell ref="D1340:H1340"/>
    <mergeCell ref="I1340:J1340"/>
    <mergeCell ref="K1340:L1340"/>
    <mergeCell ref="M1340:O1340"/>
    <mergeCell ref="Q1338:S1338"/>
    <mergeCell ref="T1338:U1338"/>
    <mergeCell ref="W1338:X1338"/>
    <mergeCell ref="A1339:C1339"/>
    <mergeCell ref="D1339:H1339"/>
    <mergeCell ref="I1339:J1339"/>
    <mergeCell ref="K1339:L1339"/>
    <mergeCell ref="M1339:O1339"/>
    <mergeCell ref="Q1339:S1339"/>
    <mergeCell ref="T1339:U1339"/>
    <mergeCell ref="W1339:X1339"/>
    <mergeCell ref="C1323:D1323"/>
    <mergeCell ref="L1323:N1323"/>
    <mergeCell ref="A1338:C1338"/>
    <mergeCell ref="D1338:H1338"/>
    <mergeCell ref="I1338:J1338"/>
    <mergeCell ref="K1338:L1338"/>
    <mergeCell ref="M1338:O1338"/>
    <mergeCell ref="Q1321:S1321"/>
    <mergeCell ref="T1321:U1321"/>
    <mergeCell ref="W1321:X1321"/>
    <mergeCell ref="A1273:X1273"/>
    <mergeCell ref="A1275:X1275"/>
    <mergeCell ref="B1277:E1277"/>
    <mergeCell ref="B1279:M1281"/>
    <mergeCell ref="R1280:R1282"/>
    <mergeCell ref="U1281:W1283"/>
    <mergeCell ref="A1321:C1321"/>
    <mergeCell ref="D1321:H1321"/>
    <mergeCell ref="I1321:J1321"/>
    <mergeCell ref="K1321:L1321"/>
    <mergeCell ref="M1321:O1321"/>
    <mergeCell ref="Q1319:S1319"/>
    <mergeCell ref="T1319:U1319"/>
    <mergeCell ref="W1319:X1319"/>
    <mergeCell ref="A1320:C1320"/>
    <mergeCell ref="D1320:H1320"/>
    <mergeCell ref="I1320:J1320"/>
    <mergeCell ref="K1320:L1320"/>
    <mergeCell ref="M1320:O1320"/>
    <mergeCell ref="Q1320:S1320"/>
    <mergeCell ref="T1320:U1320"/>
    <mergeCell ref="W1320:X1320"/>
    <mergeCell ref="A1319:C1319"/>
    <mergeCell ref="D1319:H1319"/>
    <mergeCell ref="I1319:J1319"/>
    <mergeCell ref="K1319:L1319"/>
    <mergeCell ref="M1319:O1319"/>
    <mergeCell ref="Q1317:S1317"/>
    <mergeCell ref="T1317:U1317"/>
    <mergeCell ref="W1317:X1317"/>
    <mergeCell ref="A1318:C1318"/>
    <mergeCell ref="D1318:H1318"/>
    <mergeCell ref="I1318:J1318"/>
    <mergeCell ref="K1318:L1318"/>
    <mergeCell ref="M1318:O1318"/>
    <mergeCell ref="Q1318:S1318"/>
    <mergeCell ref="T1318:U1318"/>
    <mergeCell ref="W1318:X1318"/>
    <mergeCell ref="A1317:C1317"/>
    <mergeCell ref="D1317:H1317"/>
    <mergeCell ref="I1317:J1317"/>
    <mergeCell ref="K1317:L1317"/>
    <mergeCell ref="M1317:O1317"/>
    <mergeCell ref="Q1315:S1315"/>
    <mergeCell ref="T1315:U1315"/>
    <mergeCell ref="W1315:X1315"/>
    <mergeCell ref="A1316:C1316"/>
    <mergeCell ref="D1316:H1316"/>
    <mergeCell ref="I1316:J1316"/>
    <mergeCell ref="K1316:L1316"/>
    <mergeCell ref="M1316:O1316"/>
    <mergeCell ref="Q1316:S1316"/>
    <mergeCell ref="T1316:U1316"/>
    <mergeCell ref="W1316:X1316"/>
    <mergeCell ref="A1315:C1315"/>
    <mergeCell ref="D1315:H1315"/>
    <mergeCell ref="I1315:J1315"/>
    <mergeCell ref="K1315:L1315"/>
    <mergeCell ref="M1315:O1315"/>
    <mergeCell ref="Q1313:S1313"/>
    <mergeCell ref="T1313:U1313"/>
    <mergeCell ref="W1313:X1313"/>
    <mergeCell ref="A1314:C1314"/>
    <mergeCell ref="D1314:H1314"/>
    <mergeCell ref="I1314:J1314"/>
    <mergeCell ref="K1314:L1314"/>
    <mergeCell ref="M1314:O1314"/>
    <mergeCell ref="Q1314:S1314"/>
    <mergeCell ref="T1314:U1314"/>
    <mergeCell ref="W1314:X1314"/>
    <mergeCell ref="A1313:C1313"/>
    <mergeCell ref="D1313:H1313"/>
    <mergeCell ref="I1313:J1313"/>
    <mergeCell ref="K1313:L1313"/>
    <mergeCell ref="M1313:O1313"/>
    <mergeCell ref="Q1311:S1311"/>
    <mergeCell ref="T1311:U1311"/>
    <mergeCell ref="W1311:X1311"/>
    <mergeCell ref="A1312:C1312"/>
    <mergeCell ref="D1312:H1312"/>
    <mergeCell ref="I1312:J1312"/>
    <mergeCell ref="K1312:L1312"/>
    <mergeCell ref="M1312:O1312"/>
    <mergeCell ref="Q1312:S1312"/>
    <mergeCell ref="T1312:U1312"/>
    <mergeCell ref="W1312:X1312"/>
    <mergeCell ref="A1311:C1311"/>
    <mergeCell ref="D1311:H1311"/>
    <mergeCell ref="I1311:J1311"/>
    <mergeCell ref="K1311:L1311"/>
    <mergeCell ref="M1311:O1311"/>
    <mergeCell ref="Q1309:S1309"/>
    <mergeCell ref="T1309:U1309"/>
    <mergeCell ref="W1309:X1309"/>
    <mergeCell ref="A1310:C1310"/>
    <mergeCell ref="D1310:H1310"/>
    <mergeCell ref="I1310:J1310"/>
    <mergeCell ref="K1310:L1310"/>
    <mergeCell ref="M1310:O1310"/>
    <mergeCell ref="Q1310:S1310"/>
    <mergeCell ref="T1310:U1310"/>
    <mergeCell ref="W1310:X1310"/>
    <mergeCell ref="A1309:C1309"/>
    <mergeCell ref="D1309:H1309"/>
    <mergeCell ref="I1309:J1309"/>
    <mergeCell ref="K1309:L1309"/>
    <mergeCell ref="M1309:O1309"/>
    <mergeCell ref="Q1307:S1307"/>
    <mergeCell ref="T1307:U1307"/>
    <mergeCell ref="W1307:X1307"/>
    <mergeCell ref="A1308:C1308"/>
    <mergeCell ref="D1308:H1308"/>
    <mergeCell ref="I1308:J1308"/>
    <mergeCell ref="K1308:L1308"/>
    <mergeCell ref="M1308:O1308"/>
    <mergeCell ref="Q1308:S1308"/>
    <mergeCell ref="T1308:U1308"/>
    <mergeCell ref="W1308:X1308"/>
    <mergeCell ref="A1307:C1307"/>
    <mergeCell ref="D1307:H1307"/>
    <mergeCell ref="I1307:J1307"/>
    <mergeCell ref="K1307:L1307"/>
    <mergeCell ref="M1307:O1307"/>
    <mergeCell ref="Q1305:S1305"/>
    <mergeCell ref="T1305:U1305"/>
    <mergeCell ref="W1305:X1305"/>
    <mergeCell ref="A1306:C1306"/>
    <mergeCell ref="D1306:H1306"/>
    <mergeCell ref="I1306:J1306"/>
    <mergeCell ref="K1306:L1306"/>
    <mergeCell ref="M1306:O1306"/>
    <mergeCell ref="Q1306:S1306"/>
    <mergeCell ref="T1306:U1306"/>
    <mergeCell ref="W1306:X1306"/>
    <mergeCell ref="A1305:C1305"/>
    <mergeCell ref="D1305:H1305"/>
    <mergeCell ref="I1305:J1305"/>
    <mergeCell ref="K1305:L1305"/>
    <mergeCell ref="M1305:O1305"/>
    <mergeCell ref="Q1303:S1303"/>
    <mergeCell ref="T1303:U1303"/>
    <mergeCell ref="W1303:X1303"/>
    <mergeCell ref="A1304:C1304"/>
    <mergeCell ref="D1304:H1304"/>
    <mergeCell ref="I1304:J1304"/>
    <mergeCell ref="K1304:L1304"/>
    <mergeCell ref="M1304:O1304"/>
    <mergeCell ref="Q1304:S1304"/>
    <mergeCell ref="T1304:U1304"/>
    <mergeCell ref="W1304:X1304"/>
    <mergeCell ref="A1303:C1303"/>
    <mergeCell ref="D1303:H1303"/>
    <mergeCell ref="I1303:J1303"/>
    <mergeCell ref="K1303:L1303"/>
    <mergeCell ref="M1303:O1303"/>
    <mergeCell ref="Q1301:S1301"/>
    <mergeCell ref="T1301:U1301"/>
    <mergeCell ref="W1301:X1301"/>
    <mergeCell ref="A1302:C1302"/>
    <mergeCell ref="D1302:H1302"/>
    <mergeCell ref="I1302:J1302"/>
    <mergeCell ref="K1302:L1302"/>
    <mergeCell ref="M1302:O1302"/>
    <mergeCell ref="Q1302:S1302"/>
    <mergeCell ref="T1302:U1302"/>
    <mergeCell ref="W1302:X1302"/>
    <mergeCell ref="A1301:C1301"/>
    <mergeCell ref="D1301:H1301"/>
    <mergeCell ref="I1301:J1301"/>
    <mergeCell ref="K1301:L1301"/>
    <mergeCell ref="M1301:O1301"/>
    <mergeCell ref="Q1299:S1299"/>
    <mergeCell ref="T1299:U1299"/>
    <mergeCell ref="W1299:X1299"/>
    <mergeCell ref="A1300:C1300"/>
    <mergeCell ref="D1300:H1300"/>
    <mergeCell ref="I1300:J1300"/>
    <mergeCell ref="K1300:L1300"/>
    <mergeCell ref="M1300:O1300"/>
    <mergeCell ref="Q1300:S1300"/>
    <mergeCell ref="T1300:U1300"/>
    <mergeCell ref="W1300:X1300"/>
    <mergeCell ref="A1299:C1299"/>
    <mergeCell ref="D1299:H1299"/>
    <mergeCell ref="I1299:J1299"/>
    <mergeCell ref="K1299:L1299"/>
    <mergeCell ref="M1299:O1299"/>
    <mergeCell ref="Q1297:S1297"/>
    <mergeCell ref="T1297:U1297"/>
    <mergeCell ref="W1297:X1297"/>
    <mergeCell ref="A1298:C1298"/>
    <mergeCell ref="D1298:H1298"/>
    <mergeCell ref="I1298:J1298"/>
    <mergeCell ref="K1298:L1298"/>
    <mergeCell ref="M1298:O1298"/>
    <mergeCell ref="Q1298:S1298"/>
    <mergeCell ref="T1298:U1298"/>
    <mergeCell ref="W1298:X1298"/>
    <mergeCell ref="A1297:C1297"/>
    <mergeCell ref="D1297:H1297"/>
    <mergeCell ref="I1297:J1297"/>
    <mergeCell ref="K1297:L1297"/>
    <mergeCell ref="M1297:O1297"/>
    <mergeCell ref="Q1295:S1295"/>
    <mergeCell ref="T1295:U1295"/>
    <mergeCell ref="W1295:X1295"/>
    <mergeCell ref="A1296:C1296"/>
    <mergeCell ref="D1296:H1296"/>
    <mergeCell ref="I1296:J1296"/>
    <mergeCell ref="K1296:L1296"/>
    <mergeCell ref="M1296:O1296"/>
    <mergeCell ref="Q1296:S1296"/>
    <mergeCell ref="T1296:U1296"/>
    <mergeCell ref="W1296:X1296"/>
    <mergeCell ref="A1295:C1295"/>
    <mergeCell ref="D1295:H1295"/>
    <mergeCell ref="I1295:J1295"/>
    <mergeCell ref="K1295:L1295"/>
    <mergeCell ref="M1295:O1295"/>
    <mergeCell ref="Q1293:S1293"/>
    <mergeCell ref="T1293:U1293"/>
    <mergeCell ref="W1293:X1293"/>
    <mergeCell ref="A1294:C1294"/>
    <mergeCell ref="D1294:H1294"/>
    <mergeCell ref="I1294:J1294"/>
    <mergeCell ref="K1294:L1294"/>
    <mergeCell ref="M1294:O1294"/>
    <mergeCell ref="Q1294:S1294"/>
    <mergeCell ref="T1294:U1294"/>
    <mergeCell ref="W1294:X1294"/>
    <mergeCell ref="A1293:C1293"/>
    <mergeCell ref="D1293:H1293"/>
    <mergeCell ref="I1293:J1293"/>
    <mergeCell ref="K1293:L1293"/>
    <mergeCell ref="M1293:O1293"/>
    <mergeCell ref="Q1291:S1291"/>
    <mergeCell ref="T1291:U1291"/>
    <mergeCell ref="W1291:X1291"/>
    <mergeCell ref="A1292:C1292"/>
    <mergeCell ref="D1292:H1292"/>
    <mergeCell ref="I1292:J1292"/>
    <mergeCell ref="K1292:L1292"/>
    <mergeCell ref="M1292:O1292"/>
    <mergeCell ref="Q1292:S1292"/>
    <mergeCell ref="T1292:U1292"/>
    <mergeCell ref="W1292:X1292"/>
    <mergeCell ref="A1291:C1291"/>
    <mergeCell ref="D1291:H1291"/>
    <mergeCell ref="I1291:J1291"/>
    <mergeCell ref="K1291:L1291"/>
    <mergeCell ref="M1291:O1291"/>
    <mergeCell ref="Q1289:S1289"/>
    <mergeCell ref="T1289:U1289"/>
    <mergeCell ref="W1289:X1289"/>
    <mergeCell ref="A1290:C1290"/>
    <mergeCell ref="D1290:H1290"/>
    <mergeCell ref="I1290:J1290"/>
    <mergeCell ref="K1290:L1290"/>
    <mergeCell ref="M1290:O1290"/>
    <mergeCell ref="Q1290:S1290"/>
    <mergeCell ref="T1290:U1290"/>
    <mergeCell ref="W1290:X1290"/>
    <mergeCell ref="A1289:C1289"/>
    <mergeCell ref="D1289:H1289"/>
    <mergeCell ref="I1289:J1289"/>
    <mergeCell ref="K1289:L1289"/>
    <mergeCell ref="M1289:O1289"/>
    <mergeCell ref="Q1287:S1287"/>
    <mergeCell ref="T1287:U1287"/>
    <mergeCell ref="W1287:X1287"/>
    <mergeCell ref="A1288:C1288"/>
    <mergeCell ref="D1288:H1288"/>
    <mergeCell ref="I1288:J1288"/>
    <mergeCell ref="K1288:L1288"/>
    <mergeCell ref="M1288:O1288"/>
    <mergeCell ref="Q1288:S1288"/>
    <mergeCell ref="T1288:U1288"/>
    <mergeCell ref="W1288:X1288"/>
    <mergeCell ref="A1287:C1287"/>
    <mergeCell ref="D1287:H1287"/>
    <mergeCell ref="I1287:J1287"/>
    <mergeCell ref="K1287:L1287"/>
    <mergeCell ref="M1287:O1287"/>
    <mergeCell ref="Q1285:S1285"/>
    <mergeCell ref="T1285:U1285"/>
    <mergeCell ref="W1285:X1285"/>
    <mergeCell ref="A1286:C1286"/>
    <mergeCell ref="D1286:H1286"/>
    <mergeCell ref="I1286:J1286"/>
    <mergeCell ref="K1286:L1286"/>
    <mergeCell ref="M1286:O1286"/>
    <mergeCell ref="Q1286:S1286"/>
    <mergeCell ref="T1286:U1286"/>
    <mergeCell ref="W1286:X1286"/>
    <mergeCell ref="C1270:D1270"/>
    <mergeCell ref="L1270:N1270"/>
    <mergeCell ref="A1285:C1285"/>
    <mergeCell ref="D1285:H1285"/>
    <mergeCell ref="I1285:J1285"/>
    <mergeCell ref="K1285:L1285"/>
    <mergeCell ref="M1285:O1285"/>
    <mergeCell ref="Q1267:S1267"/>
    <mergeCell ref="T1267:U1267"/>
    <mergeCell ref="W1267:X1267"/>
    <mergeCell ref="A1268:C1268"/>
    <mergeCell ref="D1268:H1268"/>
    <mergeCell ref="I1268:J1268"/>
    <mergeCell ref="K1268:L1268"/>
    <mergeCell ref="M1268:O1268"/>
    <mergeCell ref="Q1268:S1268"/>
    <mergeCell ref="T1268:U1268"/>
    <mergeCell ref="W1268:X1268"/>
    <mergeCell ref="A1267:C1267"/>
    <mergeCell ref="D1267:H1267"/>
    <mergeCell ref="I1267:J1267"/>
    <mergeCell ref="K1267:L1267"/>
    <mergeCell ref="M1267:O1267"/>
    <mergeCell ref="Q1265:S1265"/>
    <mergeCell ref="T1265:U1265"/>
    <mergeCell ref="W1265:X1265"/>
    <mergeCell ref="A1266:C1266"/>
    <mergeCell ref="D1266:H1266"/>
    <mergeCell ref="I1266:J1266"/>
    <mergeCell ref="K1266:L1266"/>
    <mergeCell ref="M1266:O1266"/>
    <mergeCell ref="Q1266:S1266"/>
    <mergeCell ref="T1266:U1266"/>
    <mergeCell ref="W1266:X1266"/>
    <mergeCell ref="A1265:C1265"/>
    <mergeCell ref="D1265:H1265"/>
    <mergeCell ref="I1265:J1265"/>
    <mergeCell ref="K1265:L1265"/>
    <mergeCell ref="M1265:O1265"/>
    <mergeCell ref="Q1263:S1263"/>
    <mergeCell ref="T1263:U1263"/>
    <mergeCell ref="W1263:X1263"/>
    <mergeCell ref="A1264:C1264"/>
    <mergeCell ref="D1264:H1264"/>
    <mergeCell ref="I1264:J1264"/>
    <mergeCell ref="K1264:L1264"/>
    <mergeCell ref="M1264:O1264"/>
    <mergeCell ref="Q1264:S1264"/>
    <mergeCell ref="T1264:U1264"/>
    <mergeCell ref="W1264:X1264"/>
    <mergeCell ref="A1263:C1263"/>
    <mergeCell ref="D1263:H1263"/>
    <mergeCell ref="I1263:J1263"/>
    <mergeCell ref="K1263:L1263"/>
    <mergeCell ref="M1263:O1263"/>
    <mergeCell ref="Q1261:S1261"/>
    <mergeCell ref="T1261:U1261"/>
    <mergeCell ref="W1261:X1261"/>
    <mergeCell ref="A1262:C1262"/>
    <mergeCell ref="D1262:H1262"/>
    <mergeCell ref="I1262:J1262"/>
    <mergeCell ref="K1262:L1262"/>
    <mergeCell ref="M1262:O1262"/>
    <mergeCell ref="Q1262:S1262"/>
    <mergeCell ref="T1262:U1262"/>
    <mergeCell ref="W1262:X1262"/>
    <mergeCell ref="A1261:C1261"/>
    <mergeCell ref="D1261:H1261"/>
    <mergeCell ref="I1261:J1261"/>
    <mergeCell ref="K1261:L1261"/>
    <mergeCell ref="M1261:O1261"/>
    <mergeCell ref="Q1259:S1259"/>
    <mergeCell ref="T1259:U1259"/>
    <mergeCell ref="W1259:X1259"/>
    <mergeCell ref="A1260:C1260"/>
    <mergeCell ref="D1260:H1260"/>
    <mergeCell ref="I1260:J1260"/>
    <mergeCell ref="K1260:L1260"/>
    <mergeCell ref="M1260:O1260"/>
    <mergeCell ref="Q1260:S1260"/>
    <mergeCell ref="T1260:U1260"/>
    <mergeCell ref="W1260:X1260"/>
    <mergeCell ref="A1259:C1259"/>
    <mergeCell ref="D1259:H1259"/>
    <mergeCell ref="I1259:J1259"/>
    <mergeCell ref="K1259:L1259"/>
    <mergeCell ref="M1259:O1259"/>
    <mergeCell ref="Q1257:S1257"/>
    <mergeCell ref="T1257:U1257"/>
    <mergeCell ref="W1257:X1257"/>
    <mergeCell ref="A1258:C1258"/>
    <mergeCell ref="D1258:H1258"/>
    <mergeCell ref="I1258:J1258"/>
    <mergeCell ref="K1258:L1258"/>
    <mergeCell ref="M1258:O1258"/>
    <mergeCell ref="Q1258:S1258"/>
    <mergeCell ref="T1258:U1258"/>
    <mergeCell ref="W1258:X1258"/>
    <mergeCell ref="A1257:C1257"/>
    <mergeCell ref="D1257:H1257"/>
    <mergeCell ref="I1257:J1257"/>
    <mergeCell ref="K1257:L1257"/>
    <mergeCell ref="M1257:O1257"/>
    <mergeCell ref="Q1255:S1255"/>
    <mergeCell ref="T1255:U1255"/>
    <mergeCell ref="W1255:X1255"/>
    <mergeCell ref="A1256:C1256"/>
    <mergeCell ref="D1256:H1256"/>
    <mergeCell ref="I1256:J1256"/>
    <mergeCell ref="K1256:L1256"/>
    <mergeCell ref="M1256:O1256"/>
    <mergeCell ref="Q1256:S1256"/>
    <mergeCell ref="T1256:U1256"/>
    <mergeCell ref="W1256:X1256"/>
    <mergeCell ref="A1255:C1255"/>
    <mergeCell ref="D1255:H1255"/>
    <mergeCell ref="I1255:J1255"/>
    <mergeCell ref="K1255:L1255"/>
    <mergeCell ref="M1255:O1255"/>
    <mergeCell ref="Q1253:S1253"/>
    <mergeCell ref="T1253:U1253"/>
    <mergeCell ref="W1253:X1253"/>
    <mergeCell ref="A1254:C1254"/>
    <mergeCell ref="D1254:H1254"/>
    <mergeCell ref="I1254:J1254"/>
    <mergeCell ref="K1254:L1254"/>
    <mergeCell ref="M1254:O1254"/>
    <mergeCell ref="Q1254:S1254"/>
    <mergeCell ref="T1254:U1254"/>
    <mergeCell ref="W1254:X1254"/>
    <mergeCell ref="A1253:C1253"/>
    <mergeCell ref="D1253:H1253"/>
    <mergeCell ref="I1253:J1253"/>
    <mergeCell ref="K1253:L1253"/>
    <mergeCell ref="M1253:O1253"/>
    <mergeCell ref="Q1251:S1251"/>
    <mergeCell ref="T1251:U1251"/>
    <mergeCell ref="W1251:X1251"/>
    <mergeCell ref="A1252:C1252"/>
    <mergeCell ref="D1252:H1252"/>
    <mergeCell ref="I1252:J1252"/>
    <mergeCell ref="K1252:L1252"/>
    <mergeCell ref="M1252:O1252"/>
    <mergeCell ref="Q1252:S1252"/>
    <mergeCell ref="T1252:U1252"/>
    <mergeCell ref="W1252:X1252"/>
    <mergeCell ref="A1251:C1251"/>
    <mergeCell ref="D1251:H1251"/>
    <mergeCell ref="I1251:J1251"/>
    <mergeCell ref="K1251:L1251"/>
    <mergeCell ref="M1251:O1251"/>
    <mergeCell ref="Q1249:S1249"/>
    <mergeCell ref="T1249:U1249"/>
    <mergeCell ref="W1249:X1249"/>
    <mergeCell ref="A1250:C1250"/>
    <mergeCell ref="D1250:H1250"/>
    <mergeCell ref="I1250:J1250"/>
    <mergeCell ref="K1250:L1250"/>
    <mergeCell ref="M1250:O1250"/>
    <mergeCell ref="Q1250:S1250"/>
    <mergeCell ref="T1250:U1250"/>
    <mergeCell ref="W1250:X1250"/>
    <mergeCell ref="A1249:C1249"/>
    <mergeCell ref="D1249:H1249"/>
    <mergeCell ref="I1249:J1249"/>
    <mergeCell ref="K1249:L1249"/>
    <mergeCell ref="M1249:O1249"/>
    <mergeCell ref="Q1247:S1247"/>
    <mergeCell ref="T1247:U1247"/>
    <mergeCell ref="W1247:X1247"/>
    <mergeCell ref="A1248:C1248"/>
    <mergeCell ref="D1248:H1248"/>
    <mergeCell ref="I1248:J1248"/>
    <mergeCell ref="K1248:L1248"/>
    <mergeCell ref="M1248:O1248"/>
    <mergeCell ref="Q1248:S1248"/>
    <mergeCell ref="T1248:U1248"/>
    <mergeCell ref="W1248:X1248"/>
    <mergeCell ref="A1247:C1247"/>
    <mergeCell ref="D1247:H1247"/>
    <mergeCell ref="I1247:J1247"/>
    <mergeCell ref="K1247:L1247"/>
    <mergeCell ref="M1247:O1247"/>
    <mergeCell ref="Q1245:S1245"/>
    <mergeCell ref="T1245:U1245"/>
    <mergeCell ref="W1245:X1245"/>
    <mergeCell ref="A1246:C1246"/>
    <mergeCell ref="D1246:H1246"/>
    <mergeCell ref="I1246:J1246"/>
    <mergeCell ref="K1246:L1246"/>
    <mergeCell ref="M1246:O1246"/>
    <mergeCell ref="Q1246:S1246"/>
    <mergeCell ref="T1246:U1246"/>
    <mergeCell ref="W1246:X1246"/>
    <mergeCell ref="A1245:C1245"/>
    <mergeCell ref="D1245:H1245"/>
    <mergeCell ref="I1245:J1245"/>
    <mergeCell ref="K1245:L1245"/>
    <mergeCell ref="M1245:O1245"/>
    <mergeCell ref="Q1243:S1243"/>
    <mergeCell ref="T1243:U1243"/>
    <mergeCell ref="W1243:X1243"/>
    <mergeCell ref="A1244:C1244"/>
    <mergeCell ref="D1244:H1244"/>
    <mergeCell ref="I1244:J1244"/>
    <mergeCell ref="K1244:L1244"/>
    <mergeCell ref="M1244:O1244"/>
    <mergeCell ref="Q1244:S1244"/>
    <mergeCell ref="T1244:U1244"/>
    <mergeCell ref="W1244:X1244"/>
    <mergeCell ref="A1243:C1243"/>
    <mergeCell ref="D1243:H1243"/>
    <mergeCell ref="I1243:J1243"/>
    <mergeCell ref="K1243:L1243"/>
    <mergeCell ref="M1243:O1243"/>
    <mergeCell ref="Q1241:S1241"/>
    <mergeCell ref="T1241:U1241"/>
    <mergeCell ref="W1241:X1241"/>
    <mergeCell ref="A1242:C1242"/>
    <mergeCell ref="D1242:H1242"/>
    <mergeCell ref="I1242:J1242"/>
    <mergeCell ref="K1242:L1242"/>
    <mergeCell ref="M1242:O1242"/>
    <mergeCell ref="Q1242:S1242"/>
    <mergeCell ref="T1242:U1242"/>
    <mergeCell ref="W1242:X1242"/>
    <mergeCell ref="A1241:C1241"/>
    <mergeCell ref="D1241:H1241"/>
    <mergeCell ref="I1241:J1241"/>
    <mergeCell ref="K1241:L1241"/>
    <mergeCell ref="M1241:O1241"/>
    <mergeCell ref="Q1239:S1239"/>
    <mergeCell ref="T1239:U1239"/>
    <mergeCell ref="W1239:X1239"/>
    <mergeCell ref="A1240:C1240"/>
    <mergeCell ref="D1240:H1240"/>
    <mergeCell ref="I1240:J1240"/>
    <mergeCell ref="K1240:L1240"/>
    <mergeCell ref="M1240:O1240"/>
    <mergeCell ref="Q1240:S1240"/>
    <mergeCell ref="T1240:U1240"/>
    <mergeCell ref="W1240:X1240"/>
    <mergeCell ref="A1239:C1239"/>
    <mergeCell ref="D1239:H1239"/>
    <mergeCell ref="I1239:J1239"/>
    <mergeCell ref="K1239:L1239"/>
    <mergeCell ref="M1239:O1239"/>
    <mergeCell ref="Q1237:S1237"/>
    <mergeCell ref="T1237:U1237"/>
    <mergeCell ref="W1237:X1237"/>
    <mergeCell ref="A1238:C1238"/>
    <mergeCell ref="D1238:H1238"/>
    <mergeCell ref="I1238:J1238"/>
    <mergeCell ref="K1238:L1238"/>
    <mergeCell ref="M1238:O1238"/>
    <mergeCell ref="Q1238:S1238"/>
    <mergeCell ref="T1238:U1238"/>
    <mergeCell ref="W1238:X1238"/>
    <mergeCell ref="C1222:D1222"/>
    <mergeCell ref="L1222:N1222"/>
    <mergeCell ref="A1237:C1237"/>
    <mergeCell ref="D1237:H1237"/>
    <mergeCell ref="I1237:J1237"/>
    <mergeCell ref="K1237:L1237"/>
    <mergeCell ref="M1237:O1237"/>
    <mergeCell ref="A1225:X1225"/>
    <mergeCell ref="A1227:X1227"/>
    <mergeCell ref="B1229:E1229"/>
    <mergeCell ref="B1231:M1233"/>
    <mergeCell ref="R1232:R1234"/>
    <mergeCell ref="U1233:W1235"/>
    <mergeCell ref="Q1219:S1219"/>
    <mergeCell ref="T1219:U1219"/>
    <mergeCell ref="W1219:X1219"/>
    <mergeCell ref="A1220:C1220"/>
    <mergeCell ref="D1220:H1220"/>
    <mergeCell ref="I1220:J1220"/>
    <mergeCell ref="K1220:L1220"/>
    <mergeCell ref="M1220:O1220"/>
    <mergeCell ref="Q1220:S1220"/>
    <mergeCell ref="T1220:U1220"/>
    <mergeCell ref="W1220:X1220"/>
    <mergeCell ref="A1219:C1219"/>
    <mergeCell ref="D1219:H1219"/>
    <mergeCell ref="I1219:J1219"/>
    <mergeCell ref="K1219:L1219"/>
    <mergeCell ref="M1219:O1219"/>
    <mergeCell ref="Q1217:S1217"/>
    <mergeCell ref="T1217:U1217"/>
    <mergeCell ref="W1217:X1217"/>
    <mergeCell ref="A1218:C1218"/>
    <mergeCell ref="D1218:H1218"/>
    <mergeCell ref="I1218:J1218"/>
    <mergeCell ref="K1218:L1218"/>
    <mergeCell ref="M1218:O1218"/>
    <mergeCell ref="Q1218:S1218"/>
    <mergeCell ref="T1218:U1218"/>
    <mergeCell ref="W1218:X1218"/>
    <mergeCell ref="A1217:C1217"/>
    <mergeCell ref="D1217:H1217"/>
    <mergeCell ref="I1217:J1217"/>
    <mergeCell ref="K1217:L1217"/>
    <mergeCell ref="M1217:O1217"/>
    <mergeCell ref="Q1215:S1215"/>
    <mergeCell ref="T1215:U1215"/>
    <mergeCell ref="W1215:X1215"/>
    <mergeCell ref="A1216:C1216"/>
    <mergeCell ref="D1216:H1216"/>
    <mergeCell ref="I1216:J1216"/>
    <mergeCell ref="K1216:L1216"/>
    <mergeCell ref="M1216:O1216"/>
    <mergeCell ref="Q1216:S1216"/>
    <mergeCell ref="T1216:U1216"/>
    <mergeCell ref="W1216:X1216"/>
    <mergeCell ref="A1215:C1215"/>
    <mergeCell ref="D1215:H1215"/>
    <mergeCell ref="I1215:J1215"/>
    <mergeCell ref="K1215:L1215"/>
    <mergeCell ref="M1215:O1215"/>
    <mergeCell ref="Q1213:S1213"/>
    <mergeCell ref="T1213:U1213"/>
    <mergeCell ref="W1213:X1213"/>
    <mergeCell ref="A1214:C1214"/>
    <mergeCell ref="D1214:H1214"/>
    <mergeCell ref="I1214:J1214"/>
    <mergeCell ref="K1214:L1214"/>
    <mergeCell ref="M1214:O1214"/>
    <mergeCell ref="Q1214:S1214"/>
    <mergeCell ref="T1214:U1214"/>
    <mergeCell ref="W1214:X1214"/>
    <mergeCell ref="A1213:C1213"/>
    <mergeCell ref="D1213:H1213"/>
    <mergeCell ref="I1213:J1213"/>
    <mergeCell ref="K1213:L1213"/>
    <mergeCell ref="M1213:O1213"/>
    <mergeCell ref="Q1211:S1211"/>
    <mergeCell ref="T1211:U1211"/>
    <mergeCell ref="W1211:X1211"/>
    <mergeCell ref="A1212:C1212"/>
    <mergeCell ref="D1212:H1212"/>
    <mergeCell ref="I1212:J1212"/>
    <mergeCell ref="K1212:L1212"/>
    <mergeCell ref="M1212:O1212"/>
    <mergeCell ref="Q1212:S1212"/>
    <mergeCell ref="T1212:U1212"/>
    <mergeCell ref="W1212:X1212"/>
    <mergeCell ref="A1211:C1211"/>
    <mergeCell ref="D1211:H1211"/>
    <mergeCell ref="I1211:J1211"/>
    <mergeCell ref="K1211:L1211"/>
    <mergeCell ref="M1211:O1211"/>
    <mergeCell ref="Q1209:S1209"/>
    <mergeCell ref="T1209:U1209"/>
    <mergeCell ref="W1209:X1209"/>
    <mergeCell ref="A1210:C1210"/>
    <mergeCell ref="D1210:H1210"/>
    <mergeCell ref="I1210:J1210"/>
    <mergeCell ref="K1210:L1210"/>
    <mergeCell ref="M1210:O1210"/>
    <mergeCell ref="Q1210:S1210"/>
    <mergeCell ref="T1210:U1210"/>
    <mergeCell ref="W1210:X1210"/>
    <mergeCell ref="A1209:C1209"/>
    <mergeCell ref="D1209:H1209"/>
    <mergeCell ref="I1209:J1209"/>
    <mergeCell ref="K1209:L1209"/>
    <mergeCell ref="M1209:O1209"/>
    <mergeCell ref="Q1207:S1207"/>
    <mergeCell ref="T1207:U1207"/>
    <mergeCell ref="W1207:X1207"/>
    <mergeCell ref="A1208:C1208"/>
    <mergeCell ref="D1208:H1208"/>
    <mergeCell ref="I1208:J1208"/>
    <mergeCell ref="K1208:L1208"/>
    <mergeCell ref="M1208:O1208"/>
    <mergeCell ref="Q1208:S1208"/>
    <mergeCell ref="T1208:U1208"/>
    <mergeCell ref="W1208:X1208"/>
    <mergeCell ref="A1207:C1207"/>
    <mergeCell ref="D1207:H1207"/>
    <mergeCell ref="I1207:J1207"/>
    <mergeCell ref="K1207:L1207"/>
    <mergeCell ref="M1207:O1207"/>
    <mergeCell ref="Q1205:S1205"/>
    <mergeCell ref="T1205:U1205"/>
    <mergeCell ref="W1205:X1205"/>
    <mergeCell ref="A1206:C1206"/>
    <mergeCell ref="D1206:H1206"/>
    <mergeCell ref="I1206:J1206"/>
    <mergeCell ref="K1206:L1206"/>
    <mergeCell ref="M1206:O1206"/>
    <mergeCell ref="Q1206:S1206"/>
    <mergeCell ref="T1206:U1206"/>
    <mergeCell ref="W1206:X1206"/>
    <mergeCell ref="A1205:C1205"/>
    <mergeCell ref="D1205:H1205"/>
    <mergeCell ref="I1205:J1205"/>
    <mergeCell ref="K1205:L1205"/>
    <mergeCell ref="M1205:O1205"/>
    <mergeCell ref="Q1203:S1203"/>
    <mergeCell ref="T1203:U1203"/>
    <mergeCell ref="W1203:X1203"/>
    <mergeCell ref="A1204:C1204"/>
    <mergeCell ref="D1204:H1204"/>
    <mergeCell ref="I1204:J1204"/>
    <mergeCell ref="K1204:L1204"/>
    <mergeCell ref="M1204:O1204"/>
    <mergeCell ref="Q1204:S1204"/>
    <mergeCell ref="T1204:U1204"/>
    <mergeCell ref="W1204:X1204"/>
    <mergeCell ref="A1203:C1203"/>
    <mergeCell ref="D1203:H1203"/>
    <mergeCell ref="I1203:J1203"/>
    <mergeCell ref="K1203:L1203"/>
    <mergeCell ref="M1203:O1203"/>
    <mergeCell ref="Q1201:S1201"/>
    <mergeCell ref="T1201:U1201"/>
    <mergeCell ref="W1201:X1201"/>
    <mergeCell ref="A1202:C1202"/>
    <mergeCell ref="D1202:H1202"/>
    <mergeCell ref="I1202:J1202"/>
    <mergeCell ref="K1202:L1202"/>
    <mergeCell ref="M1202:O1202"/>
    <mergeCell ref="Q1202:S1202"/>
    <mergeCell ref="T1202:U1202"/>
    <mergeCell ref="W1202:X1202"/>
    <mergeCell ref="A1201:C1201"/>
    <mergeCell ref="D1201:H1201"/>
    <mergeCell ref="I1201:J1201"/>
    <mergeCell ref="K1201:L1201"/>
    <mergeCell ref="M1201:O1201"/>
    <mergeCell ref="Q1199:S1199"/>
    <mergeCell ref="T1199:U1199"/>
    <mergeCell ref="W1199:X1199"/>
    <mergeCell ref="A1200:C1200"/>
    <mergeCell ref="D1200:H1200"/>
    <mergeCell ref="I1200:J1200"/>
    <mergeCell ref="K1200:L1200"/>
    <mergeCell ref="M1200:O1200"/>
    <mergeCell ref="Q1200:S1200"/>
    <mergeCell ref="T1200:U1200"/>
    <mergeCell ref="W1200:X1200"/>
    <mergeCell ref="A1199:C1199"/>
    <mergeCell ref="D1199:H1199"/>
    <mergeCell ref="I1199:J1199"/>
    <mergeCell ref="K1199:L1199"/>
    <mergeCell ref="M1199:O1199"/>
    <mergeCell ref="Q1197:S1197"/>
    <mergeCell ref="T1197:U1197"/>
    <mergeCell ref="W1197:X1197"/>
    <mergeCell ref="A1198:C1198"/>
    <mergeCell ref="D1198:H1198"/>
    <mergeCell ref="I1198:J1198"/>
    <mergeCell ref="K1198:L1198"/>
    <mergeCell ref="M1198:O1198"/>
    <mergeCell ref="Q1198:S1198"/>
    <mergeCell ref="T1198:U1198"/>
    <mergeCell ref="W1198:X1198"/>
    <mergeCell ref="A1197:C1197"/>
    <mergeCell ref="D1197:H1197"/>
    <mergeCell ref="I1197:J1197"/>
    <mergeCell ref="K1197:L1197"/>
    <mergeCell ref="M1197:O1197"/>
    <mergeCell ref="Q1195:S1195"/>
    <mergeCell ref="T1195:U1195"/>
    <mergeCell ref="W1195:X1195"/>
    <mergeCell ref="A1196:C1196"/>
    <mergeCell ref="D1196:H1196"/>
    <mergeCell ref="I1196:J1196"/>
    <mergeCell ref="K1196:L1196"/>
    <mergeCell ref="M1196:O1196"/>
    <mergeCell ref="Q1196:S1196"/>
    <mergeCell ref="T1196:U1196"/>
    <mergeCell ref="W1196:X1196"/>
    <mergeCell ref="A1195:C1195"/>
    <mergeCell ref="D1195:H1195"/>
    <mergeCell ref="I1195:J1195"/>
    <mergeCell ref="K1195:L1195"/>
    <mergeCell ref="M1195:O1195"/>
    <mergeCell ref="Q1193:S1193"/>
    <mergeCell ref="T1193:U1193"/>
    <mergeCell ref="W1193:X1193"/>
    <mergeCell ref="A1194:C1194"/>
    <mergeCell ref="D1194:H1194"/>
    <mergeCell ref="I1194:J1194"/>
    <mergeCell ref="K1194:L1194"/>
    <mergeCell ref="M1194:O1194"/>
    <mergeCell ref="Q1194:S1194"/>
    <mergeCell ref="T1194:U1194"/>
    <mergeCell ref="W1194:X1194"/>
    <mergeCell ref="A1193:C1193"/>
    <mergeCell ref="D1193:H1193"/>
    <mergeCell ref="I1193:J1193"/>
    <mergeCell ref="K1193:L1193"/>
    <mergeCell ref="M1193:O1193"/>
    <mergeCell ref="Q1191:S1191"/>
    <mergeCell ref="T1191:U1191"/>
    <mergeCell ref="W1191:X1191"/>
    <mergeCell ref="A1192:C1192"/>
    <mergeCell ref="D1192:H1192"/>
    <mergeCell ref="I1192:J1192"/>
    <mergeCell ref="K1192:L1192"/>
    <mergeCell ref="M1192:O1192"/>
    <mergeCell ref="Q1192:S1192"/>
    <mergeCell ref="T1192:U1192"/>
    <mergeCell ref="W1192:X1192"/>
    <mergeCell ref="C1176:D1176"/>
    <mergeCell ref="L1176:N1176"/>
    <mergeCell ref="A1191:C1191"/>
    <mergeCell ref="D1191:H1191"/>
    <mergeCell ref="I1191:J1191"/>
    <mergeCell ref="K1191:L1191"/>
    <mergeCell ref="M1191:O1191"/>
    <mergeCell ref="A1179:X1179"/>
    <mergeCell ref="A1181:X1181"/>
    <mergeCell ref="B1183:E1183"/>
    <mergeCell ref="B1185:M1187"/>
    <mergeCell ref="R1186:R1188"/>
    <mergeCell ref="U1187:W1189"/>
    <mergeCell ref="Q1174:S1174"/>
    <mergeCell ref="T1174:U1174"/>
    <mergeCell ref="W1174:X1174"/>
    <mergeCell ref="A1142:X1142"/>
    <mergeCell ref="A1144:X1144"/>
    <mergeCell ref="B1146:E1146"/>
    <mergeCell ref="B1148:M1150"/>
    <mergeCell ref="R1149:R1151"/>
    <mergeCell ref="U1150:W1152"/>
    <mergeCell ref="A1174:C1174"/>
    <mergeCell ref="D1174:H1174"/>
    <mergeCell ref="I1174:J1174"/>
    <mergeCell ref="K1174:L1174"/>
    <mergeCell ref="M1174:O1174"/>
    <mergeCell ref="Q1172:S1172"/>
    <mergeCell ref="T1172:U1172"/>
    <mergeCell ref="W1172:X1172"/>
    <mergeCell ref="A1173:C1173"/>
    <mergeCell ref="D1173:H1173"/>
    <mergeCell ref="I1173:J1173"/>
    <mergeCell ref="K1173:L1173"/>
    <mergeCell ref="M1173:O1173"/>
    <mergeCell ref="Q1173:S1173"/>
    <mergeCell ref="T1173:U1173"/>
    <mergeCell ref="W1173:X1173"/>
    <mergeCell ref="A1172:C1172"/>
    <mergeCell ref="D1172:H1172"/>
    <mergeCell ref="I1172:J1172"/>
    <mergeCell ref="K1172:L1172"/>
    <mergeCell ref="M1172:O1172"/>
    <mergeCell ref="Q1170:S1170"/>
    <mergeCell ref="T1170:U1170"/>
    <mergeCell ref="W1170:X1170"/>
    <mergeCell ref="A1171:C1171"/>
    <mergeCell ref="D1171:H1171"/>
    <mergeCell ref="I1171:J1171"/>
    <mergeCell ref="K1171:L1171"/>
    <mergeCell ref="M1171:O1171"/>
    <mergeCell ref="Q1171:S1171"/>
    <mergeCell ref="T1171:U1171"/>
    <mergeCell ref="W1171:X1171"/>
    <mergeCell ref="A1170:C1170"/>
    <mergeCell ref="D1170:H1170"/>
    <mergeCell ref="I1170:J1170"/>
    <mergeCell ref="K1170:L1170"/>
    <mergeCell ref="M1170:O1170"/>
    <mergeCell ref="Q1168:S1168"/>
    <mergeCell ref="T1168:U1168"/>
    <mergeCell ref="W1168:X1168"/>
    <mergeCell ref="A1169:C1169"/>
    <mergeCell ref="D1169:H1169"/>
    <mergeCell ref="I1169:J1169"/>
    <mergeCell ref="K1169:L1169"/>
    <mergeCell ref="M1169:O1169"/>
    <mergeCell ref="Q1169:S1169"/>
    <mergeCell ref="T1169:U1169"/>
    <mergeCell ref="W1169:X1169"/>
    <mergeCell ref="A1168:C1168"/>
    <mergeCell ref="D1168:H1168"/>
    <mergeCell ref="I1168:J1168"/>
    <mergeCell ref="K1168:L1168"/>
    <mergeCell ref="M1168:O1168"/>
    <mergeCell ref="Q1166:S1166"/>
    <mergeCell ref="T1166:U1166"/>
    <mergeCell ref="W1166:X1166"/>
    <mergeCell ref="A1167:C1167"/>
    <mergeCell ref="D1167:H1167"/>
    <mergeCell ref="I1167:J1167"/>
    <mergeCell ref="K1167:L1167"/>
    <mergeCell ref="M1167:O1167"/>
    <mergeCell ref="Q1167:S1167"/>
    <mergeCell ref="T1167:U1167"/>
    <mergeCell ref="W1167:X1167"/>
    <mergeCell ref="A1166:C1166"/>
    <mergeCell ref="D1166:H1166"/>
    <mergeCell ref="I1166:J1166"/>
    <mergeCell ref="K1166:L1166"/>
    <mergeCell ref="M1166:O1166"/>
    <mergeCell ref="Q1164:S1164"/>
    <mergeCell ref="T1164:U1164"/>
    <mergeCell ref="W1164:X1164"/>
    <mergeCell ref="A1165:C1165"/>
    <mergeCell ref="D1165:H1165"/>
    <mergeCell ref="I1165:J1165"/>
    <mergeCell ref="K1165:L1165"/>
    <mergeCell ref="M1165:O1165"/>
    <mergeCell ref="Q1165:S1165"/>
    <mergeCell ref="T1165:U1165"/>
    <mergeCell ref="W1165:X1165"/>
    <mergeCell ref="A1164:C1164"/>
    <mergeCell ref="D1164:H1164"/>
    <mergeCell ref="I1164:J1164"/>
    <mergeCell ref="K1164:L1164"/>
    <mergeCell ref="M1164:O1164"/>
    <mergeCell ref="Q1162:S1162"/>
    <mergeCell ref="T1162:U1162"/>
    <mergeCell ref="W1162:X1162"/>
    <mergeCell ref="A1163:C1163"/>
    <mergeCell ref="D1163:H1163"/>
    <mergeCell ref="I1163:J1163"/>
    <mergeCell ref="K1163:L1163"/>
    <mergeCell ref="M1163:O1163"/>
    <mergeCell ref="Q1163:S1163"/>
    <mergeCell ref="T1163:U1163"/>
    <mergeCell ref="W1163:X1163"/>
    <mergeCell ref="A1162:C1162"/>
    <mergeCell ref="D1162:H1162"/>
    <mergeCell ref="I1162:J1162"/>
    <mergeCell ref="K1162:L1162"/>
    <mergeCell ref="M1162:O1162"/>
    <mergeCell ref="Q1160:S1160"/>
    <mergeCell ref="T1160:U1160"/>
    <mergeCell ref="W1160:X1160"/>
    <mergeCell ref="A1161:C1161"/>
    <mergeCell ref="D1161:H1161"/>
    <mergeCell ref="I1161:J1161"/>
    <mergeCell ref="K1161:L1161"/>
    <mergeCell ref="M1161:O1161"/>
    <mergeCell ref="Q1161:S1161"/>
    <mergeCell ref="T1161:U1161"/>
    <mergeCell ref="W1161:X1161"/>
    <mergeCell ref="A1160:C1160"/>
    <mergeCell ref="D1160:H1160"/>
    <mergeCell ref="I1160:J1160"/>
    <mergeCell ref="K1160:L1160"/>
    <mergeCell ref="M1160:O1160"/>
    <mergeCell ref="Q1158:S1158"/>
    <mergeCell ref="T1158:U1158"/>
    <mergeCell ref="W1158:X1158"/>
    <mergeCell ref="A1159:C1159"/>
    <mergeCell ref="D1159:H1159"/>
    <mergeCell ref="I1159:J1159"/>
    <mergeCell ref="K1159:L1159"/>
    <mergeCell ref="M1159:O1159"/>
    <mergeCell ref="Q1159:S1159"/>
    <mergeCell ref="T1159:U1159"/>
    <mergeCell ref="W1159:X1159"/>
    <mergeCell ref="A1158:C1158"/>
    <mergeCell ref="D1158:H1158"/>
    <mergeCell ref="I1158:J1158"/>
    <mergeCell ref="K1158:L1158"/>
    <mergeCell ref="M1158:O1158"/>
    <mergeCell ref="Q1156:S1156"/>
    <mergeCell ref="T1156:U1156"/>
    <mergeCell ref="W1156:X1156"/>
    <mergeCell ref="A1157:C1157"/>
    <mergeCell ref="D1157:H1157"/>
    <mergeCell ref="I1157:J1157"/>
    <mergeCell ref="K1157:L1157"/>
    <mergeCell ref="M1157:O1157"/>
    <mergeCell ref="Q1157:S1157"/>
    <mergeCell ref="T1157:U1157"/>
    <mergeCell ref="W1157:X1157"/>
    <mergeCell ref="A1156:C1156"/>
    <mergeCell ref="D1156:H1156"/>
    <mergeCell ref="I1156:J1156"/>
    <mergeCell ref="K1156:L1156"/>
    <mergeCell ref="M1156:O1156"/>
    <mergeCell ref="Q1154:S1154"/>
    <mergeCell ref="T1154:U1154"/>
    <mergeCell ref="W1154:X1154"/>
    <mergeCell ref="A1155:C1155"/>
    <mergeCell ref="D1155:H1155"/>
    <mergeCell ref="I1155:J1155"/>
    <mergeCell ref="K1155:L1155"/>
    <mergeCell ref="M1155:O1155"/>
    <mergeCell ref="Q1155:S1155"/>
    <mergeCell ref="T1155:U1155"/>
    <mergeCell ref="W1155:X1155"/>
    <mergeCell ref="C1139:D1139"/>
    <mergeCell ref="L1139:N1139"/>
    <mergeCell ref="A1154:C1154"/>
    <mergeCell ref="D1154:H1154"/>
    <mergeCell ref="I1154:J1154"/>
    <mergeCell ref="K1154:L1154"/>
    <mergeCell ref="M1154:O1154"/>
    <mergeCell ref="Q1137:S1137"/>
    <mergeCell ref="T1137:U1137"/>
    <mergeCell ref="W1137:X1137"/>
    <mergeCell ref="A1105:X1105"/>
    <mergeCell ref="A1107:X1107"/>
    <mergeCell ref="B1109:E1109"/>
    <mergeCell ref="B1111:M1113"/>
    <mergeCell ref="R1112:R1114"/>
    <mergeCell ref="U1113:W1115"/>
    <mergeCell ref="A1137:C1137"/>
    <mergeCell ref="D1137:H1137"/>
    <mergeCell ref="I1137:J1137"/>
    <mergeCell ref="K1137:L1137"/>
    <mergeCell ref="M1137:O1137"/>
    <mergeCell ref="Q1135:S1135"/>
    <mergeCell ref="T1135:U1135"/>
    <mergeCell ref="W1135:X1135"/>
    <mergeCell ref="A1136:C1136"/>
    <mergeCell ref="D1136:H1136"/>
    <mergeCell ref="I1136:J1136"/>
    <mergeCell ref="K1136:L1136"/>
    <mergeCell ref="M1136:O1136"/>
    <mergeCell ref="Q1136:S1136"/>
    <mergeCell ref="T1136:U1136"/>
    <mergeCell ref="W1136:X1136"/>
    <mergeCell ref="A1135:C1135"/>
    <mergeCell ref="D1135:H1135"/>
    <mergeCell ref="I1135:J1135"/>
    <mergeCell ref="K1135:L1135"/>
    <mergeCell ref="M1135:O1135"/>
    <mergeCell ref="Q1133:S1133"/>
    <mergeCell ref="T1133:U1133"/>
    <mergeCell ref="W1133:X1133"/>
    <mergeCell ref="A1134:C1134"/>
    <mergeCell ref="D1134:H1134"/>
    <mergeCell ref="I1134:J1134"/>
    <mergeCell ref="K1134:L1134"/>
    <mergeCell ref="M1134:O1134"/>
    <mergeCell ref="Q1134:S1134"/>
    <mergeCell ref="T1134:U1134"/>
    <mergeCell ref="W1134:X1134"/>
    <mergeCell ref="A1133:C1133"/>
    <mergeCell ref="D1133:H1133"/>
    <mergeCell ref="I1133:J1133"/>
    <mergeCell ref="K1133:L1133"/>
    <mergeCell ref="M1133:O1133"/>
    <mergeCell ref="Q1131:S1131"/>
    <mergeCell ref="T1131:U1131"/>
    <mergeCell ref="W1131:X1131"/>
    <mergeCell ref="A1132:C1132"/>
    <mergeCell ref="D1132:H1132"/>
    <mergeCell ref="I1132:J1132"/>
    <mergeCell ref="K1132:L1132"/>
    <mergeCell ref="M1132:O1132"/>
    <mergeCell ref="Q1132:S1132"/>
    <mergeCell ref="T1132:U1132"/>
    <mergeCell ref="W1132:X1132"/>
    <mergeCell ref="A1131:C1131"/>
    <mergeCell ref="D1131:H1131"/>
    <mergeCell ref="I1131:J1131"/>
    <mergeCell ref="K1131:L1131"/>
    <mergeCell ref="M1131:O1131"/>
    <mergeCell ref="Q1129:S1129"/>
    <mergeCell ref="T1129:U1129"/>
    <mergeCell ref="W1129:X1129"/>
    <mergeCell ref="A1130:C1130"/>
    <mergeCell ref="D1130:H1130"/>
    <mergeCell ref="I1130:J1130"/>
    <mergeCell ref="K1130:L1130"/>
    <mergeCell ref="M1130:O1130"/>
    <mergeCell ref="Q1130:S1130"/>
    <mergeCell ref="T1130:U1130"/>
    <mergeCell ref="W1130:X1130"/>
    <mergeCell ref="A1129:C1129"/>
    <mergeCell ref="D1129:H1129"/>
    <mergeCell ref="I1129:J1129"/>
    <mergeCell ref="K1129:L1129"/>
    <mergeCell ref="M1129:O1129"/>
    <mergeCell ref="Q1127:S1127"/>
    <mergeCell ref="T1127:U1127"/>
    <mergeCell ref="W1127:X1127"/>
    <mergeCell ref="A1128:C1128"/>
    <mergeCell ref="D1128:H1128"/>
    <mergeCell ref="I1128:J1128"/>
    <mergeCell ref="K1128:L1128"/>
    <mergeCell ref="M1128:O1128"/>
    <mergeCell ref="Q1128:S1128"/>
    <mergeCell ref="T1128:U1128"/>
    <mergeCell ref="W1128:X1128"/>
    <mergeCell ref="A1127:C1127"/>
    <mergeCell ref="D1127:H1127"/>
    <mergeCell ref="I1127:J1127"/>
    <mergeCell ref="K1127:L1127"/>
    <mergeCell ref="M1127:O1127"/>
    <mergeCell ref="Q1125:S1125"/>
    <mergeCell ref="T1125:U1125"/>
    <mergeCell ref="W1125:X1125"/>
    <mergeCell ref="A1126:C1126"/>
    <mergeCell ref="D1126:H1126"/>
    <mergeCell ref="I1126:J1126"/>
    <mergeCell ref="K1126:L1126"/>
    <mergeCell ref="M1126:O1126"/>
    <mergeCell ref="Q1126:S1126"/>
    <mergeCell ref="T1126:U1126"/>
    <mergeCell ref="W1126:X1126"/>
    <mergeCell ref="A1125:C1125"/>
    <mergeCell ref="D1125:H1125"/>
    <mergeCell ref="I1125:J1125"/>
    <mergeCell ref="K1125:L1125"/>
    <mergeCell ref="M1125:O1125"/>
    <mergeCell ref="Q1123:S1123"/>
    <mergeCell ref="T1123:U1123"/>
    <mergeCell ref="W1123:X1123"/>
    <mergeCell ref="A1124:C1124"/>
    <mergeCell ref="D1124:H1124"/>
    <mergeCell ref="I1124:J1124"/>
    <mergeCell ref="K1124:L1124"/>
    <mergeCell ref="M1124:O1124"/>
    <mergeCell ref="Q1124:S1124"/>
    <mergeCell ref="T1124:U1124"/>
    <mergeCell ref="W1124:X1124"/>
    <mergeCell ref="A1123:C1123"/>
    <mergeCell ref="D1123:H1123"/>
    <mergeCell ref="I1123:J1123"/>
    <mergeCell ref="K1123:L1123"/>
    <mergeCell ref="M1123:O1123"/>
    <mergeCell ref="Q1121:S1121"/>
    <mergeCell ref="T1121:U1121"/>
    <mergeCell ref="W1121:X1121"/>
    <mergeCell ref="A1122:C1122"/>
    <mergeCell ref="D1122:H1122"/>
    <mergeCell ref="I1122:J1122"/>
    <mergeCell ref="K1122:L1122"/>
    <mergeCell ref="M1122:O1122"/>
    <mergeCell ref="Q1122:S1122"/>
    <mergeCell ref="T1122:U1122"/>
    <mergeCell ref="W1122:X1122"/>
    <mergeCell ref="A1121:C1121"/>
    <mergeCell ref="D1121:H1121"/>
    <mergeCell ref="I1121:J1121"/>
    <mergeCell ref="K1121:L1121"/>
    <mergeCell ref="M1121:O1121"/>
    <mergeCell ref="Q1119:S1119"/>
    <mergeCell ref="T1119:U1119"/>
    <mergeCell ref="W1119:X1119"/>
    <mergeCell ref="A1120:C1120"/>
    <mergeCell ref="D1120:H1120"/>
    <mergeCell ref="I1120:J1120"/>
    <mergeCell ref="K1120:L1120"/>
    <mergeCell ref="M1120:O1120"/>
    <mergeCell ref="Q1120:S1120"/>
    <mergeCell ref="T1120:U1120"/>
    <mergeCell ref="W1120:X1120"/>
    <mergeCell ref="A1119:C1119"/>
    <mergeCell ref="D1119:H1119"/>
    <mergeCell ref="I1119:J1119"/>
    <mergeCell ref="K1119:L1119"/>
    <mergeCell ref="M1119:O1119"/>
    <mergeCell ref="Q1117:S1117"/>
    <mergeCell ref="T1117:U1117"/>
    <mergeCell ref="W1117:X1117"/>
    <mergeCell ref="A1118:C1118"/>
    <mergeCell ref="D1118:H1118"/>
    <mergeCell ref="I1118:J1118"/>
    <mergeCell ref="K1118:L1118"/>
    <mergeCell ref="M1118:O1118"/>
    <mergeCell ref="Q1118:S1118"/>
    <mergeCell ref="T1118:U1118"/>
    <mergeCell ref="W1118:X1118"/>
    <mergeCell ref="C1102:D1102"/>
    <mergeCell ref="L1102:N1102"/>
    <mergeCell ref="A1117:C1117"/>
    <mergeCell ref="D1117:H1117"/>
    <mergeCell ref="I1117:J1117"/>
    <mergeCell ref="K1117:L1117"/>
    <mergeCell ref="M1117:O1117"/>
    <mergeCell ref="Q1100:S1100"/>
    <mergeCell ref="T1100:U1100"/>
    <mergeCell ref="W1100:X1100"/>
    <mergeCell ref="A1068:X1068"/>
    <mergeCell ref="A1070:X1070"/>
    <mergeCell ref="B1072:E1072"/>
    <mergeCell ref="B1074:M1076"/>
    <mergeCell ref="R1075:R1077"/>
    <mergeCell ref="U1076:W1078"/>
    <mergeCell ref="A1100:C1100"/>
    <mergeCell ref="D1100:H1100"/>
    <mergeCell ref="I1100:J1100"/>
    <mergeCell ref="K1100:L1100"/>
    <mergeCell ref="M1100:O1100"/>
    <mergeCell ref="Q1098:S1098"/>
    <mergeCell ref="T1098:U1098"/>
    <mergeCell ref="W1098:X1098"/>
    <mergeCell ref="A1099:C1099"/>
    <mergeCell ref="D1099:H1099"/>
    <mergeCell ref="I1099:J1099"/>
    <mergeCell ref="K1099:L1099"/>
    <mergeCell ref="M1099:O1099"/>
    <mergeCell ref="Q1099:S1099"/>
    <mergeCell ref="T1099:U1099"/>
    <mergeCell ref="W1099:X1099"/>
    <mergeCell ref="A1098:C1098"/>
    <mergeCell ref="D1098:H1098"/>
    <mergeCell ref="I1098:J1098"/>
    <mergeCell ref="K1098:L1098"/>
    <mergeCell ref="M1098:O1098"/>
    <mergeCell ref="Q1096:S1096"/>
    <mergeCell ref="T1096:U1096"/>
    <mergeCell ref="W1096:X1096"/>
    <mergeCell ref="A1097:C1097"/>
    <mergeCell ref="D1097:H1097"/>
    <mergeCell ref="I1097:J1097"/>
    <mergeCell ref="K1097:L1097"/>
    <mergeCell ref="M1097:O1097"/>
    <mergeCell ref="Q1097:S1097"/>
    <mergeCell ref="T1097:U1097"/>
    <mergeCell ref="W1097:X1097"/>
    <mergeCell ref="A1096:C1096"/>
    <mergeCell ref="D1096:H1096"/>
    <mergeCell ref="I1096:J1096"/>
    <mergeCell ref="K1096:L1096"/>
    <mergeCell ref="M1096:O1096"/>
    <mergeCell ref="Q1094:S1094"/>
    <mergeCell ref="T1094:U1094"/>
    <mergeCell ref="W1094:X1094"/>
    <mergeCell ref="A1095:C1095"/>
    <mergeCell ref="D1095:H1095"/>
    <mergeCell ref="I1095:J1095"/>
    <mergeCell ref="K1095:L1095"/>
    <mergeCell ref="M1095:O1095"/>
    <mergeCell ref="Q1095:S1095"/>
    <mergeCell ref="T1095:U1095"/>
    <mergeCell ref="W1095:X1095"/>
    <mergeCell ref="A1094:C1094"/>
    <mergeCell ref="D1094:H1094"/>
    <mergeCell ref="I1094:J1094"/>
    <mergeCell ref="K1094:L1094"/>
    <mergeCell ref="M1094:O1094"/>
    <mergeCell ref="Q1092:S1092"/>
    <mergeCell ref="T1092:U1092"/>
    <mergeCell ref="W1092:X1092"/>
    <mergeCell ref="A1093:C1093"/>
    <mergeCell ref="D1093:H1093"/>
    <mergeCell ref="I1093:J1093"/>
    <mergeCell ref="K1093:L1093"/>
    <mergeCell ref="M1093:O1093"/>
    <mergeCell ref="Q1093:S1093"/>
    <mergeCell ref="T1093:U1093"/>
    <mergeCell ref="W1093:X1093"/>
    <mergeCell ref="A1092:C1092"/>
    <mergeCell ref="D1092:H1092"/>
    <mergeCell ref="I1092:J1092"/>
    <mergeCell ref="K1092:L1092"/>
    <mergeCell ref="M1092:O1092"/>
    <mergeCell ref="Q1090:S1090"/>
    <mergeCell ref="T1090:U1090"/>
    <mergeCell ref="W1090:X1090"/>
    <mergeCell ref="A1091:C1091"/>
    <mergeCell ref="D1091:H1091"/>
    <mergeCell ref="I1091:J1091"/>
    <mergeCell ref="K1091:L1091"/>
    <mergeCell ref="M1091:O1091"/>
    <mergeCell ref="Q1091:S1091"/>
    <mergeCell ref="T1091:U1091"/>
    <mergeCell ref="W1091:X1091"/>
    <mergeCell ref="A1090:C1090"/>
    <mergeCell ref="D1090:H1090"/>
    <mergeCell ref="I1090:J1090"/>
    <mergeCell ref="K1090:L1090"/>
    <mergeCell ref="M1090:O1090"/>
    <mergeCell ref="Q1088:S1088"/>
    <mergeCell ref="T1088:U1088"/>
    <mergeCell ref="W1088:X1088"/>
    <mergeCell ref="A1089:C1089"/>
    <mergeCell ref="D1089:H1089"/>
    <mergeCell ref="I1089:J1089"/>
    <mergeCell ref="K1089:L1089"/>
    <mergeCell ref="M1089:O1089"/>
    <mergeCell ref="Q1089:S1089"/>
    <mergeCell ref="T1089:U1089"/>
    <mergeCell ref="W1089:X1089"/>
    <mergeCell ref="A1088:C1088"/>
    <mergeCell ref="D1088:H1088"/>
    <mergeCell ref="I1088:J1088"/>
    <mergeCell ref="K1088:L1088"/>
    <mergeCell ref="M1088:O1088"/>
    <mergeCell ref="Q1086:S1086"/>
    <mergeCell ref="T1086:U1086"/>
    <mergeCell ref="W1086:X1086"/>
    <mergeCell ref="A1087:C1087"/>
    <mergeCell ref="D1087:H1087"/>
    <mergeCell ref="I1087:J1087"/>
    <mergeCell ref="K1087:L1087"/>
    <mergeCell ref="M1087:O1087"/>
    <mergeCell ref="Q1087:S1087"/>
    <mergeCell ref="T1087:U1087"/>
    <mergeCell ref="W1087:X1087"/>
    <mergeCell ref="A1086:C1086"/>
    <mergeCell ref="D1086:H1086"/>
    <mergeCell ref="I1086:J1086"/>
    <mergeCell ref="K1086:L1086"/>
    <mergeCell ref="M1086:O1086"/>
    <mergeCell ref="Q1084:S1084"/>
    <mergeCell ref="T1084:U1084"/>
    <mergeCell ref="W1084:X1084"/>
    <mergeCell ref="A1085:C1085"/>
    <mergeCell ref="D1085:H1085"/>
    <mergeCell ref="I1085:J1085"/>
    <mergeCell ref="K1085:L1085"/>
    <mergeCell ref="M1085:O1085"/>
    <mergeCell ref="Q1085:S1085"/>
    <mergeCell ref="T1085:U1085"/>
    <mergeCell ref="W1085:X1085"/>
    <mergeCell ref="A1084:C1084"/>
    <mergeCell ref="D1084:H1084"/>
    <mergeCell ref="I1084:J1084"/>
    <mergeCell ref="K1084:L1084"/>
    <mergeCell ref="M1084:O1084"/>
    <mergeCell ref="Q1082:S1082"/>
    <mergeCell ref="T1082:U1082"/>
    <mergeCell ref="W1082:X1082"/>
    <mergeCell ref="A1083:C1083"/>
    <mergeCell ref="D1083:H1083"/>
    <mergeCell ref="I1083:J1083"/>
    <mergeCell ref="K1083:L1083"/>
    <mergeCell ref="M1083:O1083"/>
    <mergeCell ref="Q1083:S1083"/>
    <mergeCell ref="T1083:U1083"/>
    <mergeCell ref="W1083:X1083"/>
    <mergeCell ref="A1082:C1082"/>
    <mergeCell ref="D1082:H1082"/>
    <mergeCell ref="I1082:J1082"/>
    <mergeCell ref="K1082:L1082"/>
    <mergeCell ref="M1082:O1082"/>
    <mergeCell ref="Q1080:S1080"/>
    <mergeCell ref="T1080:U1080"/>
    <mergeCell ref="W1080:X1080"/>
    <mergeCell ref="A1081:C1081"/>
    <mergeCell ref="D1081:H1081"/>
    <mergeCell ref="I1081:J1081"/>
    <mergeCell ref="K1081:L1081"/>
    <mergeCell ref="M1081:O1081"/>
    <mergeCell ref="Q1081:S1081"/>
    <mergeCell ref="T1081:U1081"/>
    <mergeCell ref="W1081:X1081"/>
    <mergeCell ref="C1065:D1065"/>
    <mergeCell ref="L1065:N1065"/>
    <mergeCell ref="A1080:C1080"/>
    <mergeCell ref="D1080:H1080"/>
    <mergeCell ref="I1080:J1080"/>
    <mergeCell ref="K1080:L1080"/>
    <mergeCell ref="M1080:O1080"/>
    <mergeCell ref="Q1062:S1062"/>
    <mergeCell ref="T1062:U1062"/>
    <mergeCell ref="W1062:X1062"/>
    <mergeCell ref="A1063:C1063"/>
    <mergeCell ref="D1063:H1063"/>
    <mergeCell ref="I1063:J1063"/>
    <mergeCell ref="K1063:L1063"/>
    <mergeCell ref="M1063:O1063"/>
    <mergeCell ref="Q1063:S1063"/>
    <mergeCell ref="T1063:U1063"/>
    <mergeCell ref="W1063:X1063"/>
    <mergeCell ref="A1062:C1062"/>
    <mergeCell ref="D1062:H1062"/>
    <mergeCell ref="I1062:J1062"/>
    <mergeCell ref="K1062:L1062"/>
    <mergeCell ref="M1062:O1062"/>
    <mergeCell ref="Q1060:S1060"/>
    <mergeCell ref="T1060:U1060"/>
    <mergeCell ref="W1060:X1060"/>
    <mergeCell ref="A1061:C1061"/>
    <mergeCell ref="D1061:H1061"/>
    <mergeCell ref="I1061:J1061"/>
    <mergeCell ref="K1061:L1061"/>
    <mergeCell ref="M1061:O1061"/>
    <mergeCell ref="Q1061:S1061"/>
    <mergeCell ref="T1061:U1061"/>
    <mergeCell ref="W1061:X1061"/>
    <mergeCell ref="A1060:C1060"/>
    <mergeCell ref="D1060:H1060"/>
    <mergeCell ref="I1060:J1060"/>
    <mergeCell ref="K1060:L1060"/>
    <mergeCell ref="M1060:O1060"/>
    <mergeCell ref="Q1058:S1058"/>
    <mergeCell ref="T1058:U1058"/>
    <mergeCell ref="W1058:X1058"/>
    <mergeCell ref="A1059:C1059"/>
    <mergeCell ref="D1059:H1059"/>
    <mergeCell ref="I1059:J1059"/>
    <mergeCell ref="K1059:L1059"/>
    <mergeCell ref="M1059:O1059"/>
    <mergeCell ref="Q1059:S1059"/>
    <mergeCell ref="T1059:U1059"/>
    <mergeCell ref="W1059:X1059"/>
    <mergeCell ref="A1058:C1058"/>
    <mergeCell ref="D1058:H1058"/>
    <mergeCell ref="I1058:J1058"/>
    <mergeCell ref="K1058:L1058"/>
    <mergeCell ref="M1058:O1058"/>
    <mergeCell ref="Q1056:S1056"/>
    <mergeCell ref="T1056:U1056"/>
    <mergeCell ref="W1056:X1056"/>
    <mergeCell ref="A1057:C1057"/>
    <mergeCell ref="D1057:H1057"/>
    <mergeCell ref="I1057:J1057"/>
    <mergeCell ref="K1057:L1057"/>
    <mergeCell ref="M1057:O1057"/>
    <mergeCell ref="Q1057:S1057"/>
    <mergeCell ref="T1057:U1057"/>
    <mergeCell ref="W1057:X1057"/>
    <mergeCell ref="A1056:C1056"/>
    <mergeCell ref="D1056:H1056"/>
    <mergeCell ref="I1056:J1056"/>
    <mergeCell ref="K1056:L1056"/>
    <mergeCell ref="M1056:O1056"/>
    <mergeCell ref="Q1054:S1054"/>
    <mergeCell ref="T1054:U1054"/>
    <mergeCell ref="W1054:X1054"/>
    <mergeCell ref="A1055:C1055"/>
    <mergeCell ref="D1055:H1055"/>
    <mergeCell ref="I1055:J1055"/>
    <mergeCell ref="K1055:L1055"/>
    <mergeCell ref="M1055:O1055"/>
    <mergeCell ref="Q1055:S1055"/>
    <mergeCell ref="T1055:U1055"/>
    <mergeCell ref="W1055:X1055"/>
    <mergeCell ref="A1054:C1054"/>
    <mergeCell ref="D1054:H1054"/>
    <mergeCell ref="I1054:J1054"/>
    <mergeCell ref="K1054:L1054"/>
    <mergeCell ref="M1054:O1054"/>
    <mergeCell ref="Q1052:S1052"/>
    <mergeCell ref="T1052:U1052"/>
    <mergeCell ref="W1052:X1052"/>
    <mergeCell ref="A1053:C1053"/>
    <mergeCell ref="D1053:H1053"/>
    <mergeCell ref="I1053:J1053"/>
    <mergeCell ref="K1053:L1053"/>
    <mergeCell ref="M1053:O1053"/>
    <mergeCell ref="Q1053:S1053"/>
    <mergeCell ref="T1053:U1053"/>
    <mergeCell ref="W1053:X1053"/>
    <mergeCell ref="A1052:C1052"/>
    <mergeCell ref="D1052:H1052"/>
    <mergeCell ref="I1052:J1052"/>
    <mergeCell ref="K1052:L1052"/>
    <mergeCell ref="M1052:O1052"/>
    <mergeCell ref="Q1050:S1050"/>
    <mergeCell ref="T1050:U1050"/>
    <mergeCell ref="W1050:X1050"/>
    <mergeCell ref="A1051:C1051"/>
    <mergeCell ref="D1051:H1051"/>
    <mergeCell ref="I1051:J1051"/>
    <mergeCell ref="K1051:L1051"/>
    <mergeCell ref="M1051:O1051"/>
    <mergeCell ref="Q1051:S1051"/>
    <mergeCell ref="T1051:U1051"/>
    <mergeCell ref="W1051:X1051"/>
    <mergeCell ref="A1050:C1050"/>
    <mergeCell ref="D1050:H1050"/>
    <mergeCell ref="I1050:J1050"/>
    <mergeCell ref="K1050:L1050"/>
    <mergeCell ref="M1050:O1050"/>
    <mergeCell ref="Q1048:S1048"/>
    <mergeCell ref="T1048:U1048"/>
    <mergeCell ref="W1048:X1048"/>
    <mergeCell ref="A1049:C1049"/>
    <mergeCell ref="D1049:H1049"/>
    <mergeCell ref="I1049:J1049"/>
    <mergeCell ref="K1049:L1049"/>
    <mergeCell ref="M1049:O1049"/>
    <mergeCell ref="Q1049:S1049"/>
    <mergeCell ref="T1049:U1049"/>
    <mergeCell ref="W1049:X1049"/>
    <mergeCell ref="A1048:C1048"/>
    <mergeCell ref="D1048:H1048"/>
    <mergeCell ref="I1048:J1048"/>
    <mergeCell ref="K1048:L1048"/>
    <mergeCell ref="M1048:O1048"/>
    <mergeCell ref="Q1046:S1046"/>
    <mergeCell ref="T1046:U1046"/>
    <mergeCell ref="W1046:X1046"/>
    <mergeCell ref="A1047:C1047"/>
    <mergeCell ref="D1047:H1047"/>
    <mergeCell ref="I1047:J1047"/>
    <mergeCell ref="K1047:L1047"/>
    <mergeCell ref="M1047:O1047"/>
    <mergeCell ref="Q1047:S1047"/>
    <mergeCell ref="T1047:U1047"/>
    <mergeCell ref="W1047:X1047"/>
    <mergeCell ref="A1046:C1046"/>
    <mergeCell ref="D1046:H1046"/>
    <mergeCell ref="I1046:J1046"/>
    <mergeCell ref="K1046:L1046"/>
    <mergeCell ref="M1046:O1046"/>
    <mergeCell ref="Q1044:S1044"/>
    <mergeCell ref="T1044:U1044"/>
    <mergeCell ref="W1044:X1044"/>
    <mergeCell ref="A1045:C1045"/>
    <mergeCell ref="D1045:H1045"/>
    <mergeCell ref="I1045:J1045"/>
    <mergeCell ref="K1045:L1045"/>
    <mergeCell ref="M1045:O1045"/>
    <mergeCell ref="Q1045:S1045"/>
    <mergeCell ref="T1045:U1045"/>
    <mergeCell ref="W1045:X1045"/>
    <mergeCell ref="A1044:C1044"/>
    <mergeCell ref="D1044:H1044"/>
    <mergeCell ref="I1044:J1044"/>
    <mergeCell ref="K1044:L1044"/>
    <mergeCell ref="M1044:O1044"/>
    <mergeCell ref="Q1042:S1042"/>
    <mergeCell ref="T1042:U1042"/>
    <mergeCell ref="W1042:X1042"/>
    <mergeCell ref="A1043:C1043"/>
    <mergeCell ref="D1043:H1043"/>
    <mergeCell ref="I1043:J1043"/>
    <mergeCell ref="K1043:L1043"/>
    <mergeCell ref="M1043:O1043"/>
    <mergeCell ref="Q1043:S1043"/>
    <mergeCell ref="T1043:U1043"/>
    <mergeCell ref="W1043:X1043"/>
    <mergeCell ref="A1042:C1042"/>
    <mergeCell ref="D1042:H1042"/>
    <mergeCell ref="I1042:J1042"/>
    <mergeCell ref="K1042:L1042"/>
    <mergeCell ref="M1042:O1042"/>
    <mergeCell ref="Q1040:S1040"/>
    <mergeCell ref="T1040:U1040"/>
    <mergeCell ref="W1040:X1040"/>
    <mergeCell ref="A1041:C1041"/>
    <mergeCell ref="D1041:H1041"/>
    <mergeCell ref="I1041:J1041"/>
    <mergeCell ref="K1041:L1041"/>
    <mergeCell ref="M1041:O1041"/>
    <mergeCell ref="Q1041:S1041"/>
    <mergeCell ref="T1041:U1041"/>
    <mergeCell ref="W1041:X1041"/>
    <mergeCell ref="A1040:C1040"/>
    <mergeCell ref="D1040:H1040"/>
    <mergeCell ref="I1040:J1040"/>
    <mergeCell ref="K1040:L1040"/>
    <mergeCell ref="M1040:O1040"/>
    <mergeCell ref="Q1038:S1038"/>
    <mergeCell ref="T1038:U1038"/>
    <mergeCell ref="W1038:X1038"/>
    <mergeCell ref="A1039:C1039"/>
    <mergeCell ref="D1039:H1039"/>
    <mergeCell ref="I1039:J1039"/>
    <mergeCell ref="K1039:L1039"/>
    <mergeCell ref="M1039:O1039"/>
    <mergeCell ref="Q1039:S1039"/>
    <mergeCell ref="T1039:U1039"/>
    <mergeCell ref="W1039:X1039"/>
    <mergeCell ref="C1023:D1023"/>
    <mergeCell ref="L1023:N1023"/>
    <mergeCell ref="A1038:C1038"/>
    <mergeCell ref="D1038:H1038"/>
    <mergeCell ref="I1038:J1038"/>
    <mergeCell ref="K1038:L1038"/>
    <mergeCell ref="M1038:O1038"/>
    <mergeCell ref="A1026:X1026"/>
    <mergeCell ref="A1028:X1028"/>
    <mergeCell ref="B1030:E1030"/>
    <mergeCell ref="B1032:M1034"/>
    <mergeCell ref="R1033:R1035"/>
    <mergeCell ref="U1034:W1036"/>
    <mergeCell ref="Q1020:S1020"/>
    <mergeCell ref="T1020:U1020"/>
    <mergeCell ref="W1020:X1020"/>
    <mergeCell ref="A1021:C1021"/>
    <mergeCell ref="D1021:H1021"/>
    <mergeCell ref="I1021:J1021"/>
    <mergeCell ref="K1021:L1021"/>
    <mergeCell ref="M1021:O1021"/>
    <mergeCell ref="Q1021:S1021"/>
    <mergeCell ref="T1021:U1021"/>
    <mergeCell ref="W1021:X1021"/>
    <mergeCell ref="A1020:C1020"/>
    <mergeCell ref="D1020:H1020"/>
    <mergeCell ref="I1020:J1020"/>
    <mergeCell ref="K1020:L1020"/>
    <mergeCell ref="M1020:O1020"/>
    <mergeCell ref="Q1018:S1018"/>
    <mergeCell ref="T1018:U1018"/>
    <mergeCell ref="W1018:X1018"/>
    <mergeCell ref="A1019:C1019"/>
    <mergeCell ref="D1019:H1019"/>
    <mergeCell ref="I1019:J1019"/>
    <mergeCell ref="K1019:L1019"/>
    <mergeCell ref="M1019:O1019"/>
    <mergeCell ref="Q1019:S1019"/>
    <mergeCell ref="T1019:U1019"/>
    <mergeCell ref="W1019:X1019"/>
    <mergeCell ref="A1018:C1018"/>
    <mergeCell ref="D1018:H1018"/>
    <mergeCell ref="I1018:J1018"/>
    <mergeCell ref="K1018:L1018"/>
    <mergeCell ref="M1018:O1018"/>
    <mergeCell ref="Q1016:S1016"/>
    <mergeCell ref="T1016:U1016"/>
    <mergeCell ref="W1016:X1016"/>
    <mergeCell ref="A1017:C1017"/>
    <mergeCell ref="D1017:H1017"/>
    <mergeCell ref="I1017:J1017"/>
    <mergeCell ref="K1017:L1017"/>
    <mergeCell ref="M1017:O1017"/>
    <mergeCell ref="Q1017:S1017"/>
    <mergeCell ref="T1017:U1017"/>
    <mergeCell ref="W1017:X1017"/>
    <mergeCell ref="A1016:C1016"/>
    <mergeCell ref="D1016:H1016"/>
    <mergeCell ref="I1016:J1016"/>
    <mergeCell ref="K1016:L1016"/>
    <mergeCell ref="M1016:O1016"/>
    <mergeCell ref="Q1014:S1014"/>
    <mergeCell ref="T1014:U1014"/>
    <mergeCell ref="W1014:X1014"/>
    <mergeCell ref="A1015:C1015"/>
    <mergeCell ref="D1015:H1015"/>
    <mergeCell ref="I1015:J1015"/>
    <mergeCell ref="K1015:L1015"/>
    <mergeCell ref="M1015:O1015"/>
    <mergeCell ref="Q1015:S1015"/>
    <mergeCell ref="T1015:U1015"/>
    <mergeCell ref="W1015:X1015"/>
    <mergeCell ref="A1014:C1014"/>
    <mergeCell ref="D1014:H1014"/>
    <mergeCell ref="I1014:J1014"/>
    <mergeCell ref="K1014:L1014"/>
    <mergeCell ref="M1014:O1014"/>
    <mergeCell ref="Q1012:S1012"/>
    <mergeCell ref="T1012:U1012"/>
    <mergeCell ref="W1012:X1012"/>
    <mergeCell ref="A1013:C1013"/>
    <mergeCell ref="D1013:H1013"/>
    <mergeCell ref="I1013:J1013"/>
    <mergeCell ref="K1013:L1013"/>
    <mergeCell ref="M1013:O1013"/>
    <mergeCell ref="Q1013:S1013"/>
    <mergeCell ref="T1013:U1013"/>
    <mergeCell ref="W1013:X1013"/>
    <mergeCell ref="A1012:C1012"/>
    <mergeCell ref="D1012:H1012"/>
    <mergeCell ref="I1012:J1012"/>
    <mergeCell ref="K1012:L1012"/>
    <mergeCell ref="M1012:O1012"/>
    <mergeCell ref="Q1010:S1010"/>
    <mergeCell ref="T1010:U1010"/>
    <mergeCell ref="W1010:X1010"/>
    <mergeCell ref="A1011:C1011"/>
    <mergeCell ref="D1011:H1011"/>
    <mergeCell ref="I1011:J1011"/>
    <mergeCell ref="K1011:L1011"/>
    <mergeCell ref="M1011:O1011"/>
    <mergeCell ref="Q1011:S1011"/>
    <mergeCell ref="T1011:U1011"/>
    <mergeCell ref="W1011:X1011"/>
    <mergeCell ref="A1010:C1010"/>
    <mergeCell ref="D1010:H1010"/>
    <mergeCell ref="I1010:J1010"/>
    <mergeCell ref="K1010:L1010"/>
    <mergeCell ref="M1010:O1010"/>
    <mergeCell ref="Q1008:S1008"/>
    <mergeCell ref="T1008:U1008"/>
    <mergeCell ref="W1008:X1008"/>
    <mergeCell ref="A1009:C1009"/>
    <mergeCell ref="D1009:H1009"/>
    <mergeCell ref="I1009:J1009"/>
    <mergeCell ref="K1009:L1009"/>
    <mergeCell ref="M1009:O1009"/>
    <mergeCell ref="Q1009:S1009"/>
    <mergeCell ref="T1009:U1009"/>
    <mergeCell ref="W1009:X1009"/>
    <mergeCell ref="A1008:C1008"/>
    <mergeCell ref="D1008:H1008"/>
    <mergeCell ref="I1008:J1008"/>
    <mergeCell ref="K1008:L1008"/>
    <mergeCell ref="M1008:O1008"/>
    <mergeCell ref="Q1006:S1006"/>
    <mergeCell ref="T1006:U1006"/>
    <mergeCell ref="W1006:X1006"/>
    <mergeCell ref="A1007:C1007"/>
    <mergeCell ref="D1007:H1007"/>
    <mergeCell ref="I1007:J1007"/>
    <mergeCell ref="K1007:L1007"/>
    <mergeCell ref="M1007:O1007"/>
    <mergeCell ref="Q1007:S1007"/>
    <mergeCell ref="T1007:U1007"/>
    <mergeCell ref="W1007:X1007"/>
    <mergeCell ref="A1006:C1006"/>
    <mergeCell ref="D1006:H1006"/>
    <mergeCell ref="I1006:J1006"/>
    <mergeCell ref="K1006:L1006"/>
    <mergeCell ref="M1006:O1006"/>
    <mergeCell ref="Q1004:S1004"/>
    <mergeCell ref="T1004:U1004"/>
    <mergeCell ref="W1004:X1004"/>
    <mergeCell ref="A1005:C1005"/>
    <mergeCell ref="D1005:H1005"/>
    <mergeCell ref="I1005:J1005"/>
    <mergeCell ref="K1005:L1005"/>
    <mergeCell ref="M1005:O1005"/>
    <mergeCell ref="Q1005:S1005"/>
    <mergeCell ref="T1005:U1005"/>
    <mergeCell ref="W1005:X1005"/>
    <mergeCell ref="A1004:C1004"/>
    <mergeCell ref="D1004:H1004"/>
    <mergeCell ref="I1004:J1004"/>
    <mergeCell ref="K1004:L1004"/>
    <mergeCell ref="M1004:O1004"/>
    <mergeCell ref="Q1002:S1002"/>
    <mergeCell ref="T1002:U1002"/>
    <mergeCell ref="W1002:X1002"/>
    <mergeCell ref="A1003:C1003"/>
    <mergeCell ref="D1003:H1003"/>
    <mergeCell ref="I1003:J1003"/>
    <mergeCell ref="K1003:L1003"/>
    <mergeCell ref="M1003:O1003"/>
    <mergeCell ref="Q1003:S1003"/>
    <mergeCell ref="T1003:U1003"/>
    <mergeCell ref="W1003:X1003"/>
    <mergeCell ref="C987:D987"/>
    <mergeCell ref="L987:N987"/>
    <mergeCell ref="A1002:C1002"/>
    <mergeCell ref="D1002:H1002"/>
    <mergeCell ref="I1002:J1002"/>
    <mergeCell ref="K1002:L1002"/>
    <mergeCell ref="M1002:O1002"/>
    <mergeCell ref="A990:X990"/>
    <mergeCell ref="A992:X992"/>
    <mergeCell ref="B994:E994"/>
    <mergeCell ref="B996:M998"/>
    <mergeCell ref="R997:R999"/>
    <mergeCell ref="U998:W1000"/>
    <mergeCell ref="Q985:S985"/>
    <mergeCell ref="T985:U985"/>
    <mergeCell ref="W985:X985"/>
    <mergeCell ref="A947:X947"/>
    <mergeCell ref="A949:X949"/>
    <mergeCell ref="B951:E951"/>
    <mergeCell ref="B953:M955"/>
    <mergeCell ref="R954:R956"/>
    <mergeCell ref="U955:W957"/>
    <mergeCell ref="A985:C985"/>
    <mergeCell ref="D985:H985"/>
    <mergeCell ref="I985:J985"/>
    <mergeCell ref="K985:L985"/>
    <mergeCell ref="M985:O985"/>
    <mergeCell ref="Q983:S983"/>
    <mergeCell ref="T983:U983"/>
    <mergeCell ref="W983:X983"/>
    <mergeCell ref="A984:C984"/>
    <mergeCell ref="D984:H984"/>
    <mergeCell ref="I984:J984"/>
    <mergeCell ref="K984:L984"/>
    <mergeCell ref="M984:O984"/>
    <mergeCell ref="Q984:S984"/>
    <mergeCell ref="T984:U984"/>
    <mergeCell ref="W984:X984"/>
    <mergeCell ref="A983:C983"/>
    <mergeCell ref="D983:H983"/>
    <mergeCell ref="I983:J983"/>
    <mergeCell ref="K983:L983"/>
    <mergeCell ref="M983:O983"/>
    <mergeCell ref="Q981:S981"/>
    <mergeCell ref="T981:U981"/>
    <mergeCell ref="W981:X981"/>
    <mergeCell ref="A982:C982"/>
    <mergeCell ref="D982:H982"/>
    <mergeCell ref="I982:J982"/>
    <mergeCell ref="K982:L982"/>
    <mergeCell ref="M982:O982"/>
    <mergeCell ref="Q982:S982"/>
    <mergeCell ref="T982:U982"/>
    <mergeCell ref="W982:X982"/>
    <mergeCell ref="A981:C981"/>
    <mergeCell ref="D981:H981"/>
    <mergeCell ref="I981:J981"/>
    <mergeCell ref="K981:L981"/>
    <mergeCell ref="M981:O981"/>
    <mergeCell ref="Q979:S979"/>
    <mergeCell ref="T979:U979"/>
    <mergeCell ref="W979:X979"/>
    <mergeCell ref="A980:C980"/>
    <mergeCell ref="D980:H980"/>
    <mergeCell ref="I980:J980"/>
    <mergeCell ref="K980:L980"/>
    <mergeCell ref="M980:O980"/>
    <mergeCell ref="Q980:S980"/>
    <mergeCell ref="T980:U980"/>
    <mergeCell ref="W980:X980"/>
    <mergeCell ref="A979:C979"/>
    <mergeCell ref="D979:H979"/>
    <mergeCell ref="I979:J979"/>
    <mergeCell ref="K979:L979"/>
    <mergeCell ref="M979:O979"/>
    <mergeCell ref="Q977:S977"/>
    <mergeCell ref="T977:U977"/>
    <mergeCell ref="W977:X977"/>
    <mergeCell ref="A978:C978"/>
    <mergeCell ref="D978:H978"/>
    <mergeCell ref="I978:J978"/>
    <mergeCell ref="K978:L978"/>
    <mergeCell ref="M978:O978"/>
    <mergeCell ref="Q978:S978"/>
    <mergeCell ref="T978:U978"/>
    <mergeCell ref="W978:X978"/>
    <mergeCell ref="A977:C977"/>
    <mergeCell ref="D977:H977"/>
    <mergeCell ref="I977:J977"/>
    <mergeCell ref="K977:L977"/>
    <mergeCell ref="M977:O977"/>
    <mergeCell ref="Q975:S975"/>
    <mergeCell ref="T975:U975"/>
    <mergeCell ref="W975:X975"/>
    <mergeCell ref="A976:C976"/>
    <mergeCell ref="D976:H976"/>
    <mergeCell ref="I976:J976"/>
    <mergeCell ref="K976:L976"/>
    <mergeCell ref="M976:O976"/>
    <mergeCell ref="Q976:S976"/>
    <mergeCell ref="T976:U976"/>
    <mergeCell ref="W976:X976"/>
    <mergeCell ref="A975:C975"/>
    <mergeCell ref="D975:H975"/>
    <mergeCell ref="I975:J975"/>
    <mergeCell ref="K975:L975"/>
    <mergeCell ref="M975:O975"/>
    <mergeCell ref="Q973:S973"/>
    <mergeCell ref="T973:U973"/>
    <mergeCell ref="W973:X973"/>
    <mergeCell ref="A974:C974"/>
    <mergeCell ref="D974:H974"/>
    <mergeCell ref="I974:J974"/>
    <mergeCell ref="K974:L974"/>
    <mergeCell ref="M974:O974"/>
    <mergeCell ref="Q974:S974"/>
    <mergeCell ref="T974:U974"/>
    <mergeCell ref="W974:X974"/>
    <mergeCell ref="A973:C973"/>
    <mergeCell ref="D973:H973"/>
    <mergeCell ref="I973:J973"/>
    <mergeCell ref="K973:L973"/>
    <mergeCell ref="M973:O973"/>
    <mergeCell ref="Q971:S971"/>
    <mergeCell ref="T971:U971"/>
    <mergeCell ref="W971:X971"/>
    <mergeCell ref="A972:C972"/>
    <mergeCell ref="D972:H972"/>
    <mergeCell ref="I972:J972"/>
    <mergeCell ref="K972:L972"/>
    <mergeCell ref="M972:O972"/>
    <mergeCell ref="Q972:S972"/>
    <mergeCell ref="T972:U972"/>
    <mergeCell ref="W972:X972"/>
    <mergeCell ref="A971:C971"/>
    <mergeCell ref="D971:H971"/>
    <mergeCell ref="I971:J971"/>
    <mergeCell ref="K971:L971"/>
    <mergeCell ref="M971:O971"/>
    <mergeCell ref="Q969:S969"/>
    <mergeCell ref="T969:U969"/>
    <mergeCell ref="W969:X969"/>
    <mergeCell ref="A970:C970"/>
    <mergeCell ref="D970:H970"/>
    <mergeCell ref="I970:J970"/>
    <mergeCell ref="K970:L970"/>
    <mergeCell ref="M970:O970"/>
    <mergeCell ref="Q970:S970"/>
    <mergeCell ref="T970:U970"/>
    <mergeCell ref="W970:X970"/>
    <mergeCell ref="A969:C969"/>
    <mergeCell ref="D969:H969"/>
    <mergeCell ref="I969:J969"/>
    <mergeCell ref="K969:L969"/>
    <mergeCell ref="M969:O969"/>
    <mergeCell ref="Q967:S967"/>
    <mergeCell ref="T967:U967"/>
    <mergeCell ref="W967:X967"/>
    <mergeCell ref="A968:C968"/>
    <mergeCell ref="D968:H968"/>
    <mergeCell ref="I968:J968"/>
    <mergeCell ref="K968:L968"/>
    <mergeCell ref="M968:O968"/>
    <mergeCell ref="Q968:S968"/>
    <mergeCell ref="T968:U968"/>
    <mergeCell ref="W968:X968"/>
    <mergeCell ref="A967:C967"/>
    <mergeCell ref="D967:H967"/>
    <mergeCell ref="I967:J967"/>
    <mergeCell ref="K967:L967"/>
    <mergeCell ref="M967:O967"/>
    <mergeCell ref="Q965:S965"/>
    <mergeCell ref="T965:U965"/>
    <mergeCell ref="W965:X965"/>
    <mergeCell ref="A966:C966"/>
    <mergeCell ref="D966:H966"/>
    <mergeCell ref="I966:J966"/>
    <mergeCell ref="K966:L966"/>
    <mergeCell ref="M966:O966"/>
    <mergeCell ref="Q966:S966"/>
    <mergeCell ref="T966:U966"/>
    <mergeCell ref="W966:X966"/>
    <mergeCell ref="A965:C965"/>
    <mergeCell ref="D965:H965"/>
    <mergeCell ref="I965:J965"/>
    <mergeCell ref="K965:L965"/>
    <mergeCell ref="M965:O965"/>
    <mergeCell ref="Q963:S963"/>
    <mergeCell ref="T963:U963"/>
    <mergeCell ref="W963:X963"/>
    <mergeCell ref="A964:C964"/>
    <mergeCell ref="D964:H964"/>
    <mergeCell ref="I964:J964"/>
    <mergeCell ref="K964:L964"/>
    <mergeCell ref="M964:O964"/>
    <mergeCell ref="Q964:S964"/>
    <mergeCell ref="T964:U964"/>
    <mergeCell ref="W964:X964"/>
    <mergeCell ref="A963:C963"/>
    <mergeCell ref="D963:H963"/>
    <mergeCell ref="I963:J963"/>
    <mergeCell ref="K963:L963"/>
    <mergeCell ref="M963:O963"/>
    <mergeCell ref="Q961:S961"/>
    <mergeCell ref="T961:U961"/>
    <mergeCell ref="W961:X961"/>
    <mergeCell ref="A962:C962"/>
    <mergeCell ref="D962:H962"/>
    <mergeCell ref="I962:J962"/>
    <mergeCell ref="K962:L962"/>
    <mergeCell ref="M962:O962"/>
    <mergeCell ref="Q962:S962"/>
    <mergeCell ref="T962:U962"/>
    <mergeCell ref="W962:X962"/>
    <mergeCell ref="A961:C961"/>
    <mergeCell ref="D961:H961"/>
    <mergeCell ref="I961:J961"/>
    <mergeCell ref="K961:L961"/>
    <mergeCell ref="M961:O961"/>
    <mergeCell ref="Q959:S959"/>
    <mergeCell ref="T959:U959"/>
    <mergeCell ref="W959:X959"/>
    <mergeCell ref="A960:C960"/>
    <mergeCell ref="D960:H960"/>
    <mergeCell ref="I960:J960"/>
    <mergeCell ref="K960:L960"/>
    <mergeCell ref="M960:O960"/>
    <mergeCell ref="Q960:S960"/>
    <mergeCell ref="T960:U960"/>
    <mergeCell ref="W960:X960"/>
    <mergeCell ref="C944:D944"/>
    <mergeCell ref="L944:N944"/>
    <mergeCell ref="A959:C959"/>
    <mergeCell ref="D959:H959"/>
    <mergeCell ref="I959:J959"/>
    <mergeCell ref="K959:L959"/>
    <mergeCell ref="M959:O959"/>
    <mergeCell ref="Q942:S942"/>
    <mergeCell ref="T942:U942"/>
    <mergeCell ref="W942:X942"/>
    <mergeCell ref="A908:X908"/>
    <mergeCell ref="A910:X910"/>
    <mergeCell ref="B912:E912"/>
    <mergeCell ref="B914:M916"/>
    <mergeCell ref="R915:R917"/>
    <mergeCell ref="U916:W918"/>
    <mergeCell ref="A942:C942"/>
    <mergeCell ref="D942:H942"/>
    <mergeCell ref="I942:J942"/>
    <mergeCell ref="K942:L942"/>
    <mergeCell ref="M942:O942"/>
    <mergeCell ref="Q940:S940"/>
    <mergeCell ref="T940:U940"/>
    <mergeCell ref="W940:X940"/>
    <mergeCell ref="A941:C941"/>
    <mergeCell ref="D941:H941"/>
    <mergeCell ref="I941:J941"/>
    <mergeCell ref="K941:L941"/>
    <mergeCell ref="M941:O941"/>
    <mergeCell ref="Q941:S941"/>
    <mergeCell ref="T941:U941"/>
    <mergeCell ref="W941:X941"/>
    <mergeCell ref="A940:C940"/>
    <mergeCell ref="D940:H940"/>
    <mergeCell ref="I940:J940"/>
    <mergeCell ref="K940:L940"/>
    <mergeCell ref="M940:O940"/>
    <mergeCell ref="Q938:S938"/>
    <mergeCell ref="T938:U938"/>
    <mergeCell ref="W938:X938"/>
    <mergeCell ref="A939:C939"/>
    <mergeCell ref="D939:H939"/>
    <mergeCell ref="I939:J939"/>
    <mergeCell ref="K939:L939"/>
    <mergeCell ref="M939:O939"/>
    <mergeCell ref="Q939:S939"/>
    <mergeCell ref="T939:U939"/>
    <mergeCell ref="W939:X939"/>
    <mergeCell ref="A938:C938"/>
    <mergeCell ref="D938:H938"/>
    <mergeCell ref="I938:J938"/>
    <mergeCell ref="K938:L938"/>
    <mergeCell ref="M938:O938"/>
    <mergeCell ref="Q936:S936"/>
    <mergeCell ref="T936:U936"/>
    <mergeCell ref="W936:X936"/>
    <mergeCell ref="A937:C937"/>
    <mergeCell ref="D937:H937"/>
    <mergeCell ref="I937:J937"/>
    <mergeCell ref="K937:L937"/>
    <mergeCell ref="M937:O937"/>
    <mergeCell ref="Q937:S937"/>
    <mergeCell ref="T937:U937"/>
    <mergeCell ref="W937:X937"/>
    <mergeCell ref="A936:C936"/>
    <mergeCell ref="D936:H936"/>
    <mergeCell ref="I936:J936"/>
    <mergeCell ref="K936:L936"/>
    <mergeCell ref="M936:O936"/>
    <mergeCell ref="Q934:S934"/>
    <mergeCell ref="T934:U934"/>
    <mergeCell ref="W934:X934"/>
    <mergeCell ref="A935:C935"/>
    <mergeCell ref="D935:H935"/>
    <mergeCell ref="I935:J935"/>
    <mergeCell ref="K935:L935"/>
    <mergeCell ref="M935:O935"/>
    <mergeCell ref="Q935:S935"/>
    <mergeCell ref="T935:U935"/>
    <mergeCell ref="W935:X935"/>
    <mergeCell ref="A934:C934"/>
    <mergeCell ref="D934:H934"/>
    <mergeCell ref="I934:J934"/>
    <mergeCell ref="K934:L934"/>
    <mergeCell ref="M934:O934"/>
    <mergeCell ref="Q932:S932"/>
    <mergeCell ref="T932:U932"/>
    <mergeCell ref="W932:X932"/>
    <mergeCell ref="A933:C933"/>
    <mergeCell ref="D933:H933"/>
    <mergeCell ref="I933:J933"/>
    <mergeCell ref="K933:L933"/>
    <mergeCell ref="M933:O933"/>
    <mergeCell ref="Q933:S933"/>
    <mergeCell ref="T933:U933"/>
    <mergeCell ref="W933:X933"/>
    <mergeCell ref="A932:C932"/>
    <mergeCell ref="D932:H932"/>
    <mergeCell ref="I932:J932"/>
    <mergeCell ref="K932:L932"/>
    <mergeCell ref="M932:O932"/>
    <mergeCell ref="Q930:S930"/>
    <mergeCell ref="T930:U930"/>
    <mergeCell ref="W930:X930"/>
    <mergeCell ref="A931:C931"/>
    <mergeCell ref="D931:H931"/>
    <mergeCell ref="I931:J931"/>
    <mergeCell ref="K931:L931"/>
    <mergeCell ref="M931:O931"/>
    <mergeCell ref="Q931:S931"/>
    <mergeCell ref="T931:U931"/>
    <mergeCell ref="W931:X931"/>
    <mergeCell ref="A930:C930"/>
    <mergeCell ref="D930:H930"/>
    <mergeCell ref="I930:J930"/>
    <mergeCell ref="K930:L930"/>
    <mergeCell ref="M930:O930"/>
    <mergeCell ref="Q928:S928"/>
    <mergeCell ref="T928:U928"/>
    <mergeCell ref="W928:X928"/>
    <mergeCell ref="A929:C929"/>
    <mergeCell ref="D929:H929"/>
    <mergeCell ref="I929:J929"/>
    <mergeCell ref="K929:L929"/>
    <mergeCell ref="M929:O929"/>
    <mergeCell ref="Q929:S929"/>
    <mergeCell ref="T929:U929"/>
    <mergeCell ref="W929:X929"/>
    <mergeCell ref="A928:C928"/>
    <mergeCell ref="D928:H928"/>
    <mergeCell ref="I928:J928"/>
    <mergeCell ref="K928:L928"/>
    <mergeCell ref="M928:O928"/>
    <mergeCell ref="Q926:S926"/>
    <mergeCell ref="T926:U926"/>
    <mergeCell ref="W926:X926"/>
    <mergeCell ref="A927:C927"/>
    <mergeCell ref="D927:H927"/>
    <mergeCell ref="I927:J927"/>
    <mergeCell ref="K927:L927"/>
    <mergeCell ref="M927:O927"/>
    <mergeCell ref="Q927:S927"/>
    <mergeCell ref="T927:U927"/>
    <mergeCell ref="W927:X927"/>
    <mergeCell ref="A926:C926"/>
    <mergeCell ref="D926:H926"/>
    <mergeCell ref="I926:J926"/>
    <mergeCell ref="K926:L926"/>
    <mergeCell ref="M926:O926"/>
    <mergeCell ref="Q924:S924"/>
    <mergeCell ref="T924:U924"/>
    <mergeCell ref="W924:X924"/>
    <mergeCell ref="A925:C925"/>
    <mergeCell ref="D925:H925"/>
    <mergeCell ref="I925:J925"/>
    <mergeCell ref="K925:L925"/>
    <mergeCell ref="M925:O925"/>
    <mergeCell ref="Q925:S925"/>
    <mergeCell ref="T925:U925"/>
    <mergeCell ref="W925:X925"/>
    <mergeCell ref="A924:C924"/>
    <mergeCell ref="D924:H924"/>
    <mergeCell ref="I924:J924"/>
    <mergeCell ref="K924:L924"/>
    <mergeCell ref="M924:O924"/>
    <mergeCell ref="Q922:S922"/>
    <mergeCell ref="T922:U922"/>
    <mergeCell ref="W922:X922"/>
    <mergeCell ref="A923:C923"/>
    <mergeCell ref="D923:H923"/>
    <mergeCell ref="I923:J923"/>
    <mergeCell ref="K923:L923"/>
    <mergeCell ref="M923:O923"/>
    <mergeCell ref="Q923:S923"/>
    <mergeCell ref="T923:U923"/>
    <mergeCell ref="W923:X923"/>
    <mergeCell ref="A922:C922"/>
    <mergeCell ref="D922:H922"/>
    <mergeCell ref="I922:J922"/>
    <mergeCell ref="K922:L922"/>
    <mergeCell ref="M922:O922"/>
    <mergeCell ref="Q920:S920"/>
    <mergeCell ref="T920:U920"/>
    <mergeCell ref="W920:X920"/>
    <mergeCell ref="A921:C921"/>
    <mergeCell ref="D921:H921"/>
    <mergeCell ref="I921:J921"/>
    <mergeCell ref="K921:L921"/>
    <mergeCell ref="M921:O921"/>
    <mergeCell ref="Q921:S921"/>
    <mergeCell ref="T921:U921"/>
    <mergeCell ref="W921:X921"/>
    <mergeCell ref="C905:D905"/>
    <mergeCell ref="L905:N905"/>
    <mergeCell ref="A920:C920"/>
    <mergeCell ref="D920:H920"/>
    <mergeCell ref="I920:J920"/>
    <mergeCell ref="K920:L920"/>
    <mergeCell ref="M920:O920"/>
    <mergeCell ref="Q902:S902"/>
    <mergeCell ref="T902:U902"/>
    <mergeCell ref="W902:X902"/>
    <mergeCell ref="A903:C903"/>
    <mergeCell ref="D903:H903"/>
    <mergeCell ref="I903:J903"/>
    <mergeCell ref="K903:L903"/>
    <mergeCell ref="M903:O903"/>
    <mergeCell ref="Q903:S903"/>
    <mergeCell ref="T903:U903"/>
    <mergeCell ref="W903:X903"/>
    <mergeCell ref="A902:C902"/>
    <mergeCell ref="D902:H902"/>
    <mergeCell ref="I902:J902"/>
    <mergeCell ref="K902:L902"/>
    <mergeCell ref="M902:O902"/>
    <mergeCell ref="Q900:S900"/>
    <mergeCell ref="T900:U900"/>
    <mergeCell ref="W900:X900"/>
    <mergeCell ref="A901:C901"/>
    <mergeCell ref="D901:H901"/>
    <mergeCell ref="I901:J901"/>
    <mergeCell ref="K901:L901"/>
    <mergeCell ref="M901:O901"/>
    <mergeCell ref="Q901:S901"/>
    <mergeCell ref="T901:U901"/>
    <mergeCell ref="W901:X901"/>
    <mergeCell ref="A900:C900"/>
    <mergeCell ref="D900:H900"/>
    <mergeCell ref="I900:J900"/>
    <mergeCell ref="K900:L900"/>
    <mergeCell ref="M900:O900"/>
    <mergeCell ref="Q898:S898"/>
    <mergeCell ref="T898:U898"/>
    <mergeCell ref="W898:X898"/>
    <mergeCell ref="A899:C899"/>
    <mergeCell ref="D899:H899"/>
    <mergeCell ref="I899:J899"/>
    <mergeCell ref="K899:L899"/>
    <mergeCell ref="M899:O899"/>
    <mergeCell ref="Q899:S899"/>
    <mergeCell ref="T899:U899"/>
    <mergeCell ref="W899:X899"/>
    <mergeCell ref="A898:C898"/>
    <mergeCell ref="D898:H898"/>
    <mergeCell ref="I898:J898"/>
    <mergeCell ref="K898:L898"/>
    <mergeCell ref="M898:O898"/>
    <mergeCell ref="Q896:S896"/>
    <mergeCell ref="T896:U896"/>
    <mergeCell ref="W896:X896"/>
    <mergeCell ref="A897:C897"/>
    <mergeCell ref="D897:H897"/>
    <mergeCell ref="I897:J897"/>
    <mergeCell ref="K897:L897"/>
    <mergeCell ref="M897:O897"/>
    <mergeCell ref="Q897:S897"/>
    <mergeCell ref="T897:U897"/>
    <mergeCell ref="W897:X897"/>
    <mergeCell ref="A896:C896"/>
    <mergeCell ref="D896:H896"/>
    <mergeCell ref="I896:J896"/>
    <mergeCell ref="K896:L896"/>
    <mergeCell ref="M896:O896"/>
    <mergeCell ref="Q894:S894"/>
    <mergeCell ref="T894:U894"/>
    <mergeCell ref="W894:X894"/>
    <mergeCell ref="A895:C895"/>
    <mergeCell ref="D895:H895"/>
    <mergeCell ref="I895:J895"/>
    <mergeCell ref="K895:L895"/>
    <mergeCell ref="M895:O895"/>
    <mergeCell ref="Q895:S895"/>
    <mergeCell ref="T895:U895"/>
    <mergeCell ref="W895:X895"/>
    <mergeCell ref="A894:C894"/>
    <mergeCell ref="D894:H894"/>
    <mergeCell ref="I894:J894"/>
    <mergeCell ref="K894:L894"/>
    <mergeCell ref="M894:O894"/>
    <mergeCell ref="Q892:S892"/>
    <mergeCell ref="T892:U892"/>
    <mergeCell ref="W892:X892"/>
    <mergeCell ref="A893:C893"/>
    <mergeCell ref="D893:H893"/>
    <mergeCell ref="I893:J893"/>
    <mergeCell ref="K893:L893"/>
    <mergeCell ref="M893:O893"/>
    <mergeCell ref="Q893:S893"/>
    <mergeCell ref="T893:U893"/>
    <mergeCell ref="W893:X893"/>
    <mergeCell ref="A892:C892"/>
    <mergeCell ref="D892:H892"/>
    <mergeCell ref="I892:J892"/>
    <mergeCell ref="K892:L892"/>
    <mergeCell ref="M892:O892"/>
    <mergeCell ref="Q890:S890"/>
    <mergeCell ref="T890:U890"/>
    <mergeCell ref="W890:X890"/>
    <mergeCell ref="A891:C891"/>
    <mergeCell ref="D891:H891"/>
    <mergeCell ref="I891:J891"/>
    <mergeCell ref="K891:L891"/>
    <mergeCell ref="M891:O891"/>
    <mergeCell ref="Q891:S891"/>
    <mergeCell ref="T891:U891"/>
    <mergeCell ref="W891:X891"/>
    <mergeCell ref="A890:C890"/>
    <mergeCell ref="D890:H890"/>
    <mergeCell ref="I890:J890"/>
    <mergeCell ref="K890:L890"/>
    <mergeCell ref="M890:O890"/>
    <mergeCell ref="Q888:S888"/>
    <mergeCell ref="T888:U888"/>
    <mergeCell ref="W888:X888"/>
    <mergeCell ref="A889:C889"/>
    <mergeCell ref="D889:H889"/>
    <mergeCell ref="I889:J889"/>
    <mergeCell ref="K889:L889"/>
    <mergeCell ref="M889:O889"/>
    <mergeCell ref="Q889:S889"/>
    <mergeCell ref="T889:U889"/>
    <mergeCell ref="W889:X889"/>
    <mergeCell ref="A888:C888"/>
    <mergeCell ref="D888:H888"/>
    <mergeCell ref="I888:J888"/>
    <mergeCell ref="K888:L888"/>
    <mergeCell ref="M888:O888"/>
    <mergeCell ref="Q886:S886"/>
    <mergeCell ref="T886:U886"/>
    <mergeCell ref="W886:X886"/>
    <mergeCell ref="A887:C887"/>
    <mergeCell ref="D887:H887"/>
    <mergeCell ref="I887:J887"/>
    <mergeCell ref="K887:L887"/>
    <mergeCell ref="M887:O887"/>
    <mergeCell ref="Q887:S887"/>
    <mergeCell ref="T887:U887"/>
    <mergeCell ref="W887:X887"/>
    <mergeCell ref="A886:C886"/>
    <mergeCell ref="D886:H886"/>
    <mergeCell ref="I886:J886"/>
    <mergeCell ref="K886:L886"/>
    <mergeCell ref="M886:O886"/>
    <mergeCell ref="Q884:S884"/>
    <mergeCell ref="T884:U884"/>
    <mergeCell ref="W884:X884"/>
    <mergeCell ref="A885:C885"/>
    <mergeCell ref="D885:H885"/>
    <mergeCell ref="I885:J885"/>
    <mergeCell ref="K885:L885"/>
    <mergeCell ref="M885:O885"/>
    <mergeCell ref="Q885:S885"/>
    <mergeCell ref="T885:U885"/>
    <mergeCell ref="W885:X885"/>
    <mergeCell ref="A884:C884"/>
    <mergeCell ref="D884:H884"/>
    <mergeCell ref="I884:J884"/>
    <mergeCell ref="K884:L884"/>
    <mergeCell ref="M884:O884"/>
    <mergeCell ref="Q882:S882"/>
    <mergeCell ref="T882:U882"/>
    <mergeCell ref="W882:X882"/>
    <mergeCell ref="A883:C883"/>
    <mergeCell ref="D883:H883"/>
    <mergeCell ref="I883:J883"/>
    <mergeCell ref="K883:L883"/>
    <mergeCell ref="M883:O883"/>
    <mergeCell ref="Q883:S883"/>
    <mergeCell ref="T883:U883"/>
    <mergeCell ref="W883:X883"/>
    <mergeCell ref="A882:C882"/>
    <mergeCell ref="D882:H882"/>
    <mergeCell ref="I882:J882"/>
    <mergeCell ref="K882:L882"/>
    <mergeCell ref="M882:O882"/>
    <mergeCell ref="Q880:S880"/>
    <mergeCell ref="T880:U880"/>
    <mergeCell ref="W880:X880"/>
    <mergeCell ref="A881:C881"/>
    <mergeCell ref="D881:H881"/>
    <mergeCell ref="I881:J881"/>
    <mergeCell ref="K881:L881"/>
    <mergeCell ref="M881:O881"/>
    <mergeCell ref="Q881:S881"/>
    <mergeCell ref="T881:U881"/>
    <mergeCell ref="W881:X881"/>
    <mergeCell ref="A880:C880"/>
    <mergeCell ref="D880:H880"/>
    <mergeCell ref="I880:J880"/>
    <mergeCell ref="K880:L880"/>
    <mergeCell ref="M880:O880"/>
    <mergeCell ref="Q878:S878"/>
    <mergeCell ref="T878:U878"/>
    <mergeCell ref="W878:X878"/>
    <mergeCell ref="A879:C879"/>
    <mergeCell ref="D879:H879"/>
    <mergeCell ref="I879:J879"/>
    <mergeCell ref="K879:L879"/>
    <mergeCell ref="M879:O879"/>
    <mergeCell ref="Q879:S879"/>
    <mergeCell ref="T879:U879"/>
    <mergeCell ref="W879:X879"/>
    <mergeCell ref="C863:D863"/>
    <mergeCell ref="L863:N863"/>
    <mergeCell ref="A878:C878"/>
    <mergeCell ref="D878:H878"/>
    <mergeCell ref="I878:J878"/>
    <mergeCell ref="K878:L878"/>
    <mergeCell ref="M878:O878"/>
    <mergeCell ref="A866:X866"/>
    <mergeCell ref="A868:X868"/>
    <mergeCell ref="B870:E870"/>
    <mergeCell ref="B872:M874"/>
    <mergeCell ref="R873:R875"/>
    <mergeCell ref="U874:W876"/>
    <mergeCell ref="Q861:S861"/>
    <mergeCell ref="T861:U861"/>
    <mergeCell ref="W861:X861"/>
    <mergeCell ref="A825:X825"/>
    <mergeCell ref="A827:X827"/>
    <mergeCell ref="B829:E829"/>
    <mergeCell ref="B831:M833"/>
    <mergeCell ref="R832:R834"/>
    <mergeCell ref="U833:W835"/>
    <mergeCell ref="A861:C861"/>
    <mergeCell ref="D861:H861"/>
    <mergeCell ref="I861:J861"/>
    <mergeCell ref="K861:L861"/>
    <mergeCell ref="M861:O861"/>
    <mergeCell ref="Q859:S859"/>
    <mergeCell ref="T859:U859"/>
    <mergeCell ref="W859:X859"/>
    <mergeCell ref="A860:C860"/>
    <mergeCell ref="D860:H860"/>
    <mergeCell ref="I860:J860"/>
    <mergeCell ref="K860:L860"/>
    <mergeCell ref="M860:O860"/>
    <mergeCell ref="Q860:S860"/>
    <mergeCell ref="T860:U860"/>
    <mergeCell ref="W860:X860"/>
    <mergeCell ref="A859:C859"/>
    <mergeCell ref="D859:H859"/>
    <mergeCell ref="I859:J859"/>
    <mergeCell ref="K859:L859"/>
    <mergeCell ref="M859:O859"/>
    <mergeCell ref="Q857:S857"/>
    <mergeCell ref="T857:U857"/>
    <mergeCell ref="W857:X857"/>
    <mergeCell ref="A858:C858"/>
    <mergeCell ref="D858:H858"/>
    <mergeCell ref="I858:J858"/>
    <mergeCell ref="K858:L858"/>
    <mergeCell ref="M858:O858"/>
    <mergeCell ref="Q858:S858"/>
    <mergeCell ref="T858:U858"/>
    <mergeCell ref="W858:X858"/>
    <mergeCell ref="A857:C857"/>
    <mergeCell ref="D857:H857"/>
    <mergeCell ref="I857:J857"/>
    <mergeCell ref="K857:L857"/>
    <mergeCell ref="M857:O857"/>
    <mergeCell ref="Q855:S855"/>
    <mergeCell ref="T855:U855"/>
    <mergeCell ref="W855:X855"/>
    <mergeCell ref="A856:C856"/>
    <mergeCell ref="D856:H856"/>
    <mergeCell ref="I856:J856"/>
    <mergeCell ref="K856:L856"/>
    <mergeCell ref="M856:O856"/>
    <mergeCell ref="Q856:S856"/>
    <mergeCell ref="T856:U856"/>
    <mergeCell ref="W856:X856"/>
    <mergeCell ref="A855:C855"/>
    <mergeCell ref="D855:H855"/>
    <mergeCell ref="I855:J855"/>
    <mergeCell ref="K855:L855"/>
    <mergeCell ref="M855:O855"/>
    <mergeCell ref="Q853:S853"/>
    <mergeCell ref="T853:U853"/>
    <mergeCell ref="W853:X853"/>
    <mergeCell ref="A854:C854"/>
    <mergeCell ref="D854:H854"/>
    <mergeCell ref="I854:J854"/>
    <mergeCell ref="K854:L854"/>
    <mergeCell ref="M854:O854"/>
    <mergeCell ref="Q854:S854"/>
    <mergeCell ref="T854:U854"/>
    <mergeCell ref="W854:X854"/>
    <mergeCell ref="A853:C853"/>
    <mergeCell ref="D853:H853"/>
    <mergeCell ref="I853:J853"/>
    <mergeCell ref="K853:L853"/>
    <mergeCell ref="M853:O853"/>
    <mergeCell ref="Q851:S851"/>
    <mergeCell ref="T851:U851"/>
    <mergeCell ref="W851:X851"/>
    <mergeCell ref="A852:C852"/>
    <mergeCell ref="D852:H852"/>
    <mergeCell ref="I852:J852"/>
    <mergeCell ref="K852:L852"/>
    <mergeCell ref="M852:O852"/>
    <mergeCell ref="Q852:S852"/>
    <mergeCell ref="T852:U852"/>
    <mergeCell ref="W852:X852"/>
    <mergeCell ref="A851:C851"/>
    <mergeCell ref="D851:H851"/>
    <mergeCell ref="I851:J851"/>
    <mergeCell ref="K851:L851"/>
    <mergeCell ref="M851:O851"/>
    <mergeCell ref="Q849:S849"/>
    <mergeCell ref="T849:U849"/>
    <mergeCell ref="W849:X849"/>
    <mergeCell ref="A850:C850"/>
    <mergeCell ref="D850:H850"/>
    <mergeCell ref="I850:J850"/>
    <mergeCell ref="K850:L850"/>
    <mergeCell ref="M850:O850"/>
    <mergeCell ref="Q850:S850"/>
    <mergeCell ref="T850:U850"/>
    <mergeCell ref="W850:X850"/>
    <mergeCell ref="A849:C849"/>
    <mergeCell ref="D849:H849"/>
    <mergeCell ref="I849:J849"/>
    <mergeCell ref="K849:L849"/>
    <mergeCell ref="M849:O849"/>
    <mergeCell ref="Q847:S847"/>
    <mergeCell ref="T847:U847"/>
    <mergeCell ref="W847:X847"/>
    <mergeCell ref="A848:C848"/>
    <mergeCell ref="D848:H848"/>
    <mergeCell ref="I848:J848"/>
    <mergeCell ref="K848:L848"/>
    <mergeCell ref="M848:O848"/>
    <mergeCell ref="Q848:S848"/>
    <mergeCell ref="T848:U848"/>
    <mergeCell ref="W848:X848"/>
    <mergeCell ref="A847:C847"/>
    <mergeCell ref="D847:H847"/>
    <mergeCell ref="I847:J847"/>
    <mergeCell ref="K847:L847"/>
    <mergeCell ref="M847:O847"/>
    <mergeCell ref="Q845:S845"/>
    <mergeCell ref="T845:U845"/>
    <mergeCell ref="W845:X845"/>
    <mergeCell ref="A846:C846"/>
    <mergeCell ref="D846:H846"/>
    <mergeCell ref="I846:J846"/>
    <mergeCell ref="K846:L846"/>
    <mergeCell ref="M846:O846"/>
    <mergeCell ref="Q846:S846"/>
    <mergeCell ref="T846:U846"/>
    <mergeCell ref="W846:X846"/>
    <mergeCell ref="A845:C845"/>
    <mergeCell ref="D845:H845"/>
    <mergeCell ref="I845:J845"/>
    <mergeCell ref="K845:L845"/>
    <mergeCell ref="M845:O845"/>
    <mergeCell ref="Q843:S843"/>
    <mergeCell ref="T843:U843"/>
    <mergeCell ref="W843:X843"/>
    <mergeCell ref="A844:C844"/>
    <mergeCell ref="D844:H844"/>
    <mergeCell ref="I844:J844"/>
    <mergeCell ref="K844:L844"/>
    <mergeCell ref="M844:O844"/>
    <mergeCell ref="Q844:S844"/>
    <mergeCell ref="T844:U844"/>
    <mergeCell ref="W844:X844"/>
    <mergeCell ref="A843:C843"/>
    <mergeCell ref="D843:H843"/>
    <mergeCell ref="I843:J843"/>
    <mergeCell ref="K843:L843"/>
    <mergeCell ref="M843:O843"/>
    <mergeCell ref="Q841:S841"/>
    <mergeCell ref="T841:U841"/>
    <mergeCell ref="W841:X841"/>
    <mergeCell ref="A842:C842"/>
    <mergeCell ref="D842:H842"/>
    <mergeCell ref="I842:J842"/>
    <mergeCell ref="K842:L842"/>
    <mergeCell ref="M842:O842"/>
    <mergeCell ref="Q842:S842"/>
    <mergeCell ref="T842:U842"/>
    <mergeCell ref="W842:X842"/>
    <mergeCell ref="A841:C841"/>
    <mergeCell ref="D841:H841"/>
    <mergeCell ref="I841:J841"/>
    <mergeCell ref="K841:L841"/>
    <mergeCell ref="M841:O841"/>
    <mergeCell ref="Q839:S839"/>
    <mergeCell ref="T839:U839"/>
    <mergeCell ref="W839:X839"/>
    <mergeCell ref="A840:C840"/>
    <mergeCell ref="D840:H840"/>
    <mergeCell ref="I840:J840"/>
    <mergeCell ref="K840:L840"/>
    <mergeCell ref="M840:O840"/>
    <mergeCell ref="Q840:S840"/>
    <mergeCell ref="T840:U840"/>
    <mergeCell ref="W840:X840"/>
    <mergeCell ref="A839:C839"/>
    <mergeCell ref="D839:H839"/>
    <mergeCell ref="I839:J839"/>
    <mergeCell ref="K839:L839"/>
    <mergeCell ref="M839:O839"/>
    <mergeCell ref="Q837:S837"/>
    <mergeCell ref="T837:U837"/>
    <mergeCell ref="W837:X837"/>
    <mergeCell ref="A838:C838"/>
    <mergeCell ref="D838:H838"/>
    <mergeCell ref="I838:J838"/>
    <mergeCell ref="K838:L838"/>
    <mergeCell ref="M838:O838"/>
    <mergeCell ref="Q838:S838"/>
    <mergeCell ref="T838:U838"/>
    <mergeCell ref="W838:X838"/>
    <mergeCell ref="C822:D822"/>
    <mergeCell ref="L822:N822"/>
    <mergeCell ref="A837:C837"/>
    <mergeCell ref="D837:H837"/>
    <mergeCell ref="I837:J837"/>
    <mergeCell ref="K837:L837"/>
    <mergeCell ref="M837:O837"/>
    <mergeCell ref="Q819:S819"/>
    <mergeCell ref="T819:U819"/>
    <mergeCell ref="W819:X819"/>
    <mergeCell ref="A820:C820"/>
    <mergeCell ref="D820:H820"/>
    <mergeCell ref="I820:J820"/>
    <mergeCell ref="K820:L820"/>
    <mergeCell ref="M820:O820"/>
    <mergeCell ref="Q820:S820"/>
    <mergeCell ref="T820:U820"/>
    <mergeCell ref="W820:X820"/>
    <mergeCell ref="A819:C819"/>
    <mergeCell ref="D819:H819"/>
    <mergeCell ref="I819:J819"/>
    <mergeCell ref="K819:L819"/>
    <mergeCell ref="M819:O819"/>
    <mergeCell ref="Q817:S817"/>
    <mergeCell ref="T817:U817"/>
    <mergeCell ref="W817:X817"/>
    <mergeCell ref="A818:C818"/>
    <mergeCell ref="D818:H818"/>
    <mergeCell ref="I818:J818"/>
    <mergeCell ref="K818:L818"/>
    <mergeCell ref="M818:O818"/>
    <mergeCell ref="Q818:S818"/>
    <mergeCell ref="T818:U818"/>
    <mergeCell ref="W818:X818"/>
    <mergeCell ref="A817:C817"/>
    <mergeCell ref="D817:H817"/>
    <mergeCell ref="I817:J817"/>
    <mergeCell ref="K817:L817"/>
    <mergeCell ref="M817:O817"/>
    <mergeCell ref="Q815:S815"/>
    <mergeCell ref="T815:U815"/>
    <mergeCell ref="W815:X815"/>
    <mergeCell ref="A816:C816"/>
    <mergeCell ref="D816:H816"/>
    <mergeCell ref="I816:J816"/>
    <mergeCell ref="K816:L816"/>
    <mergeCell ref="M816:O816"/>
    <mergeCell ref="Q816:S816"/>
    <mergeCell ref="T816:U816"/>
    <mergeCell ref="W816:X816"/>
    <mergeCell ref="A815:C815"/>
    <mergeCell ref="D815:H815"/>
    <mergeCell ref="I815:J815"/>
    <mergeCell ref="K815:L815"/>
    <mergeCell ref="M815:O815"/>
    <mergeCell ref="Q813:S813"/>
    <mergeCell ref="T813:U813"/>
    <mergeCell ref="W813:X813"/>
    <mergeCell ref="A814:C814"/>
    <mergeCell ref="D814:H814"/>
    <mergeCell ref="I814:J814"/>
    <mergeCell ref="K814:L814"/>
    <mergeCell ref="M814:O814"/>
    <mergeCell ref="Q814:S814"/>
    <mergeCell ref="T814:U814"/>
    <mergeCell ref="W814:X814"/>
    <mergeCell ref="A813:C813"/>
    <mergeCell ref="D813:H813"/>
    <mergeCell ref="I813:J813"/>
    <mergeCell ref="K813:L813"/>
    <mergeCell ref="M813:O813"/>
    <mergeCell ref="Q811:S811"/>
    <mergeCell ref="T811:U811"/>
    <mergeCell ref="W811:X811"/>
    <mergeCell ref="A812:C812"/>
    <mergeCell ref="D812:H812"/>
    <mergeCell ref="I812:J812"/>
    <mergeCell ref="K812:L812"/>
    <mergeCell ref="M812:O812"/>
    <mergeCell ref="Q812:S812"/>
    <mergeCell ref="T812:U812"/>
    <mergeCell ref="W812:X812"/>
    <mergeCell ref="A811:C811"/>
    <mergeCell ref="D811:H811"/>
    <mergeCell ref="I811:J811"/>
    <mergeCell ref="K811:L811"/>
    <mergeCell ref="M811:O811"/>
    <mergeCell ref="Q809:S809"/>
    <mergeCell ref="T809:U809"/>
    <mergeCell ref="W809:X809"/>
    <mergeCell ref="A810:C810"/>
    <mergeCell ref="D810:H810"/>
    <mergeCell ref="I810:J810"/>
    <mergeCell ref="K810:L810"/>
    <mergeCell ref="M810:O810"/>
    <mergeCell ref="Q810:S810"/>
    <mergeCell ref="T810:U810"/>
    <mergeCell ref="W810:X810"/>
    <mergeCell ref="A809:C809"/>
    <mergeCell ref="D809:H809"/>
    <mergeCell ref="I809:J809"/>
    <mergeCell ref="K809:L809"/>
    <mergeCell ref="M809:O809"/>
    <mergeCell ref="Q807:S807"/>
    <mergeCell ref="T807:U807"/>
    <mergeCell ref="W807:X807"/>
    <mergeCell ref="A808:C808"/>
    <mergeCell ref="D808:H808"/>
    <mergeCell ref="I808:J808"/>
    <mergeCell ref="K808:L808"/>
    <mergeCell ref="M808:O808"/>
    <mergeCell ref="Q808:S808"/>
    <mergeCell ref="T808:U808"/>
    <mergeCell ref="W808:X808"/>
    <mergeCell ref="A807:C807"/>
    <mergeCell ref="D807:H807"/>
    <mergeCell ref="I807:J807"/>
    <mergeCell ref="K807:L807"/>
    <mergeCell ref="M807:O807"/>
    <mergeCell ref="Q805:S805"/>
    <mergeCell ref="T805:U805"/>
    <mergeCell ref="W805:X805"/>
    <mergeCell ref="A806:C806"/>
    <mergeCell ref="D806:H806"/>
    <mergeCell ref="I806:J806"/>
    <mergeCell ref="K806:L806"/>
    <mergeCell ref="M806:O806"/>
    <mergeCell ref="Q806:S806"/>
    <mergeCell ref="T806:U806"/>
    <mergeCell ref="W806:X806"/>
    <mergeCell ref="A805:C805"/>
    <mergeCell ref="D805:H805"/>
    <mergeCell ref="I805:J805"/>
    <mergeCell ref="K805:L805"/>
    <mergeCell ref="M805:O805"/>
    <mergeCell ref="Q803:S803"/>
    <mergeCell ref="T803:U803"/>
    <mergeCell ref="W803:X803"/>
    <mergeCell ref="A804:C804"/>
    <mergeCell ref="D804:H804"/>
    <mergeCell ref="I804:J804"/>
    <mergeCell ref="K804:L804"/>
    <mergeCell ref="M804:O804"/>
    <mergeCell ref="Q804:S804"/>
    <mergeCell ref="T804:U804"/>
    <mergeCell ref="W804:X804"/>
    <mergeCell ref="A803:C803"/>
    <mergeCell ref="D803:H803"/>
    <mergeCell ref="I803:J803"/>
    <mergeCell ref="K803:L803"/>
    <mergeCell ref="M803:O803"/>
    <mergeCell ref="Q801:S801"/>
    <mergeCell ref="T801:U801"/>
    <mergeCell ref="W801:X801"/>
    <mergeCell ref="A802:C802"/>
    <mergeCell ref="D802:H802"/>
    <mergeCell ref="I802:J802"/>
    <mergeCell ref="K802:L802"/>
    <mergeCell ref="M802:O802"/>
    <mergeCell ref="Q802:S802"/>
    <mergeCell ref="T802:U802"/>
    <mergeCell ref="W802:X802"/>
    <mergeCell ref="A801:C801"/>
    <mergeCell ref="D801:H801"/>
    <mergeCell ref="I801:J801"/>
    <mergeCell ref="K801:L801"/>
    <mergeCell ref="M801:O801"/>
    <mergeCell ref="Q799:S799"/>
    <mergeCell ref="T799:U799"/>
    <mergeCell ref="W799:X799"/>
    <mergeCell ref="A800:C800"/>
    <mergeCell ref="D800:H800"/>
    <mergeCell ref="I800:J800"/>
    <mergeCell ref="K800:L800"/>
    <mergeCell ref="M800:O800"/>
    <mergeCell ref="Q800:S800"/>
    <mergeCell ref="T800:U800"/>
    <mergeCell ref="W800:X800"/>
    <mergeCell ref="A799:C799"/>
    <mergeCell ref="D799:H799"/>
    <mergeCell ref="I799:J799"/>
    <mergeCell ref="K799:L799"/>
    <mergeCell ref="M799:O799"/>
    <mergeCell ref="Q797:S797"/>
    <mergeCell ref="T797:U797"/>
    <mergeCell ref="W797:X797"/>
    <mergeCell ref="A798:C798"/>
    <mergeCell ref="D798:H798"/>
    <mergeCell ref="I798:J798"/>
    <mergeCell ref="K798:L798"/>
    <mergeCell ref="M798:O798"/>
    <mergeCell ref="Q798:S798"/>
    <mergeCell ref="T798:U798"/>
    <mergeCell ref="W798:X798"/>
    <mergeCell ref="A797:C797"/>
    <mergeCell ref="D797:H797"/>
    <mergeCell ref="I797:J797"/>
    <mergeCell ref="K797:L797"/>
    <mergeCell ref="M797:O797"/>
    <mergeCell ref="Q795:S795"/>
    <mergeCell ref="T795:U795"/>
    <mergeCell ref="W795:X795"/>
    <mergeCell ref="A796:C796"/>
    <mergeCell ref="D796:H796"/>
    <mergeCell ref="I796:J796"/>
    <mergeCell ref="K796:L796"/>
    <mergeCell ref="M796:O796"/>
    <mergeCell ref="Q796:S796"/>
    <mergeCell ref="T796:U796"/>
    <mergeCell ref="W796:X796"/>
    <mergeCell ref="A795:C795"/>
    <mergeCell ref="D795:H795"/>
    <mergeCell ref="I795:J795"/>
    <mergeCell ref="K795:L795"/>
    <mergeCell ref="M795:O795"/>
    <mergeCell ref="Q793:S793"/>
    <mergeCell ref="T793:U793"/>
    <mergeCell ref="W793:X793"/>
    <mergeCell ref="A794:C794"/>
    <mergeCell ref="D794:H794"/>
    <mergeCell ref="I794:J794"/>
    <mergeCell ref="K794:L794"/>
    <mergeCell ref="M794:O794"/>
    <mergeCell ref="Q794:S794"/>
    <mergeCell ref="T794:U794"/>
    <mergeCell ref="W794:X794"/>
    <mergeCell ref="A793:C793"/>
    <mergeCell ref="D793:H793"/>
    <mergeCell ref="I793:J793"/>
    <mergeCell ref="K793:L793"/>
    <mergeCell ref="M793:O793"/>
    <mergeCell ref="Q791:S791"/>
    <mergeCell ref="T791:U791"/>
    <mergeCell ref="W791:X791"/>
    <mergeCell ref="A792:C792"/>
    <mergeCell ref="D792:H792"/>
    <mergeCell ref="I792:J792"/>
    <mergeCell ref="K792:L792"/>
    <mergeCell ref="M792:O792"/>
    <mergeCell ref="Q792:S792"/>
    <mergeCell ref="T792:U792"/>
    <mergeCell ref="W792:X792"/>
    <mergeCell ref="A791:C791"/>
    <mergeCell ref="D791:H791"/>
    <mergeCell ref="I791:J791"/>
    <mergeCell ref="K791:L791"/>
    <mergeCell ref="M791:O791"/>
    <mergeCell ref="Q789:S789"/>
    <mergeCell ref="T789:U789"/>
    <mergeCell ref="W789:X789"/>
    <mergeCell ref="A790:C790"/>
    <mergeCell ref="D790:H790"/>
    <mergeCell ref="I790:J790"/>
    <mergeCell ref="K790:L790"/>
    <mergeCell ref="M790:O790"/>
    <mergeCell ref="Q790:S790"/>
    <mergeCell ref="T790:U790"/>
    <mergeCell ref="W790:X790"/>
    <mergeCell ref="A789:C789"/>
    <mergeCell ref="D789:H789"/>
    <mergeCell ref="I789:J789"/>
    <mergeCell ref="K789:L789"/>
    <mergeCell ref="M789:O789"/>
    <mergeCell ref="Q787:S787"/>
    <mergeCell ref="T787:U787"/>
    <mergeCell ref="W787:X787"/>
    <mergeCell ref="A788:C788"/>
    <mergeCell ref="D788:H788"/>
    <mergeCell ref="I788:J788"/>
    <mergeCell ref="K788:L788"/>
    <mergeCell ref="M788:O788"/>
    <mergeCell ref="Q788:S788"/>
    <mergeCell ref="T788:U788"/>
    <mergeCell ref="W788:X788"/>
    <mergeCell ref="C772:D772"/>
    <mergeCell ref="L772:N772"/>
    <mergeCell ref="A787:C787"/>
    <mergeCell ref="D787:H787"/>
    <mergeCell ref="I787:J787"/>
    <mergeCell ref="K787:L787"/>
    <mergeCell ref="M787:O787"/>
    <mergeCell ref="A775:X775"/>
    <mergeCell ref="A777:X777"/>
    <mergeCell ref="B779:E779"/>
    <mergeCell ref="B781:M783"/>
    <mergeCell ref="R782:R784"/>
    <mergeCell ref="U783:W785"/>
    <mergeCell ref="Q770:S770"/>
    <mergeCell ref="T770:U770"/>
    <mergeCell ref="W770:X770"/>
    <mergeCell ref="A726:X726"/>
    <mergeCell ref="A728:X728"/>
    <mergeCell ref="B730:E730"/>
    <mergeCell ref="B732:M734"/>
    <mergeCell ref="R733:R735"/>
    <mergeCell ref="U734:W736"/>
    <mergeCell ref="A770:C770"/>
    <mergeCell ref="D770:H770"/>
    <mergeCell ref="I770:J770"/>
    <mergeCell ref="K770:L770"/>
    <mergeCell ref="M770:O770"/>
    <mergeCell ref="Q768:S768"/>
    <mergeCell ref="T768:U768"/>
    <mergeCell ref="W768:X768"/>
    <mergeCell ref="A769:C769"/>
    <mergeCell ref="D769:H769"/>
    <mergeCell ref="I769:J769"/>
    <mergeCell ref="K769:L769"/>
    <mergeCell ref="M769:O769"/>
    <mergeCell ref="Q769:S769"/>
    <mergeCell ref="T769:U769"/>
    <mergeCell ref="W769:X769"/>
    <mergeCell ref="A768:C768"/>
    <mergeCell ref="D768:H768"/>
    <mergeCell ref="I768:J768"/>
    <mergeCell ref="K768:L768"/>
    <mergeCell ref="M768:O768"/>
    <mergeCell ref="Q766:S766"/>
    <mergeCell ref="T766:U766"/>
    <mergeCell ref="W766:X766"/>
    <mergeCell ref="A767:C767"/>
    <mergeCell ref="D767:H767"/>
    <mergeCell ref="I767:J767"/>
    <mergeCell ref="K767:L767"/>
    <mergeCell ref="M767:O767"/>
    <mergeCell ref="Q767:S767"/>
    <mergeCell ref="T767:U767"/>
    <mergeCell ref="W767:X767"/>
    <mergeCell ref="A766:C766"/>
    <mergeCell ref="D766:H766"/>
    <mergeCell ref="I766:J766"/>
    <mergeCell ref="K766:L766"/>
    <mergeCell ref="M766:O766"/>
    <mergeCell ref="Q764:S764"/>
    <mergeCell ref="T764:U764"/>
    <mergeCell ref="W764:X764"/>
    <mergeCell ref="A765:C765"/>
    <mergeCell ref="D765:H765"/>
    <mergeCell ref="I765:J765"/>
    <mergeCell ref="K765:L765"/>
    <mergeCell ref="M765:O765"/>
    <mergeCell ref="Q765:S765"/>
    <mergeCell ref="T765:U765"/>
    <mergeCell ref="W765:X765"/>
    <mergeCell ref="A764:C764"/>
    <mergeCell ref="D764:H764"/>
    <mergeCell ref="I764:J764"/>
    <mergeCell ref="K764:L764"/>
    <mergeCell ref="M764:O764"/>
    <mergeCell ref="Q762:S762"/>
    <mergeCell ref="T762:U762"/>
    <mergeCell ref="W762:X762"/>
    <mergeCell ref="A763:C763"/>
    <mergeCell ref="D763:H763"/>
    <mergeCell ref="I763:J763"/>
    <mergeCell ref="K763:L763"/>
    <mergeCell ref="M763:O763"/>
    <mergeCell ref="Q763:S763"/>
    <mergeCell ref="T763:U763"/>
    <mergeCell ref="W763:X763"/>
    <mergeCell ref="A762:C762"/>
    <mergeCell ref="D762:H762"/>
    <mergeCell ref="I762:J762"/>
    <mergeCell ref="K762:L762"/>
    <mergeCell ref="M762:O762"/>
    <mergeCell ref="Q760:S760"/>
    <mergeCell ref="T760:U760"/>
    <mergeCell ref="W760:X760"/>
    <mergeCell ref="A761:C761"/>
    <mergeCell ref="D761:H761"/>
    <mergeCell ref="I761:J761"/>
    <mergeCell ref="K761:L761"/>
    <mergeCell ref="M761:O761"/>
    <mergeCell ref="Q761:S761"/>
    <mergeCell ref="T761:U761"/>
    <mergeCell ref="W761:X761"/>
    <mergeCell ref="A760:C760"/>
    <mergeCell ref="D760:H760"/>
    <mergeCell ref="I760:J760"/>
    <mergeCell ref="K760:L760"/>
    <mergeCell ref="M760:O760"/>
    <mergeCell ref="Q758:S758"/>
    <mergeCell ref="T758:U758"/>
    <mergeCell ref="W758:X758"/>
    <mergeCell ref="A759:C759"/>
    <mergeCell ref="D759:H759"/>
    <mergeCell ref="I759:J759"/>
    <mergeCell ref="K759:L759"/>
    <mergeCell ref="M759:O759"/>
    <mergeCell ref="Q759:S759"/>
    <mergeCell ref="T759:U759"/>
    <mergeCell ref="W759:X759"/>
    <mergeCell ref="A758:C758"/>
    <mergeCell ref="D758:H758"/>
    <mergeCell ref="I758:J758"/>
    <mergeCell ref="K758:L758"/>
    <mergeCell ref="M758:O758"/>
    <mergeCell ref="Q756:S756"/>
    <mergeCell ref="T756:U756"/>
    <mergeCell ref="W756:X756"/>
    <mergeCell ref="A757:C757"/>
    <mergeCell ref="D757:H757"/>
    <mergeCell ref="I757:J757"/>
    <mergeCell ref="K757:L757"/>
    <mergeCell ref="M757:O757"/>
    <mergeCell ref="Q757:S757"/>
    <mergeCell ref="T757:U757"/>
    <mergeCell ref="W757:X757"/>
    <mergeCell ref="A756:C756"/>
    <mergeCell ref="D756:H756"/>
    <mergeCell ref="I756:J756"/>
    <mergeCell ref="K756:L756"/>
    <mergeCell ref="M756:O756"/>
    <mergeCell ref="Q754:S754"/>
    <mergeCell ref="T754:U754"/>
    <mergeCell ref="W754:X754"/>
    <mergeCell ref="A755:C755"/>
    <mergeCell ref="D755:H755"/>
    <mergeCell ref="I755:J755"/>
    <mergeCell ref="K755:L755"/>
    <mergeCell ref="M755:O755"/>
    <mergeCell ref="Q755:S755"/>
    <mergeCell ref="T755:U755"/>
    <mergeCell ref="W755:X755"/>
    <mergeCell ref="A754:C754"/>
    <mergeCell ref="D754:H754"/>
    <mergeCell ref="I754:J754"/>
    <mergeCell ref="K754:L754"/>
    <mergeCell ref="M754:O754"/>
    <mergeCell ref="Q752:S752"/>
    <mergeCell ref="T752:U752"/>
    <mergeCell ref="W752:X752"/>
    <mergeCell ref="A753:C753"/>
    <mergeCell ref="D753:H753"/>
    <mergeCell ref="I753:J753"/>
    <mergeCell ref="K753:L753"/>
    <mergeCell ref="M753:O753"/>
    <mergeCell ref="Q753:S753"/>
    <mergeCell ref="T753:U753"/>
    <mergeCell ref="W753:X753"/>
    <mergeCell ref="A752:C752"/>
    <mergeCell ref="D752:H752"/>
    <mergeCell ref="I752:J752"/>
    <mergeCell ref="K752:L752"/>
    <mergeCell ref="M752:O752"/>
    <mergeCell ref="Q750:S750"/>
    <mergeCell ref="T750:U750"/>
    <mergeCell ref="W750:X750"/>
    <mergeCell ref="A751:C751"/>
    <mergeCell ref="D751:H751"/>
    <mergeCell ref="I751:J751"/>
    <mergeCell ref="K751:L751"/>
    <mergeCell ref="M751:O751"/>
    <mergeCell ref="Q751:S751"/>
    <mergeCell ref="T751:U751"/>
    <mergeCell ref="W751:X751"/>
    <mergeCell ref="A750:C750"/>
    <mergeCell ref="D750:H750"/>
    <mergeCell ref="I750:J750"/>
    <mergeCell ref="K750:L750"/>
    <mergeCell ref="M750:O750"/>
    <mergeCell ref="Q748:S748"/>
    <mergeCell ref="T748:U748"/>
    <mergeCell ref="W748:X748"/>
    <mergeCell ref="A749:C749"/>
    <mergeCell ref="D749:H749"/>
    <mergeCell ref="I749:J749"/>
    <mergeCell ref="K749:L749"/>
    <mergeCell ref="M749:O749"/>
    <mergeCell ref="Q749:S749"/>
    <mergeCell ref="T749:U749"/>
    <mergeCell ref="W749:X749"/>
    <mergeCell ref="A748:C748"/>
    <mergeCell ref="D748:H748"/>
    <mergeCell ref="I748:J748"/>
    <mergeCell ref="K748:L748"/>
    <mergeCell ref="M748:O748"/>
    <mergeCell ref="Q746:S746"/>
    <mergeCell ref="T746:U746"/>
    <mergeCell ref="W746:X746"/>
    <mergeCell ref="A747:C747"/>
    <mergeCell ref="D747:H747"/>
    <mergeCell ref="I747:J747"/>
    <mergeCell ref="K747:L747"/>
    <mergeCell ref="M747:O747"/>
    <mergeCell ref="Q747:S747"/>
    <mergeCell ref="T747:U747"/>
    <mergeCell ref="W747:X747"/>
    <mergeCell ref="A746:C746"/>
    <mergeCell ref="D746:H746"/>
    <mergeCell ref="I746:J746"/>
    <mergeCell ref="K746:L746"/>
    <mergeCell ref="M746:O746"/>
    <mergeCell ref="Q744:S744"/>
    <mergeCell ref="T744:U744"/>
    <mergeCell ref="W744:X744"/>
    <mergeCell ref="A745:C745"/>
    <mergeCell ref="D745:H745"/>
    <mergeCell ref="I745:J745"/>
    <mergeCell ref="K745:L745"/>
    <mergeCell ref="M745:O745"/>
    <mergeCell ref="Q745:S745"/>
    <mergeCell ref="T745:U745"/>
    <mergeCell ref="W745:X745"/>
    <mergeCell ref="A744:C744"/>
    <mergeCell ref="D744:H744"/>
    <mergeCell ref="I744:J744"/>
    <mergeCell ref="K744:L744"/>
    <mergeCell ref="M744:O744"/>
    <mergeCell ref="Q742:S742"/>
    <mergeCell ref="T742:U742"/>
    <mergeCell ref="W742:X742"/>
    <mergeCell ref="A743:C743"/>
    <mergeCell ref="D743:H743"/>
    <mergeCell ref="I743:J743"/>
    <mergeCell ref="K743:L743"/>
    <mergeCell ref="M743:O743"/>
    <mergeCell ref="Q743:S743"/>
    <mergeCell ref="T743:U743"/>
    <mergeCell ref="W743:X743"/>
    <mergeCell ref="A742:C742"/>
    <mergeCell ref="D742:H742"/>
    <mergeCell ref="I742:J742"/>
    <mergeCell ref="K742:L742"/>
    <mergeCell ref="M742:O742"/>
    <mergeCell ref="Q740:S740"/>
    <mergeCell ref="T740:U740"/>
    <mergeCell ref="W740:X740"/>
    <mergeCell ref="A741:C741"/>
    <mergeCell ref="D741:H741"/>
    <mergeCell ref="I741:J741"/>
    <mergeCell ref="K741:L741"/>
    <mergeCell ref="M741:O741"/>
    <mergeCell ref="Q741:S741"/>
    <mergeCell ref="T741:U741"/>
    <mergeCell ref="W741:X741"/>
    <mergeCell ref="A740:C740"/>
    <mergeCell ref="D740:H740"/>
    <mergeCell ref="I740:J740"/>
    <mergeCell ref="K740:L740"/>
    <mergeCell ref="M740:O740"/>
    <mergeCell ref="Q738:S738"/>
    <mergeCell ref="T738:U738"/>
    <mergeCell ref="W738:X738"/>
    <mergeCell ref="A739:C739"/>
    <mergeCell ref="D739:H739"/>
    <mergeCell ref="I739:J739"/>
    <mergeCell ref="K739:L739"/>
    <mergeCell ref="M739:O739"/>
    <mergeCell ref="Q739:S739"/>
    <mergeCell ref="T739:U739"/>
    <mergeCell ref="W739:X739"/>
    <mergeCell ref="C723:D723"/>
    <mergeCell ref="L723:N723"/>
    <mergeCell ref="A738:C738"/>
    <mergeCell ref="D738:H738"/>
    <mergeCell ref="I738:J738"/>
    <mergeCell ref="K738:L738"/>
    <mergeCell ref="M738:O738"/>
    <mergeCell ref="Q721:S721"/>
    <mergeCell ref="T721:U721"/>
    <mergeCell ref="W721:X721"/>
    <mergeCell ref="A681:X681"/>
    <mergeCell ref="A683:X683"/>
    <mergeCell ref="B685:E685"/>
    <mergeCell ref="B687:M689"/>
    <mergeCell ref="R688:R690"/>
    <mergeCell ref="U689:W691"/>
    <mergeCell ref="A721:C721"/>
    <mergeCell ref="D721:H721"/>
    <mergeCell ref="I721:J721"/>
    <mergeCell ref="K721:L721"/>
    <mergeCell ref="M721:O721"/>
    <mergeCell ref="Q719:S719"/>
    <mergeCell ref="T719:U719"/>
    <mergeCell ref="W719:X719"/>
    <mergeCell ref="A720:C720"/>
    <mergeCell ref="D720:H720"/>
    <mergeCell ref="I720:J720"/>
    <mergeCell ref="K720:L720"/>
    <mergeCell ref="M720:O720"/>
    <mergeCell ref="Q720:S720"/>
    <mergeCell ref="T720:U720"/>
    <mergeCell ref="W720:X720"/>
    <mergeCell ref="A719:C719"/>
    <mergeCell ref="D719:H719"/>
    <mergeCell ref="I719:J719"/>
    <mergeCell ref="K719:L719"/>
    <mergeCell ref="M719:O719"/>
    <mergeCell ref="Q717:S717"/>
    <mergeCell ref="T717:U717"/>
    <mergeCell ref="W717:X717"/>
    <mergeCell ref="A718:C718"/>
    <mergeCell ref="D718:H718"/>
    <mergeCell ref="I718:J718"/>
    <mergeCell ref="K718:L718"/>
    <mergeCell ref="M718:O718"/>
    <mergeCell ref="Q718:S718"/>
    <mergeCell ref="T718:U718"/>
    <mergeCell ref="W718:X718"/>
    <mergeCell ref="A717:C717"/>
    <mergeCell ref="D717:H717"/>
    <mergeCell ref="I717:J717"/>
    <mergeCell ref="K717:L717"/>
    <mergeCell ref="M717:O717"/>
    <mergeCell ref="Q715:S715"/>
    <mergeCell ref="T715:U715"/>
    <mergeCell ref="W715:X715"/>
    <mergeCell ref="A716:C716"/>
    <mergeCell ref="D716:H716"/>
    <mergeCell ref="I716:J716"/>
    <mergeCell ref="K716:L716"/>
    <mergeCell ref="M716:O716"/>
    <mergeCell ref="Q716:S716"/>
    <mergeCell ref="T716:U716"/>
    <mergeCell ref="W716:X716"/>
    <mergeCell ref="A715:C715"/>
    <mergeCell ref="D715:H715"/>
    <mergeCell ref="I715:J715"/>
    <mergeCell ref="K715:L715"/>
    <mergeCell ref="M715:O715"/>
    <mergeCell ref="Q713:S713"/>
    <mergeCell ref="T713:U713"/>
    <mergeCell ref="W713:X713"/>
    <mergeCell ref="A714:C714"/>
    <mergeCell ref="D714:H714"/>
    <mergeCell ref="I714:J714"/>
    <mergeCell ref="K714:L714"/>
    <mergeCell ref="M714:O714"/>
    <mergeCell ref="Q714:S714"/>
    <mergeCell ref="T714:U714"/>
    <mergeCell ref="W714:X714"/>
    <mergeCell ref="A713:C713"/>
    <mergeCell ref="D713:H713"/>
    <mergeCell ref="I713:J713"/>
    <mergeCell ref="K713:L713"/>
    <mergeCell ref="M713:O713"/>
    <mergeCell ref="Q711:S711"/>
    <mergeCell ref="T711:U711"/>
    <mergeCell ref="W711:X711"/>
    <mergeCell ref="A712:C712"/>
    <mergeCell ref="D712:H712"/>
    <mergeCell ref="I712:J712"/>
    <mergeCell ref="K712:L712"/>
    <mergeCell ref="M712:O712"/>
    <mergeCell ref="Q712:S712"/>
    <mergeCell ref="T712:U712"/>
    <mergeCell ref="W712:X712"/>
    <mergeCell ref="A711:C711"/>
    <mergeCell ref="D711:H711"/>
    <mergeCell ref="I711:J711"/>
    <mergeCell ref="K711:L711"/>
    <mergeCell ref="M711:O711"/>
    <mergeCell ref="Q709:S709"/>
    <mergeCell ref="T709:U709"/>
    <mergeCell ref="W709:X709"/>
    <mergeCell ref="A710:C710"/>
    <mergeCell ref="D710:H710"/>
    <mergeCell ref="I710:J710"/>
    <mergeCell ref="K710:L710"/>
    <mergeCell ref="M710:O710"/>
    <mergeCell ref="Q710:S710"/>
    <mergeCell ref="T710:U710"/>
    <mergeCell ref="W710:X710"/>
    <mergeCell ref="A709:C709"/>
    <mergeCell ref="D709:H709"/>
    <mergeCell ref="I709:J709"/>
    <mergeCell ref="K709:L709"/>
    <mergeCell ref="M709:O709"/>
    <mergeCell ref="Q707:S707"/>
    <mergeCell ref="T707:U707"/>
    <mergeCell ref="W707:X707"/>
    <mergeCell ref="A708:C708"/>
    <mergeCell ref="D708:H708"/>
    <mergeCell ref="I708:J708"/>
    <mergeCell ref="K708:L708"/>
    <mergeCell ref="M708:O708"/>
    <mergeCell ref="Q708:S708"/>
    <mergeCell ref="T708:U708"/>
    <mergeCell ref="W708:X708"/>
    <mergeCell ref="A707:C707"/>
    <mergeCell ref="D707:H707"/>
    <mergeCell ref="I707:J707"/>
    <mergeCell ref="K707:L707"/>
    <mergeCell ref="M707:O707"/>
    <mergeCell ref="Q705:S705"/>
    <mergeCell ref="T705:U705"/>
    <mergeCell ref="W705:X705"/>
    <mergeCell ref="A706:C706"/>
    <mergeCell ref="D706:H706"/>
    <mergeCell ref="I706:J706"/>
    <mergeCell ref="K706:L706"/>
    <mergeCell ref="M706:O706"/>
    <mergeCell ref="Q706:S706"/>
    <mergeCell ref="T706:U706"/>
    <mergeCell ref="W706:X706"/>
    <mergeCell ref="A705:C705"/>
    <mergeCell ref="D705:H705"/>
    <mergeCell ref="I705:J705"/>
    <mergeCell ref="K705:L705"/>
    <mergeCell ref="M705:O705"/>
    <mergeCell ref="Q703:S703"/>
    <mergeCell ref="T703:U703"/>
    <mergeCell ref="W703:X703"/>
    <mergeCell ref="A704:C704"/>
    <mergeCell ref="D704:H704"/>
    <mergeCell ref="I704:J704"/>
    <mergeCell ref="K704:L704"/>
    <mergeCell ref="M704:O704"/>
    <mergeCell ref="Q704:S704"/>
    <mergeCell ref="T704:U704"/>
    <mergeCell ref="W704:X704"/>
    <mergeCell ref="A703:C703"/>
    <mergeCell ref="D703:H703"/>
    <mergeCell ref="I703:J703"/>
    <mergeCell ref="K703:L703"/>
    <mergeCell ref="M703:O703"/>
    <mergeCell ref="Q701:S701"/>
    <mergeCell ref="T701:U701"/>
    <mergeCell ref="W701:X701"/>
    <mergeCell ref="A702:C702"/>
    <mergeCell ref="D702:H702"/>
    <mergeCell ref="I702:J702"/>
    <mergeCell ref="K702:L702"/>
    <mergeCell ref="M702:O702"/>
    <mergeCell ref="Q702:S702"/>
    <mergeCell ref="T702:U702"/>
    <mergeCell ref="W702:X702"/>
    <mergeCell ref="A701:C701"/>
    <mergeCell ref="D701:H701"/>
    <mergeCell ref="I701:J701"/>
    <mergeCell ref="K701:L701"/>
    <mergeCell ref="M701:O701"/>
    <mergeCell ref="Q699:S699"/>
    <mergeCell ref="T699:U699"/>
    <mergeCell ref="W699:X699"/>
    <mergeCell ref="A700:C700"/>
    <mergeCell ref="D700:H700"/>
    <mergeCell ref="I700:J700"/>
    <mergeCell ref="K700:L700"/>
    <mergeCell ref="M700:O700"/>
    <mergeCell ref="Q700:S700"/>
    <mergeCell ref="T700:U700"/>
    <mergeCell ref="W700:X700"/>
    <mergeCell ref="A699:C699"/>
    <mergeCell ref="D699:H699"/>
    <mergeCell ref="I699:J699"/>
    <mergeCell ref="K699:L699"/>
    <mergeCell ref="M699:O699"/>
    <mergeCell ref="Q697:S697"/>
    <mergeCell ref="T697:U697"/>
    <mergeCell ref="W697:X697"/>
    <mergeCell ref="A698:C698"/>
    <mergeCell ref="D698:H698"/>
    <mergeCell ref="I698:J698"/>
    <mergeCell ref="K698:L698"/>
    <mergeCell ref="M698:O698"/>
    <mergeCell ref="Q698:S698"/>
    <mergeCell ref="T698:U698"/>
    <mergeCell ref="W698:X698"/>
    <mergeCell ref="A697:C697"/>
    <mergeCell ref="D697:H697"/>
    <mergeCell ref="I697:J697"/>
    <mergeCell ref="K697:L697"/>
    <mergeCell ref="M697:O697"/>
    <mergeCell ref="Q695:S695"/>
    <mergeCell ref="T695:U695"/>
    <mergeCell ref="W695:X695"/>
    <mergeCell ref="A696:C696"/>
    <mergeCell ref="D696:H696"/>
    <mergeCell ref="I696:J696"/>
    <mergeCell ref="K696:L696"/>
    <mergeCell ref="M696:O696"/>
    <mergeCell ref="Q696:S696"/>
    <mergeCell ref="T696:U696"/>
    <mergeCell ref="W696:X696"/>
    <mergeCell ref="A695:C695"/>
    <mergeCell ref="D695:H695"/>
    <mergeCell ref="I695:J695"/>
    <mergeCell ref="K695:L695"/>
    <mergeCell ref="M695:O695"/>
    <mergeCell ref="Q693:S693"/>
    <mergeCell ref="T693:U693"/>
    <mergeCell ref="W693:X693"/>
    <mergeCell ref="A694:C694"/>
    <mergeCell ref="D694:H694"/>
    <mergeCell ref="I694:J694"/>
    <mergeCell ref="K694:L694"/>
    <mergeCell ref="M694:O694"/>
    <mergeCell ref="Q694:S694"/>
    <mergeCell ref="T694:U694"/>
    <mergeCell ref="W694:X694"/>
    <mergeCell ref="C678:D678"/>
    <mergeCell ref="L678:N678"/>
    <mergeCell ref="A693:C693"/>
    <mergeCell ref="D693:H693"/>
    <mergeCell ref="I693:J693"/>
    <mergeCell ref="K693:L693"/>
    <mergeCell ref="M693:O693"/>
    <mergeCell ref="Q676:S676"/>
    <mergeCell ref="T676:U676"/>
    <mergeCell ref="W676:X676"/>
    <mergeCell ref="A642:X642"/>
    <mergeCell ref="A644:X644"/>
    <mergeCell ref="B646:E646"/>
    <mergeCell ref="B648:M650"/>
    <mergeCell ref="R649:R651"/>
    <mergeCell ref="U650:W652"/>
    <mergeCell ref="A676:C676"/>
    <mergeCell ref="D676:H676"/>
    <mergeCell ref="I676:J676"/>
    <mergeCell ref="K676:L676"/>
    <mergeCell ref="M676:O676"/>
    <mergeCell ref="Q674:S674"/>
    <mergeCell ref="T674:U674"/>
    <mergeCell ref="W674:X674"/>
    <mergeCell ref="A675:C675"/>
    <mergeCell ref="D675:H675"/>
    <mergeCell ref="I675:J675"/>
    <mergeCell ref="K675:L675"/>
    <mergeCell ref="M675:O675"/>
    <mergeCell ref="Q675:S675"/>
    <mergeCell ref="T675:U675"/>
    <mergeCell ref="W675:X675"/>
    <mergeCell ref="A674:C674"/>
    <mergeCell ref="D674:H674"/>
    <mergeCell ref="I674:J674"/>
    <mergeCell ref="K674:L674"/>
    <mergeCell ref="M674:O674"/>
    <mergeCell ref="Q672:S672"/>
    <mergeCell ref="T672:U672"/>
    <mergeCell ref="W672:X672"/>
    <mergeCell ref="A673:C673"/>
    <mergeCell ref="D673:H673"/>
    <mergeCell ref="I673:J673"/>
    <mergeCell ref="K673:L673"/>
    <mergeCell ref="M673:O673"/>
    <mergeCell ref="Q673:S673"/>
    <mergeCell ref="T673:U673"/>
    <mergeCell ref="W673:X673"/>
    <mergeCell ref="A672:C672"/>
    <mergeCell ref="D672:H672"/>
    <mergeCell ref="I672:J672"/>
    <mergeCell ref="K672:L672"/>
    <mergeCell ref="M672:O672"/>
    <mergeCell ref="Q670:S670"/>
    <mergeCell ref="T670:U670"/>
    <mergeCell ref="W670:X670"/>
    <mergeCell ref="A671:C671"/>
    <mergeCell ref="D671:H671"/>
    <mergeCell ref="I671:J671"/>
    <mergeCell ref="K671:L671"/>
    <mergeCell ref="M671:O671"/>
    <mergeCell ref="Q671:S671"/>
    <mergeCell ref="T671:U671"/>
    <mergeCell ref="W671:X671"/>
    <mergeCell ref="A670:C670"/>
    <mergeCell ref="D670:H670"/>
    <mergeCell ref="I670:J670"/>
    <mergeCell ref="K670:L670"/>
    <mergeCell ref="M670:O670"/>
    <mergeCell ref="Q668:S668"/>
    <mergeCell ref="T668:U668"/>
    <mergeCell ref="W668:X668"/>
    <mergeCell ref="A669:C669"/>
    <mergeCell ref="D669:H669"/>
    <mergeCell ref="I669:J669"/>
    <mergeCell ref="K669:L669"/>
    <mergeCell ref="M669:O669"/>
    <mergeCell ref="Q669:S669"/>
    <mergeCell ref="T669:U669"/>
    <mergeCell ref="W669:X669"/>
    <mergeCell ref="A668:C668"/>
    <mergeCell ref="D668:H668"/>
    <mergeCell ref="I668:J668"/>
    <mergeCell ref="K668:L668"/>
    <mergeCell ref="M668:O668"/>
    <mergeCell ref="Q666:S666"/>
    <mergeCell ref="T666:U666"/>
    <mergeCell ref="W666:X666"/>
    <mergeCell ref="A667:C667"/>
    <mergeCell ref="D667:H667"/>
    <mergeCell ref="I667:J667"/>
    <mergeCell ref="K667:L667"/>
    <mergeCell ref="M667:O667"/>
    <mergeCell ref="Q667:S667"/>
    <mergeCell ref="T667:U667"/>
    <mergeCell ref="W667:X667"/>
    <mergeCell ref="A666:C666"/>
    <mergeCell ref="D666:H666"/>
    <mergeCell ref="I666:J666"/>
    <mergeCell ref="K666:L666"/>
    <mergeCell ref="M666:O666"/>
    <mergeCell ref="Q664:S664"/>
    <mergeCell ref="T664:U664"/>
    <mergeCell ref="W664:X664"/>
    <mergeCell ref="A665:C665"/>
    <mergeCell ref="D665:H665"/>
    <mergeCell ref="I665:J665"/>
    <mergeCell ref="K665:L665"/>
    <mergeCell ref="M665:O665"/>
    <mergeCell ref="Q665:S665"/>
    <mergeCell ref="T665:U665"/>
    <mergeCell ref="W665:X665"/>
    <mergeCell ref="A664:C664"/>
    <mergeCell ref="D664:H664"/>
    <mergeCell ref="I664:J664"/>
    <mergeCell ref="K664:L664"/>
    <mergeCell ref="M664:O664"/>
    <mergeCell ref="Q662:S662"/>
    <mergeCell ref="T662:U662"/>
    <mergeCell ref="W662:X662"/>
    <mergeCell ref="A663:C663"/>
    <mergeCell ref="D663:H663"/>
    <mergeCell ref="I663:J663"/>
    <mergeCell ref="K663:L663"/>
    <mergeCell ref="M663:O663"/>
    <mergeCell ref="Q663:S663"/>
    <mergeCell ref="T663:U663"/>
    <mergeCell ref="W663:X663"/>
    <mergeCell ref="A662:C662"/>
    <mergeCell ref="D662:H662"/>
    <mergeCell ref="I662:J662"/>
    <mergeCell ref="K662:L662"/>
    <mergeCell ref="M662:O662"/>
    <mergeCell ref="Q660:S660"/>
    <mergeCell ref="T660:U660"/>
    <mergeCell ref="W660:X660"/>
    <mergeCell ref="A661:C661"/>
    <mergeCell ref="D661:H661"/>
    <mergeCell ref="I661:J661"/>
    <mergeCell ref="K661:L661"/>
    <mergeCell ref="M661:O661"/>
    <mergeCell ref="Q661:S661"/>
    <mergeCell ref="T661:U661"/>
    <mergeCell ref="W661:X661"/>
    <mergeCell ref="A660:C660"/>
    <mergeCell ref="D660:H660"/>
    <mergeCell ref="I660:J660"/>
    <mergeCell ref="K660:L660"/>
    <mergeCell ref="M660:O660"/>
    <mergeCell ref="Q658:S658"/>
    <mergeCell ref="T658:U658"/>
    <mergeCell ref="W658:X658"/>
    <mergeCell ref="A659:C659"/>
    <mergeCell ref="D659:H659"/>
    <mergeCell ref="I659:J659"/>
    <mergeCell ref="K659:L659"/>
    <mergeCell ref="M659:O659"/>
    <mergeCell ref="Q659:S659"/>
    <mergeCell ref="T659:U659"/>
    <mergeCell ref="W659:X659"/>
    <mergeCell ref="A658:C658"/>
    <mergeCell ref="D658:H658"/>
    <mergeCell ref="I658:J658"/>
    <mergeCell ref="K658:L658"/>
    <mergeCell ref="M658:O658"/>
    <mergeCell ref="Q656:S656"/>
    <mergeCell ref="T656:U656"/>
    <mergeCell ref="W656:X656"/>
    <mergeCell ref="A657:C657"/>
    <mergeCell ref="D657:H657"/>
    <mergeCell ref="I657:J657"/>
    <mergeCell ref="K657:L657"/>
    <mergeCell ref="M657:O657"/>
    <mergeCell ref="Q657:S657"/>
    <mergeCell ref="T657:U657"/>
    <mergeCell ref="W657:X657"/>
    <mergeCell ref="A656:C656"/>
    <mergeCell ref="D656:H656"/>
    <mergeCell ref="I656:J656"/>
    <mergeCell ref="K656:L656"/>
    <mergeCell ref="M656:O656"/>
    <mergeCell ref="Q654:S654"/>
    <mergeCell ref="T654:U654"/>
    <mergeCell ref="W654:X654"/>
    <mergeCell ref="A655:C655"/>
    <mergeCell ref="D655:H655"/>
    <mergeCell ref="I655:J655"/>
    <mergeCell ref="K655:L655"/>
    <mergeCell ref="M655:O655"/>
    <mergeCell ref="Q655:S655"/>
    <mergeCell ref="T655:U655"/>
    <mergeCell ref="W655:X655"/>
    <mergeCell ref="C639:D639"/>
    <mergeCell ref="L639:N639"/>
    <mergeCell ref="A654:C654"/>
    <mergeCell ref="D654:H654"/>
    <mergeCell ref="I654:J654"/>
    <mergeCell ref="K654:L654"/>
    <mergeCell ref="M654:O654"/>
    <mergeCell ref="Q637:S637"/>
    <mergeCell ref="T637:U637"/>
    <mergeCell ref="W637:X637"/>
    <mergeCell ref="A599:X599"/>
    <mergeCell ref="A601:X601"/>
    <mergeCell ref="B603:E603"/>
    <mergeCell ref="B605:M607"/>
    <mergeCell ref="R606:R608"/>
    <mergeCell ref="U607:W609"/>
    <mergeCell ref="A637:C637"/>
    <mergeCell ref="D637:H637"/>
    <mergeCell ref="I637:J637"/>
    <mergeCell ref="K637:L637"/>
    <mergeCell ref="M637:O637"/>
    <mergeCell ref="Q635:S635"/>
    <mergeCell ref="T635:U635"/>
    <mergeCell ref="W635:X635"/>
    <mergeCell ref="A636:C636"/>
    <mergeCell ref="D636:H636"/>
    <mergeCell ref="I636:J636"/>
    <mergeCell ref="K636:L636"/>
    <mergeCell ref="M636:O636"/>
    <mergeCell ref="Q636:S636"/>
    <mergeCell ref="T636:U636"/>
    <mergeCell ref="W636:X636"/>
    <mergeCell ref="A635:C635"/>
    <mergeCell ref="D635:H635"/>
    <mergeCell ref="I635:J635"/>
    <mergeCell ref="K635:L635"/>
    <mergeCell ref="M635:O635"/>
    <mergeCell ref="Q633:S633"/>
    <mergeCell ref="T633:U633"/>
    <mergeCell ref="W633:X633"/>
    <mergeCell ref="A634:C634"/>
    <mergeCell ref="D634:H634"/>
    <mergeCell ref="I634:J634"/>
    <mergeCell ref="K634:L634"/>
    <mergeCell ref="M634:O634"/>
    <mergeCell ref="Q634:S634"/>
    <mergeCell ref="T634:U634"/>
    <mergeCell ref="W634:X634"/>
    <mergeCell ref="A633:C633"/>
    <mergeCell ref="D633:H633"/>
    <mergeCell ref="I633:J633"/>
    <mergeCell ref="K633:L633"/>
    <mergeCell ref="M633:O633"/>
    <mergeCell ref="Q631:S631"/>
    <mergeCell ref="T631:U631"/>
    <mergeCell ref="W631:X631"/>
    <mergeCell ref="A632:C632"/>
    <mergeCell ref="D632:H632"/>
    <mergeCell ref="I632:J632"/>
    <mergeCell ref="K632:L632"/>
    <mergeCell ref="M632:O632"/>
    <mergeCell ref="Q632:S632"/>
    <mergeCell ref="T632:U632"/>
    <mergeCell ref="W632:X632"/>
    <mergeCell ref="A631:C631"/>
    <mergeCell ref="D631:H631"/>
    <mergeCell ref="I631:J631"/>
    <mergeCell ref="K631:L631"/>
    <mergeCell ref="M631:O631"/>
    <mergeCell ref="Q629:S629"/>
    <mergeCell ref="T629:U629"/>
    <mergeCell ref="W629:X629"/>
    <mergeCell ref="A630:C630"/>
    <mergeCell ref="D630:H630"/>
    <mergeCell ref="I630:J630"/>
    <mergeCell ref="K630:L630"/>
    <mergeCell ref="M630:O630"/>
    <mergeCell ref="Q630:S630"/>
    <mergeCell ref="T630:U630"/>
    <mergeCell ref="W630:X630"/>
    <mergeCell ref="A629:C629"/>
    <mergeCell ref="D629:H629"/>
    <mergeCell ref="I629:J629"/>
    <mergeCell ref="K629:L629"/>
    <mergeCell ref="M629:O629"/>
    <mergeCell ref="Q627:S627"/>
    <mergeCell ref="T627:U627"/>
    <mergeCell ref="W627:X627"/>
    <mergeCell ref="A628:C628"/>
    <mergeCell ref="D628:H628"/>
    <mergeCell ref="I628:J628"/>
    <mergeCell ref="K628:L628"/>
    <mergeCell ref="M628:O628"/>
    <mergeCell ref="Q628:S628"/>
    <mergeCell ref="T628:U628"/>
    <mergeCell ref="W628:X628"/>
    <mergeCell ref="A627:C627"/>
    <mergeCell ref="D627:H627"/>
    <mergeCell ref="I627:J627"/>
    <mergeCell ref="K627:L627"/>
    <mergeCell ref="M627:O627"/>
    <mergeCell ref="Q625:S625"/>
    <mergeCell ref="T625:U625"/>
    <mergeCell ref="W625:X625"/>
    <mergeCell ref="A626:C626"/>
    <mergeCell ref="D626:H626"/>
    <mergeCell ref="I626:J626"/>
    <mergeCell ref="K626:L626"/>
    <mergeCell ref="M626:O626"/>
    <mergeCell ref="Q626:S626"/>
    <mergeCell ref="T626:U626"/>
    <mergeCell ref="W626:X626"/>
    <mergeCell ref="A625:C625"/>
    <mergeCell ref="D625:H625"/>
    <mergeCell ref="I625:J625"/>
    <mergeCell ref="K625:L625"/>
    <mergeCell ref="M625:O625"/>
    <mergeCell ref="Q623:S623"/>
    <mergeCell ref="T623:U623"/>
    <mergeCell ref="W623:X623"/>
    <mergeCell ref="A624:C624"/>
    <mergeCell ref="D624:H624"/>
    <mergeCell ref="I624:J624"/>
    <mergeCell ref="K624:L624"/>
    <mergeCell ref="M624:O624"/>
    <mergeCell ref="Q624:S624"/>
    <mergeCell ref="T624:U624"/>
    <mergeCell ref="W624:X624"/>
    <mergeCell ref="A623:C623"/>
    <mergeCell ref="D623:H623"/>
    <mergeCell ref="I623:J623"/>
    <mergeCell ref="K623:L623"/>
    <mergeCell ref="M623:O623"/>
    <mergeCell ref="Q621:S621"/>
    <mergeCell ref="T621:U621"/>
    <mergeCell ref="W621:X621"/>
    <mergeCell ref="A622:C622"/>
    <mergeCell ref="D622:H622"/>
    <mergeCell ref="I622:J622"/>
    <mergeCell ref="K622:L622"/>
    <mergeCell ref="M622:O622"/>
    <mergeCell ref="Q622:S622"/>
    <mergeCell ref="T622:U622"/>
    <mergeCell ref="W622:X622"/>
    <mergeCell ref="A621:C621"/>
    <mergeCell ref="D621:H621"/>
    <mergeCell ref="I621:J621"/>
    <mergeCell ref="K621:L621"/>
    <mergeCell ref="M621:O621"/>
    <mergeCell ref="Q619:S619"/>
    <mergeCell ref="T619:U619"/>
    <mergeCell ref="W619:X619"/>
    <mergeCell ref="A620:C620"/>
    <mergeCell ref="D620:H620"/>
    <mergeCell ref="I620:J620"/>
    <mergeCell ref="K620:L620"/>
    <mergeCell ref="M620:O620"/>
    <mergeCell ref="Q620:S620"/>
    <mergeCell ref="T620:U620"/>
    <mergeCell ref="W620:X620"/>
    <mergeCell ref="A619:C619"/>
    <mergeCell ref="D619:H619"/>
    <mergeCell ref="I619:J619"/>
    <mergeCell ref="K619:L619"/>
    <mergeCell ref="M619:O619"/>
    <mergeCell ref="Q617:S617"/>
    <mergeCell ref="T617:U617"/>
    <mergeCell ref="W617:X617"/>
    <mergeCell ref="A618:C618"/>
    <mergeCell ref="D618:H618"/>
    <mergeCell ref="I618:J618"/>
    <mergeCell ref="K618:L618"/>
    <mergeCell ref="M618:O618"/>
    <mergeCell ref="Q618:S618"/>
    <mergeCell ref="T618:U618"/>
    <mergeCell ref="W618:X618"/>
    <mergeCell ref="A617:C617"/>
    <mergeCell ref="D617:H617"/>
    <mergeCell ref="I617:J617"/>
    <mergeCell ref="K617:L617"/>
    <mergeCell ref="M617:O617"/>
    <mergeCell ref="Q615:S615"/>
    <mergeCell ref="T615:U615"/>
    <mergeCell ref="W615:X615"/>
    <mergeCell ref="A616:C616"/>
    <mergeCell ref="D616:H616"/>
    <mergeCell ref="I616:J616"/>
    <mergeCell ref="K616:L616"/>
    <mergeCell ref="M616:O616"/>
    <mergeCell ref="Q616:S616"/>
    <mergeCell ref="T616:U616"/>
    <mergeCell ref="W616:X616"/>
    <mergeCell ref="A615:C615"/>
    <mergeCell ref="D615:H615"/>
    <mergeCell ref="I615:J615"/>
    <mergeCell ref="K615:L615"/>
    <mergeCell ref="M615:O615"/>
    <mergeCell ref="Q613:S613"/>
    <mergeCell ref="T613:U613"/>
    <mergeCell ref="W613:X613"/>
    <mergeCell ref="A614:C614"/>
    <mergeCell ref="D614:H614"/>
    <mergeCell ref="I614:J614"/>
    <mergeCell ref="K614:L614"/>
    <mergeCell ref="M614:O614"/>
    <mergeCell ref="Q614:S614"/>
    <mergeCell ref="T614:U614"/>
    <mergeCell ref="W614:X614"/>
    <mergeCell ref="A613:C613"/>
    <mergeCell ref="D613:H613"/>
    <mergeCell ref="I613:J613"/>
    <mergeCell ref="K613:L613"/>
    <mergeCell ref="M613:O613"/>
    <mergeCell ref="Q611:S611"/>
    <mergeCell ref="T611:U611"/>
    <mergeCell ref="W611:X611"/>
    <mergeCell ref="A612:C612"/>
    <mergeCell ref="D612:H612"/>
    <mergeCell ref="I612:J612"/>
    <mergeCell ref="K612:L612"/>
    <mergeCell ref="M612:O612"/>
    <mergeCell ref="Q612:S612"/>
    <mergeCell ref="T612:U612"/>
    <mergeCell ref="W612:X612"/>
    <mergeCell ref="C596:D596"/>
    <mergeCell ref="L596:N596"/>
    <mergeCell ref="A611:C611"/>
    <mergeCell ref="D611:H611"/>
    <mergeCell ref="I611:J611"/>
    <mergeCell ref="K611:L611"/>
    <mergeCell ref="M611:O611"/>
    <mergeCell ref="Q593:S593"/>
    <mergeCell ref="T593:U593"/>
    <mergeCell ref="W593:X593"/>
    <mergeCell ref="A594:C594"/>
    <mergeCell ref="D594:H594"/>
    <mergeCell ref="I594:J594"/>
    <mergeCell ref="K594:L594"/>
    <mergeCell ref="M594:O594"/>
    <mergeCell ref="Q594:S594"/>
    <mergeCell ref="T594:U594"/>
    <mergeCell ref="W594:X594"/>
    <mergeCell ref="A593:C593"/>
    <mergeCell ref="D593:H593"/>
    <mergeCell ref="I593:J593"/>
    <mergeCell ref="K593:L593"/>
    <mergeCell ref="M593:O593"/>
    <mergeCell ref="Q591:S591"/>
    <mergeCell ref="T591:U591"/>
    <mergeCell ref="W591:X591"/>
    <mergeCell ref="A592:C592"/>
    <mergeCell ref="D592:H592"/>
    <mergeCell ref="I592:J592"/>
    <mergeCell ref="K592:L592"/>
    <mergeCell ref="M592:O592"/>
    <mergeCell ref="Q592:S592"/>
    <mergeCell ref="T592:U592"/>
    <mergeCell ref="W592:X592"/>
    <mergeCell ref="A591:C591"/>
    <mergeCell ref="D591:H591"/>
    <mergeCell ref="I591:J591"/>
    <mergeCell ref="K591:L591"/>
    <mergeCell ref="M591:O591"/>
    <mergeCell ref="Q589:S589"/>
    <mergeCell ref="T589:U589"/>
    <mergeCell ref="W589:X589"/>
    <mergeCell ref="A590:C590"/>
    <mergeCell ref="D590:H590"/>
    <mergeCell ref="I590:J590"/>
    <mergeCell ref="K590:L590"/>
    <mergeCell ref="M590:O590"/>
    <mergeCell ref="Q590:S590"/>
    <mergeCell ref="T590:U590"/>
    <mergeCell ref="W590:X590"/>
    <mergeCell ref="A589:C589"/>
    <mergeCell ref="D589:H589"/>
    <mergeCell ref="I589:J589"/>
    <mergeCell ref="K589:L589"/>
    <mergeCell ref="M589:O589"/>
    <mergeCell ref="Q587:S587"/>
    <mergeCell ref="T587:U587"/>
    <mergeCell ref="W587:X587"/>
    <mergeCell ref="A588:C588"/>
    <mergeCell ref="D588:H588"/>
    <mergeCell ref="I588:J588"/>
    <mergeCell ref="K588:L588"/>
    <mergeCell ref="M588:O588"/>
    <mergeCell ref="Q588:S588"/>
    <mergeCell ref="T588:U588"/>
    <mergeCell ref="W588:X588"/>
    <mergeCell ref="A587:C587"/>
    <mergeCell ref="D587:H587"/>
    <mergeCell ref="I587:J587"/>
    <mergeCell ref="K587:L587"/>
    <mergeCell ref="M587:O587"/>
    <mergeCell ref="Q585:S585"/>
    <mergeCell ref="T585:U585"/>
    <mergeCell ref="W585:X585"/>
    <mergeCell ref="A586:C586"/>
    <mergeCell ref="D586:H586"/>
    <mergeCell ref="I586:J586"/>
    <mergeCell ref="K586:L586"/>
    <mergeCell ref="M586:O586"/>
    <mergeCell ref="Q586:S586"/>
    <mergeCell ref="T586:U586"/>
    <mergeCell ref="W586:X586"/>
    <mergeCell ref="A585:C585"/>
    <mergeCell ref="D585:H585"/>
    <mergeCell ref="I585:J585"/>
    <mergeCell ref="K585:L585"/>
    <mergeCell ref="M585:O585"/>
    <mergeCell ref="Q583:S583"/>
    <mergeCell ref="T583:U583"/>
    <mergeCell ref="W583:X583"/>
    <mergeCell ref="A584:C584"/>
    <mergeCell ref="D584:H584"/>
    <mergeCell ref="I584:J584"/>
    <mergeCell ref="K584:L584"/>
    <mergeCell ref="M584:O584"/>
    <mergeCell ref="Q584:S584"/>
    <mergeCell ref="T584:U584"/>
    <mergeCell ref="W584:X584"/>
    <mergeCell ref="A583:C583"/>
    <mergeCell ref="D583:H583"/>
    <mergeCell ref="I583:J583"/>
    <mergeCell ref="K583:L583"/>
    <mergeCell ref="M583:O583"/>
    <mergeCell ref="Q581:S581"/>
    <mergeCell ref="T581:U581"/>
    <mergeCell ref="W581:X581"/>
    <mergeCell ref="A582:C582"/>
    <mergeCell ref="D582:H582"/>
    <mergeCell ref="I582:J582"/>
    <mergeCell ref="K582:L582"/>
    <mergeCell ref="M582:O582"/>
    <mergeCell ref="Q582:S582"/>
    <mergeCell ref="T582:U582"/>
    <mergeCell ref="W582:X582"/>
    <mergeCell ref="A581:C581"/>
    <mergeCell ref="D581:H581"/>
    <mergeCell ref="I581:J581"/>
    <mergeCell ref="K581:L581"/>
    <mergeCell ref="M581:O581"/>
    <mergeCell ref="Q579:S579"/>
    <mergeCell ref="T579:U579"/>
    <mergeCell ref="W579:X579"/>
    <mergeCell ref="A580:C580"/>
    <mergeCell ref="D580:H580"/>
    <mergeCell ref="I580:J580"/>
    <mergeCell ref="K580:L580"/>
    <mergeCell ref="M580:O580"/>
    <mergeCell ref="Q580:S580"/>
    <mergeCell ref="T580:U580"/>
    <mergeCell ref="W580:X580"/>
    <mergeCell ref="A579:C579"/>
    <mergeCell ref="D579:H579"/>
    <mergeCell ref="I579:J579"/>
    <mergeCell ref="K579:L579"/>
    <mergeCell ref="M579:O579"/>
    <mergeCell ref="Q577:S577"/>
    <mergeCell ref="T577:U577"/>
    <mergeCell ref="W577:X577"/>
    <mergeCell ref="A578:C578"/>
    <mergeCell ref="D578:H578"/>
    <mergeCell ref="I578:J578"/>
    <mergeCell ref="K578:L578"/>
    <mergeCell ref="M578:O578"/>
    <mergeCell ref="Q578:S578"/>
    <mergeCell ref="T578:U578"/>
    <mergeCell ref="W578:X578"/>
    <mergeCell ref="A577:C577"/>
    <mergeCell ref="D577:H577"/>
    <mergeCell ref="I577:J577"/>
    <mergeCell ref="K577:L577"/>
    <mergeCell ref="M577:O577"/>
    <mergeCell ref="Q575:S575"/>
    <mergeCell ref="T575:U575"/>
    <mergeCell ref="W575:X575"/>
    <mergeCell ref="A576:C576"/>
    <mergeCell ref="D576:H576"/>
    <mergeCell ref="I576:J576"/>
    <mergeCell ref="K576:L576"/>
    <mergeCell ref="M576:O576"/>
    <mergeCell ref="Q576:S576"/>
    <mergeCell ref="T576:U576"/>
    <mergeCell ref="W576:X576"/>
    <mergeCell ref="A575:C575"/>
    <mergeCell ref="D575:H575"/>
    <mergeCell ref="I575:J575"/>
    <mergeCell ref="K575:L575"/>
    <mergeCell ref="M575:O575"/>
    <mergeCell ref="Q573:S573"/>
    <mergeCell ref="T573:U573"/>
    <mergeCell ref="W573:X573"/>
    <mergeCell ref="A574:C574"/>
    <mergeCell ref="D574:H574"/>
    <mergeCell ref="I574:J574"/>
    <mergeCell ref="K574:L574"/>
    <mergeCell ref="M574:O574"/>
    <mergeCell ref="Q574:S574"/>
    <mergeCell ref="T574:U574"/>
    <mergeCell ref="W574:X574"/>
    <mergeCell ref="A573:C573"/>
    <mergeCell ref="D573:H573"/>
    <mergeCell ref="I573:J573"/>
    <mergeCell ref="K573:L573"/>
    <mergeCell ref="M573:O573"/>
    <mergeCell ref="Q571:S571"/>
    <mergeCell ref="T571:U571"/>
    <mergeCell ref="W571:X571"/>
    <mergeCell ref="A572:C572"/>
    <mergeCell ref="D572:H572"/>
    <mergeCell ref="I572:J572"/>
    <mergeCell ref="K572:L572"/>
    <mergeCell ref="M572:O572"/>
    <mergeCell ref="Q572:S572"/>
    <mergeCell ref="T572:U572"/>
    <mergeCell ref="W572:X572"/>
    <mergeCell ref="A571:C571"/>
    <mergeCell ref="D571:H571"/>
    <mergeCell ref="I571:J571"/>
    <mergeCell ref="K571:L571"/>
    <mergeCell ref="M571:O571"/>
    <mergeCell ref="Q569:S569"/>
    <mergeCell ref="T569:U569"/>
    <mergeCell ref="W569:X569"/>
    <mergeCell ref="A570:C570"/>
    <mergeCell ref="D570:H570"/>
    <mergeCell ref="I570:J570"/>
    <mergeCell ref="K570:L570"/>
    <mergeCell ref="M570:O570"/>
    <mergeCell ref="Q570:S570"/>
    <mergeCell ref="T570:U570"/>
    <mergeCell ref="W570:X570"/>
    <mergeCell ref="A569:C569"/>
    <mergeCell ref="D569:H569"/>
    <mergeCell ref="I569:J569"/>
    <mergeCell ref="K569:L569"/>
    <mergeCell ref="M569:O569"/>
    <mergeCell ref="Q567:S567"/>
    <mergeCell ref="T567:U567"/>
    <mergeCell ref="W567:X567"/>
    <mergeCell ref="A568:C568"/>
    <mergeCell ref="D568:H568"/>
    <mergeCell ref="I568:J568"/>
    <mergeCell ref="K568:L568"/>
    <mergeCell ref="M568:O568"/>
    <mergeCell ref="Q568:S568"/>
    <mergeCell ref="T568:U568"/>
    <mergeCell ref="W568:X568"/>
    <mergeCell ref="A567:C567"/>
    <mergeCell ref="D567:H567"/>
    <mergeCell ref="I567:J567"/>
    <mergeCell ref="K567:L567"/>
    <mergeCell ref="M567:O567"/>
    <mergeCell ref="Q565:S565"/>
    <mergeCell ref="T565:U565"/>
    <mergeCell ref="W565:X565"/>
    <mergeCell ref="A566:C566"/>
    <mergeCell ref="D566:H566"/>
    <mergeCell ref="I566:J566"/>
    <mergeCell ref="K566:L566"/>
    <mergeCell ref="M566:O566"/>
    <mergeCell ref="Q566:S566"/>
    <mergeCell ref="T566:U566"/>
    <mergeCell ref="W566:X566"/>
    <mergeCell ref="A565:C565"/>
    <mergeCell ref="D565:H565"/>
    <mergeCell ref="I565:J565"/>
    <mergeCell ref="K565:L565"/>
    <mergeCell ref="M565:O565"/>
    <mergeCell ref="Q563:S563"/>
    <mergeCell ref="T563:U563"/>
    <mergeCell ref="W563:X563"/>
    <mergeCell ref="A564:C564"/>
    <mergeCell ref="D564:H564"/>
    <mergeCell ref="I564:J564"/>
    <mergeCell ref="K564:L564"/>
    <mergeCell ref="M564:O564"/>
    <mergeCell ref="Q564:S564"/>
    <mergeCell ref="T564:U564"/>
    <mergeCell ref="W564:X564"/>
    <mergeCell ref="A563:C563"/>
    <mergeCell ref="D563:H563"/>
    <mergeCell ref="I563:J563"/>
    <mergeCell ref="K563:L563"/>
    <mergeCell ref="M563:O563"/>
    <mergeCell ref="Q561:S561"/>
    <mergeCell ref="T561:U561"/>
    <mergeCell ref="W561:X561"/>
    <mergeCell ref="A562:C562"/>
    <mergeCell ref="D562:H562"/>
    <mergeCell ref="I562:J562"/>
    <mergeCell ref="K562:L562"/>
    <mergeCell ref="M562:O562"/>
    <mergeCell ref="Q562:S562"/>
    <mergeCell ref="T562:U562"/>
    <mergeCell ref="W562:X562"/>
    <mergeCell ref="A561:C561"/>
    <mergeCell ref="D561:H561"/>
    <mergeCell ref="I561:J561"/>
    <mergeCell ref="K561:L561"/>
    <mergeCell ref="M561:O561"/>
    <mergeCell ref="Q559:S559"/>
    <mergeCell ref="T559:U559"/>
    <mergeCell ref="W559:X559"/>
    <mergeCell ref="A560:C560"/>
    <mergeCell ref="D560:H560"/>
    <mergeCell ref="I560:J560"/>
    <mergeCell ref="K560:L560"/>
    <mergeCell ref="M560:O560"/>
    <mergeCell ref="Q560:S560"/>
    <mergeCell ref="T560:U560"/>
    <mergeCell ref="W560:X560"/>
    <mergeCell ref="C544:D544"/>
    <mergeCell ref="L544:N544"/>
    <mergeCell ref="A559:C559"/>
    <mergeCell ref="D559:H559"/>
    <mergeCell ref="I559:J559"/>
    <mergeCell ref="K559:L559"/>
    <mergeCell ref="M559:O559"/>
    <mergeCell ref="A547:X547"/>
    <mergeCell ref="A549:X549"/>
    <mergeCell ref="B551:E551"/>
    <mergeCell ref="B553:M555"/>
    <mergeCell ref="R554:R556"/>
    <mergeCell ref="U555:W557"/>
    <mergeCell ref="Q541:S541"/>
    <mergeCell ref="T541:U541"/>
    <mergeCell ref="W541:X541"/>
    <mergeCell ref="A542:C542"/>
    <mergeCell ref="D542:H542"/>
    <mergeCell ref="I542:J542"/>
    <mergeCell ref="K542:L542"/>
    <mergeCell ref="M542:O542"/>
    <mergeCell ref="Q542:S542"/>
    <mergeCell ref="T542:U542"/>
    <mergeCell ref="W542:X542"/>
    <mergeCell ref="A541:C541"/>
    <mergeCell ref="D541:H541"/>
    <mergeCell ref="I541:J541"/>
    <mergeCell ref="K541:L541"/>
    <mergeCell ref="M541:O541"/>
    <mergeCell ref="Q539:S539"/>
    <mergeCell ref="T539:U539"/>
    <mergeCell ref="W539:X539"/>
    <mergeCell ref="A540:C540"/>
    <mergeCell ref="D540:H540"/>
    <mergeCell ref="I540:J540"/>
    <mergeCell ref="K540:L540"/>
    <mergeCell ref="M540:O540"/>
    <mergeCell ref="Q540:S540"/>
    <mergeCell ref="T540:U540"/>
    <mergeCell ref="W540:X540"/>
    <mergeCell ref="A539:C539"/>
    <mergeCell ref="D539:H539"/>
    <mergeCell ref="I539:J539"/>
    <mergeCell ref="K539:L539"/>
    <mergeCell ref="M539:O539"/>
    <mergeCell ref="Q537:S537"/>
    <mergeCell ref="T537:U537"/>
    <mergeCell ref="W537:X537"/>
    <mergeCell ref="A538:C538"/>
    <mergeCell ref="D538:H538"/>
    <mergeCell ref="I538:J538"/>
    <mergeCell ref="K538:L538"/>
    <mergeCell ref="M538:O538"/>
    <mergeCell ref="Q538:S538"/>
    <mergeCell ref="T538:U538"/>
    <mergeCell ref="W538:X538"/>
    <mergeCell ref="A537:C537"/>
    <mergeCell ref="D537:H537"/>
    <mergeCell ref="I537:J537"/>
    <mergeCell ref="K537:L537"/>
    <mergeCell ref="M537:O537"/>
    <mergeCell ref="Q535:S535"/>
    <mergeCell ref="T535:U535"/>
    <mergeCell ref="W535:X535"/>
    <mergeCell ref="A536:C536"/>
    <mergeCell ref="D536:H536"/>
    <mergeCell ref="I536:J536"/>
    <mergeCell ref="K536:L536"/>
    <mergeCell ref="M536:O536"/>
    <mergeCell ref="Q536:S536"/>
    <mergeCell ref="T536:U536"/>
    <mergeCell ref="W536:X536"/>
    <mergeCell ref="A535:C535"/>
    <mergeCell ref="D535:H535"/>
    <mergeCell ref="I535:J535"/>
    <mergeCell ref="K535:L535"/>
    <mergeCell ref="M535:O535"/>
    <mergeCell ref="Q533:S533"/>
    <mergeCell ref="T533:U533"/>
    <mergeCell ref="W533:X533"/>
    <mergeCell ref="A534:C534"/>
    <mergeCell ref="D534:H534"/>
    <mergeCell ref="I534:J534"/>
    <mergeCell ref="K534:L534"/>
    <mergeCell ref="M534:O534"/>
    <mergeCell ref="Q534:S534"/>
    <mergeCell ref="T534:U534"/>
    <mergeCell ref="W534:X534"/>
    <mergeCell ref="A533:C533"/>
    <mergeCell ref="D533:H533"/>
    <mergeCell ref="I533:J533"/>
    <mergeCell ref="K533:L533"/>
    <mergeCell ref="M533:O533"/>
    <mergeCell ref="Q531:S531"/>
    <mergeCell ref="T531:U531"/>
    <mergeCell ref="W531:X531"/>
    <mergeCell ref="A532:C532"/>
    <mergeCell ref="D532:H532"/>
    <mergeCell ref="I532:J532"/>
    <mergeCell ref="K532:L532"/>
    <mergeCell ref="M532:O532"/>
    <mergeCell ref="Q532:S532"/>
    <mergeCell ref="T532:U532"/>
    <mergeCell ref="W532:X532"/>
    <mergeCell ref="A531:C531"/>
    <mergeCell ref="D531:H531"/>
    <mergeCell ref="I531:J531"/>
    <mergeCell ref="K531:L531"/>
    <mergeCell ref="M531:O531"/>
    <mergeCell ref="Q529:S529"/>
    <mergeCell ref="T529:U529"/>
    <mergeCell ref="W529:X529"/>
    <mergeCell ref="A530:C530"/>
    <mergeCell ref="D530:H530"/>
    <mergeCell ref="I530:J530"/>
    <mergeCell ref="K530:L530"/>
    <mergeCell ref="M530:O530"/>
    <mergeCell ref="Q530:S530"/>
    <mergeCell ref="T530:U530"/>
    <mergeCell ref="W530:X530"/>
    <mergeCell ref="A529:C529"/>
    <mergeCell ref="D529:H529"/>
    <mergeCell ref="I529:J529"/>
    <mergeCell ref="K529:L529"/>
    <mergeCell ref="M529:O529"/>
    <mergeCell ref="Q527:S527"/>
    <mergeCell ref="T527:U527"/>
    <mergeCell ref="W527:X527"/>
    <mergeCell ref="A528:C528"/>
    <mergeCell ref="D528:H528"/>
    <mergeCell ref="I528:J528"/>
    <mergeCell ref="K528:L528"/>
    <mergeCell ref="M528:O528"/>
    <mergeCell ref="Q528:S528"/>
    <mergeCell ref="T528:U528"/>
    <mergeCell ref="W528:X528"/>
    <mergeCell ref="A527:C527"/>
    <mergeCell ref="D527:H527"/>
    <mergeCell ref="I527:J527"/>
    <mergeCell ref="K527:L527"/>
    <mergeCell ref="M527:O527"/>
    <mergeCell ref="Q525:S525"/>
    <mergeCell ref="T525:U525"/>
    <mergeCell ref="W525:X525"/>
    <mergeCell ref="A526:C526"/>
    <mergeCell ref="D526:H526"/>
    <mergeCell ref="I526:J526"/>
    <mergeCell ref="K526:L526"/>
    <mergeCell ref="M526:O526"/>
    <mergeCell ref="Q526:S526"/>
    <mergeCell ref="T526:U526"/>
    <mergeCell ref="W526:X526"/>
    <mergeCell ref="A525:C525"/>
    <mergeCell ref="D525:H525"/>
    <mergeCell ref="I525:J525"/>
    <mergeCell ref="K525:L525"/>
    <mergeCell ref="M525:O525"/>
    <mergeCell ref="Q523:S523"/>
    <mergeCell ref="T523:U523"/>
    <mergeCell ref="W523:X523"/>
    <mergeCell ref="A524:C524"/>
    <mergeCell ref="D524:H524"/>
    <mergeCell ref="I524:J524"/>
    <mergeCell ref="K524:L524"/>
    <mergeCell ref="M524:O524"/>
    <mergeCell ref="Q524:S524"/>
    <mergeCell ref="T524:U524"/>
    <mergeCell ref="W524:X524"/>
    <mergeCell ref="A523:C523"/>
    <mergeCell ref="D523:H523"/>
    <mergeCell ref="I523:J523"/>
    <mergeCell ref="K523:L523"/>
    <mergeCell ref="M523:O523"/>
    <mergeCell ref="Q521:S521"/>
    <mergeCell ref="T521:U521"/>
    <mergeCell ref="W521:X521"/>
    <mergeCell ref="A522:C522"/>
    <mergeCell ref="D522:H522"/>
    <mergeCell ref="I522:J522"/>
    <mergeCell ref="K522:L522"/>
    <mergeCell ref="M522:O522"/>
    <mergeCell ref="Q522:S522"/>
    <mergeCell ref="T522:U522"/>
    <mergeCell ref="W522:X522"/>
    <mergeCell ref="A521:C521"/>
    <mergeCell ref="D521:H521"/>
    <mergeCell ref="I521:J521"/>
    <mergeCell ref="K521:L521"/>
    <mergeCell ref="M521:O521"/>
    <mergeCell ref="Q519:S519"/>
    <mergeCell ref="T519:U519"/>
    <mergeCell ref="W519:X519"/>
    <mergeCell ref="A520:C520"/>
    <mergeCell ref="D520:H520"/>
    <mergeCell ref="I520:J520"/>
    <mergeCell ref="K520:L520"/>
    <mergeCell ref="M520:O520"/>
    <mergeCell ref="Q520:S520"/>
    <mergeCell ref="T520:U520"/>
    <mergeCell ref="W520:X520"/>
    <mergeCell ref="A519:C519"/>
    <mergeCell ref="D519:H519"/>
    <mergeCell ref="I519:J519"/>
    <mergeCell ref="K519:L519"/>
    <mergeCell ref="M519:O519"/>
    <mergeCell ref="Q517:S517"/>
    <mergeCell ref="T517:U517"/>
    <mergeCell ref="W517:X517"/>
    <mergeCell ref="A518:C518"/>
    <mergeCell ref="D518:H518"/>
    <mergeCell ref="I518:J518"/>
    <mergeCell ref="K518:L518"/>
    <mergeCell ref="M518:O518"/>
    <mergeCell ref="Q518:S518"/>
    <mergeCell ref="T518:U518"/>
    <mergeCell ref="W518:X518"/>
    <mergeCell ref="A517:C517"/>
    <mergeCell ref="D517:H517"/>
    <mergeCell ref="I517:J517"/>
    <mergeCell ref="K517:L517"/>
    <mergeCell ref="M517:O517"/>
    <mergeCell ref="Q515:S515"/>
    <mergeCell ref="T515:U515"/>
    <mergeCell ref="W515:X515"/>
    <mergeCell ref="A516:C516"/>
    <mergeCell ref="D516:H516"/>
    <mergeCell ref="I516:J516"/>
    <mergeCell ref="K516:L516"/>
    <mergeCell ref="M516:O516"/>
    <mergeCell ref="Q516:S516"/>
    <mergeCell ref="T516:U516"/>
    <mergeCell ref="W516:X516"/>
    <mergeCell ref="A515:C515"/>
    <mergeCell ref="D515:H515"/>
    <mergeCell ref="I515:J515"/>
    <mergeCell ref="K515:L515"/>
    <mergeCell ref="M515:O515"/>
    <mergeCell ref="Q513:S513"/>
    <mergeCell ref="T513:U513"/>
    <mergeCell ref="W513:X513"/>
    <mergeCell ref="A514:C514"/>
    <mergeCell ref="D514:H514"/>
    <mergeCell ref="I514:J514"/>
    <mergeCell ref="K514:L514"/>
    <mergeCell ref="M514:O514"/>
    <mergeCell ref="Q514:S514"/>
    <mergeCell ref="T514:U514"/>
    <mergeCell ref="W514:X514"/>
    <mergeCell ref="C498:D498"/>
    <mergeCell ref="L498:N498"/>
    <mergeCell ref="A513:C513"/>
    <mergeCell ref="D513:H513"/>
    <mergeCell ref="I513:J513"/>
    <mergeCell ref="K513:L513"/>
    <mergeCell ref="M513:O513"/>
    <mergeCell ref="A501:X501"/>
    <mergeCell ref="A503:X503"/>
    <mergeCell ref="B505:E505"/>
    <mergeCell ref="B507:M509"/>
    <mergeCell ref="R508:R510"/>
    <mergeCell ref="U509:W511"/>
    <mergeCell ref="Q495:S495"/>
    <mergeCell ref="T495:U495"/>
    <mergeCell ref="W495:X495"/>
    <mergeCell ref="A496:C496"/>
    <mergeCell ref="D496:H496"/>
    <mergeCell ref="I496:J496"/>
    <mergeCell ref="K496:L496"/>
    <mergeCell ref="M496:O496"/>
    <mergeCell ref="Q496:S496"/>
    <mergeCell ref="T496:U496"/>
    <mergeCell ref="W496:X496"/>
    <mergeCell ref="A495:C495"/>
    <mergeCell ref="D495:H495"/>
    <mergeCell ref="I495:J495"/>
    <mergeCell ref="K495:L495"/>
    <mergeCell ref="M495:O495"/>
    <mergeCell ref="Q493:S493"/>
    <mergeCell ref="T493:U493"/>
    <mergeCell ref="W493:X493"/>
    <mergeCell ref="A494:C494"/>
    <mergeCell ref="D494:H494"/>
    <mergeCell ref="I494:J494"/>
    <mergeCell ref="K494:L494"/>
    <mergeCell ref="M494:O494"/>
    <mergeCell ref="Q494:S494"/>
    <mergeCell ref="T494:U494"/>
    <mergeCell ref="W494:X494"/>
    <mergeCell ref="A493:C493"/>
    <mergeCell ref="D493:H493"/>
    <mergeCell ref="I493:J493"/>
    <mergeCell ref="K493:L493"/>
    <mergeCell ref="M493:O493"/>
    <mergeCell ref="Q491:S491"/>
    <mergeCell ref="T491:U491"/>
    <mergeCell ref="W491:X491"/>
    <mergeCell ref="A492:C492"/>
    <mergeCell ref="D492:H492"/>
    <mergeCell ref="I492:J492"/>
    <mergeCell ref="K492:L492"/>
    <mergeCell ref="M492:O492"/>
    <mergeCell ref="Q492:S492"/>
    <mergeCell ref="T492:U492"/>
    <mergeCell ref="W492:X492"/>
    <mergeCell ref="A491:C491"/>
    <mergeCell ref="D491:H491"/>
    <mergeCell ref="I491:J491"/>
    <mergeCell ref="K491:L491"/>
    <mergeCell ref="M491:O491"/>
    <mergeCell ref="Q489:S489"/>
    <mergeCell ref="T489:U489"/>
    <mergeCell ref="W489:X489"/>
    <mergeCell ref="A490:C490"/>
    <mergeCell ref="D490:H490"/>
    <mergeCell ref="I490:J490"/>
    <mergeCell ref="K490:L490"/>
    <mergeCell ref="M490:O490"/>
    <mergeCell ref="Q490:S490"/>
    <mergeCell ref="T490:U490"/>
    <mergeCell ref="W490:X490"/>
    <mergeCell ref="A489:C489"/>
    <mergeCell ref="D489:H489"/>
    <mergeCell ref="I489:J489"/>
    <mergeCell ref="K489:L489"/>
    <mergeCell ref="M489:O489"/>
    <mergeCell ref="Q487:S487"/>
    <mergeCell ref="T487:U487"/>
    <mergeCell ref="W487:X487"/>
    <mergeCell ref="A488:C488"/>
    <mergeCell ref="D488:H488"/>
    <mergeCell ref="I488:J488"/>
    <mergeCell ref="K488:L488"/>
    <mergeCell ref="M488:O488"/>
    <mergeCell ref="Q488:S488"/>
    <mergeCell ref="T488:U488"/>
    <mergeCell ref="W488:X488"/>
    <mergeCell ref="A487:C487"/>
    <mergeCell ref="D487:H487"/>
    <mergeCell ref="I487:J487"/>
    <mergeCell ref="K487:L487"/>
    <mergeCell ref="M487:O487"/>
    <mergeCell ref="Q485:S485"/>
    <mergeCell ref="T485:U485"/>
    <mergeCell ref="W485:X485"/>
    <mergeCell ref="A486:C486"/>
    <mergeCell ref="D486:H486"/>
    <mergeCell ref="I486:J486"/>
    <mergeCell ref="K486:L486"/>
    <mergeCell ref="M486:O486"/>
    <mergeCell ref="Q486:S486"/>
    <mergeCell ref="T486:U486"/>
    <mergeCell ref="W486:X486"/>
    <mergeCell ref="A485:C485"/>
    <mergeCell ref="D485:H485"/>
    <mergeCell ref="I485:J485"/>
    <mergeCell ref="K485:L485"/>
    <mergeCell ref="M485:O485"/>
    <mergeCell ref="Q483:S483"/>
    <mergeCell ref="T483:U483"/>
    <mergeCell ref="W483:X483"/>
    <mergeCell ref="A484:C484"/>
    <mergeCell ref="D484:H484"/>
    <mergeCell ref="I484:J484"/>
    <mergeCell ref="K484:L484"/>
    <mergeCell ref="M484:O484"/>
    <mergeCell ref="Q484:S484"/>
    <mergeCell ref="T484:U484"/>
    <mergeCell ref="W484:X484"/>
    <mergeCell ref="A483:C483"/>
    <mergeCell ref="D483:H483"/>
    <mergeCell ref="I483:J483"/>
    <mergeCell ref="K483:L483"/>
    <mergeCell ref="M483:O483"/>
    <mergeCell ref="Q481:S481"/>
    <mergeCell ref="T481:U481"/>
    <mergeCell ref="W481:X481"/>
    <mergeCell ref="A482:C482"/>
    <mergeCell ref="D482:H482"/>
    <mergeCell ref="I482:J482"/>
    <mergeCell ref="K482:L482"/>
    <mergeCell ref="M482:O482"/>
    <mergeCell ref="Q482:S482"/>
    <mergeCell ref="T482:U482"/>
    <mergeCell ref="W482:X482"/>
    <mergeCell ref="A481:C481"/>
    <mergeCell ref="D481:H481"/>
    <mergeCell ref="I481:J481"/>
    <mergeCell ref="K481:L481"/>
    <mergeCell ref="M481:O481"/>
    <mergeCell ref="Q479:S479"/>
    <mergeCell ref="T479:U479"/>
    <mergeCell ref="W479:X479"/>
    <mergeCell ref="A480:C480"/>
    <mergeCell ref="D480:H480"/>
    <mergeCell ref="I480:J480"/>
    <mergeCell ref="K480:L480"/>
    <mergeCell ref="M480:O480"/>
    <mergeCell ref="Q480:S480"/>
    <mergeCell ref="T480:U480"/>
    <mergeCell ref="W480:X480"/>
    <mergeCell ref="A479:C479"/>
    <mergeCell ref="D479:H479"/>
    <mergeCell ref="I479:J479"/>
    <mergeCell ref="K479:L479"/>
    <mergeCell ref="M479:O479"/>
    <mergeCell ref="Q477:S477"/>
    <mergeCell ref="T477:U477"/>
    <mergeCell ref="W477:X477"/>
    <mergeCell ref="A478:C478"/>
    <mergeCell ref="D478:H478"/>
    <mergeCell ref="I478:J478"/>
    <mergeCell ref="K478:L478"/>
    <mergeCell ref="M478:O478"/>
    <mergeCell ref="Q478:S478"/>
    <mergeCell ref="T478:U478"/>
    <mergeCell ref="W478:X478"/>
    <mergeCell ref="A477:C477"/>
    <mergeCell ref="D477:H477"/>
    <mergeCell ref="I477:J477"/>
    <mergeCell ref="K477:L477"/>
    <mergeCell ref="M477:O477"/>
    <mergeCell ref="Q475:S475"/>
    <mergeCell ref="T475:U475"/>
    <mergeCell ref="W475:X475"/>
    <mergeCell ref="A476:C476"/>
    <mergeCell ref="D476:H476"/>
    <mergeCell ref="I476:J476"/>
    <mergeCell ref="K476:L476"/>
    <mergeCell ref="M476:O476"/>
    <mergeCell ref="Q476:S476"/>
    <mergeCell ref="T476:U476"/>
    <mergeCell ref="W476:X476"/>
    <mergeCell ref="A475:C475"/>
    <mergeCell ref="D475:H475"/>
    <mergeCell ref="I475:J475"/>
    <mergeCell ref="K475:L475"/>
    <mergeCell ref="M475:O475"/>
    <mergeCell ref="Q473:S473"/>
    <mergeCell ref="T473:U473"/>
    <mergeCell ref="W473:X473"/>
    <mergeCell ref="A474:C474"/>
    <mergeCell ref="D474:H474"/>
    <mergeCell ref="I474:J474"/>
    <mergeCell ref="K474:L474"/>
    <mergeCell ref="M474:O474"/>
    <mergeCell ref="Q474:S474"/>
    <mergeCell ref="T474:U474"/>
    <mergeCell ref="W474:X474"/>
    <mergeCell ref="C458:D458"/>
    <mergeCell ref="L458:N458"/>
    <mergeCell ref="A473:C473"/>
    <mergeCell ref="D473:H473"/>
    <mergeCell ref="I473:J473"/>
    <mergeCell ref="K473:L473"/>
    <mergeCell ref="M473:O473"/>
    <mergeCell ref="A461:X461"/>
    <mergeCell ref="A463:X463"/>
    <mergeCell ref="B465:E465"/>
    <mergeCell ref="B467:M469"/>
    <mergeCell ref="R468:R470"/>
    <mergeCell ref="U469:W471"/>
    <mergeCell ref="Q456:S456"/>
    <mergeCell ref="T456:U456"/>
    <mergeCell ref="W456:X456"/>
    <mergeCell ref="A422:X422"/>
    <mergeCell ref="A424:X424"/>
    <mergeCell ref="B426:E426"/>
    <mergeCell ref="B428:M430"/>
    <mergeCell ref="R429:R431"/>
    <mergeCell ref="U430:W432"/>
    <mergeCell ref="A456:C456"/>
    <mergeCell ref="D456:H456"/>
    <mergeCell ref="I456:J456"/>
    <mergeCell ref="K456:L456"/>
    <mergeCell ref="M456:O456"/>
    <mergeCell ref="Q454:S454"/>
    <mergeCell ref="T454:U454"/>
    <mergeCell ref="W454:X454"/>
    <mergeCell ref="A455:C455"/>
    <mergeCell ref="D455:H455"/>
    <mergeCell ref="I455:J455"/>
    <mergeCell ref="K455:L455"/>
    <mergeCell ref="M455:O455"/>
    <mergeCell ref="Q455:S455"/>
    <mergeCell ref="T455:U455"/>
    <mergeCell ref="W455:X455"/>
    <mergeCell ref="A454:C454"/>
    <mergeCell ref="D454:H454"/>
    <mergeCell ref="I454:J454"/>
    <mergeCell ref="K454:L454"/>
    <mergeCell ref="M454:O454"/>
    <mergeCell ref="Q452:S452"/>
    <mergeCell ref="T452:U452"/>
    <mergeCell ref="W452:X452"/>
    <mergeCell ref="A453:C453"/>
    <mergeCell ref="D453:H453"/>
    <mergeCell ref="I453:J453"/>
    <mergeCell ref="K453:L453"/>
    <mergeCell ref="M453:O453"/>
    <mergeCell ref="Q453:S453"/>
    <mergeCell ref="T453:U453"/>
    <mergeCell ref="W453:X453"/>
    <mergeCell ref="A452:C452"/>
    <mergeCell ref="D452:H452"/>
    <mergeCell ref="I452:J452"/>
    <mergeCell ref="K452:L452"/>
    <mergeCell ref="M452:O452"/>
    <mergeCell ref="Q450:S450"/>
    <mergeCell ref="T450:U450"/>
    <mergeCell ref="W450:X450"/>
    <mergeCell ref="A451:C451"/>
    <mergeCell ref="D451:H451"/>
    <mergeCell ref="I451:J451"/>
    <mergeCell ref="K451:L451"/>
    <mergeCell ref="M451:O451"/>
    <mergeCell ref="Q451:S451"/>
    <mergeCell ref="T451:U451"/>
    <mergeCell ref="W451:X451"/>
    <mergeCell ref="A450:C450"/>
    <mergeCell ref="D450:H450"/>
    <mergeCell ref="I450:J450"/>
    <mergeCell ref="K450:L450"/>
    <mergeCell ref="M450:O450"/>
    <mergeCell ref="Q448:S448"/>
    <mergeCell ref="T448:U448"/>
    <mergeCell ref="W448:X448"/>
    <mergeCell ref="A449:C449"/>
    <mergeCell ref="D449:H449"/>
    <mergeCell ref="I449:J449"/>
    <mergeCell ref="K449:L449"/>
    <mergeCell ref="M449:O449"/>
    <mergeCell ref="Q449:S449"/>
    <mergeCell ref="T449:U449"/>
    <mergeCell ref="W449:X449"/>
    <mergeCell ref="A448:C448"/>
    <mergeCell ref="D448:H448"/>
    <mergeCell ref="I448:J448"/>
    <mergeCell ref="K448:L448"/>
    <mergeCell ref="M448:O448"/>
    <mergeCell ref="Q446:S446"/>
    <mergeCell ref="T446:U446"/>
    <mergeCell ref="W446:X446"/>
    <mergeCell ref="A447:C447"/>
    <mergeCell ref="D447:H447"/>
    <mergeCell ref="I447:J447"/>
    <mergeCell ref="K447:L447"/>
    <mergeCell ref="M447:O447"/>
    <mergeCell ref="Q447:S447"/>
    <mergeCell ref="T447:U447"/>
    <mergeCell ref="W447:X447"/>
    <mergeCell ref="A446:C446"/>
    <mergeCell ref="D446:H446"/>
    <mergeCell ref="I446:J446"/>
    <mergeCell ref="K446:L446"/>
    <mergeCell ref="M446:O446"/>
    <mergeCell ref="Q444:S444"/>
    <mergeCell ref="T444:U444"/>
    <mergeCell ref="W444:X444"/>
    <mergeCell ref="A445:C445"/>
    <mergeCell ref="D445:H445"/>
    <mergeCell ref="I445:J445"/>
    <mergeCell ref="K445:L445"/>
    <mergeCell ref="M445:O445"/>
    <mergeCell ref="Q445:S445"/>
    <mergeCell ref="T445:U445"/>
    <mergeCell ref="W445:X445"/>
    <mergeCell ref="A444:C444"/>
    <mergeCell ref="D444:H444"/>
    <mergeCell ref="I444:J444"/>
    <mergeCell ref="K444:L444"/>
    <mergeCell ref="M444:O444"/>
    <mergeCell ref="Q442:S442"/>
    <mergeCell ref="T442:U442"/>
    <mergeCell ref="W442:X442"/>
    <mergeCell ref="A443:C443"/>
    <mergeCell ref="D443:H443"/>
    <mergeCell ref="I443:J443"/>
    <mergeCell ref="K443:L443"/>
    <mergeCell ref="M443:O443"/>
    <mergeCell ref="Q443:S443"/>
    <mergeCell ref="T443:U443"/>
    <mergeCell ref="W443:X443"/>
    <mergeCell ref="A442:C442"/>
    <mergeCell ref="D442:H442"/>
    <mergeCell ref="I442:J442"/>
    <mergeCell ref="K442:L442"/>
    <mergeCell ref="M442:O442"/>
    <mergeCell ref="Q440:S440"/>
    <mergeCell ref="T440:U440"/>
    <mergeCell ref="W440:X440"/>
    <mergeCell ref="A441:C441"/>
    <mergeCell ref="D441:H441"/>
    <mergeCell ref="I441:J441"/>
    <mergeCell ref="K441:L441"/>
    <mergeCell ref="M441:O441"/>
    <mergeCell ref="Q441:S441"/>
    <mergeCell ref="T441:U441"/>
    <mergeCell ref="W441:X441"/>
    <mergeCell ref="A440:C440"/>
    <mergeCell ref="D440:H440"/>
    <mergeCell ref="I440:J440"/>
    <mergeCell ref="K440:L440"/>
    <mergeCell ref="M440:O440"/>
    <mergeCell ref="Q438:S438"/>
    <mergeCell ref="T438:U438"/>
    <mergeCell ref="W438:X438"/>
    <mergeCell ref="A439:C439"/>
    <mergeCell ref="D439:H439"/>
    <mergeCell ref="I439:J439"/>
    <mergeCell ref="K439:L439"/>
    <mergeCell ref="M439:O439"/>
    <mergeCell ref="Q439:S439"/>
    <mergeCell ref="T439:U439"/>
    <mergeCell ref="W439:X439"/>
    <mergeCell ref="A438:C438"/>
    <mergeCell ref="D438:H438"/>
    <mergeCell ref="I438:J438"/>
    <mergeCell ref="K438:L438"/>
    <mergeCell ref="M438:O438"/>
    <mergeCell ref="Q436:S436"/>
    <mergeCell ref="T436:U436"/>
    <mergeCell ref="W436:X436"/>
    <mergeCell ref="A437:C437"/>
    <mergeCell ref="D437:H437"/>
    <mergeCell ref="I437:J437"/>
    <mergeCell ref="K437:L437"/>
    <mergeCell ref="M437:O437"/>
    <mergeCell ref="Q437:S437"/>
    <mergeCell ref="T437:U437"/>
    <mergeCell ref="W437:X437"/>
    <mergeCell ref="A436:C436"/>
    <mergeCell ref="D436:H436"/>
    <mergeCell ref="I436:J436"/>
    <mergeCell ref="K436:L436"/>
    <mergeCell ref="M436:O436"/>
    <mergeCell ref="Q434:S434"/>
    <mergeCell ref="T434:U434"/>
    <mergeCell ref="W434:X434"/>
    <mergeCell ref="A435:C435"/>
    <mergeCell ref="D435:H435"/>
    <mergeCell ref="I435:J435"/>
    <mergeCell ref="K435:L435"/>
    <mergeCell ref="M435:O435"/>
    <mergeCell ref="Q435:S435"/>
    <mergeCell ref="T435:U435"/>
    <mergeCell ref="W435:X435"/>
    <mergeCell ref="C419:D419"/>
    <mergeCell ref="L419:N419"/>
    <mergeCell ref="A434:C434"/>
    <mergeCell ref="D434:H434"/>
    <mergeCell ref="I434:J434"/>
    <mergeCell ref="K434:L434"/>
    <mergeCell ref="M434:O434"/>
    <mergeCell ref="Q417:S417"/>
    <mergeCell ref="T417:U417"/>
    <mergeCell ref="W417:X417"/>
    <mergeCell ref="A371:X371"/>
    <mergeCell ref="A373:X373"/>
    <mergeCell ref="B375:E375"/>
    <mergeCell ref="B377:M379"/>
    <mergeCell ref="R378:R380"/>
    <mergeCell ref="U379:W381"/>
    <mergeCell ref="A417:C417"/>
    <mergeCell ref="D417:H417"/>
    <mergeCell ref="I417:J417"/>
    <mergeCell ref="K417:L417"/>
    <mergeCell ref="M417:O417"/>
    <mergeCell ref="Q415:S415"/>
    <mergeCell ref="T415:U415"/>
    <mergeCell ref="W415:X415"/>
    <mergeCell ref="A416:C416"/>
    <mergeCell ref="D416:H416"/>
    <mergeCell ref="I416:J416"/>
    <mergeCell ref="K416:L416"/>
    <mergeCell ref="M416:O416"/>
    <mergeCell ref="Q416:S416"/>
    <mergeCell ref="T416:U416"/>
    <mergeCell ref="W416:X416"/>
    <mergeCell ref="A415:C415"/>
    <mergeCell ref="D415:H415"/>
    <mergeCell ref="I415:J415"/>
    <mergeCell ref="K415:L415"/>
    <mergeCell ref="M415:O415"/>
    <mergeCell ref="Q413:S413"/>
    <mergeCell ref="T413:U413"/>
    <mergeCell ref="W413:X413"/>
    <mergeCell ref="A414:C414"/>
    <mergeCell ref="D414:H414"/>
    <mergeCell ref="I414:J414"/>
    <mergeCell ref="K414:L414"/>
    <mergeCell ref="M414:O414"/>
    <mergeCell ref="Q414:S414"/>
    <mergeCell ref="T414:U414"/>
    <mergeCell ref="W414:X414"/>
    <mergeCell ref="A413:C413"/>
    <mergeCell ref="D413:H413"/>
    <mergeCell ref="I413:J413"/>
    <mergeCell ref="K413:L413"/>
    <mergeCell ref="M413:O413"/>
    <mergeCell ref="Q411:S411"/>
    <mergeCell ref="T411:U411"/>
    <mergeCell ref="W411:X411"/>
    <mergeCell ref="A412:C412"/>
    <mergeCell ref="D412:H412"/>
    <mergeCell ref="I412:J412"/>
    <mergeCell ref="K412:L412"/>
    <mergeCell ref="M412:O412"/>
    <mergeCell ref="Q412:S412"/>
    <mergeCell ref="T412:U412"/>
    <mergeCell ref="W412:X412"/>
    <mergeCell ref="A411:C411"/>
    <mergeCell ref="D411:H411"/>
    <mergeCell ref="I411:J411"/>
    <mergeCell ref="K411:L411"/>
    <mergeCell ref="M411:O411"/>
    <mergeCell ref="Q409:S409"/>
    <mergeCell ref="T409:U409"/>
    <mergeCell ref="W409:X409"/>
    <mergeCell ref="A410:C410"/>
    <mergeCell ref="D410:H410"/>
    <mergeCell ref="I410:J410"/>
    <mergeCell ref="K410:L410"/>
    <mergeCell ref="M410:O410"/>
    <mergeCell ref="Q410:S410"/>
    <mergeCell ref="T410:U410"/>
    <mergeCell ref="W410:X410"/>
    <mergeCell ref="A409:C409"/>
    <mergeCell ref="D409:H409"/>
    <mergeCell ref="I409:J409"/>
    <mergeCell ref="K409:L409"/>
    <mergeCell ref="M409:O409"/>
    <mergeCell ref="Q407:S407"/>
    <mergeCell ref="T407:U407"/>
    <mergeCell ref="W407:X407"/>
    <mergeCell ref="A408:C408"/>
    <mergeCell ref="D408:H408"/>
    <mergeCell ref="I408:J408"/>
    <mergeCell ref="K408:L408"/>
    <mergeCell ref="M408:O408"/>
    <mergeCell ref="Q408:S408"/>
    <mergeCell ref="T408:U408"/>
    <mergeCell ref="W408:X408"/>
    <mergeCell ref="A407:C407"/>
    <mergeCell ref="D407:H407"/>
    <mergeCell ref="I407:J407"/>
    <mergeCell ref="K407:L407"/>
    <mergeCell ref="M407:O407"/>
    <mergeCell ref="Q405:S405"/>
    <mergeCell ref="T405:U405"/>
    <mergeCell ref="W405:X405"/>
    <mergeCell ref="A406:C406"/>
    <mergeCell ref="D406:H406"/>
    <mergeCell ref="I406:J406"/>
    <mergeCell ref="K406:L406"/>
    <mergeCell ref="M406:O406"/>
    <mergeCell ref="Q406:S406"/>
    <mergeCell ref="T406:U406"/>
    <mergeCell ref="W406:X406"/>
    <mergeCell ref="A405:C405"/>
    <mergeCell ref="D405:H405"/>
    <mergeCell ref="I405:J405"/>
    <mergeCell ref="K405:L405"/>
    <mergeCell ref="M405:O405"/>
    <mergeCell ref="Q403:S403"/>
    <mergeCell ref="T403:U403"/>
    <mergeCell ref="W403:X403"/>
    <mergeCell ref="A404:C404"/>
    <mergeCell ref="D404:H404"/>
    <mergeCell ref="I404:J404"/>
    <mergeCell ref="K404:L404"/>
    <mergeCell ref="M404:O404"/>
    <mergeCell ref="Q404:S404"/>
    <mergeCell ref="T404:U404"/>
    <mergeCell ref="W404:X404"/>
    <mergeCell ref="A403:C403"/>
    <mergeCell ref="D403:H403"/>
    <mergeCell ref="I403:J403"/>
    <mergeCell ref="K403:L403"/>
    <mergeCell ref="M403:O403"/>
    <mergeCell ref="Q401:S401"/>
    <mergeCell ref="T401:U401"/>
    <mergeCell ref="W401:X401"/>
    <mergeCell ref="A402:C402"/>
    <mergeCell ref="D402:H402"/>
    <mergeCell ref="I402:J402"/>
    <mergeCell ref="K402:L402"/>
    <mergeCell ref="M402:O402"/>
    <mergeCell ref="Q402:S402"/>
    <mergeCell ref="T402:U402"/>
    <mergeCell ref="W402:X402"/>
    <mergeCell ref="A401:C401"/>
    <mergeCell ref="D401:H401"/>
    <mergeCell ref="I401:J401"/>
    <mergeCell ref="K401:L401"/>
    <mergeCell ref="M401:O401"/>
    <mergeCell ref="Q399:S399"/>
    <mergeCell ref="T399:U399"/>
    <mergeCell ref="W399:X399"/>
    <mergeCell ref="A400:C400"/>
    <mergeCell ref="D400:H400"/>
    <mergeCell ref="I400:J400"/>
    <mergeCell ref="K400:L400"/>
    <mergeCell ref="M400:O400"/>
    <mergeCell ref="Q400:S400"/>
    <mergeCell ref="T400:U400"/>
    <mergeCell ref="W400:X400"/>
    <mergeCell ref="A399:C399"/>
    <mergeCell ref="D399:H399"/>
    <mergeCell ref="I399:J399"/>
    <mergeCell ref="K399:L399"/>
    <mergeCell ref="M399:O399"/>
    <mergeCell ref="Q397:S397"/>
    <mergeCell ref="T397:U397"/>
    <mergeCell ref="W397:X397"/>
    <mergeCell ref="A398:C398"/>
    <mergeCell ref="D398:H398"/>
    <mergeCell ref="I398:J398"/>
    <mergeCell ref="K398:L398"/>
    <mergeCell ref="M398:O398"/>
    <mergeCell ref="Q398:S398"/>
    <mergeCell ref="T398:U398"/>
    <mergeCell ref="W398:X398"/>
    <mergeCell ref="A397:C397"/>
    <mergeCell ref="D397:H397"/>
    <mergeCell ref="I397:J397"/>
    <mergeCell ref="K397:L397"/>
    <mergeCell ref="M397:O397"/>
    <mergeCell ref="Q395:S395"/>
    <mergeCell ref="T395:U395"/>
    <mergeCell ref="W395:X395"/>
    <mergeCell ref="A396:C396"/>
    <mergeCell ref="D396:H396"/>
    <mergeCell ref="I396:J396"/>
    <mergeCell ref="K396:L396"/>
    <mergeCell ref="M396:O396"/>
    <mergeCell ref="Q396:S396"/>
    <mergeCell ref="T396:U396"/>
    <mergeCell ref="W396:X396"/>
    <mergeCell ref="A395:C395"/>
    <mergeCell ref="D395:H395"/>
    <mergeCell ref="I395:J395"/>
    <mergeCell ref="K395:L395"/>
    <mergeCell ref="M395:O395"/>
    <mergeCell ref="Q393:S393"/>
    <mergeCell ref="T393:U393"/>
    <mergeCell ref="W393:X393"/>
    <mergeCell ref="A394:C394"/>
    <mergeCell ref="D394:H394"/>
    <mergeCell ref="I394:J394"/>
    <mergeCell ref="K394:L394"/>
    <mergeCell ref="M394:O394"/>
    <mergeCell ref="Q394:S394"/>
    <mergeCell ref="T394:U394"/>
    <mergeCell ref="W394:X394"/>
    <mergeCell ref="A393:C393"/>
    <mergeCell ref="D393:H393"/>
    <mergeCell ref="I393:J393"/>
    <mergeCell ref="K393:L393"/>
    <mergeCell ref="M393:O393"/>
    <mergeCell ref="Q391:S391"/>
    <mergeCell ref="T391:U391"/>
    <mergeCell ref="W391:X391"/>
    <mergeCell ref="A392:C392"/>
    <mergeCell ref="D392:H392"/>
    <mergeCell ref="I392:J392"/>
    <mergeCell ref="K392:L392"/>
    <mergeCell ref="M392:O392"/>
    <mergeCell ref="Q392:S392"/>
    <mergeCell ref="T392:U392"/>
    <mergeCell ref="W392:X392"/>
    <mergeCell ref="A391:C391"/>
    <mergeCell ref="D391:H391"/>
    <mergeCell ref="I391:J391"/>
    <mergeCell ref="K391:L391"/>
    <mergeCell ref="M391:O391"/>
    <mergeCell ref="Q389:S389"/>
    <mergeCell ref="T389:U389"/>
    <mergeCell ref="W389:X389"/>
    <mergeCell ref="A390:C390"/>
    <mergeCell ref="D390:H390"/>
    <mergeCell ref="I390:J390"/>
    <mergeCell ref="K390:L390"/>
    <mergeCell ref="M390:O390"/>
    <mergeCell ref="Q390:S390"/>
    <mergeCell ref="T390:U390"/>
    <mergeCell ref="W390:X390"/>
    <mergeCell ref="A389:C389"/>
    <mergeCell ref="D389:H389"/>
    <mergeCell ref="I389:J389"/>
    <mergeCell ref="K389:L389"/>
    <mergeCell ref="M389:O389"/>
    <mergeCell ref="Q387:S387"/>
    <mergeCell ref="T387:U387"/>
    <mergeCell ref="W387:X387"/>
    <mergeCell ref="A388:C388"/>
    <mergeCell ref="D388:H388"/>
    <mergeCell ref="I388:J388"/>
    <mergeCell ref="K388:L388"/>
    <mergeCell ref="M388:O388"/>
    <mergeCell ref="Q388:S388"/>
    <mergeCell ref="T388:U388"/>
    <mergeCell ref="W388:X388"/>
    <mergeCell ref="A387:C387"/>
    <mergeCell ref="D387:H387"/>
    <mergeCell ref="I387:J387"/>
    <mergeCell ref="K387:L387"/>
    <mergeCell ref="M387:O387"/>
    <mergeCell ref="Q385:S385"/>
    <mergeCell ref="T385:U385"/>
    <mergeCell ref="W385:X385"/>
    <mergeCell ref="A386:C386"/>
    <mergeCell ref="D386:H386"/>
    <mergeCell ref="I386:J386"/>
    <mergeCell ref="K386:L386"/>
    <mergeCell ref="M386:O386"/>
    <mergeCell ref="Q386:S386"/>
    <mergeCell ref="T386:U386"/>
    <mergeCell ref="W386:X386"/>
    <mergeCell ref="A385:C385"/>
    <mergeCell ref="D385:H385"/>
    <mergeCell ref="I385:J385"/>
    <mergeCell ref="K385:L385"/>
    <mergeCell ref="M385:O385"/>
    <mergeCell ref="Q383:S383"/>
    <mergeCell ref="T383:U383"/>
    <mergeCell ref="W383:X383"/>
    <mergeCell ref="A384:C384"/>
    <mergeCell ref="D384:H384"/>
    <mergeCell ref="I384:J384"/>
    <mergeCell ref="K384:L384"/>
    <mergeCell ref="M384:O384"/>
    <mergeCell ref="Q384:S384"/>
    <mergeCell ref="T384:U384"/>
    <mergeCell ref="W384:X384"/>
    <mergeCell ref="C368:D368"/>
    <mergeCell ref="L368:N368"/>
    <mergeCell ref="A383:C383"/>
    <mergeCell ref="D383:H383"/>
    <mergeCell ref="I383:J383"/>
    <mergeCell ref="K383:L383"/>
    <mergeCell ref="M383:O383"/>
    <mergeCell ref="Q365:S365"/>
    <mergeCell ref="T365:U365"/>
    <mergeCell ref="W365:X365"/>
    <mergeCell ref="A366:C366"/>
    <mergeCell ref="D366:H366"/>
    <mergeCell ref="I366:J366"/>
    <mergeCell ref="K366:L366"/>
    <mergeCell ref="M366:O366"/>
    <mergeCell ref="Q366:S366"/>
    <mergeCell ref="T366:U366"/>
    <mergeCell ref="W366:X366"/>
    <mergeCell ref="A365:C365"/>
    <mergeCell ref="D365:H365"/>
    <mergeCell ref="I365:J365"/>
    <mergeCell ref="K365:L365"/>
    <mergeCell ref="M365:O365"/>
    <mergeCell ref="Q363:S363"/>
    <mergeCell ref="T363:U363"/>
    <mergeCell ref="W363:X363"/>
    <mergeCell ref="A364:C364"/>
    <mergeCell ref="D364:H364"/>
    <mergeCell ref="I364:J364"/>
    <mergeCell ref="K364:L364"/>
    <mergeCell ref="M364:O364"/>
    <mergeCell ref="Q364:S364"/>
    <mergeCell ref="T364:U364"/>
    <mergeCell ref="W364:X364"/>
    <mergeCell ref="A363:C363"/>
    <mergeCell ref="D363:H363"/>
    <mergeCell ref="I363:J363"/>
    <mergeCell ref="K363:L363"/>
    <mergeCell ref="M363:O363"/>
    <mergeCell ref="Q361:S361"/>
    <mergeCell ref="T361:U361"/>
    <mergeCell ref="W361:X361"/>
    <mergeCell ref="A362:C362"/>
    <mergeCell ref="D362:H362"/>
    <mergeCell ref="I362:J362"/>
    <mergeCell ref="K362:L362"/>
    <mergeCell ref="M362:O362"/>
    <mergeCell ref="Q362:S362"/>
    <mergeCell ref="T362:U362"/>
    <mergeCell ref="W362:X362"/>
    <mergeCell ref="A361:C361"/>
    <mergeCell ref="D361:H361"/>
    <mergeCell ref="I361:J361"/>
    <mergeCell ref="K361:L361"/>
    <mergeCell ref="M361:O361"/>
    <mergeCell ref="Q359:S359"/>
    <mergeCell ref="T359:U359"/>
    <mergeCell ref="W359:X359"/>
    <mergeCell ref="A360:C360"/>
    <mergeCell ref="D360:H360"/>
    <mergeCell ref="I360:J360"/>
    <mergeCell ref="K360:L360"/>
    <mergeCell ref="M360:O360"/>
    <mergeCell ref="Q360:S360"/>
    <mergeCell ref="T360:U360"/>
    <mergeCell ref="W360:X360"/>
    <mergeCell ref="A359:C359"/>
    <mergeCell ref="D359:H359"/>
    <mergeCell ref="I359:J359"/>
    <mergeCell ref="K359:L359"/>
    <mergeCell ref="M359:O359"/>
    <mergeCell ref="Q357:S357"/>
    <mergeCell ref="T357:U357"/>
    <mergeCell ref="W357:X357"/>
    <mergeCell ref="A358:C358"/>
    <mergeCell ref="D358:H358"/>
    <mergeCell ref="I358:J358"/>
    <mergeCell ref="K358:L358"/>
    <mergeCell ref="M358:O358"/>
    <mergeCell ref="Q358:S358"/>
    <mergeCell ref="T358:U358"/>
    <mergeCell ref="W358:X358"/>
    <mergeCell ref="A357:C357"/>
    <mergeCell ref="D357:H357"/>
    <mergeCell ref="I357:J357"/>
    <mergeCell ref="K357:L357"/>
    <mergeCell ref="M357:O357"/>
    <mergeCell ref="Q355:S355"/>
    <mergeCell ref="T355:U355"/>
    <mergeCell ref="W355:X355"/>
    <mergeCell ref="A356:C356"/>
    <mergeCell ref="D356:H356"/>
    <mergeCell ref="I356:J356"/>
    <mergeCell ref="K356:L356"/>
    <mergeCell ref="M356:O356"/>
    <mergeCell ref="Q356:S356"/>
    <mergeCell ref="T356:U356"/>
    <mergeCell ref="W356:X356"/>
    <mergeCell ref="A355:C355"/>
    <mergeCell ref="D355:H355"/>
    <mergeCell ref="I355:J355"/>
    <mergeCell ref="K355:L355"/>
    <mergeCell ref="M355:O355"/>
    <mergeCell ref="Q353:S353"/>
    <mergeCell ref="T353:U353"/>
    <mergeCell ref="W353:X353"/>
    <mergeCell ref="A354:C354"/>
    <mergeCell ref="D354:H354"/>
    <mergeCell ref="I354:J354"/>
    <mergeCell ref="K354:L354"/>
    <mergeCell ref="M354:O354"/>
    <mergeCell ref="Q354:S354"/>
    <mergeCell ref="T354:U354"/>
    <mergeCell ref="W354:X354"/>
    <mergeCell ref="A353:C353"/>
    <mergeCell ref="D353:H353"/>
    <mergeCell ref="I353:J353"/>
    <mergeCell ref="K353:L353"/>
    <mergeCell ref="M353:O353"/>
    <mergeCell ref="Q351:S351"/>
    <mergeCell ref="T351:U351"/>
    <mergeCell ref="W351:X351"/>
    <mergeCell ref="A352:C352"/>
    <mergeCell ref="D352:H352"/>
    <mergeCell ref="I352:J352"/>
    <mergeCell ref="K352:L352"/>
    <mergeCell ref="M352:O352"/>
    <mergeCell ref="Q352:S352"/>
    <mergeCell ref="T352:U352"/>
    <mergeCell ref="W352:X352"/>
    <mergeCell ref="A351:C351"/>
    <mergeCell ref="D351:H351"/>
    <mergeCell ref="I351:J351"/>
    <mergeCell ref="K351:L351"/>
    <mergeCell ref="M351:O351"/>
    <mergeCell ref="Q349:S349"/>
    <mergeCell ref="T349:U349"/>
    <mergeCell ref="W349:X349"/>
    <mergeCell ref="A350:C350"/>
    <mergeCell ref="D350:H350"/>
    <mergeCell ref="I350:J350"/>
    <mergeCell ref="K350:L350"/>
    <mergeCell ref="M350:O350"/>
    <mergeCell ref="Q350:S350"/>
    <mergeCell ref="T350:U350"/>
    <mergeCell ref="W350:X350"/>
    <mergeCell ref="A349:C349"/>
    <mergeCell ref="D349:H349"/>
    <mergeCell ref="I349:J349"/>
    <mergeCell ref="K349:L349"/>
    <mergeCell ref="M349:O349"/>
    <mergeCell ref="Q347:S347"/>
    <mergeCell ref="T347:U347"/>
    <mergeCell ref="W347:X347"/>
    <mergeCell ref="A348:C348"/>
    <mergeCell ref="D348:H348"/>
    <mergeCell ref="I348:J348"/>
    <mergeCell ref="K348:L348"/>
    <mergeCell ref="M348:O348"/>
    <mergeCell ref="Q348:S348"/>
    <mergeCell ref="T348:U348"/>
    <mergeCell ref="W348:X348"/>
    <mergeCell ref="A347:C347"/>
    <mergeCell ref="D347:H347"/>
    <mergeCell ref="I347:J347"/>
    <mergeCell ref="K347:L347"/>
    <mergeCell ref="M347:O347"/>
    <mergeCell ref="Q345:S345"/>
    <mergeCell ref="T345:U345"/>
    <mergeCell ref="W345:X345"/>
    <mergeCell ref="A346:C346"/>
    <mergeCell ref="D346:H346"/>
    <mergeCell ref="I346:J346"/>
    <mergeCell ref="K346:L346"/>
    <mergeCell ref="M346:O346"/>
    <mergeCell ref="Q346:S346"/>
    <mergeCell ref="T346:U346"/>
    <mergeCell ref="W346:X346"/>
    <mergeCell ref="A345:C345"/>
    <mergeCell ref="D345:H345"/>
    <mergeCell ref="I345:J345"/>
    <mergeCell ref="K345:L345"/>
    <mergeCell ref="M345:O345"/>
    <mergeCell ref="Q343:S343"/>
    <mergeCell ref="T343:U343"/>
    <mergeCell ref="W343:X343"/>
    <mergeCell ref="A344:C344"/>
    <mergeCell ref="D344:H344"/>
    <mergeCell ref="I344:J344"/>
    <mergeCell ref="K344:L344"/>
    <mergeCell ref="M344:O344"/>
    <mergeCell ref="Q344:S344"/>
    <mergeCell ref="T344:U344"/>
    <mergeCell ref="W344:X344"/>
    <mergeCell ref="C328:D328"/>
    <mergeCell ref="L328:N328"/>
    <mergeCell ref="A343:C343"/>
    <mergeCell ref="D343:H343"/>
    <mergeCell ref="I343:J343"/>
    <mergeCell ref="K343:L343"/>
    <mergeCell ref="M343:O343"/>
    <mergeCell ref="A331:X331"/>
    <mergeCell ref="A333:X333"/>
    <mergeCell ref="B335:E335"/>
    <mergeCell ref="B337:M339"/>
    <mergeCell ref="R338:R340"/>
    <mergeCell ref="U339:W341"/>
    <mergeCell ref="Q325:S325"/>
    <mergeCell ref="T325:U325"/>
    <mergeCell ref="W325:X325"/>
    <mergeCell ref="A326:C326"/>
    <mergeCell ref="D326:H326"/>
    <mergeCell ref="I326:J326"/>
    <mergeCell ref="K326:L326"/>
    <mergeCell ref="M326:O326"/>
    <mergeCell ref="Q326:S326"/>
    <mergeCell ref="T326:U326"/>
    <mergeCell ref="W326:X326"/>
    <mergeCell ref="A325:C325"/>
    <mergeCell ref="D325:H325"/>
    <mergeCell ref="I325:J325"/>
    <mergeCell ref="K325:L325"/>
    <mergeCell ref="M325:O325"/>
    <mergeCell ref="Q323:S323"/>
    <mergeCell ref="T323:U323"/>
    <mergeCell ref="W323:X323"/>
    <mergeCell ref="A324:C324"/>
    <mergeCell ref="D324:H324"/>
    <mergeCell ref="I324:J324"/>
    <mergeCell ref="K324:L324"/>
    <mergeCell ref="M324:O324"/>
    <mergeCell ref="Q324:S324"/>
    <mergeCell ref="T324:U324"/>
    <mergeCell ref="W324:X324"/>
    <mergeCell ref="A323:C323"/>
    <mergeCell ref="D323:H323"/>
    <mergeCell ref="I323:J323"/>
    <mergeCell ref="K323:L323"/>
    <mergeCell ref="M323:O323"/>
    <mergeCell ref="Q321:S321"/>
    <mergeCell ref="T321:U321"/>
    <mergeCell ref="W321:X321"/>
    <mergeCell ref="A322:C322"/>
    <mergeCell ref="D322:H322"/>
    <mergeCell ref="I322:J322"/>
    <mergeCell ref="K322:L322"/>
    <mergeCell ref="M322:O322"/>
    <mergeCell ref="Q322:S322"/>
    <mergeCell ref="T322:U322"/>
    <mergeCell ref="W322:X322"/>
    <mergeCell ref="A321:C321"/>
    <mergeCell ref="D321:H321"/>
    <mergeCell ref="I321:J321"/>
    <mergeCell ref="K321:L321"/>
    <mergeCell ref="M321:O321"/>
    <mergeCell ref="Q319:S319"/>
    <mergeCell ref="T319:U319"/>
    <mergeCell ref="W319:X319"/>
    <mergeCell ref="A320:C320"/>
    <mergeCell ref="D320:H320"/>
    <mergeCell ref="I320:J320"/>
    <mergeCell ref="K320:L320"/>
    <mergeCell ref="M320:O320"/>
    <mergeCell ref="Q320:S320"/>
    <mergeCell ref="T320:U320"/>
    <mergeCell ref="W320:X320"/>
    <mergeCell ref="A319:C319"/>
    <mergeCell ref="D319:H319"/>
    <mergeCell ref="I319:J319"/>
    <mergeCell ref="K319:L319"/>
    <mergeCell ref="M319:O319"/>
    <mergeCell ref="Q317:S317"/>
    <mergeCell ref="T317:U317"/>
    <mergeCell ref="W317:X317"/>
    <mergeCell ref="A318:C318"/>
    <mergeCell ref="D318:H318"/>
    <mergeCell ref="I318:J318"/>
    <mergeCell ref="K318:L318"/>
    <mergeCell ref="M318:O318"/>
    <mergeCell ref="Q318:S318"/>
    <mergeCell ref="T318:U318"/>
    <mergeCell ref="W318:X318"/>
    <mergeCell ref="A317:C317"/>
    <mergeCell ref="D317:H317"/>
    <mergeCell ref="I317:J317"/>
    <mergeCell ref="K317:L317"/>
    <mergeCell ref="M317:O317"/>
    <mergeCell ref="Q315:S315"/>
    <mergeCell ref="T315:U315"/>
    <mergeCell ref="W315:X315"/>
    <mergeCell ref="A316:C316"/>
    <mergeCell ref="D316:H316"/>
    <mergeCell ref="I316:J316"/>
    <mergeCell ref="K316:L316"/>
    <mergeCell ref="M316:O316"/>
    <mergeCell ref="Q316:S316"/>
    <mergeCell ref="T316:U316"/>
    <mergeCell ref="W316:X316"/>
    <mergeCell ref="A315:C315"/>
    <mergeCell ref="D315:H315"/>
    <mergeCell ref="I315:J315"/>
    <mergeCell ref="K315:L315"/>
    <mergeCell ref="M315:O315"/>
    <mergeCell ref="Q313:S313"/>
    <mergeCell ref="T313:U313"/>
    <mergeCell ref="W313:X313"/>
    <mergeCell ref="A314:C314"/>
    <mergeCell ref="D314:H314"/>
    <mergeCell ref="I314:J314"/>
    <mergeCell ref="K314:L314"/>
    <mergeCell ref="M314:O314"/>
    <mergeCell ref="Q314:S314"/>
    <mergeCell ref="T314:U314"/>
    <mergeCell ref="W314:X314"/>
    <mergeCell ref="A313:C313"/>
    <mergeCell ref="D313:H313"/>
    <mergeCell ref="I313:J313"/>
    <mergeCell ref="K313:L313"/>
    <mergeCell ref="M313:O313"/>
    <mergeCell ref="Q311:S311"/>
    <mergeCell ref="T311:U311"/>
    <mergeCell ref="W311:X311"/>
    <mergeCell ref="A312:C312"/>
    <mergeCell ref="D312:H312"/>
    <mergeCell ref="I312:J312"/>
    <mergeCell ref="K312:L312"/>
    <mergeCell ref="M312:O312"/>
    <mergeCell ref="Q312:S312"/>
    <mergeCell ref="T312:U312"/>
    <mergeCell ref="W312:X312"/>
    <mergeCell ref="C296:D296"/>
    <mergeCell ref="L296:N296"/>
    <mergeCell ref="A311:C311"/>
    <mergeCell ref="D311:H311"/>
    <mergeCell ref="I311:J311"/>
    <mergeCell ref="K311:L311"/>
    <mergeCell ref="M311:O311"/>
    <mergeCell ref="A299:X299"/>
    <mergeCell ref="A301:X301"/>
    <mergeCell ref="B303:E303"/>
    <mergeCell ref="B305:M307"/>
    <mergeCell ref="R306:R308"/>
    <mergeCell ref="U307:W309"/>
    <mergeCell ref="Q293:S293"/>
    <mergeCell ref="T293:U293"/>
    <mergeCell ref="W293:X293"/>
    <mergeCell ref="A294:C294"/>
    <mergeCell ref="D294:H294"/>
    <mergeCell ref="I294:J294"/>
    <mergeCell ref="K294:L294"/>
    <mergeCell ref="M294:O294"/>
    <mergeCell ref="Q294:S294"/>
    <mergeCell ref="T294:U294"/>
    <mergeCell ref="W294:X294"/>
    <mergeCell ref="A293:C293"/>
    <mergeCell ref="D293:H293"/>
    <mergeCell ref="I293:J293"/>
    <mergeCell ref="K293:L293"/>
    <mergeCell ref="M293:O293"/>
    <mergeCell ref="Q291:S291"/>
    <mergeCell ref="T291:U291"/>
    <mergeCell ref="W291:X291"/>
    <mergeCell ref="A292:C292"/>
    <mergeCell ref="D292:H292"/>
    <mergeCell ref="I292:J292"/>
    <mergeCell ref="K292:L292"/>
    <mergeCell ref="M292:O292"/>
    <mergeCell ref="Q292:S292"/>
    <mergeCell ref="T292:U292"/>
    <mergeCell ref="W292:X292"/>
    <mergeCell ref="A291:C291"/>
    <mergeCell ref="D291:H291"/>
    <mergeCell ref="I291:J291"/>
    <mergeCell ref="K291:L291"/>
    <mergeCell ref="M291:O291"/>
    <mergeCell ref="Q289:S289"/>
    <mergeCell ref="T289:U289"/>
    <mergeCell ref="W289:X289"/>
    <mergeCell ref="A290:C290"/>
    <mergeCell ref="D290:H290"/>
    <mergeCell ref="I290:J290"/>
    <mergeCell ref="K290:L290"/>
    <mergeCell ref="M290:O290"/>
    <mergeCell ref="Q290:S290"/>
    <mergeCell ref="T290:U290"/>
    <mergeCell ref="W290:X290"/>
    <mergeCell ref="A289:C289"/>
    <mergeCell ref="D289:H289"/>
    <mergeCell ref="I289:J289"/>
    <mergeCell ref="K289:L289"/>
    <mergeCell ref="M289:O289"/>
    <mergeCell ref="Q287:S287"/>
    <mergeCell ref="T287:U287"/>
    <mergeCell ref="W287:X287"/>
    <mergeCell ref="A288:C288"/>
    <mergeCell ref="D288:H288"/>
    <mergeCell ref="I288:J288"/>
    <mergeCell ref="K288:L288"/>
    <mergeCell ref="M288:O288"/>
    <mergeCell ref="Q288:S288"/>
    <mergeCell ref="T288:U288"/>
    <mergeCell ref="W288:X288"/>
    <mergeCell ref="A287:C287"/>
    <mergeCell ref="D287:H287"/>
    <mergeCell ref="I287:J287"/>
    <mergeCell ref="K287:L287"/>
    <mergeCell ref="M287:O287"/>
    <mergeCell ref="Q285:S285"/>
    <mergeCell ref="T285:U285"/>
    <mergeCell ref="W285:X285"/>
    <mergeCell ref="A286:C286"/>
    <mergeCell ref="D286:H286"/>
    <mergeCell ref="I286:J286"/>
    <mergeCell ref="K286:L286"/>
    <mergeCell ref="M286:O286"/>
    <mergeCell ref="Q286:S286"/>
    <mergeCell ref="T286:U286"/>
    <mergeCell ref="W286:X286"/>
    <mergeCell ref="A285:C285"/>
    <mergeCell ref="D285:H285"/>
    <mergeCell ref="I285:J285"/>
    <mergeCell ref="K285:L285"/>
    <mergeCell ref="M285:O285"/>
    <mergeCell ref="Q283:S283"/>
    <mergeCell ref="T283:U283"/>
    <mergeCell ref="W283:X283"/>
    <mergeCell ref="A284:C284"/>
    <mergeCell ref="D284:H284"/>
    <mergeCell ref="I284:J284"/>
    <mergeCell ref="K284:L284"/>
    <mergeCell ref="M284:O284"/>
    <mergeCell ref="Q284:S284"/>
    <mergeCell ref="T284:U284"/>
    <mergeCell ref="W284:X284"/>
    <mergeCell ref="A283:C283"/>
    <mergeCell ref="D283:H283"/>
    <mergeCell ref="I283:J283"/>
    <mergeCell ref="K283:L283"/>
    <mergeCell ref="M283:O283"/>
    <mergeCell ref="Q281:S281"/>
    <mergeCell ref="T281:U281"/>
    <mergeCell ref="W281:X281"/>
    <mergeCell ref="A282:C282"/>
    <mergeCell ref="D282:H282"/>
    <mergeCell ref="I282:J282"/>
    <mergeCell ref="K282:L282"/>
    <mergeCell ref="M282:O282"/>
    <mergeCell ref="Q282:S282"/>
    <mergeCell ref="T282:U282"/>
    <mergeCell ref="W282:X282"/>
    <mergeCell ref="A281:C281"/>
    <mergeCell ref="D281:H281"/>
    <mergeCell ref="I281:J281"/>
    <mergeCell ref="K281:L281"/>
    <mergeCell ref="M281:O281"/>
    <mergeCell ref="Q279:S279"/>
    <mergeCell ref="T279:U279"/>
    <mergeCell ref="W279:X279"/>
    <mergeCell ref="A280:C280"/>
    <mergeCell ref="D280:H280"/>
    <mergeCell ref="I280:J280"/>
    <mergeCell ref="K280:L280"/>
    <mergeCell ref="M280:O280"/>
    <mergeCell ref="Q280:S280"/>
    <mergeCell ref="T280:U280"/>
    <mergeCell ref="W280:X280"/>
    <mergeCell ref="A279:C279"/>
    <mergeCell ref="D279:H279"/>
    <mergeCell ref="I279:J279"/>
    <mergeCell ref="K279:L279"/>
    <mergeCell ref="M279:O279"/>
    <mergeCell ref="Q277:S277"/>
    <mergeCell ref="T277:U277"/>
    <mergeCell ref="W277:X277"/>
    <mergeCell ref="A278:C278"/>
    <mergeCell ref="D278:H278"/>
    <mergeCell ref="I278:J278"/>
    <mergeCell ref="K278:L278"/>
    <mergeCell ref="M278:O278"/>
    <mergeCell ref="Q278:S278"/>
    <mergeCell ref="T278:U278"/>
    <mergeCell ref="W278:X278"/>
    <mergeCell ref="A277:C277"/>
    <mergeCell ref="D277:H277"/>
    <mergeCell ref="I277:J277"/>
    <mergeCell ref="K277:L277"/>
    <mergeCell ref="M277:O277"/>
    <mergeCell ref="Q275:S275"/>
    <mergeCell ref="T275:U275"/>
    <mergeCell ref="W275:X275"/>
    <mergeCell ref="A276:C276"/>
    <mergeCell ref="D276:H276"/>
    <mergeCell ref="I276:J276"/>
    <mergeCell ref="K276:L276"/>
    <mergeCell ref="M276:O276"/>
    <mergeCell ref="Q276:S276"/>
    <mergeCell ref="T276:U276"/>
    <mergeCell ref="W276:X276"/>
    <mergeCell ref="A275:C275"/>
    <mergeCell ref="D275:H275"/>
    <mergeCell ref="I275:J275"/>
    <mergeCell ref="K275:L275"/>
    <mergeCell ref="M275:O275"/>
    <mergeCell ref="Q273:S273"/>
    <mergeCell ref="T273:U273"/>
    <mergeCell ref="W273:X273"/>
    <mergeCell ref="A274:C274"/>
    <mergeCell ref="D274:H274"/>
    <mergeCell ref="I274:J274"/>
    <mergeCell ref="K274:L274"/>
    <mergeCell ref="M274:O274"/>
    <mergeCell ref="Q274:S274"/>
    <mergeCell ref="T274:U274"/>
    <mergeCell ref="W274:X274"/>
    <mergeCell ref="A273:C273"/>
    <mergeCell ref="D273:H273"/>
    <mergeCell ref="I273:J273"/>
    <mergeCell ref="K273:L273"/>
    <mergeCell ref="M273:O273"/>
    <mergeCell ref="Q271:S271"/>
    <mergeCell ref="T271:U271"/>
    <mergeCell ref="W271:X271"/>
    <mergeCell ref="A272:C272"/>
    <mergeCell ref="D272:H272"/>
    <mergeCell ref="I272:J272"/>
    <mergeCell ref="K272:L272"/>
    <mergeCell ref="M272:O272"/>
    <mergeCell ref="Q272:S272"/>
    <mergeCell ref="T272:U272"/>
    <mergeCell ref="W272:X272"/>
    <mergeCell ref="A271:C271"/>
    <mergeCell ref="D271:H271"/>
    <mergeCell ref="I271:J271"/>
    <mergeCell ref="K271:L271"/>
    <mergeCell ref="M271:O271"/>
    <mergeCell ref="Q269:S269"/>
    <mergeCell ref="T269:U269"/>
    <mergeCell ref="W269:X269"/>
    <mergeCell ref="A270:C270"/>
    <mergeCell ref="D270:H270"/>
    <mergeCell ref="I270:J270"/>
    <mergeCell ref="K270:L270"/>
    <mergeCell ref="M270:O270"/>
    <mergeCell ref="Q270:S270"/>
    <mergeCell ref="T270:U270"/>
    <mergeCell ref="W270:X270"/>
    <mergeCell ref="C254:D254"/>
    <mergeCell ref="L254:N254"/>
    <mergeCell ref="A269:C269"/>
    <mergeCell ref="D269:H269"/>
    <mergeCell ref="I269:J269"/>
    <mergeCell ref="K269:L269"/>
    <mergeCell ref="M269:O269"/>
    <mergeCell ref="A257:X257"/>
    <mergeCell ref="A259:X259"/>
    <mergeCell ref="B261:E261"/>
    <mergeCell ref="B263:M265"/>
    <mergeCell ref="R264:R266"/>
    <mergeCell ref="U265:W267"/>
    <mergeCell ref="Q251:S251"/>
    <mergeCell ref="T251:U251"/>
    <mergeCell ref="W251:X251"/>
    <mergeCell ref="A252:C252"/>
    <mergeCell ref="D252:H252"/>
    <mergeCell ref="I252:J252"/>
    <mergeCell ref="K252:L252"/>
    <mergeCell ref="M252:O252"/>
    <mergeCell ref="Q252:S252"/>
    <mergeCell ref="T252:U252"/>
    <mergeCell ref="W252:X252"/>
    <mergeCell ref="A251:C251"/>
    <mergeCell ref="D251:H251"/>
    <mergeCell ref="I251:J251"/>
    <mergeCell ref="K251:L251"/>
    <mergeCell ref="M251:O251"/>
    <mergeCell ref="Q249:S249"/>
    <mergeCell ref="T249:U249"/>
    <mergeCell ref="W249:X249"/>
    <mergeCell ref="A250:C250"/>
    <mergeCell ref="D250:H250"/>
    <mergeCell ref="I250:J250"/>
    <mergeCell ref="K250:L250"/>
    <mergeCell ref="M250:O250"/>
    <mergeCell ref="Q250:S250"/>
    <mergeCell ref="T250:U250"/>
    <mergeCell ref="W250:X250"/>
    <mergeCell ref="A249:C249"/>
    <mergeCell ref="D249:H249"/>
    <mergeCell ref="I249:J249"/>
    <mergeCell ref="K249:L249"/>
    <mergeCell ref="M249:O249"/>
    <mergeCell ref="Q247:S247"/>
    <mergeCell ref="T247:U247"/>
    <mergeCell ref="W247:X247"/>
    <mergeCell ref="A248:C248"/>
    <mergeCell ref="D248:H248"/>
    <mergeCell ref="I248:J248"/>
    <mergeCell ref="K248:L248"/>
    <mergeCell ref="M248:O248"/>
    <mergeCell ref="Q248:S248"/>
    <mergeCell ref="T248:U248"/>
    <mergeCell ref="W248:X248"/>
    <mergeCell ref="A247:C247"/>
    <mergeCell ref="D247:H247"/>
    <mergeCell ref="I247:J247"/>
    <mergeCell ref="K247:L247"/>
    <mergeCell ref="M247:O247"/>
    <mergeCell ref="Q245:S245"/>
    <mergeCell ref="T245:U245"/>
    <mergeCell ref="W245:X245"/>
    <mergeCell ref="A246:C246"/>
    <mergeCell ref="D246:H246"/>
    <mergeCell ref="I246:J246"/>
    <mergeCell ref="K246:L246"/>
    <mergeCell ref="M246:O246"/>
    <mergeCell ref="Q246:S246"/>
    <mergeCell ref="T246:U246"/>
    <mergeCell ref="W246:X246"/>
    <mergeCell ref="A245:C245"/>
    <mergeCell ref="D245:H245"/>
    <mergeCell ref="I245:J245"/>
    <mergeCell ref="K245:L245"/>
    <mergeCell ref="M245:O245"/>
    <mergeCell ref="Q243:S243"/>
    <mergeCell ref="T243:U243"/>
    <mergeCell ref="W243:X243"/>
    <mergeCell ref="A244:C244"/>
    <mergeCell ref="D244:H244"/>
    <mergeCell ref="I244:J244"/>
    <mergeCell ref="K244:L244"/>
    <mergeCell ref="M244:O244"/>
    <mergeCell ref="Q244:S244"/>
    <mergeCell ref="T244:U244"/>
    <mergeCell ref="W244:X244"/>
    <mergeCell ref="A243:C243"/>
    <mergeCell ref="D243:H243"/>
    <mergeCell ref="I243:J243"/>
    <mergeCell ref="K243:L243"/>
    <mergeCell ref="M243:O243"/>
    <mergeCell ref="Q241:S241"/>
    <mergeCell ref="T241:U241"/>
    <mergeCell ref="W241:X241"/>
    <mergeCell ref="A242:C242"/>
    <mergeCell ref="D242:H242"/>
    <mergeCell ref="I242:J242"/>
    <mergeCell ref="K242:L242"/>
    <mergeCell ref="M242:O242"/>
    <mergeCell ref="Q242:S242"/>
    <mergeCell ref="T242:U242"/>
    <mergeCell ref="W242:X242"/>
    <mergeCell ref="A241:C241"/>
    <mergeCell ref="D241:H241"/>
    <mergeCell ref="I241:J241"/>
    <mergeCell ref="K241:L241"/>
    <mergeCell ref="M241:O241"/>
    <mergeCell ref="Q239:S239"/>
    <mergeCell ref="T239:U239"/>
    <mergeCell ref="W239:X239"/>
    <mergeCell ref="A240:C240"/>
    <mergeCell ref="D240:H240"/>
    <mergeCell ref="I240:J240"/>
    <mergeCell ref="K240:L240"/>
    <mergeCell ref="M240:O240"/>
    <mergeCell ref="Q240:S240"/>
    <mergeCell ref="T240:U240"/>
    <mergeCell ref="W240:X240"/>
    <mergeCell ref="A239:C239"/>
    <mergeCell ref="D239:H239"/>
    <mergeCell ref="I239:J239"/>
    <mergeCell ref="K239:L239"/>
    <mergeCell ref="M239:O239"/>
    <mergeCell ref="Q237:S237"/>
    <mergeCell ref="T237:U237"/>
    <mergeCell ref="W237:X237"/>
    <mergeCell ref="A238:C238"/>
    <mergeCell ref="D238:H238"/>
    <mergeCell ref="I238:J238"/>
    <mergeCell ref="K238:L238"/>
    <mergeCell ref="M238:O238"/>
    <mergeCell ref="Q238:S238"/>
    <mergeCell ref="T238:U238"/>
    <mergeCell ref="W238:X238"/>
    <mergeCell ref="A237:C237"/>
    <mergeCell ref="D237:H237"/>
    <mergeCell ref="I237:J237"/>
    <mergeCell ref="K237:L237"/>
    <mergeCell ref="M237:O237"/>
    <mergeCell ref="Q235:S235"/>
    <mergeCell ref="T235:U235"/>
    <mergeCell ref="W235:X235"/>
    <mergeCell ref="A236:C236"/>
    <mergeCell ref="D236:H236"/>
    <mergeCell ref="I236:J236"/>
    <mergeCell ref="K236:L236"/>
    <mergeCell ref="M236:O236"/>
    <mergeCell ref="Q236:S236"/>
    <mergeCell ref="T236:U236"/>
    <mergeCell ref="W236:X236"/>
    <mergeCell ref="A235:C235"/>
    <mergeCell ref="D235:H235"/>
    <mergeCell ref="I235:J235"/>
    <mergeCell ref="K235:L235"/>
    <mergeCell ref="M235:O235"/>
    <mergeCell ref="Q233:S233"/>
    <mergeCell ref="T233:U233"/>
    <mergeCell ref="W233:X233"/>
    <mergeCell ref="A234:C234"/>
    <mergeCell ref="D234:H234"/>
    <mergeCell ref="I234:J234"/>
    <mergeCell ref="K234:L234"/>
    <mergeCell ref="M234:O234"/>
    <mergeCell ref="Q234:S234"/>
    <mergeCell ref="T234:U234"/>
    <mergeCell ref="W234:X234"/>
    <mergeCell ref="A233:C233"/>
    <mergeCell ref="D233:H233"/>
    <mergeCell ref="I233:J233"/>
    <mergeCell ref="K233:L233"/>
    <mergeCell ref="M233:O233"/>
    <mergeCell ref="Q231:S231"/>
    <mergeCell ref="T231:U231"/>
    <mergeCell ref="W231:X231"/>
    <mergeCell ref="A232:C232"/>
    <mergeCell ref="D232:H232"/>
    <mergeCell ref="I232:J232"/>
    <mergeCell ref="K232:L232"/>
    <mergeCell ref="M232:O232"/>
    <mergeCell ref="Q232:S232"/>
    <mergeCell ref="T232:U232"/>
    <mergeCell ref="W232:X232"/>
    <mergeCell ref="C216:D216"/>
    <mergeCell ref="L216:N216"/>
    <mergeCell ref="A231:C231"/>
    <mergeCell ref="D231:H231"/>
    <mergeCell ref="I231:J231"/>
    <mergeCell ref="K231:L231"/>
    <mergeCell ref="M231:O231"/>
    <mergeCell ref="A219:X219"/>
    <mergeCell ref="A221:X221"/>
    <mergeCell ref="B223:E223"/>
    <mergeCell ref="B225:M227"/>
    <mergeCell ref="R226:R228"/>
    <mergeCell ref="U227:W229"/>
    <mergeCell ref="Q213:S213"/>
    <mergeCell ref="T213:U213"/>
    <mergeCell ref="W213:X213"/>
    <mergeCell ref="A214:C214"/>
    <mergeCell ref="D214:H214"/>
    <mergeCell ref="I214:J214"/>
    <mergeCell ref="K214:L214"/>
    <mergeCell ref="M214:O214"/>
    <mergeCell ref="Q214:S214"/>
    <mergeCell ref="T214:U214"/>
    <mergeCell ref="W214:X214"/>
    <mergeCell ref="A213:C213"/>
    <mergeCell ref="D213:H213"/>
    <mergeCell ref="I213:J213"/>
    <mergeCell ref="K213:L213"/>
    <mergeCell ref="M213:O213"/>
    <mergeCell ref="Q211:S211"/>
    <mergeCell ref="T211:U211"/>
    <mergeCell ref="W211:X211"/>
    <mergeCell ref="A212:C212"/>
    <mergeCell ref="D212:H212"/>
    <mergeCell ref="I212:J212"/>
    <mergeCell ref="K212:L212"/>
    <mergeCell ref="M212:O212"/>
    <mergeCell ref="Q212:S212"/>
    <mergeCell ref="T212:U212"/>
    <mergeCell ref="W212:X212"/>
    <mergeCell ref="A211:C211"/>
    <mergeCell ref="D211:H211"/>
    <mergeCell ref="I211:J211"/>
    <mergeCell ref="K211:L211"/>
    <mergeCell ref="M211:O211"/>
    <mergeCell ref="Q209:S209"/>
    <mergeCell ref="T209:U209"/>
    <mergeCell ref="W209:X209"/>
    <mergeCell ref="A210:C210"/>
    <mergeCell ref="D210:H210"/>
    <mergeCell ref="I210:J210"/>
    <mergeCell ref="K210:L210"/>
    <mergeCell ref="M210:O210"/>
    <mergeCell ref="Q210:S210"/>
    <mergeCell ref="T210:U210"/>
    <mergeCell ref="W210:X210"/>
    <mergeCell ref="A209:C209"/>
    <mergeCell ref="D209:H209"/>
    <mergeCell ref="I209:J209"/>
    <mergeCell ref="K209:L209"/>
    <mergeCell ref="M209:O209"/>
    <mergeCell ref="Q207:S207"/>
    <mergeCell ref="T207:U207"/>
    <mergeCell ref="W207:X207"/>
    <mergeCell ref="A208:C208"/>
    <mergeCell ref="D208:H208"/>
    <mergeCell ref="I208:J208"/>
    <mergeCell ref="K208:L208"/>
    <mergeCell ref="M208:O208"/>
    <mergeCell ref="Q208:S208"/>
    <mergeCell ref="T208:U208"/>
    <mergeCell ref="W208:X208"/>
    <mergeCell ref="A207:C207"/>
    <mergeCell ref="D207:H207"/>
    <mergeCell ref="I207:J207"/>
    <mergeCell ref="K207:L207"/>
    <mergeCell ref="M207:O207"/>
    <mergeCell ref="Q205:S205"/>
    <mergeCell ref="T205:U205"/>
    <mergeCell ref="W205:X205"/>
    <mergeCell ref="A206:C206"/>
    <mergeCell ref="D206:H206"/>
    <mergeCell ref="I206:J206"/>
    <mergeCell ref="K206:L206"/>
    <mergeCell ref="M206:O206"/>
    <mergeCell ref="Q206:S206"/>
    <mergeCell ref="T206:U206"/>
    <mergeCell ref="W206:X206"/>
    <mergeCell ref="A205:C205"/>
    <mergeCell ref="D205:H205"/>
    <mergeCell ref="I205:J205"/>
    <mergeCell ref="K205:L205"/>
    <mergeCell ref="M205:O205"/>
    <mergeCell ref="Q203:S203"/>
    <mergeCell ref="T203:U203"/>
    <mergeCell ref="W203:X203"/>
    <mergeCell ref="A204:C204"/>
    <mergeCell ref="D204:H204"/>
    <mergeCell ref="I204:J204"/>
    <mergeCell ref="K204:L204"/>
    <mergeCell ref="M204:O204"/>
    <mergeCell ref="Q204:S204"/>
    <mergeCell ref="T204:U204"/>
    <mergeCell ref="W204:X204"/>
    <mergeCell ref="A203:C203"/>
    <mergeCell ref="D203:H203"/>
    <mergeCell ref="I203:J203"/>
    <mergeCell ref="K203:L203"/>
    <mergeCell ref="M203:O203"/>
    <mergeCell ref="Q201:S201"/>
    <mergeCell ref="T201:U201"/>
    <mergeCell ref="W201:X201"/>
    <mergeCell ref="A202:C202"/>
    <mergeCell ref="D202:H202"/>
    <mergeCell ref="I202:J202"/>
    <mergeCell ref="K202:L202"/>
    <mergeCell ref="M202:O202"/>
    <mergeCell ref="Q202:S202"/>
    <mergeCell ref="T202:U202"/>
    <mergeCell ref="W202:X202"/>
    <mergeCell ref="A201:C201"/>
    <mergeCell ref="D201:H201"/>
    <mergeCell ref="I201:J201"/>
    <mergeCell ref="K201:L201"/>
    <mergeCell ref="M201:O201"/>
    <mergeCell ref="Q199:S199"/>
    <mergeCell ref="T199:U199"/>
    <mergeCell ref="W199:X199"/>
    <mergeCell ref="A200:C200"/>
    <mergeCell ref="D200:H200"/>
    <mergeCell ref="I200:J200"/>
    <mergeCell ref="K200:L200"/>
    <mergeCell ref="M200:O200"/>
    <mergeCell ref="Q200:S200"/>
    <mergeCell ref="T200:U200"/>
    <mergeCell ref="W200:X200"/>
    <mergeCell ref="A199:C199"/>
    <mergeCell ref="D199:H199"/>
    <mergeCell ref="I199:J199"/>
    <mergeCell ref="K199:L199"/>
    <mergeCell ref="M199:O199"/>
    <mergeCell ref="Q197:S197"/>
    <mergeCell ref="T197:U197"/>
    <mergeCell ref="W197:X197"/>
    <mergeCell ref="A198:C198"/>
    <mergeCell ref="D198:H198"/>
    <mergeCell ref="I198:J198"/>
    <mergeCell ref="K198:L198"/>
    <mergeCell ref="M198:O198"/>
    <mergeCell ref="Q198:S198"/>
    <mergeCell ref="T198:U198"/>
    <mergeCell ref="W198:X198"/>
    <mergeCell ref="A197:C197"/>
    <mergeCell ref="D197:H197"/>
    <mergeCell ref="I197:J197"/>
    <mergeCell ref="K197:L197"/>
    <mergeCell ref="M197:O197"/>
    <mergeCell ref="Q195:S195"/>
    <mergeCell ref="T195:U195"/>
    <mergeCell ref="W195:X195"/>
    <mergeCell ref="A196:C196"/>
    <mergeCell ref="D196:H196"/>
    <mergeCell ref="I196:J196"/>
    <mergeCell ref="K196:L196"/>
    <mergeCell ref="M196:O196"/>
    <mergeCell ref="Q196:S196"/>
    <mergeCell ref="T196:U196"/>
    <mergeCell ref="W196:X196"/>
    <mergeCell ref="A195:C195"/>
    <mergeCell ref="D195:H195"/>
    <mergeCell ref="I195:J195"/>
    <mergeCell ref="K195:L195"/>
    <mergeCell ref="M195:O195"/>
    <mergeCell ref="Q193:S193"/>
    <mergeCell ref="T193:U193"/>
    <mergeCell ref="W193:X193"/>
    <mergeCell ref="A194:C194"/>
    <mergeCell ref="D194:H194"/>
    <mergeCell ref="I194:J194"/>
    <mergeCell ref="K194:L194"/>
    <mergeCell ref="M194:O194"/>
    <mergeCell ref="Q194:S194"/>
    <mergeCell ref="T194:U194"/>
    <mergeCell ref="W194:X194"/>
    <mergeCell ref="A193:C193"/>
    <mergeCell ref="D193:H193"/>
    <mergeCell ref="I193:J193"/>
    <mergeCell ref="K193:L193"/>
    <mergeCell ref="M193:O193"/>
    <mergeCell ref="Q191:S191"/>
    <mergeCell ref="T191:U191"/>
    <mergeCell ref="W191:X191"/>
    <mergeCell ref="A192:C192"/>
    <mergeCell ref="D192:H192"/>
    <mergeCell ref="I192:J192"/>
    <mergeCell ref="K192:L192"/>
    <mergeCell ref="M192:O192"/>
    <mergeCell ref="Q192:S192"/>
    <mergeCell ref="T192:U192"/>
    <mergeCell ref="W192:X192"/>
    <mergeCell ref="A191:C191"/>
    <mergeCell ref="D191:H191"/>
    <mergeCell ref="I191:J191"/>
    <mergeCell ref="K191:L191"/>
    <mergeCell ref="M191:O191"/>
    <mergeCell ref="Q189:S189"/>
    <mergeCell ref="T189:U189"/>
    <mergeCell ref="W189:X189"/>
    <mergeCell ref="A190:C190"/>
    <mergeCell ref="D190:H190"/>
    <mergeCell ref="I190:J190"/>
    <mergeCell ref="K190:L190"/>
    <mergeCell ref="M190:O190"/>
    <mergeCell ref="Q190:S190"/>
    <mergeCell ref="T190:U190"/>
    <mergeCell ref="W190:X190"/>
    <mergeCell ref="C174:D174"/>
    <mergeCell ref="L174:N174"/>
    <mergeCell ref="A189:C189"/>
    <mergeCell ref="D189:H189"/>
    <mergeCell ref="I189:J189"/>
    <mergeCell ref="K189:L189"/>
    <mergeCell ref="M189:O189"/>
    <mergeCell ref="A177:X177"/>
    <mergeCell ref="A179:X179"/>
    <mergeCell ref="B181:E181"/>
    <mergeCell ref="B183:M185"/>
    <mergeCell ref="R184:R186"/>
    <mergeCell ref="U185:W187"/>
    <mergeCell ref="Q172:S172"/>
    <mergeCell ref="T172:U172"/>
    <mergeCell ref="W172:X172"/>
    <mergeCell ref="A132:X132"/>
    <mergeCell ref="A134:X134"/>
    <mergeCell ref="B136:E136"/>
    <mergeCell ref="B138:M140"/>
    <mergeCell ref="R139:R141"/>
    <mergeCell ref="U140:W142"/>
    <mergeCell ref="A172:C172"/>
    <mergeCell ref="D172:H172"/>
    <mergeCell ref="I172:J172"/>
    <mergeCell ref="K172:L172"/>
    <mergeCell ref="M172:O172"/>
    <mergeCell ref="Q170:S170"/>
    <mergeCell ref="T170:U170"/>
    <mergeCell ref="W170:X170"/>
    <mergeCell ref="A171:C171"/>
    <mergeCell ref="D171:H171"/>
    <mergeCell ref="I171:J171"/>
    <mergeCell ref="K171:L171"/>
    <mergeCell ref="M171:O171"/>
    <mergeCell ref="Q171:S171"/>
    <mergeCell ref="T171:U171"/>
    <mergeCell ref="W171:X171"/>
    <mergeCell ref="A170:C170"/>
    <mergeCell ref="D170:H170"/>
    <mergeCell ref="I170:J170"/>
    <mergeCell ref="K170:L170"/>
    <mergeCell ref="M170:O170"/>
    <mergeCell ref="Q168:S168"/>
    <mergeCell ref="T168:U168"/>
    <mergeCell ref="W168:X168"/>
    <mergeCell ref="A169:C169"/>
    <mergeCell ref="D169:H169"/>
    <mergeCell ref="I169:J169"/>
    <mergeCell ref="K169:L169"/>
    <mergeCell ref="M169:O169"/>
    <mergeCell ref="Q169:S169"/>
    <mergeCell ref="T169:U169"/>
    <mergeCell ref="W169:X169"/>
    <mergeCell ref="A168:C168"/>
    <mergeCell ref="D168:H168"/>
    <mergeCell ref="I168:J168"/>
    <mergeCell ref="K168:L168"/>
    <mergeCell ref="M168:O168"/>
    <mergeCell ref="Q166:S166"/>
    <mergeCell ref="T166:U166"/>
    <mergeCell ref="W166:X166"/>
    <mergeCell ref="A167:C167"/>
    <mergeCell ref="D167:H167"/>
    <mergeCell ref="I167:J167"/>
    <mergeCell ref="K167:L167"/>
    <mergeCell ref="M167:O167"/>
    <mergeCell ref="Q167:S167"/>
    <mergeCell ref="T167:U167"/>
    <mergeCell ref="W167:X167"/>
    <mergeCell ref="A166:C166"/>
    <mergeCell ref="D166:H166"/>
    <mergeCell ref="I166:J166"/>
    <mergeCell ref="K166:L166"/>
    <mergeCell ref="M166:O166"/>
    <mergeCell ref="Q164:S164"/>
    <mergeCell ref="T164:U164"/>
    <mergeCell ref="W164:X164"/>
    <mergeCell ref="A165:C165"/>
    <mergeCell ref="D165:H165"/>
    <mergeCell ref="I165:J165"/>
    <mergeCell ref="K165:L165"/>
    <mergeCell ref="M165:O165"/>
    <mergeCell ref="Q165:S165"/>
    <mergeCell ref="T165:U165"/>
    <mergeCell ref="W165:X165"/>
    <mergeCell ref="A164:C164"/>
    <mergeCell ref="D164:H164"/>
    <mergeCell ref="I164:J164"/>
    <mergeCell ref="K164:L164"/>
    <mergeCell ref="M164:O164"/>
    <mergeCell ref="Q162:S162"/>
    <mergeCell ref="T162:U162"/>
    <mergeCell ref="W162:X162"/>
    <mergeCell ref="A163:C163"/>
    <mergeCell ref="D163:H163"/>
    <mergeCell ref="I163:J163"/>
    <mergeCell ref="K163:L163"/>
    <mergeCell ref="M163:O163"/>
    <mergeCell ref="Q163:S163"/>
    <mergeCell ref="T163:U163"/>
    <mergeCell ref="W163:X163"/>
    <mergeCell ref="A162:C162"/>
    <mergeCell ref="D162:H162"/>
    <mergeCell ref="I162:J162"/>
    <mergeCell ref="K162:L162"/>
    <mergeCell ref="M162:O162"/>
    <mergeCell ref="Q160:S160"/>
    <mergeCell ref="T160:U160"/>
    <mergeCell ref="W160:X160"/>
    <mergeCell ref="A161:C161"/>
    <mergeCell ref="D161:H161"/>
    <mergeCell ref="I161:J161"/>
    <mergeCell ref="K161:L161"/>
    <mergeCell ref="M161:O161"/>
    <mergeCell ref="Q161:S161"/>
    <mergeCell ref="T161:U161"/>
    <mergeCell ref="W161:X161"/>
    <mergeCell ref="A160:C160"/>
    <mergeCell ref="D160:H160"/>
    <mergeCell ref="I160:J160"/>
    <mergeCell ref="K160:L160"/>
    <mergeCell ref="M160:O160"/>
    <mergeCell ref="Q158:S158"/>
    <mergeCell ref="T158:U158"/>
    <mergeCell ref="W158:X158"/>
    <mergeCell ref="A159:C159"/>
    <mergeCell ref="D159:H159"/>
    <mergeCell ref="I159:J159"/>
    <mergeCell ref="K159:L159"/>
    <mergeCell ref="M159:O159"/>
    <mergeCell ref="Q159:S159"/>
    <mergeCell ref="T159:U159"/>
    <mergeCell ref="W159:X159"/>
    <mergeCell ref="A158:C158"/>
    <mergeCell ref="D158:H158"/>
    <mergeCell ref="I158:J158"/>
    <mergeCell ref="K158:L158"/>
    <mergeCell ref="M158:O158"/>
    <mergeCell ref="Q156:S156"/>
    <mergeCell ref="T156:U156"/>
    <mergeCell ref="W156:X156"/>
    <mergeCell ref="A157:C157"/>
    <mergeCell ref="D157:H157"/>
    <mergeCell ref="I157:J157"/>
    <mergeCell ref="K157:L157"/>
    <mergeCell ref="M157:O157"/>
    <mergeCell ref="Q157:S157"/>
    <mergeCell ref="T157:U157"/>
    <mergeCell ref="W157:X157"/>
    <mergeCell ref="A156:C156"/>
    <mergeCell ref="D156:H156"/>
    <mergeCell ref="I156:J156"/>
    <mergeCell ref="K156:L156"/>
    <mergeCell ref="M156:O156"/>
    <mergeCell ref="Q154:S154"/>
    <mergeCell ref="T154:U154"/>
    <mergeCell ref="W154:X154"/>
    <mergeCell ref="A155:C155"/>
    <mergeCell ref="D155:H155"/>
    <mergeCell ref="I155:J155"/>
    <mergeCell ref="K155:L155"/>
    <mergeCell ref="M155:O155"/>
    <mergeCell ref="Q155:S155"/>
    <mergeCell ref="T155:U155"/>
    <mergeCell ref="W155:X155"/>
    <mergeCell ref="A154:C154"/>
    <mergeCell ref="D154:H154"/>
    <mergeCell ref="I154:J154"/>
    <mergeCell ref="K154:L154"/>
    <mergeCell ref="M154:O154"/>
    <mergeCell ref="Q152:S152"/>
    <mergeCell ref="T152:U152"/>
    <mergeCell ref="W152:X152"/>
    <mergeCell ref="A153:C153"/>
    <mergeCell ref="D153:H153"/>
    <mergeCell ref="I153:J153"/>
    <mergeCell ref="K153:L153"/>
    <mergeCell ref="M153:O153"/>
    <mergeCell ref="Q153:S153"/>
    <mergeCell ref="T153:U153"/>
    <mergeCell ref="W153:X153"/>
    <mergeCell ref="A152:C152"/>
    <mergeCell ref="D152:H152"/>
    <mergeCell ref="I152:J152"/>
    <mergeCell ref="K152:L152"/>
    <mergeCell ref="M152:O152"/>
    <mergeCell ref="Q150:S150"/>
    <mergeCell ref="T150:U150"/>
    <mergeCell ref="W150:X150"/>
    <mergeCell ref="A151:C151"/>
    <mergeCell ref="D151:H151"/>
    <mergeCell ref="I151:J151"/>
    <mergeCell ref="K151:L151"/>
    <mergeCell ref="M151:O151"/>
    <mergeCell ref="Q151:S151"/>
    <mergeCell ref="T151:U151"/>
    <mergeCell ref="W151:X151"/>
    <mergeCell ref="A150:C150"/>
    <mergeCell ref="D150:H150"/>
    <mergeCell ref="I150:J150"/>
    <mergeCell ref="K150:L150"/>
    <mergeCell ref="M150:O150"/>
    <mergeCell ref="Q148:S148"/>
    <mergeCell ref="T148:U148"/>
    <mergeCell ref="W148:X148"/>
    <mergeCell ref="A149:C149"/>
    <mergeCell ref="D149:H149"/>
    <mergeCell ref="I149:J149"/>
    <mergeCell ref="K149:L149"/>
    <mergeCell ref="M149:O149"/>
    <mergeCell ref="Q149:S149"/>
    <mergeCell ref="T149:U149"/>
    <mergeCell ref="W149:X149"/>
    <mergeCell ref="A148:C148"/>
    <mergeCell ref="D148:H148"/>
    <mergeCell ref="I148:J148"/>
    <mergeCell ref="K148:L148"/>
    <mergeCell ref="M148:O148"/>
    <mergeCell ref="Q146:S146"/>
    <mergeCell ref="T146:U146"/>
    <mergeCell ref="W146:X146"/>
    <mergeCell ref="A147:C147"/>
    <mergeCell ref="D147:H147"/>
    <mergeCell ref="I147:J147"/>
    <mergeCell ref="K147:L147"/>
    <mergeCell ref="M147:O147"/>
    <mergeCell ref="Q147:S147"/>
    <mergeCell ref="T147:U147"/>
    <mergeCell ref="W147:X147"/>
    <mergeCell ref="A146:C146"/>
    <mergeCell ref="D146:H146"/>
    <mergeCell ref="I146:J146"/>
    <mergeCell ref="K146:L146"/>
    <mergeCell ref="M146:O146"/>
    <mergeCell ref="Q144:S144"/>
    <mergeCell ref="T144:U144"/>
    <mergeCell ref="W144:X144"/>
    <mergeCell ref="A145:C145"/>
    <mergeCell ref="D145:H145"/>
    <mergeCell ref="I145:J145"/>
    <mergeCell ref="K145:L145"/>
    <mergeCell ref="M145:O145"/>
    <mergeCell ref="Q145:S145"/>
    <mergeCell ref="T145:U145"/>
    <mergeCell ref="W145:X145"/>
    <mergeCell ref="C129:D129"/>
    <mergeCell ref="L129:N129"/>
    <mergeCell ref="A144:C144"/>
    <mergeCell ref="D144:H144"/>
    <mergeCell ref="I144:J144"/>
    <mergeCell ref="K144:L144"/>
    <mergeCell ref="M144:O144"/>
    <mergeCell ref="Q126:S126"/>
    <mergeCell ref="T126:U126"/>
    <mergeCell ref="W126:X126"/>
    <mergeCell ref="A127:C127"/>
    <mergeCell ref="D127:H127"/>
    <mergeCell ref="I127:J127"/>
    <mergeCell ref="K127:L127"/>
    <mergeCell ref="M127:O127"/>
    <mergeCell ref="Q127:S127"/>
    <mergeCell ref="T127:U127"/>
    <mergeCell ref="W127:X127"/>
    <mergeCell ref="A126:C126"/>
    <mergeCell ref="D126:H126"/>
    <mergeCell ref="I126:J126"/>
    <mergeCell ref="K126:L126"/>
    <mergeCell ref="M126:O126"/>
    <mergeCell ref="Q124:S124"/>
    <mergeCell ref="T124:U124"/>
    <mergeCell ref="W124:X124"/>
    <mergeCell ref="A125:C125"/>
    <mergeCell ref="D125:H125"/>
    <mergeCell ref="I125:J125"/>
    <mergeCell ref="K125:L125"/>
    <mergeCell ref="M125:O125"/>
    <mergeCell ref="Q125:S125"/>
    <mergeCell ref="T125:U125"/>
    <mergeCell ref="W125:X125"/>
    <mergeCell ref="A124:C124"/>
    <mergeCell ref="D124:H124"/>
    <mergeCell ref="I124:J124"/>
    <mergeCell ref="K124:L124"/>
    <mergeCell ref="M124:O124"/>
    <mergeCell ref="Q122:S122"/>
    <mergeCell ref="T122:U122"/>
    <mergeCell ref="W122:X122"/>
    <mergeCell ref="A123:C123"/>
    <mergeCell ref="D123:H123"/>
    <mergeCell ref="I123:J123"/>
    <mergeCell ref="K123:L123"/>
    <mergeCell ref="M123:O123"/>
    <mergeCell ref="Q123:S123"/>
    <mergeCell ref="T123:U123"/>
    <mergeCell ref="W123:X123"/>
    <mergeCell ref="A122:C122"/>
    <mergeCell ref="D122:H122"/>
    <mergeCell ref="I122:J122"/>
    <mergeCell ref="K122:L122"/>
    <mergeCell ref="M122:O122"/>
    <mergeCell ref="Q120:S120"/>
    <mergeCell ref="T120:U120"/>
    <mergeCell ref="W120:X120"/>
    <mergeCell ref="A121:C121"/>
    <mergeCell ref="D121:H121"/>
    <mergeCell ref="I121:J121"/>
    <mergeCell ref="K121:L121"/>
    <mergeCell ref="M121:O121"/>
    <mergeCell ref="Q121:S121"/>
    <mergeCell ref="T121:U121"/>
    <mergeCell ref="W121:X121"/>
    <mergeCell ref="A120:C120"/>
    <mergeCell ref="D120:H120"/>
    <mergeCell ref="I120:J120"/>
    <mergeCell ref="K120:L120"/>
    <mergeCell ref="M120:O120"/>
    <mergeCell ref="Q118:S118"/>
    <mergeCell ref="T118:U118"/>
    <mergeCell ref="W118:X118"/>
    <mergeCell ref="A119:C119"/>
    <mergeCell ref="D119:H119"/>
    <mergeCell ref="I119:J119"/>
    <mergeCell ref="K119:L119"/>
    <mergeCell ref="M119:O119"/>
    <mergeCell ref="Q119:S119"/>
    <mergeCell ref="T119:U119"/>
    <mergeCell ref="W119:X119"/>
    <mergeCell ref="A118:C118"/>
    <mergeCell ref="D118:H118"/>
    <mergeCell ref="I118:J118"/>
    <mergeCell ref="K118:L118"/>
    <mergeCell ref="M118:O118"/>
    <mergeCell ref="Q116:S116"/>
    <mergeCell ref="T116:U116"/>
    <mergeCell ref="W116:X116"/>
    <mergeCell ref="A117:C117"/>
    <mergeCell ref="D117:H117"/>
    <mergeCell ref="I117:J117"/>
    <mergeCell ref="K117:L117"/>
    <mergeCell ref="M117:O117"/>
    <mergeCell ref="Q117:S117"/>
    <mergeCell ref="T117:U117"/>
    <mergeCell ref="W117:X117"/>
    <mergeCell ref="A116:C116"/>
    <mergeCell ref="D116:H116"/>
    <mergeCell ref="I116:J116"/>
    <mergeCell ref="K116:L116"/>
    <mergeCell ref="M116:O116"/>
    <mergeCell ref="Q114:S114"/>
    <mergeCell ref="T114:U114"/>
    <mergeCell ref="W114:X114"/>
    <mergeCell ref="A115:C115"/>
    <mergeCell ref="D115:H115"/>
    <mergeCell ref="I115:J115"/>
    <mergeCell ref="K115:L115"/>
    <mergeCell ref="M115:O115"/>
    <mergeCell ref="Q115:S115"/>
    <mergeCell ref="T115:U115"/>
    <mergeCell ref="W115:X115"/>
    <mergeCell ref="A114:C114"/>
    <mergeCell ref="D114:H114"/>
    <mergeCell ref="I114:J114"/>
    <mergeCell ref="K114:L114"/>
    <mergeCell ref="M114:O114"/>
    <mergeCell ref="Q112:S112"/>
    <mergeCell ref="T112:U112"/>
    <mergeCell ref="W112:X112"/>
    <mergeCell ref="A113:C113"/>
    <mergeCell ref="D113:H113"/>
    <mergeCell ref="I113:J113"/>
    <mergeCell ref="K113:L113"/>
    <mergeCell ref="M113:O113"/>
    <mergeCell ref="Q113:S113"/>
    <mergeCell ref="T113:U113"/>
    <mergeCell ref="W113:X113"/>
    <mergeCell ref="A112:C112"/>
    <mergeCell ref="D112:H112"/>
    <mergeCell ref="I112:J112"/>
    <mergeCell ref="K112:L112"/>
    <mergeCell ref="M112:O112"/>
    <mergeCell ref="Q110:S110"/>
    <mergeCell ref="T110:U110"/>
    <mergeCell ref="W110:X110"/>
    <mergeCell ref="A111:C111"/>
    <mergeCell ref="D111:H111"/>
    <mergeCell ref="I111:J111"/>
    <mergeCell ref="K111:L111"/>
    <mergeCell ref="M111:O111"/>
    <mergeCell ref="Q111:S111"/>
    <mergeCell ref="T111:U111"/>
    <mergeCell ref="W111:X111"/>
    <mergeCell ref="A110:C110"/>
    <mergeCell ref="D110:H110"/>
    <mergeCell ref="I110:J110"/>
    <mergeCell ref="K110:L110"/>
    <mergeCell ref="M110:O110"/>
    <mergeCell ref="Q108:S108"/>
    <mergeCell ref="T108:U108"/>
    <mergeCell ref="W108:X108"/>
    <mergeCell ref="A109:C109"/>
    <mergeCell ref="D109:H109"/>
    <mergeCell ref="I109:J109"/>
    <mergeCell ref="K109:L109"/>
    <mergeCell ref="M109:O109"/>
    <mergeCell ref="Q109:S109"/>
    <mergeCell ref="T109:U109"/>
    <mergeCell ref="W109:X109"/>
    <mergeCell ref="A108:C108"/>
    <mergeCell ref="D108:H108"/>
    <mergeCell ref="I108:J108"/>
    <mergeCell ref="K108:L108"/>
    <mergeCell ref="M108:O108"/>
    <mergeCell ref="Q106:S106"/>
    <mergeCell ref="T106:U106"/>
    <mergeCell ref="W106:X106"/>
    <mergeCell ref="A107:C107"/>
    <mergeCell ref="D107:H107"/>
    <mergeCell ref="I107:J107"/>
    <mergeCell ref="K107:L107"/>
    <mergeCell ref="M107:O107"/>
    <mergeCell ref="Q107:S107"/>
    <mergeCell ref="T107:U107"/>
    <mergeCell ref="W107:X107"/>
    <mergeCell ref="C91:D91"/>
    <mergeCell ref="L91:N91"/>
    <mergeCell ref="A106:C106"/>
    <mergeCell ref="D106:H106"/>
    <mergeCell ref="I106:J106"/>
    <mergeCell ref="K106:L106"/>
    <mergeCell ref="M106:O106"/>
    <mergeCell ref="A94:X94"/>
    <mergeCell ref="A96:X96"/>
    <mergeCell ref="B98:E98"/>
    <mergeCell ref="B100:M102"/>
    <mergeCell ref="R101:R103"/>
    <mergeCell ref="U102:W104"/>
    <mergeCell ref="Q88:S88"/>
    <mergeCell ref="T88:U88"/>
    <mergeCell ref="W88:X88"/>
    <mergeCell ref="A89:C89"/>
    <mergeCell ref="D89:H89"/>
    <mergeCell ref="I89:J89"/>
    <mergeCell ref="K89:L89"/>
    <mergeCell ref="M89:O89"/>
    <mergeCell ref="Q89:S89"/>
    <mergeCell ref="T89:U89"/>
    <mergeCell ref="W89:X89"/>
    <mergeCell ref="A88:C88"/>
    <mergeCell ref="D88:H88"/>
    <mergeCell ref="I88:J88"/>
    <mergeCell ref="K88:L88"/>
    <mergeCell ref="M88:O88"/>
    <mergeCell ref="Q86:S86"/>
    <mergeCell ref="T86:U86"/>
    <mergeCell ref="W86:X86"/>
    <mergeCell ref="A87:C87"/>
    <mergeCell ref="D87:H87"/>
    <mergeCell ref="I87:J87"/>
    <mergeCell ref="K87:L87"/>
    <mergeCell ref="M87:O87"/>
    <mergeCell ref="Q87:S87"/>
    <mergeCell ref="T87:U87"/>
    <mergeCell ref="W87:X87"/>
    <mergeCell ref="A86:C86"/>
    <mergeCell ref="D86:H86"/>
    <mergeCell ref="I86:J86"/>
    <mergeCell ref="K86:L86"/>
    <mergeCell ref="M86:O86"/>
    <mergeCell ref="Q84:S84"/>
    <mergeCell ref="T84:U84"/>
    <mergeCell ref="W84:X84"/>
    <mergeCell ref="A85:C85"/>
    <mergeCell ref="D85:H85"/>
    <mergeCell ref="I85:J85"/>
    <mergeCell ref="K85:L85"/>
    <mergeCell ref="M85:O85"/>
    <mergeCell ref="Q85:S85"/>
    <mergeCell ref="T85:U85"/>
    <mergeCell ref="W85:X85"/>
    <mergeCell ref="A84:C84"/>
    <mergeCell ref="D84:H84"/>
    <mergeCell ref="I84:J84"/>
    <mergeCell ref="K84:L84"/>
    <mergeCell ref="M84:O84"/>
    <mergeCell ref="Q82:S82"/>
    <mergeCell ref="T82:U82"/>
    <mergeCell ref="W82:X82"/>
    <mergeCell ref="A83:C83"/>
    <mergeCell ref="D83:H83"/>
    <mergeCell ref="I83:J83"/>
    <mergeCell ref="K83:L83"/>
    <mergeCell ref="M83:O83"/>
    <mergeCell ref="Q83:S83"/>
    <mergeCell ref="T83:U83"/>
    <mergeCell ref="W83:X83"/>
    <mergeCell ref="A82:C82"/>
    <mergeCell ref="D82:H82"/>
    <mergeCell ref="I82:J82"/>
    <mergeCell ref="K82:L82"/>
    <mergeCell ref="M82:O82"/>
    <mergeCell ref="Q80:S80"/>
    <mergeCell ref="T80:U80"/>
    <mergeCell ref="W80:X80"/>
    <mergeCell ref="A81:C81"/>
    <mergeCell ref="D81:H81"/>
    <mergeCell ref="I81:J81"/>
    <mergeCell ref="K81:L81"/>
    <mergeCell ref="M81:O81"/>
    <mergeCell ref="Q81:S81"/>
    <mergeCell ref="T81:U81"/>
    <mergeCell ref="W81:X81"/>
    <mergeCell ref="A80:C80"/>
    <mergeCell ref="D80:H80"/>
    <mergeCell ref="I80:J80"/>
    <mergeCell ref="K80:L80"/>
    <mergeCell ref="M80:O80"/>
    <mergeCell ref="Q78:S78"/>
    <mergeCell ref="T78:U78"/>
    <mergeCell ref="W78:X78"/>
    <mergeCell ref="A79:C79"/>
    <mergeCell ref="D79:H79"/>
    <mergeCell ref="I79:J79"/>
    <mergeCell ref="K79:L79"/>
    <mergeCell ref="M79:O79"/>
    <mergeCell ref="Q79:S79"/>
    <mergeCell ref="T79:U79"/>
    <mergeCell ref="W79:X79"/>
    <mergeCell ref="A78:C78"/>
    <mergeCell ref="D78:H78"/>
    <mergeCell ref="I78:J78"/>
    <mergeCell ref="K78:L78"/>
    <mergeCell ref="M78:O78"/>
    <mergeCell ref="Q76:S76"/>
    <mergeCell ref="T76:U76"/>
    <mergeCell ref="W76:X76"/>
    <mergeCell ref="A77:C77"/>
    <mergeCell ref="D77:H77"/>
    <mergeCell ref="I77:J77"/>
    <mergeCell ref="K77:L77"/>
    <mergeCell ref="M77:O77"/>
    <mergeCell ref="Q77:S77"/>
    <mergeCell ref="T77:U77"/>
    <mergeCell ref="W77:X77"/>
    <mergeCell ref="A76:C76"/>
    <mergeCell ref="D76:H76"/>
    <mergeCell ref="I76:J76"/>
    <mergeCell ref="K76:L76"/>
    <mergeCell ref="M76:O76"/>
    <mergeCell ref="Q74:S74"/>
    <mergeCell ref="T74:U74"/>
    <mergeCell ref="W74:X74"/>
    <mergeCell ref="A75:C75"/>
    <mergeCell ref="D75:H75"/>
    <mergeCell ref="I75:J75"/>
    <mergeCell ref="K75:L75"/>
    <mergeCell ref="M75:O75"/>
    <mergeCell ref="Q75:S75"/>
    <mergeCell ref="T75:U75"/>
    <mergeCell ref="W75:X75"/>
    <mergeCell ref="A74:C74"/>
    <mergeCell ref="D74:H74"/>
    <mergeCell ref="I74:J74"/>
    <mergeCell ref="K74:L74"/>
    <mergeCell ref="M74:O74"/>
    <mergeCell ref="Q72:S72"/>
    <mergeCell ref="T72:U72"/>
    <mergeCell ref="W72:X72"/>
    <mergeCell ref="A73:C73"/>
    <mergeCell ref="D73:H73"/>
    <mergeCell ref="I73:J73"/>
    <mergeCell ref="K73:L73"/>
    <mergeCell ref="M73:O73"/>
    <mergeCell ref="Q73:S73"/>
    <mergeCell ref="T73:U73"/>
    <mergeCell ref="W73:X73"/>
    <mergeCell ref="A72:C72"/>
    <mergeCell ref="D72:H72"/>
    <mergeCell ref="I72:J72"/>
    <mergeCell ref="K72:L72"/>
    <mergeCell ref="M72:O72"/>
    <mergeCell ref="Q70:S70"/>
    <mergeCell ref="T70:U70"/>
    <mergeCell ref="W70:X70"/>
    <mergeCell ref="A71:C71"/>
    <mergeCell ref="D71:H71"/>
    <mergeCell ref="I71:J71"/>
    <mergeCell ref="K71:L71"/>
    <mergeCell ref="M71:O71"/>
    <mergeCell ref="Q71:S71"/>
    <mergeCell ref="T71:U71"/>
    <mergeCell ref="W71:X71"/>
    <mergeCell ref="A70:C70"/>
    <mergeCell ref="D70:H70"/>
    <mergeCell ref="I70:J70"/>
    <mergeCell ref="K70:L70"/>
    <mergeCell ref="M70:O70"/>
    <mergeCell ref="Q68:S68"/>
    <mergeCell ref="T68:U68"/>
    <mergeCell ref="W68:X68"/>
    <mergeCell ref="A69:C69"/>
    <mergeCell ref="D69:H69"/>
    <mergeCell ref="I69:J69"/>
    <mergeCell ref="K69:L69"/>
    <mergeCell ref="M69:O69"/>
    <mergeCell ref="Q69:S69"/>
    <mergeCell ref="T69:U69"/>
    <mergeCell ref="W69:X69"/>
    <mergeCell ref="A68:C68"/>
    <mergeCell ref="D68:H68"/>
    <mergeCell ref="I68:J68"/>
    <mergeCell ref="K68:L68"/>
    <mergeCell ref="M68:O68"/>
    <mergeCell ref="Q66:S66"/>
    <mergeCell ref="T66:U66"/>
    <mergeCell ref="W66:X66"/>
    <mergeCell ref="A67:C67"/>
    <mergeCell ref="D67:H67"/>
    <mergeCell ref="I67:J67"/>
    <mergeCell ref="K67:L67"/>
    <mergeCell ref="M67:O67"/>
    <mergeCell ref="Q67:S67"/>
    <mergeCell ref="T67:U67"/>
    <mergeCell ref="W67:X67"/>
    <mergeCell ref="C51:D51"/>
    <mergeCell ref="L51:N51"/>
    <mergeCell ref="A66:C66"/>
    <mergeCell ref="D66:H66"/>
    <mergeCell ref="I66:J66"/>
    <mergeCell ref="K66:L66"/>
    <mergeCell ref="M66:O66"/>
    <mergeCell ref="A54:X54"/>
    <mergeCell ref="A56:X56"/>
    <mergeCell ref="B58:E58"/>
    <mergeCell ref="B60:M62"/>
    <mergeCell ref="R61:R63"/>
    <mergeCell ref="U62:W64"/>
    <mergeCell ref="A2:X2"/>
    <mergeCell ref="A4:X4"/>
    <mergeCell ref="B6:E6"/>
    <mergeCell ref="B8:M10"/>
    <mergeCell ref="R9:R11"/>
    <mergeCell ref="U10:W12"/>
    <mergeCell ref="Q48:S48"/>
    <mergeCell ref="T48:U48"/>
    <mergeCell ref="W48:X48"/>
    <mergeCell ref="A49:C49"/>
    <mergeCell ref="D49:H49"/>
    <mergeCell ref="I49:J49"/>
    <mergeCell ref="K49:L49"/>
    <mergeCell ref="M49:O49"/>
    <mergeCell ref="Q49:S49"/>
    <mergeCell ref="T49:U49"/>
    <mergeCell ref="W49:X49"/>
    <mergeCell ref="A48:C48"/>
    <mergeCell ref="D48:H48"/>
    <mergeCell ref="I48:J48"/>
    <mergeCell ref="K48:L48"/>
    <mergeCell ref="M48:O48"/>
    <mergeCell ref="Q46:S46"/>
    <mergeCell ref="T46:U46"/>
    <mergeCell ref="W46:X46"/>
    <mergeCell ref="A47:C47"/>
    <mergeCell ref="D47:H47"/>
    <mergeCell ref="I47:J47"/>
    <mergeCell ref="K47:L47"/>
    <mergeCell ref="M47:O47"/>
    <mergeCell ref="Q47:S47"/>
    <mergeCell ref="T47:U47"/>
    <mergeCell ref="W47:X47"/>
    <mergeCell ref="A46:C46"/>
    <mergeCell ref="D46:H46"/>
    <mergeCell ref="I46:J46"/>
    <mergeCell ref="K46:L46"/>
    <mergeCell ref="M46:O46"/>
    <mergeCell ref="Q44:S44"/>
    <mergeCell ref="T44:U44"/>
    <mergeCell ref="W44:X44"/>
    <mergeCell ref="A45:C45"/>
    <mergeCell ref="D45:H45"/>
    <mergeCell ref="I45:J45"/>
    <mergeCell ref="K45:L45"/>
    <mergeCell ref="M45:O45"/>
    <mergeCell ref="Q45:S45"/>
    <mergeCell ref="T45:U45"/>
    <mergeCell ref="W45:X45"/>
    <mergeCell ref="A44:C44"/>
    <mergeCell ref="D44:H44"/>
    <mergeCell ref="I44:J44"/>
    <mergeCell ref="K44:L44"/>
    <mergeCell ref="M44:O44"/>
    <mergeCell ref="Q42:S42"/>
    <mergeCell ref="T42:U42"/>
    <mergeCell ref="W42:X42"/>
    <mergeCell ref="A43:C43"/>
    <mergeCell ref="D43:H43"/>
    <mergeCell ref="I43:J43"/>
    <mergeCell ref="K43:L43"/>
    <mergeCell ref="M43:O43"/>
    <mergeCell ref="Q43:S43"/>
    <mergeCell ref="T43:U43"/>
    <mergeCell ref="W43:X43"/>
    <mergeCell ref="A42:C42"/>
    <mergeCell ref="D42:H42"/>
    <mergeCell ref="I42:J42"/>
    <mergeCell ref="K42:L42"/>
    <mergeCell ref="M42:O42"/>
    <mergeCell ref="Q40:S40"/>
    <mergeCell ref="T40:U40"/>
    <mergeCell ref="W40:X40"/>
    <mergeCell ref="A41:C41"/>
    <mergeCell ref="D41:H41"/>
    <mergeCell ref="I41:J41"/>
    <mergeCell ref="K41:L41"/>
    <mergeCell ref="M41:O41"/>
    <mergeCell ref="Q41:S41"/>
    <mergeCell ref="T41:U41"/>
    <mergeCell ref="W41:X41"/>
    <mergeCell ref="A40:C40"/>
    <mergeCell ref="D40:H40"/>
    <mergeCell ref="I40:J40"/>
    <mergeCell ref="K40:L40"/>
    <mergeCell ref="M40:O40"/>
    <mergeCell ref="Q38:S38"/>
    <mergeCell ref="T38:U38"/>
    <mergeCell ref="W38:X38"/>
    <mergeCell ref="A39:C39"/>
    <mergeCell ref="D39:H39"/>
    <mergeCell ref="I39:J39"/>
    <mergeCell ref="K39:L39"/>
    <mergeCell ref="M39:O39"/>
    <mergeCell ref="Q39:S39"/>
    <mergeCell ref="T39:U39"/>
    <mergeCell ref="W39:X39"/>
    <mergeCell ref="A38:C38"/>
    <mergeCell ref="D38:H38"/>
    <mergeCell ref="I38:J38"/>
    <mergeCell ref="K38:L38"/>
    <mergeCell ref="M38:O38"/>
    <mergeCell ref="Q36:S36"/>
    <mergeCell ref="T36:U36"/>
    <mergeCell ref="W36:X36"/>
    <mergeCell ref="A37:C37"/>
    <mergeCell ref="D37:H37"/>
    <mergeCell ref="I37:J37"/>
    <mergeCell ref="K37:L37"/>
    <mergeCell ref="M37:O37"/>
    <mergeCell ref="Q37:S37"/>
    <mergeCell ref="T37:U37"/>
    <mergeCell ref="W37:X37"/>
    <mergeCell ref="A36:C36"/>
    <mergeCell ref="D36:H36"/>
    <mergeCell ref="I36:J36"/>
    <mergeCell ref="K36:L36"/>
    <mergeCell ref="M36:O36"/>
    <mergeCell ref="Q34:S34"/>
    <mergeCell ref="T34:U34"/>
    <mergeCell ref="W34:X34"/>
    <mergeCell ref="A35:C35"/>
    <mergeCell ref="D35:H35"/>
    <mergeCell ref="I35:J35"/>
    <mergeCell ref="K35:L35"/>
    <mergeCell ref="M35:O35"/>
    <mergeCell ref="Q35:S35"/>
    <mergeCell ref="T35:U35"/>
    <mergeCell ref="W35:X35"/>
    <mergeCell ref="A34:C34"/>
    <mergeCell ref="D34:H34"/>
    <mergeCell ref="I34:J34"/>
    <mergeCell ref="K34:L34"/>
    <mergeCell ref="M34:O34"/>
    <mergeCell ref="Q32:S32"/>
    <mergeCell ref="T32:U32"/>
    <mergeCell ref="W32:X32"/>
    <mergeCell ref="A33:C33"/>
    <mergeCell ref="D33:H33"/>
    <mergeCell ref="I33:J33"/>
    <mergeCell ref="K33:L33"/>
    <mergeCell ref="M33:O33"/>
    <mergeCell ref="Q33:S33"/>
    <mergeCell ref="T33:U33"/>
    <mergeCell ref="W33:X33"/>
    <mergeCell ref="A32:C32"/>
    <mergeCell ref="D32:H32"/>
    <mergeCell ref="I32:J32"/>
    <mergeCell ref="K32:L32"/>
    <mergeCell ref="M32:O32"/>
    <mergeCell ref="Q30:S30"/>
    <mergeCell ref="T30:U30"/>
    <mergeCell ref="W30:X30"/>
    <mergeCell ref="A31:C31"/>
    <mergeCell ref="D31:H31"/>
    <mergeCell ref="I31:J31"/>
    <mergeCell ref="K31:L31"/>
    <mergeCell ref="M31:O31"/>
    <mergeCell ref="Q31:S31"/>
    <mergeCell ref="T31:U31"/>
    <mergeCell ref="W31:X31"/>
    <mergeCell ref="A30:C30"/>
    <mergeCell ref="D30:H30"/>
    <mergeCell ref="I30:J30"/>
    <mergeCell ref="K30:L30"/>
    <mergeCell ref="M30:O30"/>
    <mergeCell ref="Q28:S28"/>
    <mergeCell ref="T28:U28"/>
    <mergeCell ref="W28:X28"/>
    <mergeCell ref="A29:C29"/>
    <mergeCell ref="D29:H29"/>
    <mergeCell ref="I29:J29"/>
    <mergeCell ref="K29:L29"/>
    <mergeCell ref="M29:O29"/>
    <mergeCell ref="Q29:S29"/>
    <mergeCell ref="T29:U29"/>
    <mergeCell ref="W29:X29"/>
    <mergeCell ref="A28:C28"/>
    <mergeCell ref="D28:H28"/>
    <mergeCell ref="I28:J28"/>
    <mergeCell ref="K28:L28"/>
    <mergeCell ref="M28:O28"/>
    <mergeCell ref="Q26:S26"/>
    <mergeCell ref="T26:U26"/>
    <mergeCell ref="W26:X26"/>
    <mergeCell ref="A27:C27"/>
    <mergeCell ref="D27:H27"/>
    <mergeCell ref="I27:J27"/>
    <mergeCell ref="K27:L27"/>
    <mergeCell ref="M27:O27"/>
    <mergeCell ref="Q27:S27"/>
    <mergeCell ref="T27:U27"/>
    <mergeCell ref="W27:X27"/>
    <mergeCell ref="A26:C26"/>
    <mergeCell ref="D26:H26"/>
    <mergeCell ref="I26:J26"/>
    <mergeCell ref="K26:L26"/>
    <mergeCell ref="M26:O26"/>
    <mergeCell ref="Q24:S24"/>
    <mergeCell ref="T24:U24"/>
    <mergeCell ref="W24:X24"/>
    <mergeCell ref="A25:C25"/>
    <mergeCell ref="D25:H25"/>
    <mergeCell ref="I25:J25"/>
    <mergeCell ref="K25:L25"/>
    <mergeCell ref="M25:O25"/>
    <mergeCell ref="Q25:S25"/>
    <mergeCell ref="T25:U25"/>
    <mergeCell ref="W25:X25"/>
    <mergeCell ref="A24:C24"/>
    <mergeCell ref="D24:H24"/>
    <mergeCell ref="I24:J24"/>
    <mergeCell ref="K24:L24"/>
    <mergeCell ref="M24:O24"/>
    <mergeCell ref="Q22:S22"/>
    <mergeCell ref="T22:U22"/>
    <mergeCell ref="W22:X22"/>
    <mergeCell ref="A23:C23"/>
    <mergeCell ref="D23:H23"/>
    <mergeCell ref="I23:J23"/>
    <mergeCell ref="K23:L23"/>
    <mergeCell ref="M23:O23"/>
    <mergeCell ref="Q23:S23"/>
    <mergeCell ref="T23:U23"/>
    <mergeCell ref="W23:X23"/>
    <mergeCell ref="A22:C22"/>
    <mergeCell ref="D22:H22"/>
    <mergeCell ref="I22:J22"/>
    <mergeCell ref="K22:L22"/>
    <mergeCell ref="M22:O22"/>
    <mergeCell ref="Q20:S20"/>
    <mergeCell ref="T20:U20"/>
    <mergeCell ref="W20:X20"/>
    <mergeCell ref="A21:C21"/>
    <mergeCell ref="D21:H21"/>
    <mergeCell ref="I21:J21"/>
    <mergeCell ref="K21:L21"/>
    <mergeCell ref="M21:O21"/>
    <mergeCell ref="Q21:S21"/>
    <mergeCell ref="T21:U21"/>
    <mergeCell ref="W21:X21"/>
    <mergeCell ref="A20:C20"/>
    <mergeCell ref="D20:H20"/>
    <mergeCell ref="I20:J20"/>
    <mergeCell ref="K20:L20"/>
    <mergeCell ref="M20:O20"/>
    <mergeCell ref="Q18:S18"/>
    <mergeCell ref="T18:U18"/>
    <mergeCell ref="W18:X18"/>
    <mergeCell ref="A19:C19"/>
    <mergeCell ref="D19:H19"/>
    <mergeCell ref="I19:J19"/>
    <mergeCell ref="K19:L19"/>
    <mergeCell ref="M19:O19"/>
    <mergeCell ref="Q19:S19"/>
    <mergeCell ref="T19:U19"/>
    <mergeCell ref="W19:X19"/>
    <mergeCell ref="A18:C18"/>
    <mergeCell ref="D18:H18"/>
    <mergeCell ref="I18:J18"/>
    <mergeCell ref="K18:L18"/>
    <mergeCell ref="M18:O18"/>
    <mergeCell ref="Q16:S16"/>
    <mergeCell ref="T16:U16"/>
    <mergeCell ref="W16:X16"/>
    <mergeCell ref="A17:C17"/>
    <mergeCell ref="D17:H17"/>
    <mergeCell ref="I17:J17"/>
    <mergeCell ref="K17:L17"/>
    <mergeCell ref="M17:O17"/>
    <mergeCell ref="Q17:S17"/>
    <mergeCell ref="T17:U17"/>
    <mergeCell ref="W17:X17"/>
    <mergeCell ref="A16:C16"/>
    <mergeCell ref="D16:H16"/>
    <mergeCell ref="I16:J16"/>
    <mergeCell ref="K16:L16"/>
    <mergeCell ref="M16:O16"/>
    <mergeCell ref="Q14:S14"/>
    <mergeCell ref="T14:U14"/>
    <mergeCell ref="W14:X14"/>
    <mergeCell ref="A15:C15"/>
    <mergeCell ref="D15:H15"/>
    <mergeCell ref="I15:J15"/>
    <mergeCell ref="K15:L15"/>
    <mergeCell ref="M15:O15"/>
    <mergeCell ref="Q15:S15"/>
    <mergeCell ref="T15:U15"/>
    <mergeCell ref="W15:X15"/>
    <mergeCell ref="A14:C14"/>
    <mergeCell ref="D14:H14"/>
    <mergeCell ref="I14:J14"/>
    <mergeCell ref="K14:L14"/>
    <mergeCell ref="M14:O14"/>
  </mergeCells>
  <phoneticPr fontId="20" type="noConversion"/>
  <pageMargins left="0.42500000000000004" right="0.28138902777777886" top="0.27777777777777779" bottom="0.27777777777777779" header="0" footer="0"/>
  <pageSetup paperSize="9" scale="95" orientation="portrait" useFirstPageNumber="1" r:id="rId1"/>
  <rowBreaks count="36" manualBreakCount="36">
    <brk id="52" max="16383" man="1"/>
    <brk id="92" max="16383" man="1"/>
    <brk id="130" max="16383" man="1"/>
    <brk id="175" max="16383" man="1"/>
    <brk id="217" max="16383" man="1"/>
    <brk id="255" max="16383" man="1"/>
    <brk id="297" max="16383" man="1"/>
    <brk id="329" max="16383" man="1"/>
    <brk id="369" max="16383" man="1"/>
    <brk id="420" max="16383" man="1"/>
    <brk id="459" max="16383" man="1"/>
    <brk id="499" max="16383" man="1"/>
    <brk id="545" max="16383" man="1"/>
    <brk id="597" max="16383" man="1"/>
    <brk id="640" max="16383" man="1"/>
    <brk id="679" max="16383" man="1"/>
    <brk id="724" max="16383" man="1"/>
    <brk id="773" max="16383" man="1"/>
    <brk id="823" max="16383" man="1"/>
    <brk id="864" max="16383" man="1"/>
    <brk id="906" max="16383" man="1"/>
    <brk id="945" max="16383" man="1"/>
    <brk id="988" max="16383" man="1"/>
    <brk id="1024" max="16383" man="1"/>
    <brk id="1066" max="16383" man="1"/>
    <brk id="1103" max="16383" man="1"/>
    <brk id="1140" max="16383" man="1"/>
    <brk id="1177" max="16383" man="1"/>
    <brk id="1223" max="16383" man="1"/>
    <brk id="1271" max="16383" man="1"/>
    <brk id="1324" max="16383" man="1"/>
    <brk id="1371" max="16383" man="1"/>
    <brk id="1408" max="16383" man="1"/>
    <brk id="1462" max="16383" man="1"/>
    <brk id="1505" max="16383" man="1"/>
    <brk id="15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4</vt:i4>
      </vt:variant>
    </vt:vector>
  </HeadingPairs>
  <TitlesOfParts>
    <vt:vector size="8" baseType="lpstr">
      <vt:lpstr>總表</vt:lpstr>
      <vt:lpstr>詳細表</vt:lpstr>
      <vt:lpstr>單價分析</vt:lpstr>
      <vt:lpstr>資源統計</vt:lpstr>
      <vt:lpstr>單價分析!Print_Area</vt:lpstr>
      <vt:lpstr>詳細表!Print_Area</vt:lpstr>
      <vt:lpstr>資源統計!Print_Area</vt:lpstr>
      <vt:lpstr>總表!Print_Area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凃政宏</cp:lastModifiedBy>
  <cp:lastPrinted>2026-09-11T03:42:22Z</cp:lastPrinted>
  <dcterms:modified xsi:type="dcterms:W3CDTF">2026-09-11T03:42:26Z</dcterms:modified>
</cp:coreProperties>
</file>