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ucke\Downloads\"/>
    </mc:Choice>
  </mc:AlternateContent>
  <xr:revisionPtr revIDLastSave="0" documentId="13_ncr:1_{31B05235-6BA9-492E-AA45-2A5C1995261F}" xr6:coauthVersionLast="47" xr6:coauthVersionMax="47" xr10:uidLastSave="{00000000-0000-0000-0000-000000000000}"/>
  <bookViews>
    <workbookView xWindow="-120" yWindow="-120" windowWidth="38640" windowHeight="21120" activeTab="1" xr2:uid="{9BF7E5A2-A65C-4C50-90BD-D62A454E022D}"/>
  </bookViews>
  <sheets>
    <sheet name="Income Statement" sheetId="1" r:id="rId1"/>
    <sheet name="Balance Sheet" sheetId="2" r:id="rId2"/>
    <sheet name="UCA Cash Flow Analysis" sheetId="4" r:id="rId3"/>
    <sheet name="Financial Ratio Analysis" sheetId="3" r:id="rId4"/>
    <sheet name="Accounts Receivable Analysis" sheetId="5" r:id="rId5"/>
    <sheet name="Accounts Payable Analysis" sheetId="6" r:id="rId6"/>
  </sheets>
  <definedNames>
    <definedName name="_xlnm.Print_Area" localSheetId="0">'Income Statement'!$A$3:$K$92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35" i="2" l="1"/>
  <c r="AC134" i="2"/>
  <c r="AC133" i="2"/>
  <c r="AC132" i="2"/>
  <c r="AC131" i="2"/>
  <c r="AC130" i="2"/>
  <c r="AC129" i="2"/>
  <c r="AC128" i="2"/>
  <c r="AC127" i="2"/>
  <c r="AC126" i="2"/>
  <c r="AC125"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4" i="2"/>
  <c r="AC93" i="2"/>
  <c r="AC92" i="2"/>
  <c r="AC91" i="2"/>
  <c r="AC90" i="2"/>
  <c r="AC89" i="2"/>
  <c r="AC88" i="2"/>
  <c r="AC87" i="2"/>
  <c r="AC86" i="2"/>
  <c r="AC85" i="2"/>
  <c r="AC84" i="2"/>
  <c r="AC83" i="2"/>
  <c r="AC82" i="2"/>
  <c r="AC81" i="2"/>
  <c r="AC80" i="2"/>
  <c r="AC79" i="2"/>
  <c r="AC78" i="2"/>
  <c r="AC77" i="2"/>
  <c r="AC76" i="2"/>
  <c r="AC75" i="2"/>
  <c r="AC74" i="2"/>
  <c r="AC73" i="2"/>
  <c r="AC72"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4" i="2"/>
  <c r="AC43" i="2"/>
  <c r="AC42" i="2"/>
  <c r="AC41" i="2"/>
  <c r="AC40" i="2"/>
  <c r="AC39" i="2"/>
  <c r="AC38" i="2"/>
  <c r="AC37" i="2"/>
  <c r="AC36" i="2"/>
  <c r="AC35" i="2"/>
  <c r="AC34" i="2"/>
  <c r="AC33" i="2"/>
  <c r="AC31" i="2"/>
  <c r="AC30" i="2"/>
  <c r="AC29" i="2"/>
  <c r="AC28" i="2"/>
  <c r="AC27" i="2"/>
  <c r="AC26" i="2"/>
  <c r="AC25" i="2"/>
  <c r="AC24" i="2"/>
  <c r="AC23" i="2"/>
  <c r="AC22" i="2"/>
  <c r="AC21" i="2"/>
  <c r="AC20" i="2"/>
  <c r="AC19" i="2"/>
  <c r="AC18" i="2"/>
  <c r="AC17" i="2"/>
  <c r="AC16" i="2"/>
  <c r="AC15" i="2"/>
  <c r="AC14" i="2"/>
  <c r="AC13" i="2"/>
  <c r="AC12" i="2"/>
  <c r="AC11" i="2"/>
  <c r="AC10" i="2"/>
  <c r="AC9" i="2"/>
  <c r="AA135" i="2"/>
  <c r="AA134" i="2"/>
  <c r="AA133" i="2"/>
  <c r="AA132" i="2"/>
  <c r="AA131" i="2"/>
  <c r="AA130" i="2"/>
  <c r="AA129" i="2"/>
  <c r="AA128" i="2"/>
  <c r="AA127" i="2"/>
  <c r="AA126" i="2"/>
  <c r="AA125" i="2"/>
  <c r="AA123" i="2"/>
  <c r="AA122" i="2"/>
  <c r="AA121" i="2"/>
  <c r="AA120" i="2"/>
  <c r="AA119" i="2"/>
  <c r="AA118" i="2"/>
  <c r="AA117" i="2"/>
  <c r="AA116" i="2"/>
  <c r="AA115" i="2"/>
  <c r="AA114" i="2"/>
  <c r="AA113" i="2"/>
  <c r="AA112" i="2"/>
  <c r="AA111" i="2"/>
  <c r="AA110" i="2"/>
  <c r="AA109" i="2"/>
  <c r="AA108" i="2"/>
  <c r="AA107" i="2"/>
  <c r="AA106" i="2"/>
  <c r="AA105" i="2"/>
  <c r="AA104" i="2"/>
  <c r="AA103" i="2"/>
  <c r="AA102" i="2"/>
  <c r="AA101" i="2"/>
  <c r="AA100" i="2"/>
  <c r="AA99" i="2"/>
  <c r="AA98" i="2"/>
  <c r="AA97" i="2"/>
  <c r="AA96" i="2"/>
  <c r="AA94" i="2"/>
  <c r="AA93" i="2"/>
  <c r="AA92" i="2"/>
  <c r="AA91" i="2"/>
  <c r="AA90" i="2"/>
  <c r="AA89" i="2"/>
  <c r="AA88" i="2"/>
  <c r="AA87" i="2"/>
  <c r="AA86" i="2"/>
  <c r="AA85" i="2"/>
  <c r="AA84" i="2"/>
  <c r="AA83" i="2"/>
  <c r="AA82" i="2"/>
  <c r="AA81" i="2"/>
  <c r="AA80" i="2"/>
  <c r="AA79" i="2"/>
  <c r="AA78" i="2"/>
  <c r="AA77" i="2"/>
  <c r="AA76" i="2"/>
  <c r="AA75" i="2"/>
  <c r="AA74" i="2"/>
  <c r="AA73" i="2"/>
  <c r="AA72"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4" i="2"/>
  <c r="AA43" i="2"/>
  <c r="AA42" i="2"/>
  <c r="AA41" i="2"/>
  <c r="AA40" i="2"/>
  <c r="AA39" i="2"/>
  <c r="AA38" i="2"/>
  <c r="AA37" i="2"/>
  <c r="AA36" i="2"/>
  <c r="AA35" i="2"/>
  <c r="AA34" i="2"/>
  <c r="AA33" i="2"/>
  <c r="AA31" i="2"/>
  <c r="AA30" i="2"/>
  <c r="AA29" i="2"/>
  <c r="AA28" i="2"/>
  <c r="AA27" i="2"/>
  <c r="AA26" i="2"/>
  <c r="AA25" i="2"/>
  <c r="AA24" i="2"/>
  <c r="AA23" i="2"/>
  <c r="AA22" i="2"/>
  <c r="AA21" i="2"/>
  <c r="AA20" i="2"/>
  <c r="AA19" i="2"/>
  <c r="AA18" i="2"/>
  <c r="AA17" i="2"/>
  <c r="AA16" i="2"/>
  <c r="AA15" i="2"/>
  <c r="AA14" i="2"/>
  <c r="AA13" i="2"/>
  <c r="AA12" i="2"/>
  <c r="AA11" i="2"/>
  <c r="AA10" i="2"/>
  <c r="AA9" i="2"/>
  <c r="Y135" i="2"/>
  <c r="Y134" i="2"/>
  <c r="Y133" i="2"/>
  <c r="Y132" i="2"/>
  <c r="Y131" i="2"/>
  <c r="Y130" i="2"/>
  <c r="Y129" i="2"/>
  <c r="Y128" i="2"/>
  <c r="Y127" i="2"/>
  <c r="Y126" i="2"/>
  <c r="Y125"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4" i="2"/>
  <c r="Y93" i="2"/>
  <c r="Y92" i="2"/>
  <c r="Y91" i="2"/>
  <c r="Y90" i="2"/>
  <c r="Y89" i="2"/>
  <c r="Y88" i="2"/>
  <c r="Y87" i="2"/>
  <c r="Y86" i="2"/>
  <c r="Y85" i="2"/>
  <c r="Y84" i="2"/>
  <c r="Y83" i="2"/>
  <c r="Y82" i="2"/>
  <c r="Y81" i="2"/>
  <c r="Y80" i="2"/>
  <c r="Y79" i="2"/>
  <c r="Y78" i="2"/>
  <c r="Y77" i="2"/>
  <c r="Y76" i="2"/>
  <c r="Y75" i="2"/>
  <c r="Y74" i="2"/>
  <c r="Y73" i="2"/>
  <c r="Y72" i="2"/>
  <c r="Y70" i="2"/>
  <c r="Y69" i="2"/>
  <c r="Y68" i="2"/>
  <c r="Y67" i="2"/>
  <c r="Y66" i="2"/>
  <c r="Y65" i="2"/>
  <c r="Y64" i="2"/>
  <c r="Y63" i="2"/>
  <c r="Y62" i="2"/>
  <c r="Y61" i="2"/>
  <c r="Y60" i="2"/>
  <c r="Y59" i="2"/>
  <c r="Y58" i="2"/>
  <c r="Y57" i="2"/>
  <c r="Y56" i="2"/>
  <c r="Y55" i="2"/>
  <c r="Y54" i="2"/>
  <c r="Y53" i="2"/>
  <c r="Y52" i="2"/>
  <c r="Y51" i="2"/>
  <c r="Y50" i="2"/>
  <c r="Y49" i="2"/>
  <c r="Y48" i="2"/>
  <c r="Y47" i="2"/>
  <c r="Y46" i="2"/>
  <c r="Y44" i="2"/>
  <c r="Y43" i="2"/>
  <c r="Y42" i="2"/>
  <c r="Y41" i="2"/>
  <c r="Y40" i="2"/>
  <c r="Y39" i="2"/>
  <c r="Y38" i="2"/>
  <c r="Y37" i="2"/>
  <c r="Y36" i="2"/>
  <c r="Y35" i="2"/>
  <c r="Y34" i="2"/>
  <c r="Y33" i="2"/>
  <c r="Y31" i="2"/>
  <c r="Y30" i="2"/>
  <c r="Y29" i="2"/>
  <c r="Y28" i="2"/>
  <c r="Y27" i="2"/>
  <c r="Y26" i="2"/>
  <c r="Y25" i="2"/>
  <c r="Y24" i="2"/>
  <c r="Y23" i="2"/>
  <c r="Y22" i="2"/>
  <c r="Y21" i="2"/>
  <c r="Y20" i="2"/>
  <c r="Y19" i="2"/>
  <c r="Y18" i="2"/>
  <c r="Y17" i="2"/>
  <c r="Y16" i="2"/>
  <c r="Y15" i="2"/>
  <c r="Y14" i="2"/>
  <c r="Y13" i="2"/>
  <c r="Y12" i="2"/>
  <c r="Y11" i="2"/>
  <c r="Y10" i="2"/>
  <c r="Y9" i="2"/>
  <c r="W135" i="2"/>
  <c r="W134" i="2"/>
  <c r="W133" i="2"/>
  <c r="W132" i="2"/>
  <c r="W131" i="2"/>
  <c r="W130" i="2"/>
  <c r="W129" i="2"/>
  <c r="W128" i="2"/>
  <c r="W127" i="2"/>
  <c r="W126" i="2"/>
  <c r="W125"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4" i="2"/>
  <c r="W93" i="2"/>
  <c r="W92" i="2"/>
  <c r="W91" i="2"/>
  <c r="W90" i="2"/>
  <c r="W89" i="2"/>
  <c r="W88" i="2"/>
  <c r="W87" i="2"/>
  <c r="W86" i="2"/>
  <c r="W85" i="2"/>
  <c r="W84" i="2"/>
  <c r="W83" i="2"/>
  <c r="W82" i="2"/>
  <c r="W81" i="2"/>
  <c r="W80" i="2"/>
  <c r="W79" i="2"/>
  <c r="W78" i="2"/>
  <c r="W77" i="2"/>
  <c r="W76" i="2"/>
  <c r="W75" i="2"/>
  <c r="W74" i="2"/>
  <c r="W73" i="2"/>
  <c r="W72" i="2"/>
  <c r="W70" i="2"/>
  <c r="W69" i="2"/>
  <c r="W68" i="2"/>
  <c r="W67" i="2"/>
  <c r="W66" i="2"/>
  <c r="W65" i="2"/>
  <c r="W64" i="2"/>
  <c r="W63" i="2"/>
  <c r="W62" i="2"/>
  <c r="W61" i="2"/>
  <c r="W60" i="2"/>
  <c r="W59" i="2"/>
  <c r="W58" i="2"/>
  <c r="W57" i="2"/>
  <c r="W56" i="2"/>
  <c r="W55" i="2"/>
  <c r="W54" i="2"/>
  <c r="W53" i="2"/>
  <c r="W52" i="2"/>
  <c r="W51" i="2"/>
  <c r="W50" i="2"/>
  <c r="W49" i="2"/>
  <c r="W48" i="2"/>
  <c r="W47" i="2"/>
  <c r="W46" i="2"/>
  <c r="W44" i="2"/>
  <c r="W43" i="2"/>
  <c r="W42" i="2"/>
  <c r="W41" i="2"/>
  <c r="W40" i="2"/>
  <c r="W39" i="2"/>
  <c r="W38" i="2"/>
  <c r="W37" i="2"/>
  <c r="W36" i="2"/>
  <c r="W35" i="2"/>
  <c r="W34" i="2"/>
  <c r="W33" i="2"/>
  <c r="W31" i="2"/>
  <c r="W30" i="2"/>
  <c r="W29" i="2"/>
  <c r="W28" i="2"/>
  <c r="W27" i="2"/>
  <c r="W26" i="2"/>
  <c r="W25" i="2"/>
  <c r="W24" i="2"/>
  <c r="W23" i="2"/>
  <c r="W22" i="2"/>
  <c r="W21" i="2"/>
  <c r="W20" i="2"/>
  <c r="W19" i="2"/>
  <c r="W18" i="2"/>
  <c r="W17" i="2"/>
  <c r="W16" i="2"/>
  <c r="W15" i="2"/>
  <c r="W14" i="2"/>
  <c r="W13" i="2"/>
  <c r="W12" i="2"/>
  <c r="W11" i="2"/>
  <c r="W10" i="2"/>
  <c r="W9" i="2"/>
  <c r="U135" i="2"/>
  <c r="U134" i="2"/>
  <c r="U133" i="2"/>
  <c r="U132" i="2"/>
  <c r="U131" i="2"/>
  <c r="U130" i="2"/>
  <c r="U129" i="2"/>
  <c r="U128" i="2"/>
  <c r="U127" i="2"/>
  <c r="U126" i="2"/>
  <c r="U125" i="2"/>
  <c r="U123" i="2"/>
  <c r="U122" i="2"/>
  <c r="U121" i="2"/>
  <c r="U120" i="2"/>
  <c r="U119" i="2"/>
  <c r="U118" i="2"/>
  <c r="U117" i="2"/>
  <c r="U116" i="2"/>
  <c r="U115" i="2"/>
  <c r="U114" i="2"/>
  <c r="U113" i="2"/>
  <c r="U112" i="2"/>
  <c r="U111" i="2"/>
  <c r="U110" i="2"/>
  <c r="U109" i="2"/>
  <c r="U108" i="2"/>
  <c r="U107" i="2"/>
  <c r="U106" i="2"/>
  <c r="U105" i="2"/>
  <c r="U104" i="2"/>
  <c r="U103" i="2"/>
  <c r="U102" i="2"/>
  <c r="U101" i="2"/>
  <c r="U100" i="2"/>
  <c r="U99" i="2"/>
  <c r="U98" i="2"/>
  <c r="U97" i="2"/>
  <c r="U96" i="2"/>
  <c r="U94" i="2"/>
  <c r="U93" i="2"/>
  <c r="U92" i="2"/>
  <c r="U91" i="2"/>
  <c r="U90" i="2"/>
  <c r="U89" i="2"/>
  <c r="U88" i="2"/>
  <c r="U87" i="2"/>
  <c r="U86" i="2"/>
  <c r="U85" i="2"/>
  <c r="U84" i="2"/>
  <c r="U83" i="2"/>
  <c r="U82" i="2"/>
  <c r="U81" i="2"/>
  <c r="U80" i="2"/>
  <c r="U79" i="2"/>
  <c r="U78" i="2"/>
  <c r="U77" i="2"/>
  <c r="U76" i="2"/>
  <c r="U75" i="2"/>
  <c r="U74" i="2"/>
  <c r="U73" i="2"/>
  <c r="U72" i="2"/>
  <c r="U70" i="2"/>
  <c r="U69" i="2"/>
  <c r="U68" i="2"/>
  <c r="U67" i="2"/>
  <c r="U66" i="2"/>
  <c r="U65" i="2"/>
  <c r="U64" i="2"/>
  <c r="U63" i="2"/>
  <c r="U62" i="2"/>
  <c r="U61" i="2"/>
  <c r="U60" i="2"/>
  <c r="U59" i="2"/>
  <c r="U58" i="2"/>
  <c r="U57" i="2"/>
  <c r="U56" i="2"/>
  <c r="U55" i="2"/>
  <c r="U54" i="2"/>
  <c r="U53" i="2"/>
  <c r="U52" i="2"/>
  <c r="U51" i="2"/>
  <c r="U50" i="2"/>
  <c r="U49" i="2"/>
  <c r="U48" i="2"/>
  <c r="U47" i="2"/>
  <c r="U46" i="2"/>
  <c r="U44" i="2"/>
  <c r="U43" i="2"/>
  <c r="U42" i="2"/>
  <c r="U41" i="2"/>
  <c r="U40" i="2"/>
  <c r="U39" i="2"/>
  <c r="U38" i="2"/>
  <c r="U37" i="2"/>
  <c r="U36" i="2"/>
  <c r="U35" i="2"/>
  <c r="U34" i="2"/>
  <c r="U33" i="2"/>
  <c r="U31" i="2"/>
  <c r="U30" i="2"/>
  <c r="U29" i="2"/>
  <c r="U28" i="2"/>
  <c r="U27" i="2"/>
  <c r="U26" i="2"/>
  <c r="U25" i="2"/>
  <c r="U24" i="2"/>
  <c r="U23" i="2"/>
  <c r="U22" i="2"/>
  <c r="U21" i="2"/>
  <c r="U20" i="2"/>
  <c r="U19" i="2"/>
  <c r="U18" i="2"/>
  <c r="U17" i="2"/>
  <c r="U16" i="2"/>
  <c r="U15" i="2"/>
  <c r="U14" i="2"/>
  <c r="U13" i="2"/>
  <c r="U12" i="2"/>
  <c r="U11" i="2"/>
  <c r="U10" i="2"/>
  <c r="U9" i="2"/>
  <c r="S135" i="2"/>
  <c r="S134" i="2"/>
  <c r="S133" i="2"/>
  <c r="S132" i="2"/>
  <c r="S131" i="2"/>
  <c r="S130" i="2"/>
  <c r="S129" i="2"/>
  <c r="S128" i="2"/>
  <c r="S127" i="2"/>
  <c r="S126" i="2"/>
  <c r="S125"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4" i="2"/>
  <c r="S93" i="2"/>
  <c r="S92" i="2"/>
  <c r="S91" i="2"/>
  <c r="S90" i="2"/>
  <c r="S89" i="2"/>
  <c r="S88" i="2"/>
  <c r="S87" i="2"/>
  <c r="S86" i="2"/>
  <c r="S85" i="2"/>
  <c r="S84" i="2"/>
  <c r="S83" i="2"/>
  <c r="S82" i="2"/>
  <c r="S81" i="2"/>
  <c r="S80" i="2"/>
  <c r="S79" i="2"/>
  <c r="S78" i="2"/>
  <c r="S77" i="2"/>
  <c r="S76" i="2"/>
  <c r="S75" i="2"/>
  <c r="S74" i="2"/>
  <c r="S73" i="2"/>
  <c r="S72" i="2"/>
  <c r="S70" i="2"/>
  <c r="S69" i="2"/>
  <c r="S68" i="2"/>
  <c r="S67" i="2"/>
  <c r="S66" i="2"/>
  <c r="S65" i="2"/>
  <c r="S64" i="2"/>
  <c r="S63" i="2"/>
  <c r="S62" i="2"/>
  <c r="S61" i="2"/>
  <c r="S60" i="2"/>
  <c r="S59" i="2"/>
  <c r="S58" i="2"/>
  <c r="S57" i="2"/>
  <c r="S56" i="2"/>
  <c r="S55" i="2"/>
  <c r="S54" i="2"/>
  <c r="S53" i="2"/>
  <c r="S52" i="2"/>
  <c r="S51" i="2"/>
  <c r="S50" i="2"/>
  <c r="S49" i="2"/>
  <c r="S48" i="2"/>
  <c r="S47" i="2"/>
  <c r="S46" i="2"/>
  <c r="S44" i="2"/>
  <c r="S43" i="2"/>
  <c r="S42" i="2"/>
  <c r="S41" i="2"/>
  <c r="S40" i="2"/>
  <c r="S39" i="2"/>
  <c r="S38" i="2"/>
  <c r="S37" i="2"/>
  <c r="S36" i="2"/>
  <c r="S35" i="2"/>
  <c r="S34" i="2"/>
  <c r="S33" i="2"/>
  <c r="S31" i="2"/>
  <c r="S30" i="2"/>
  <c r="S29" i="2"/>
  <c r="S28" i="2"/>
  <c r="S27" i="2"/>
  <c r="S26" i="2"/>
  <c r="S25" i="2"/>
  <c r="S24" i="2"/>
  <c r="S23" i="2"/>
  <c r="S22" i="2"/>
  <c r="S21" i="2"/>
  <c r="S20" i="2"/>
  <c r="S19" i="2"/>
  <c r="S18" i="2"/>
  <c r="S17" i="2"/>
  <c r="S16" i="2"/>
  <c r="S15" i="2"/>
  <c r="S14" i="2"/>
  <c r="S13" i="2"/>
  <c r="S12" i="2"/>
  <c r="S11" i="2"/>
  <c r="S10" i="2"/>
  <c r="S9" i="2"/>
  <c r="Q135" i="2"/>
  <c r="Q134" i="2"/>
  <c r="Q133" i="2"/>
  <c r="Q132" i="2"/>
  <c r="Q131" i="2"/>
  <c r="Q130" i="2"/>
  <c r="Q129" i="2"/>
  <c r="Q128" i="2"/>
  <c r="Q127" i="2"/>
  <c r="Q126" i="2"/>
  <c r="Q125"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4" i="2"/>
  <c r="Q93" i="2"/>
  <c r="Q92" i="2"/>
  <c r="Q91" i="2"/>
  <c r="Q90" i="2"/>
  <c r="Q89" i="2"/>
  <c r="Q88" i="2"/>
  <c r="Q87" i="2"/>
  <c r="Q86" i="2"/>
  <c r="Q85" i="2"/>
  <c r="Q84" i="2"/>
  <c r="Q83" i="2"/>
  <c r="Q82" i="2"/>
  <c r="Q81" i="2"/>
  <c r="Q80" i="2"/>
  <c r="Q79" i="2"/>
  <c r="Q78" i="2"/>
  <c r="Q77" i="2"/>
  <c r="Q76" i="2"/>
  <c r="Q75" i="2"/>
  <c r="Q74" i="2"/>
  <c r="Q73" i="2"/>
  <c r="Q72" i="2"/>
  <c r="Q70" i="2"/>
  <c r="Q69" i="2"/>
  <c r="Q68" i="2"/>
  <c r="Q67" i="2"/>
  <c r="Q66" i="2"/>
  <c r="Q65" i="2"/>
  <c r="Q64" i="2"/>
  <c r="Q63" i="2"/>
  <c r="Q62" i="2"/>
  <c r="Q61" i="2"/>
  <c r="Q60" i="2"/>
  <c r="Q59" i="2"/>
  <c r="Q58" i="2"/>
  <c r="Q57" i="2"/>
  <c r="Q56" i="2"/>
  <c r="Q55" i="2"/>
  <c r="Q54" i="2"/>
  <c r="Q53" i="2"/>
  <c r="Q52" i="2"/>
  <c r="Q51" i="2"/>
  <c r="Q50" i="2"/>
  <c r="Q49" i="2"/>
  <c r="Q48" i="2"/>
  <c r="Q47" i="2"/>
  <c r="Q46" i="2"/>
  <c r="Q44" i="2"/>
  <c r="Q43" i="2"/>
  <c r="Q42" i="2"/>
  <c r="Q41" i="2"/>
  <c r="Q40" i="2"/>
  <c r="Q39" i="2"/>
  <c r="Q38" i="2"/>
  <c r="Q37" i="2"/>
  <c r="Q36" i="2"/>
  <c r="Q35" i="2"/>
  <c r="Q34" i="2"/>
  <c r="Q33" i="2"/>
  <c r="Q31" i="2"/>
  <c r="Q30" i="2"/>
  <c r="Q29" i="2"/>
  <c r="Q28" i="2"/>
  <c r="Q27" i="2"/>
  <c r="Q26" i="2"/>
  <c r="Q25" i="2"/>
  <c r="Q24" i="2"/>
  <c r="Q23" i="2"/>
  <c r="Q22" i="2"/>
  <c r="Q21" i="2"/>
  <c r="Q20" i="2"/>
  <c r="Q19" i="2"/>
  <c r="Q18" i="2"/>
  <c r="Q17" i="2"/>
  <c r="Q16" i="2"/>
  <c r="Q15" i="2"/>
  <c r="Q14" i="2"/>
  <c r="Q13" i="2"/>
  <c r="Q12" i="2"/>
  <c r="Q11" i="2"/>
  <c r="Q10" i="2"/>
  <c r="Q9" i="2"/>
  <c r="O135" i="2"/>
  <c r="O134" i="2"/>
  <c r="O133" i="2"/>
  <c r="O132" i="2"/>
  <c r="O131" i="2"/>
  <c r="O130" i="2"/>
  <c r="O129" i="2"/>
  <c r="O128" i="2"/>
  <c r="O127" i="2"/>
  <c r="O126" i="2"/>
  <c r="O125"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4" i="2"/>
  <c r="O93" i="2"/>
  <c r="O92" i="2"/>
  <c r="O91" i="2"/>
  <c r="O90" i="2"/>
  <c r="O89" i="2"/>
  <c r="O88" i="2"/>
  <c r="O87" i="2"/>
  <c r="O86" i="2"/>
  <c r="O85" i="2"/>
  <c r="O84" i="2"/>
  <c r="O83" i="2"/>
  <c r="O82" i="2"/>
  <c r="O81" i="2"/>
  <c r="O80" i="2"/>
  <c r="O79" i="2"/>
  <c r="O78" i="2"/>
  <c r="O77" i="2"/>
  <c r="O76" i="2"/>
  <c r="O75" i="2"/>
  <c r="O74" i="2"/>
  <c r="O73" i="2"/>
  <c r="O72" i="2"/>
  <c r="O70" i="2"/>
  <c r="O69" i="2"/>
  <c r="O68" i="2"/>
  <c r="O67" i="2"/>
  <c r="O66" i="2"/>
  <c r="O65" i="2"/>
  <c r="O64" i="2"/>
  <c r="O63" i="2"/>
  <c r="O62" i="2"/>
  <c r="O61" i="2"/>
  <c r="O60" i="2"/>
  <c r="O59" i="2"/>
  <c r="O58" i="2"/>
  <c r="O57" i="2"/>
  <c r="O56" i="2"/>
  <c r="O55" i="2"/>
  <c r="O54" i="2"/>
  <c r="O53" i="2"/>
  <c r="O52" i="2"/>
  <c r="O51" i="2"/>
  <c r="O50" i="2"/>
  <c r="O49" i="2"/>
  <c r="O48" i="2"/>
  <c r="O47" i="2"/>
  <c r="O46" i="2"/>
  <c r="O44" i="2"/>
  <c r="O43" i="2"/>
  <c r="O42" i="2"/>
  <c r="O41" i="2"/>
  <c r="O40" i="2"/>
  <c r="O39" i="2"/>
  <c r="O38" i="2"/>
  <c r="O37" i="2"/>
  <c r="O36" i="2"/>
  <c r="O35" i="2"/>
  <c r="O34" i="2"/>
  <c r="O33" i="2"/>
  <c r="O31" i="2"/>
  <c r="O30" i="2"/>
  <c r="O29" i="2"/>
  <c r="O28" i="2"/>
  <c r="O27" i="2"/>
  <c r="O26" i="2"/>
  <c r="O25" i="2"/>
  <c r="O24" i="2"/>
  <c r="O23" i="2"/>
  <c r="O22" i="2"/>
  <c r="O21" i="2"/>
  <c r="O20" i="2"/>
  <c r="O19" i="2"/>
  <c r="O18" i="2"/>
  <c r="O17" i="2"/>
  <c r="O16" i="2"/>
  <c r="O15" i="2"/>
  <c r="O14" i="2"/>
  <c r="O13" i="2"/>
  <c r="O12" i="2"/>
  <c r="O11" i="2"/>
  <c r="O10" i="2"/>
  <c r="O9" i="2"/>
  <c r="M135" i="2"/>
  <c r="M134" i="2"/>
  <c r="M133" i="2"/>
  <c r="M132" i="2"/>
  <c r="M131" i="2"/>
  <c r="M130" i="2"/>
  <c r="M129" i="2"/>
  <c r="M128" i="2"/>
  <c r="M127" i="2"/>
  <c r="M126" i="2"/>
  <c r="M125"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4" i="2"/>
  <c r="M93" i="2"/>
  <c r="M92" i="2"/>
  <c r="M91" i="2"/>
  <c r="M90" i="2"/>
  <c r="M89" i="2"/>
  <c r="M88" i="2"/>
  <c r="M87" i="2"/>
  <c r="M86" i="2"/>
  <c r="M85" i="2"/>
  <c r="M84" i="2"/>
  <c r="M83" i="2"/>
  <c r="M82" i="2"/>
  <c r="M81" i="2"/>
  <c r="M80" i="2"/>
  <c r="M79" i="2"/>
  <c r="M78" i="2"/>
  <c r="M77" i="2"/>
  <c r="M76" i="2"/>
  <c r="M75" i="2"/>
  <c r="M74" i="2"/>
  <c r="M73" i="2"/>
  <c r="M72" i="2"/>
  <c r="M70" i="2"/>
  <c r="M69" i="2"/>
  <c r="M68" i="2"/>
  <c r="M67" i="2"/>
  <c r="M66" i="2"/>
  <c r="M65" i="2"/>
  <c r="M64" i="2"/>
  <c r="M63" i="2"/>
  <c r="M62" i="2"/>
  <c r="M61" i="2"/>
  <c r="M60" i="2"/>
  <c r="M59" i="2"/>
  <c r="M58" i="2"/>
  <c r="M57" i="2"/>
  <c r="M56" i="2"/>
  <c r="M55" i="2"/>
  <c r="M54" i="2"/>
  <c r="M53" i="2"/>
  <c r="M52" i="2"/>
  <c r="M51" i="2"/>
  <c r="M50" i="2"/>
  <c r="M49" i="2"/>
  <c r="M48" i="2"/>
  <c r="M47" i="2"/>
  <c r="M46" i="2"/>
  <c r="M44" i="2"/>
  <c r="M43" i="2"/>
  <c r="M42" i="2"/>
  <c r="M41" i="2"/>
  <c r="M40" i="2"/>
  <c r="M39" i="2"/>
  <c r="M38" i="2"/>
  <c r="M37" i="2"/>
  <c r="M36" i="2"/>
  <c r="M35" i="2"/>
  <c r="M34" i="2"/>
  <c r="M33" i="2"/>
  <c r="M31" i="2"/>
  <c r="M30" i="2"/>
  <c r="M29" i="2"/>
  <c r="M28" i="2"/>
  <c r="M27" i="2"/>
  <c r="M26" i="2"/>
  <c r="M25" i="2"/>
  <c r="M24" i="2"/>
  <c r="M23" i="2"/>
  <c r="M22" i="2"/>
  <c r="M21" i="2"/>
  <c r="M20" i="2"/>
  <c r="M19" i="2"/>
  <c r="M18" i="2"/>
  <c r="M17" i="2"/>
  <c r="M16" i="2"/>
  <c r="M15" i="2"/>
  <c r="M14" i="2"/>
  <c r="M13" i="2"/>
  <c r="M12" i="2"/>
  <c r="M11" i="2"/>
  <c r="M10" i="2"/>
  <c r="M9" i="2"/>
  <c r="K135" i="2"/>
  <c r="K134" i="2"/>
  <c r="K133" i="2"/>
  <c r="K132" i="2"/>
  <c r="K131" i="2"/>
  <c r="K130"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4" i="2"/>
  <c r="K93" i="2"/>
  <c r="K92" i="2"/>
  <c r="K91" i="2"/>
  <c r="K90" i="2"/>
  <c r="K89" i="2"/>
  <c r="K88" i="2"/>
  <c r="K87" i="2"/>
  <c r="K86" i="2"/>
  <c r="K85" i="2"/>
  <c r="K84" i="2"/>
  <c r="K83" i="2"/>
  <c r="K82" i="2"/>
  <c r="K81" i="2"/>
  <c r="K80" i="2"/>
  <c r="K79" i="2"/>
  <c r="K78" i="2"/>
  <c r="K77" i="2"/>
  <c r="K76" i="2"/>
  <c r="K75" i="2"/>
  <c r="K74" i="2"/>
  <c r="K73" i="2"/>
  <c r="K72" i="2"/>
  <c r="K70" i="2"/>
  <c r="K69" i="2"/>
  <c r="K68" i="2"/>
  <c r="K67" i="2"/>
  <c r="K66" i="2"/>
  <c r="K65" i="2"/>
  <c r="K64" i="2"/>
  <c r="K63" i="2"/>
  <c r="K62" i="2"/>
  <c r="K61" i="2"/>
  <c r="K60" i="2"/>
  <c r="K59" i="2"/>
  <c r="K58" i="2"/>
  <c r="K57" i="2"/>
  <c r="K56" i="2"/>
  <c r="K55" i="2"/>
  <c r="K54" i="2"/>
  <c r="K53" i="2"/>
  <c r="K52" i="2"/>
  <c r="K51" i="2"/>
  <c r="K50" i="2"/>
  <c r="K49" i="2"/>
  <c r="K48" i="2"/>
  <c r="K47" i="2"/>
  <c r="K46" i="2"/>
  <c r="K44" i="2"/>
  <c r="K43" i="2"/>
  <c r="K42" i="2"/>
  <c r="K41" i="2"/>
  <c r="K40" i="2"/>
  <c r="K39" i="2"/>
  <c r="K38" i="2"/>
  <c r="K37" i="2"/>
  <c r="K36" i="2"/>
  <c r="K35" i="2"/>
  <c r="K34" i="2"/>
  <c r="K33" i="2"/>
  <c r="K31" i="2"/>
  <c r="K30" i="2"/>
  <c r="K29" i="2"/>
  <c r="K28" i="2"/>
  <c r="K27" i="2"/>
  <c r="K26" i="2"/>
  <c r="K25" i="2"/>
  <c r="K24" i="2"/>
  <c r="K23" i="2"/>
  <c r="K22" i="2"/>
  <c r="K21" i="2"/>
  <c r="K20" i="2"/>
  <c r="K19" i="2"/>
  <c r="K18" i="2"/>
  <c r="K17" i="2"/>
  <c r="K16" i="2"/>
  <c r="K15" i="2"/>
  <c r="K14" i="2"/>
  <c r="K13" i="2"/>
  <c r="K12" i="2"/>
  <c r="K11" i="2"/>
  <c r="K10" i="2"/>
  <c r="K9" i="2"/>
  <c r="I135" i="2"/>
  <c r="I134" i="2"/>
  <c r="I133" i="2"/>
  <c r="I132" i="2"/>
  <c r="I131" i="2"/>
  <c r="I130" i="2"/>
  <c r="I129" i="2"/>
  <c r="I128" i="2"/>
  <c r="I127" i="2"/>
  <c r="I126" i="2"/>
  <c r="I125"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4" i="2"/>
  <c r="I93" i="2"/>
  <c r="I92" i="2"/>
  <c r="I91" i="2"/>
  <c r="I90" i="2"/>
  <c r="I89" i="2"/>
  <c r="I88" i="2"/>
  <c r="I87" i="2"/>
  <c r="I86" i="2"/>
  <c r="I85" i="2"/>
  <c r="I84" i="2"/>
  <c r="I83" i="2"/>
  <c r="I82" i="2"/>
  <c r="I81" i="2"/>
  <c r="I80" i="2"/>
  <c r="I79" i="2"/>
  <c r="I78" i="2"/>
  <c r="I77" i="2"/>
  <c r="I76" i="2"/>
  <c r="I75" i="2"/>
  <c r="I74" i="2"/>
  <c r="I73" i="2"/>
  <c r="I72" i="2"/>
  <c r="I70" i="2"/>
  <c r="I69" i="2"/>
  <c r="I68" i="2"/>
  <c r="I67" i="2"/>
  <c r="I66" i="2"/>
  <c r="I65" i="2"/>
  <c r="I64" i="2"/>
  <c r="I63" i="2"/>
  <c r="I62" i="2"/>
  <c r="I61" i="2"/>
  <c r="I60" i="2"/>
  <c r="I59" i="2"/>
  <c r="I58" i="2"/>
  <c r="I57" i="2"/>
  <c r="I56" i="2"/>
  <c r="I55" i="2"/>
  <c r="I54" i="2"/>
  <c r="I53" i="2"/>
  <c r="I52" i="2"/>
  <c r="I51" i="2"/>
  <c r="I50" i="2"/>
  <c r="I49" i="2"/>
  <c r="I48" i="2"/>
  <c r="I47" i="2"/>
  <c r="I46" i="2"/>
  <c r="I44" i="2"/>
  <c r="I43" i="2"/>
  <c r="I42" i="2"/>
  <c r="I41" i="2"/>
  <c r="I40" i="2"/>
  <c r="I39" i="2"/>
  <c r="I38" i="2"/>
  <c r="I37" i="2"/>
  <c r="I36" i="2"/>
  <c r="I35" i="2"/>
  <c r="I34" i="2"/>
  <c r="I33" i="2"/>
  <c r="I31" i="2"/>
  <c r="I30" i="2"/>
  <c r="I29" i="2"/>
  <c r="I28" i="2"/>
  <c r="I27" i="2"/>
  <c r="I26" i="2"/>
  <c r="I25" i="2"/>
  <c r="I24" i="2"/>
  <c r="I23" i="2"/>
  <c r="I22" i="2"/>
  <c r="I21" i="2"/>
  <c r="I20" i="2"/>
  <c r="I19" i="2"/>
  <c r="I18" i="2"/>
  <c r="I17" i="2"/>
  <c r="I16" i="2"/>
  <c r="I15" i="2"/>
  <c r="I14" i="2"/>
  <c r="I13" i="2"/>
  <c r="I12" i="2"/>
  <c r="I11" i="2"/>
  <c r="I10" i="2"/>
  <c r="I9" i="2"/>
  <c r="G135" i="2"/>
  <c r="G134" i="2"/>
  <c r="G133" i="2"/>
  <c r="G132" i="2"/>
  <c r="G131" i="2"/>
  <c r="G130" i="2"/>
  <c r="G129" i="2"/>
  <c r="G128" i="2"/>
  <c r="G127" i="2"/>
  <c r="G126" i="2"/>
  <c r="G125"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4" i="2"/>
  <c r="G93" i="2"/>
  <c r="G92" i="2"/>
  <c r="G91" i="2"/>
  <c r="G90" i="2"/>
  <c r="G89" i="2"/>
  <c r="G88" i="2"/>
  <c r="G87" i="2"/>
  <c r="G86" i="2"/>
  <c r="G85" i="2"/>
  <c r="G84" i="2"/>
  <c r="G83" i="2"/>
  <c r="G82" i="2"/>
  <c r="G81" i="2"/>
  <c r="G80" i="2"/>
  <c r="G79" i="2"/>
  <c r="G78" i="2"/>
  <c r="G77" i="2"/>
  <c r="G76" i="2"/>
  <c r="G75" i="2"/>
  <c r="G74" i="2"/>
  <c r="G73" i="2"/>
  <c r="G72" i="2"/>
  <c r="G70" i="2"/>
  <c r="G69" i="2"/>
  <c r="G68" i="2"/>
  <c r="G67" i="2"/>
  <c r="G66" i="2"/>
  <c r="G65" i="2"/>
  <c r="G64" i="2"/>
  <c r="G63" i="2"/>
  <c r="G62" i="2"/>
  <c r="G61" i="2"/>
  <c r="G60" i="2"/>
  <c r="G59" i="2"/>
  <c r="G58" i="2"/>
  <c r="G57" i="2"/>
  <c r="G56" i="2"/>
  <c r="G55" i="2"/>
  <c r="G54" i="2"/>
  <c r="G53" i="2"/>
  <c r="G52" i="2"/>
  <c r="G51" i="2"/>
  <c r="G50" i="2"/>
  <c r="G49" i="2"/>
  <c r="G48" i="2"/>
  <c r="G47" i="2"/>
  <c r="G46" i="2"/>
  <c r="G44" i="2"/>
  <c r="G43" i="2"/>
  <c r="G42" i="2"/>
  <c r="G41" i="2"/>
  <c r="G40" i="2"/>
  <c r="G39" i="2"/>
  <c r="G38" i="2"/>
  <c r="G37" i="2"/>
  <c r="G36" i="2"/>
  <c r="G35" i="2"/>
  <c r="G34" i="2"/>
  <c r="G33" i="2"/>
  <c r="G31" i="2"/>
  <c r="G30" i="2"/>
  <c r="G29" i="2"/>
  <c r="G28" i="2"/>
  <c r="G27" i="2"/>
  <c r="G26" i="2"/>
  <c r="G25" i="2"/>
  <c r="G24" i="2"/>
  <c r="G23" i="2"/>
  <c r="G22" i="2"/>
  <c r="G21" i="2"/>
  <c r="G20" i="2"/>
  <c r="G19" i="2"/>
  <c r="G18" i="2"/>
  <c r="G17" i="2"/>
  <c r="G16" i="2"/>
  <c r="G15" i="2"/>
  <c r="G14" i="2"/>
  <c r="G13" i="2"/>
  <c r="G12" i="2"/>
  <c r="G11" i="2"/>
  <c r="G10" i="2"/>
  <c r="G9" i="2"/>
  <c r="AC91" i="1"/>
  <c r="AC87" i="1"/>
  <c r="AC86" i="1"/>
  <c r="AC85" i="1"/>
  <c r="AC83" i="1"/>
  <c r="AC82" i="1"/>
  <c r="AC81" i="1"/>
  <c r="AC80" i="1"/>
  <c r="AC79" i="1"/>
  <c r="AC78" i="1"/>
  <c r="AC77" i="1"/>
  <c r="AC75" i="1"/>
  <c r="AC74" i="1"/>
  <c r="AC73" i="1"/>
  <c r="AC72" i="1"/>
  <c r="AC71" i="1"/>
  <c r="AC70" i="1"/>
  <c r="AC69" i="1"/>
  <c r="AC68" i="1"/>
  <c r="AC67" i="1"/>
  <c r="AC66" i="1"/>
  <c r="AC64" i="1"/>
  <c r="AC63" i="1"/>
  <c r="AC62" i="1"/>
  <c r="AC60" i="1"/>
  <c r="AC59" i="1"/>
  <c r="AC58" i="1"/>
  <c r="AC57" i="1"/>
  <c r="AC56" i="1"/>
  <c r="AC55" i="1"/>
  <c r="AC54" i="1"/>
  <c r="AC53" i="1"/>
  <c r="AC52" i="1"/>
  <c r="AC51" i="1"/>
  <c r="AC50" i="1"/>
  <c r="AC49"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0" i="1"/>
  <c r="AC19" i="1"/>
  <c r="AC18" i="1"/>
  <c r="AC17" i="1"/>
  <c r="AC16" i="1"/>
  <c r="AC15" i="1"/>
  <c r="AC14" i="1"/>
  <c r="AC13" i="1"/>
  <c r="AC12" i="1"/>
  <c r="AC11" i="1"/>
  <c r="AC10" i="1"/>
  <c r="AC9" i="1"/>
  <c r="AA91" i="1"/>
  <c r="AA87" i="1"/>
  <c r="AA86" i="1"/>
  <c r="AA85" i="1"/>
  <c r="AA83" i="1"/>
  <c r="AA82" i="1"/>
  <c r="AA81" i="1"/>
  <c r="AA80" i="1"/>
  <c r="AA79" i="1"/>
  <c r="AA78" i="1"/>
  <c r="AA77" i="1"/>
  <c r="AA75" i="1"/>
  <c r="AA74" i="1"/>
  <c r="AA73" i="1"/>
  <c r="AA72" i="1"/>
  <c r="AA71" i="1"/>
  <c r="AA70" i="1"/>
  <c r="AA69" i="1"/>
  <c r="AA68" i="1"/>
  <c r="AA67" i="1"/>
  <c r="AA66" i="1"/>
  <c r="AA64" i="1"/>
  <c r="AA63" i="1"/>
  <c r="AA62" i="1"/>
  <c r="AA60" i="1"/>
  <c r="AA59" i="1"/>
  <c r="AA58" i="1"/>
  <c r="AA57" i="1"/>
  <c r="AA56" i="1"/>
  <c r="AA55" i="1"/>
  <c r="AA54" i="1"/>
  <c r="AA53" i="1"/>
  <c r="AA52" i="1"/>
  <c r="AA51" i="1"/>
  <c r="AA50" i="1"/>
  <c r="AA49"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0" i="1"/>
  <c r="AA19" i="1"/>
  <c r="AA18" i="1"/>
  <c r="AA17" i="1"/>
  <c r="AA16" i="1"/>
  <c r="AA15" i="1"/>
  <c r="AA14" i="1"/>
  <c r="AA13" i="1"/>
  <c r="AA12" i="1"/>
  <c r="AA11" i="1"/>
  <c r="AA10" i="1"/>
  <c r="AA9" i="1"/>
  <c r="Y91" i="1"/>
  <c r="Y87" i="1"/>
  <c r="Y86" i="1"/>
  <c r="Y85" i="1"/>
  <c r="Y83" i="1"/>
  <c r="Y82" i="1"/>
  <c r="Y81" i="1"/>
  <c r="Y80" i="1"/>
  <c r="Y79" i="1"/>
  <c r="Y78" i="1"/>
  <c r="Y77" i="1"/>
  <c r="Y75" i="1"/>
  <c r="Y74" i="1"/>
  <c r="Y73" i="1"/>
  <c r="Y72" i="1"/>
  <c r="Y71" i="1"/>
  <c r="Y70" i="1"/>
  <c r="Y69" i="1"/>
  <c r="Y68" i="1"/>
  <c r="Y67" i="1"/>
  <c r="Y66" i="1"/>
  <c r="Y64" i="1"/>
  <c r="Y63" i="1"/>
  <c r="Y62" i="1"/>
  <c r="Y60" i="1"/>
  <c r="Y59" i="1"/>
  <c r="Y58" i="1"/>
  <c r="Y57" i="1"/>
  <c r="Y56" i="1"/>
  <c r="Y55" i="1"/>
  <c r="Y54" i="1"/>
  <c r="Y53" i="1"/>
  <c r="Y52" i="1"/>
  <c r="Y51" i="1"/>
  <c r="Y50" i="1"/>
  <c r="Y49" i="1"/>
  <c r="Y47" i="1"/>
  <c r="Y46" i="1"/>
  <c r="Y45" i="1"/>
  <c r="Y44" i="1"/>
  <c r="Y43" i="1"/>
  <c r="Y42" i="1"/>
  <c r="Y41" i="1"/>
  <c r="Y40" i="1"/>
  <c r="Y39" i="1"/>
  <c r="Y38" i="1"/>
  <c r="Y37" i="1"/>
  <c r="Y36" i="1"/>
  <c r="Y35" i="1"/>
  <c r="Y34" i="1"/>
  <c r="Y33" i="1"/>
  <c r="Y32" i="1"/>
  <c r="Y31" i="1"/>
  <c r="Y30" i="1"/>
  <c r="Y29" i="1"/>
  <c r="Y28" i="1"/>
  <c r="Y27" i="1"/>
  <c r="Y26" i="1"/>
  <c r="Y25" i="1"/>
  <c r="Y24" i="1"/>
  <c r="Y23" i="1"/>
  <c r="Y22" i="1"/>
  <c r="Y20" i="1"/>
  <c r="Y19" i="1"/>
  <c r="Y18" i="1"/>
  <c r="Y17" i="1"/>
  <c r="Y16" i="1"/>
  <c r="Y15" i="1"/>
  <c r="Y14" i="1"/>
  <c r="Y13" i="1"/>
  <c r="Y12" i="1"/>
  <c r="Y11" i="1"/>
  <c r="Y10" i="1"/>
  <c r="Y9" i="1"/>
  <c r="W91" i="1"/>
  <c r="W87" i="1"/>
  <c r="W86" i="1"/>
  <c r="W85" i="1"/>
  <c r="W83" i="1"/>
  <c r="W82" i="1"/>
  <c r="W81" i="1"/>
  <c r="W80" i="1"/>
  <c r="W79" i="1"/>
  <c r="W78" i="1"/>
  <c r="W77" i="1"/>
  <c r="W75" i="1"/>
  <c r="W74" i="1"/>
  <c r="W73" i="1"/>
  <c r="W72" i="1"/>
  <c r="W71" i="1"/>
  <c r="W70" i="1"/>
  <c r="W69" i="1"/>
  <c r="W68" i="1"/>
  <c r="W67" i="1"/>
  <c r="W66" i="1"/>
  <c r="W64" i="1"/>
  <c r="W63" i="1"/>
  <c r="W62" i="1"/>
  <c r="W60" i="1"/>
  <c r="W59" i="1"/>
  <c r="W58" i="1"/>
  <c r="W57" i="1"/>
  <c r="W56" i="1"/>
  <c r="W55" i="1"/>
  <c r="W54" i="1"/>
  <c r="W53" i="1"/>
  <c r="W52" i="1"/>
  <c r="W51" i="1"/>
  <c r="W50" i="1"/>
  <c r="W49" i="1"/>
  <c r="W47" i="1"/>
  <c r="W46" i="1"/>
  <c r="W45" i="1"/>
  <c r="W44" i="1"/>
  <c r="W43" i="1"/>
  <c r="W42" i="1"/>
  <c r="W41" i="1"/>
  <c r="W40" i="1"/>
  <c r="W39" i="1"/>
  <c r="W38" i="1"/>
  <c r="W37" i="1"/>
  <c r="W36" i="1"/>
  <c r="W35" i="1"/>
  <c r="W34" i="1"/>
  <c r="W33" i="1"/>
  <c r="W32" i="1"/>
  <c r="W31" i="1"/>
  <c r="W30" i="1"/>
  <c r="W29" i="1"/>
  <c r="W28" i="1"/>
  <c r="W27" i="1"/>
  <c r="W26" i="1"/>
  <c r="W25" i="1"/>
  <c r="W24" i="1"/>
  <c r="W23" i="1"/>
  <c r="W22" i="1"/>
  <c r="W20" i="1"/>
  <c r="W19" i="1"/>
  <c r="W18" i="1"/>
  <c r="W17" i="1"/>
  <c r="W16" i="1"/>
  <c r="W15" i="1"/>
  <c r="W14" i="1"/>
  <c r="W13" i="1"/>
  <c r="W12" i="1"/>
  <c r="W11" i="1"/>
  <c r="W10" i="1"/>
  <c r="W9" i="1"/>
  <c r="U91" i="1"/>
  <c r="U87" i="1"/>
  <c r="U86" i="1"/>
  <c r="U85" i="1"/>
  <c r="U83" i="1"/>
  <c r="U82" i="1"/>
  <c r="U81" i="1"/>
  <c r="U80" i="1"/>
  <c r="U79" i="1"/>
  <c r="U78" i="1"/>
  <c r="U77" i="1"/>
  <c r="U75" i="1"/>
  <c r="U74" i="1"/>
  <c r="U73" i="1"/>
  <c r="U72" i="1"/>
  <c r="U71" i="1"/>
  <c r="U70" i="1"/>
  <c r="U69" i="1"/>
  <c r="U68" i="1"/>
  <c r="U67" i="1"/>
  <c r="U66" i="1"/>
  <c r="U64" i="1"/>
  <c r="U63" i="1"/>
  <c r="U62" i="1"/>
  <c r="U60" i="1"/>
  <c r="U59" i="1"/>
  <c r="U58" i="1"/>
  <c r="U57" i="1"/>
  <c r="U56" i="1"/>
  <c r="U55" i="1"/>
  <c r="U54" i="1"/>
  <c r="U53" i="1"/>
  <c r="U52" i="1"/>
  <c r="U51" i="1"/>
  <c r="U50" i="1"/>
  <c r="U49" i="1"/>
  <c r="U47" i="1"/>
  <c r="U46" i="1"/>
  <c r="U45" i="1"/>
  <c r="U44" i="1"/>
  <c r="U43" i="1"/>
  <c r="U42" i="1"/>
  <c r="U41" i="1"/>
  <c r="U40" i="1"/>
  <c r="U39" i="1"/>
  <c r="U38" i="1"/>
  <c r="U37" i="1"/>
  <c r="U36" i="1"/>
  <c r="U35" i="1"/>
  <c r="U34" i="1"/>
  <c r="U33" i="1"/>
  <c r="U32" i="1"/>
  <c r="U31" i="1"/>
  <c r="U30" i="1"/>
  <c r="U29" i="1"/>
  <c r="U28" i="1"/>
  <c r="U27" i="1"/>
  <c r="U26" i="1"/>
  <c r="U25" i="1"/>
  <c r="U24" i="1"/>
  <c r="U23" i="1"/>
  <c r="U22" i="1"/>
  <c r="U20" i="1"/>
  <c r="U19" i="1"/>
  <c r="U18" i="1"/>
  <c r="U17" i="1"/>
  <c r="U16" i="1"/>
  <c r="U15" i="1"/>
  <c r="U14" i="1"/>
  <c r="U13" i="1"/>
  <c r="U12" i="1"/>
  <c r="U11" i="1"/>
  <c r="U10" i="1"/>
  <c r="U9" i="1"/>
  <c r="S91" i="1"/>
  <c r="S87" i="1"/>
  <c r="S86" i="1"/>
  <c r="S85" i="1"/>
  <c r="S83" i="1"/>
  <c r="S82" i="1"/>
  <c r="S81" i="1"/>
  <c r="S80" i="1"/>
  <c r="S79" i="1"/>
  <c r="S78" i="1"/>
  <c r="S77" i="1"/>
  <c r="S75" i="1"/>
  <c r="S74" i="1"/>
  <c r="S73" i="1"/>
  <c r="S72" i="1"/>
  <c r="S71" i="1"/>
  <c r="S70" i="1"/>
  <c r="S69" i="1"/>
  <c r="S68" i="1"/>
  <c r="S67" i="1"/>
  <c r="S66" i="1"/>
  <c r="S64" i="1"/>
  <c r="S63" i="1"/>
  <c r="S62" i="1"/>
  <c r="S60" i="1"/>
  <c r="S59" i="1"/>
  <c r="S58" i="1"/>
  <c r="S57" i="1"/>
  <c r="S56" i="1"/>
  <c r="S55" i="1"/>
  <c r="S54" i="1"/>
  <c r="S53" i="1"/>
  <c r="S52" i="1"/>
  <c r="S51" i="1"/>
  <c r="S50" i="1"/>
  <c r="S49" i="1"/>
  <c r="S47" i="1"/>
  <c r="S46" i="1"/>
  <c r="S45" i="1"/>
  <c r="S44" i="1"/>
  <c r="S43" i="1"/>
  <c r="S42" i="1"/>
  <c r="S41" i="1"/>
  <c r="S40" i="1"/>
  <c r="S39" i="1"/>
  <c r="S38" i="1"/>
  <c r="S37" i="1"/>
  <c r="S36" i="1"/>
  <c r="S35" i="1"/>
  <c r="S34" i="1"/>
  <c r="S33" i="1"/>
  <c r="S32" i="1"/>
  <c r="S31" i="1"/>
  <c r="S30" i="1"/>
  <c r="S29" i="1"/>
  <c r="S28" i="1"/>
  <c r="S27" i="1"/>
  <c r="S26" i="1"/>
  <c r="S25" i="1"/>
  <c r="S24" i="1"/>
  <c r="S23" i="1"/>
  <c r="S22" i="1"/>
  <c r="S20" i="1"/>
  <c r="S19" i="1"/>
  <c r="S18" i="1"/>
  <c r="S17" i="1"/>
  <c r="S16" i="1"/>
  <c r="S15" i="1"/>
  <c r="S14" i="1"/>
  <c r="S13" i="1"/>
  <c r="S12" i="1"/>
  <c r="S11" i="1"/>
  <c r="S10" i="1"/>
  <c r="S9" i="1"/>
  <c r="Q91" i="1"/>
  <c r="Q87" i="1"/>
  <c r="Q86" i="1"/>
  <c r="Q85" i="1"/>
  <c r="Q83" i="1"/>
  <c r="Q82" i="1"/>
  <c r="Q81" i="1"/>
  <c r="Q80" i="1"/>
  <c r="Q79" i="1"/>
  <c r="Q78" i="1"/>
  <c r="Q77" i="1"/>
  <c r="Q75" i="1"/>
  <c r="Q74" i="1"/>
  <c r="Q73" i="1"/>
  <c r="Q72" i="1"/>
  <c r="Q71" i="1"/>
  <c r="Q70" i="1"/>
  <c r="Q69" i="1"/>
  <c r="Q68" i="1"/>
  <c r="Q67" i="1"/>
  <c r="Q66" i="1"/>
  <c r="Q64" i="1"/>
  <c r="Q63" i="1"/>
  <c r="Q62" i="1"/>
  <c r="Q60" i="1"/>
  <c r="Q59" i="1"/>
  <c r="Q58" i="1"/>
  <c r="Q57" i="1"/>
  <c r="Q56" i="1"/>
  <c r="Q55" i="1"/>
  <c r="Q54" i="1"/>
  <c r="Q53" i="1"/>
  <c r="Q52" i="1"/>
  <c r="Q51" i="1"/>
  <c r="Q50" i="1"/>
  <c r="Q49" i="1"/>
  <c r="Q47" i="1"/>
  <c r="Q46" i="1"/>
  <c r="Q45" i="1"/>
  <c r="Q44" i="1"/>
  <c r="Q43" i="1"/>
  <c r="Q42" i="1"/>
  <c r="Q41" i="1"/>
  <c r="Q40" i="1"/>
  <c r="Q39" i="1"/>
  <c r="Q38" i="1"/>
  <c r="Q37" i="1"/>
  <c r="Q36" i="1"/>
  <c r="Q35" i="1"/>
  <c r="Q34" i="1"/>
  <c r="Q33" i="1"/>
  <c r="Q32" i="1"/>
  <c r="Q31" i="1"/>
  <c r="Q30" i="1"/>
  <c r="Q29" i="1"/>
  <c r="Q28" i="1"/>
  <c r="Q27" i="1"/>
  <c r="Q26" i="1"/>
  <c r="Q25" i="1"/>
  <c r="Q24" i="1"/>
  <c r="Q23" i="1"/>
  <c r="Q22" i="1"/>
  <c r="Q20" i="1"/>
  <c r="Q19" i="1"/>
  <c r="Q18" i="1"/>
  <c r="Q17" i="1"/>
  <c r="Q16" i="1"/>
  <c r="Q15" i="1"/>
  <c r="Q14" i="1"/>
  <c r="Q13" i="1"/>
  <c r="Q12" i="1"/>
  <c r="Q11" i="1"/>
  <c r="Q10" i="1"/>
  <c r="Q9" i="1"/>
  <c r="O91" i="1"/>
  <c r="O87" i="1"/>
  <c r="O86" i="1"/>
  <c r="O85" i="1"/>
  <c r="O83" i="1"/>
  <c r="O82" i="1"/>
  <c r="O81" i="1"/>
  <c r="O80" i="1"/>
  <c r="O79" i="1"/>
  <c r="O78" i="1"/>
  <c r="O77" i="1"/>
  <c r="O75" i="1"/>
  <c r="O74" i="1"/>
  <c r="O73" i="1"/>
  <c r="O72" i="1"/>
  <c r="O71" i="1"/>
  <c r="O70" i="1"/>
  <c r="O69" i="1"/>
  <c r="O68" i="1"/>
  <c r="O67" i="1"/>
  <c r="O66" i="1"/>
  <c r="O64" i="1"/>
  <c r="O63" i="1"/>
  <c r="O62" i="1"/>
  <c r="O60" i="1"/>
  <c r="O59" i="1"/>
  <c r="O58" i="1"/>
  <c r="O57" i="1"/>
  <c r="O56" i="1"/>
  <c r="O55" i="1"/>
  <c r="O54" i="1"/>
  <c r="O53" i="1"/>
  <c r="O52" i="1"/>
  <c r="O51" i="1"/>
  <c r="O50" i="1"/>
  <c r="O49" i="1"/>
  <c r="O47" i="1"/>
  <c r="O46" i="1"/>
  <c r="O45" i="1"/>
  <c r="O44" i="1"/>
  <c r="O43" i="1"/>
  <c r="O42" i="1"/>
  <c r="O41" i="1"/>
  <c r="O40" i="1"/>
  <c r="O39" i="1"/>
  <c r="O38" i="1"/>
  <c r="O37" i="1"/>
  <c r="O36" i="1"/>
  <c r="O35" i="1"/>
  <c r="O34" i="1"/>
  <c r="O33" i="1"/>
  <c r="O32" i="1"/>
  <c r="O31" i="1"/>
  <c r="O30" i="1"/>
  <c r="O29" i="1"/>
  <c r="O28" i="1"/>
  <c r="O27" i="1"/>
  <c r="O26" i="1"/>
  <c r="O25" i="1"/>
  <c r="O24" i="1"/>
  <c r="O23" i="1"/>
  <c r="O22" i="1"/>
  <c r="O20" i="1"/>
  <c r="O19" i="1"/>
  <c r="O18" i="1"/>
  <c r="O17" i="1"/>
  <c r="O16" i="1"/>
  <c r="O15" i="1"/>
  <c r="O14" i="1"/>
  <c r="O13" i="1"/>
  <c r="O12" i="1"/>
  <c r="O11" i="1"/>
  <c r="O10" i="1"/>
  <c r="O9" i="1"/>
  <c r="M91" i="1"/>
  <c r="M87" i="1"/>
  <c r="M86" i="1"/>
  <c r="M85" i="1"/>
  <c r="M83" i="1"/>
  <c r="M82" i="1"/>
  <c r="M81" i="1"/>
  <c r="M80" i="1"/>
  <c r="M79" i="1"/>
  <c r="M78" i="1"/>
  <c r="M77" i="1"/>
  <c r="M75" i="1"/>
  <c r="M74" i="1"/>
  <c r="M73" i="1"/>
  <c r="M72" i="1"/>
  <c r="M71" i="1"/>
  <c r="M70" i="1"/>
  <c r="M69" i="1"/>
  <c r="M68" i="1"/>
  <c r="M67" i="1"/>
  <c r="M66" i="1"/>
  <c r="M64" i="1"/>
  <c r="M63" i="1"/>
  <c r="M62" i="1"/>
  <c r="M60" i="1"/>
  <c r="M59" i="1"/>
  <c r="M58" i="1"/>
  <c r="M57" i="1"/>
  <c r="M56" i="1"/>
  <c r="M55" i="1"/>
  <c r="M54" i="1"/>
  <c r="M53" i="1"/>
  <c r="M52" i="1"/>
  <c r="M51" i="1"/>
  <c r="M50" i="1"/>
  <c r="M49" i="1"/>
  <c r="M47" i="1"/>
  <c r="M46" i="1"/>
  <c r="M45" i="1"/>
  <c r="M44" i="1"/>
  <c r="M43" i="1"/>
  <c r="M42" i="1"/>
  <c r="M41" i="1"/>
  <c r="M40" i="1"/>
  <c r="M39" i="1"/>
  <c r="M38" i="1"/>
  <c r="M37" i="1"/>
  <c r="M36" i="1"/>
  <c r="M35" i="1"/>
  <c r="M34" i="1"/>
  <c r="M33" i="1"/>
  <c r="M32" i="1"/>
  <c r="M31" i="1"/>
  <c r="M30" i="1"/>
  <c r="M29" i="1"/>
  <c r="M28" i="1"/>
  <c r="M27" i="1"/>
  <c r="M26" i="1"/>
  <c r="M25" i="1"/>
  <c r="M24" i="1"/>
  <c r="M23" i="1"/>
  <c r="M22" i="1"/>
  <c r="M20" i="1"/>
  <c r="M19" i="1"/>
  <c r="M18" i="1"/>
  <c r="M17" i="1"/>
  <c r="M16" i="1"/>
  <c r="M15" i="1"/>
  <c r="M14" i="1"/>
  <c r="M13" i="1"/>
  <c r="M12" i="1"/>
  <c r="M11" i="1"/>
  <c r="M10" i="1"/>
  <c r="M9" i="1"/>
  <c r="K91" i="1"/>
  <c r="K87" i="1"/>
  <c r="K86" i="1"/>
  <c r="K85" i="1"/>
  <c r="K83" i="1"/>
  <c r="K82" i="1"/>
  <c r="K81" i="1"/>
  <c r="K80" i="1"/>
  <c r="K79" i="1"/>
  <c r="K78" i="1"/>
  <c r="K77" i="1"/>
  <c r="K75" i="1"/>
  <c r="K74" i="1"/>
  <c r="K73" i="1"/>
  <c r="K72" i="1"/>
  <c r="K71" i="1"/>
  <c r="K70" i="1"/>
  <c r="K69" i="1"/>
  <c r="K68" i="1"/>
  <c r="K67" i="1"/>
  <c r="K66" i="1"/>
  <c r="K64" i="1"/>
  <c r="K63" i="1"/>
  <c r="K62" i="1"/>
  <c r="K60" i="1"/>
  <c r="K59" i="1"/>
  <c r="K58" i="1"/>
  <c r="K57" i="1"/>
  <c r="K56" i="1"/>
  <c r="K55" i="1"/>
  <c r="K54" i="1"/>
  <c r="K53" i="1"/>
  <c r="K52" i="1"/>
  <c r="K51" i="1"/>
  <c r="K50" i="1"/>
  <c r="K49" i="1"/>
  <c r="K47" i="1"/>
  <c r="K46" i="1"/>
  <c r="K45" i="1"/>
  <c r="K44" i="1"/>
  <c r="K43" i="1"/>
  <c r="K42" i="1"/>
  <c r="K41" i="1"/>
  <c r="K40" i="1"/>
  <c r="K39" i="1"/>
  <c r="K38" i="1"/>
  <c r="K37" i="1"/>
  <c r="K36" i="1"/>
  <c r="K35" i="1"/>
  <c r="K34" i="1"/>
  <c r="K33" i="1"/>
  <c r="K32" i="1"/>
  <c r="K31" i="1"/>
  <c r="K30" i="1"/>
  <c r="K29" i="1"/>
  <c r="K28" i="1"/>
  <c r="K27" i="1"/>
  <c r="K26" i="1"/>
  <c r="K25" i="1"/>
  <c r="K24" i="1"/>
  <c r="K23" i="1"/>
  <c r="K22" i="1"/>
  <c r="K20" i="1"/>
  <c r="K19" i="1"/>
  <c r="K18" i="1"/>
  <c r="K17" i="1"/>
  <c r="K16" i="1"/>
  <c r="K15" i="1"/>
  <c r="K14" i="1"/>
  <c r="K13" i="1"/>
  <c r="K12" i="1"/>
  <c r="K11" i="1"/>
  <c r="K10" i="1"/>
  <c r="K9" i="1"/>
  <c r="I91" i="1"/>
  <c r="I87" i="1"/>
  <c r="I86" i="1"/>
  <c r="I85" i="1"/>
  <c r="I83" i="1"/>
  <c r="I82" i="1"/>
  <c r="I81" i="1"/>
  <c r="I80" i="1"/>
  <c r="I79" i="1"/>
  <c r="I78" i="1"/>
  <c r="I77" i="1"/>
  <c r="I75" i="1"/>
  <c r="I74" i="1"/>
  <c r="I73" i="1"/>
  <c r="I72" i="1"/>
  <c r="I71" i="1"/>
  <c r="I70" i="1"/>
  <c r="I69" i="1"/>
  <c r="I68" i="1"/>
  <c r="I67" i="1"/>
  <c r="I66" i="1"/>
  <c r="I64" i="1"/>
  <c r="I63" i="1"/>
  <c r="I62" i="1"/>
  <c r="I60" i="1"/>
  <c r="I59" i="1"/>
  <c r="I58" i="1"/>
  <c r="I57" i="1"/>
  <c r="I56" i="1"/>
  <c r="I55" i="1"/>
  <c r="I54" i="1"/>
  <c r="I53" i="1"/>
  <c r="I52" i="1"/>
  <c r="I51" i="1"/>
  <c r="I50" i="1"/>
  <c r="I49" i="1"/>
  <c r="I47" i="1"/>
  <c r="I46" i="1"/>
  <c r="I45" i="1"/>
  <c r="I44" i="1"/>
  <c r="I43" i="1"/>
  <c r="I42" i="1"/>
  <c r="I41" i="1"/>
  <c r="I40" i="1"/>
  <c r="I39" i="1"/>
  <c r="I38" i="1"/>
  <c r="I37" i="1"/>
  <c r="I36" i="1"/>
  <c r="I35" i="1"/>
  <c r="I34" i="1"/>
  <c r="I33" i="1"/>
  <c r="I32" i="1"/>
  <c r="I31" i="1"/>
  <c r="I30" i="1"/>
  <c r="I29" i="1"/>
  <c r="I28" i="1"/>
  <c r="I27" i="1"/>
  <c r="I26" i="1"/>
  <c r="I25" i="1"/>
  <c r="I24" i="1"/>
  <c r="I23" i="1"/>
  <c r="I22" i="1"/>
  <c r="I20" i="1"/>
  <c r="I19" i="1"/>
  <c r="I18" i="1"/>
  <c r="I17" i="1"/>
  <c r="I16" i="1"/>
  <c r="I15" i="1"/>
  <c r="I14" i="1"/>
  <c r="I13" i="1"/>
  <c r="I12" i="1"/>
  <c r="I11" i="1"/>
  <c r="I10" i="1"/>
  <c r="I9" i="1"/>
  <c r="G91" i="1"/>
  <c r="G87" i="1"/>
  <c r="G86" i="1"/>
  <c r="G85" i="1"/>
  <c r="G83" i="1"/>
  <c r="G82" i="1"/>
  <c r="G81" i="1"/>
  <c r="G80" i="1"/>
  <c r="G79" i="1"/>
  <c r="G78" i="1"/>
  <c r="G77" i="1"/>
  <c r="G75" i="1"/>
  <c r="G74" i="1"/>
  <c r="G73" i="1"/>
  <c r="G72" i="1"/>
  <c r="G71" i="1"/>
  <c r="G70" i="1"/>
  <c r="G69" i="1"/>
  <c r="G68" i="1"/>
  <c r="G67" i="1"/>
  <c r="G66" i="1"/>
  <c r="G64" i="1"/>
  <c r="G63" i="1"/>
  <c r="G62" i="1"/>
  <c r="G60" i="1"/>
  <c r="G59" i="1"/>
  <c r="G58" i="1"/>
  <c r="G57" i="1"/>
  <c r="G56" i="1"/>
  <c r="G55" i="1"/>
  <c r="G54" i="1"/>
  <c r="G53" i="1"/>
  <c r="G52" i="1"/>
  <c r="G51" i="1"/>
  <c r="G50" i="1"/>
  <c r="G49" i="1"/>
  <c r="G47" i="1"/>
  <c r="G46" i="1"/>
  <c r="G45" i="1"/>
  <c r="G44" i="1"/>
  <c r="G43" i="1"/>
  <c r="G42" i="1"/>
  <c r="G41" i="1"/>
  <c r="G40" i="1"/>
  <c r="G39" i="1"/>
  <c r="G38" i="1"/>
  <c r="G37" i="1"/>
  <c r="G36" i="1"/>
  <c r="G35" i="1"/>
  <c r="G34" i="1"/>
  <c r="G33" i="1"/>
  <c r="G32" i="1"/>
  <c r="G31" i="1"/>
  <c r="G30" i="1"/>
  <c r="G29" i="1"/>
  <c r="G28" i="1"/>
  <c r="G27" i="1"/>
  <c r="G26" i="1"/>
  <c r="G25" i="1"/>
  <c r="G24" i="1"/>
  <c r="G23" i="1"/>
  <c r="G22" i="1"/>
  <c r="G20" i="1"/>
  <c r="G19" i="1"/>
  <c r="G18" i="1"/>
  <c r="G17" i="1"/>
  <c r="G16" i="1"/>
  <c r="G15" i="1"/>
  <c r="G14" i="1"/>
  <c r="G13" i="1"/>
  <c r="G12" i="1"/>
  <c r="G11" i="1"/>
  <c r="G10" i="1"/>
  <c r="G9" i="1"/>
  <c r="C14" i="1"/>
  <c r="C13" i="1"/>
  <c r="C36" i="4"/>
  <c r="C7" i="3"/>
  <c r="D7" i="3"/>
  <c r="E7" i="3"/>
  <c r="F7" i="3"/>
  <c r="G7" i="3"/>
  <c r="H7" i="3"/>
  <c r="I7" i="3"/>
  <c r="J7" i="3"/>
  <c r="K7" i="3"/>
  <c r="L7" i="3"/>
  <c r="M7" i="3"/>
  <c r="N7" i="3"/>
  <c r="O7" i="3"/>
  <c r="C8" i="3"/>
  <c r="D8" i="3"/>
  <c r="E8" i="3"/>
  <c r="F8" i="3"/>
  <c r="G8" i="3"/>
  <c r="H8" i="3"/>
  <c r="I8" i="3"/>
  <c r="J8" i="3"/>
  <c r="K8" i="3"/>
  <c r="L8" i="3"/>
  <c r="M8" i="3"/>
  <c r="N8" i="3"/>
  <c r="O8" i="3"/>
  <c r="C9" i="3"/>
  <c r="D9" i="3"/>
  <c r="E9" i="3"/>
  <c r="F9" i="3"/>
  <c r="G9" i="3"/>
  <c r="H9" i="3"/>
  <c r="I9" i="3"/>
  <c r="J9" i="3"/>
  <c r="K9" i="3"/>
  <c r="L9" i="3"/>
  <c r="M9" i="3"/>
  <c r="N9" i="3"/>
  <c r="O9" i="3"/>
  <c r="C13" i="3"/>
  <c r="D13" i="3"/>
  <c r="E13" i="3"/>
  <c r="F13" i="3"/>
  <c r="G13" i="3"/>
  <c r="H13" i="3"/>
  <c r="I13" i="3"/>
  <c r="J13" i="3"/>
  <c r="K13" i="3"/>
  <c r="L13" i="3"/>
  <c r="M13" i="3"/>
  <c r="N13" i="3"/>
  <c r="O13" i="3"/>
  <c r="C15" i="3"/>
  <c r="D15" i="3"/>
  <c r="E15" i="3"/>
  <c r="F15" i="3"/>
  <c r="G15" i="3"/>
  <c r="H15" i="3"/>
  <c r="I15" i="3"/>
  <c r="J15" i="3"/>
  <c r="K15" i="3"/>
  <c r="L15" i="3"/>
  <c r="M15" i="3"/>
  <c r="N15" i="3"/>
  <c r="O15" i="3"/>
  <c r="H17" i="3"/>
  <c r="I17" i="3"/>
  <c r="G23" i="3"/>
  <c r="H23" i="3"/>
  <c r="J24" i="3"/>
  <c r="K24" i="3"/>
  <c r="L24" i="3"/>
  <c r="M25" i="3"/>
  <c r="M42" i="3" s="1"/>
  <c r="N25" i="3"/>
  <c r="N42" i="3" s="1"/>
  <c r="C27" i="3"/>
  <c r="F29" i="3"/>
  <c r="F44" i="3" s="1"/>
  <c r="G29" i="3"/>
  <c r="G44" i="3" s="1"/>
  <c r="I30" i="3"/>
  <c r="J30" i="3"/>
  <c r="L31" i="3"/>
  <c r="L45" i="3" s="1"/>
  <c r="M31" i="3"/>
  <c r="M45" i="3" s="1"/>
  <c r="O32" i="3"/>
  <c r="C43" i="3"/>
  <c r="D43" i="3"/>
  <c r="E43" i="3"/>
  <c r="F43" i="3"/>
  <c r="G43" i="3"/>
  <c r="H43" i="3"/>
  <c r="I43" i="3"/>
  <c r="J43" i="3"/>
  <c r="K43" i="3"/>
  <c r="L43" i="3"/>
  <c r="M43" i="3"/>
  <c r="N43" i="3"/>
  <c r="O43" i="3"/>
  <c r="G46" i="3"/>
  <c r="H46" i="3"/>
  <c r="F17" i="6"/>
  <c r="E17" i="6"/>
  <c r="D17" i="6"/>
  <c r="C17" i="6"/>
  <c r="B17" i="6"/>
  <c r="B18" i="6" s="1"/>
  <c r="G16" i="6"/>
  <c r="G15" i="6"/>
  <c r="G14" i="6"/>
  <c r="H14" i="6" s="1"/>
  <c r="G13" i="6"/>
  <c r="H13" i="6" s="1"/>
  <c r="G12" i="6"/>
  <c r="H12" i="6" s="1"/>
  <c r="G11" i="6"/>
  <c r="H11" i="6" s="1"/>
  <c r="G10" i="6"/>
  <c r="H10" i="6" s="1"/>
  <c r="G9" i="6"/>
  <c r="H9" i="6" s="1"/>
  <c r="G8" i="6"/>
  <c r="G7" i="6"/>
  <c r="G6" i="6"/>
  <c r="H6" i="6" s="1"/>
  <c r="G5" i="6"/>
  <c r="G4" i="6"/>
  <c r="G3" i="6"/>
  <c r="G17" i="6" s="1"/>
  <c r="C18" i="5"/>
  <c r="D18" i="5"/>
  <c r="E18" i="5"/>
  <c r="F18" i="5"/>
  <c r="G18" i="5"/>
  <c r="B18" i="5"/>
  <c r="H4" i="5"/>
  <c r="H5" i="5"/>
  <c r="H6" i="5"/>
  <c r="H7" i="5"/>
  <c r="H8" i="5"/>
  <c r="H9" i="5"/>
  <c r="H10" i="5"/>
  <c r="H11" i="5"/>
  <c r="H12" i="5"/>
  <c r="H13" i="5"/>
  <c r="H14" i="5"/>
  <c r="H15" i="5"/>
  <c r="H16" i="5"/>
  <c r="H3" i="5"/>
  <c r="G4" i="5"/>
  <c r="G5" i="5"/>
  <c r="G6" i="5"/>
  <c r="G7" i="5"/>
  <c r="G8" i="5"/>
  <c r="G9" i="5"/>
  <c r="G10" i="5"/>
  <c r="G11" i="5"/>
  <c r="G12" i="5"/>
  <c r="G13" i="5"/>
  <c r="G14" i="5"/>
  <c r="G15" i="5"/>
  <c r="G16" i="5"/>
  <c r="G3" i="5"/>
  <c r="B4" i="3"/>
  <c r="B4" i="2"/>
  <c r="B4" i="4"/>
  <c r="C52" i="2"/>
  <c r="C116" i="2"/>
  <c r="C112" i="2"/>
  <c r="C108" i="2"/>
  <c r="C102" i="2"/>
  <c r="C96" i="2"/>
  <c r="C88" i="2"/>
  <c r="C85" i="2"/>
  <c r="C79" i="2"/>
  <c r="C75" i="2"/>
  <c r="C67" i="1"/>
  <c r="C51" i="1"/>
  <c r="C49" i="1"/>
  <c r="C37" i="1"/>
  <c r="C28" i="1"/>
  <c r="C26" i="1"/>
  <c r="F86" i="1"/>
  <c r="H86" i="1"/>
  <c r="J86" i="1"/>
  <c r="L86" i="1"/>
  <c r="N86" i="1"/>
  <c r="P86" i="1"/>
  <c r="R86" i="1"/>
  <c r="T86" i="1"/>
  <c r="V86" i="1"/>
  <c r="X86" i="1"/>
  <c r="Z86" i="1"/>
  <c r="AB86" i="1"/>
  <c r="J77" i="1"/>
  <c r="L77" i="1"/>
  <c r="N77" i="1"/>
  <c r="P77" i="1"/>
  <c r="R77" i="1"/>
  <c r="T77" i="1"/>
  <c r="V77" i="1"/>
  <c r="V83" i="1" s="1"/>
  <c r="X77" i="1"/>
  <c r="X83" i="1" s="1"/>
  <c r="Z77" i="1"/>
  <c r="AB77" i="1"/>
  <c r="AB83" i="1" s="1"/>
  <c r="H77" i="1"/>
  <c r="F77" i="1"/>
  <c r="E82" i="1"/>
  <c r="E81" i="1"/>
  <c r="F83" i="1"/>
  <c r="F66" i="1"/>
  <c r="F59" i="1"/>
  <c r="F53" i="1"/>
  <c r="F40" i="1"/>
  <c r="F30" i="1"/>
  <c r="F46" i="1" s="1"/>
  <c r="F26" i="1"/>
  <c r="F17" i="1"/>
  <c r="F16" i="1"/>
  <c r="F20" i="1" s="1"/>
  <c r="F9" i="1"/>
  <c r="F7" i="1"/>
  <c r="D86" i="1"/>
  <c r="D84" i="1"/>
  <c r="D83" i="1"/>
  <c r="E83" i="1" s="1"/>
  <c r="D77" i="1"/>
  <c r="E77" i="1" s="1"/>
  <c r="E71" i="1"/>
  <c r="E70" i="1"/>
  <c r="E69" i="1"/>
  <c r="D66" i="1"/>
  <c r="E66" i="1" s="1"/>
  <c r="E63" i="1"/>
  <c r="D59" i="1"/>
  <c r="E59" i="1" s="1"/>
  <c r="E58" i="1"/>
  <c r="E57" i="1"/>
  <c r="E56" i="1"/>
  <c r="E55" i="1"/>
  <c r="D53" i="1"/>
  <c r="E53" i="1" s="1"/>
  <c r="E51" i="1"/>
  <c r="E44" i="1"/>
  <c r="E43" i="1"/>
  <c r="E42" i="1"/>
  <c r="E41" i="1"/>
  <c r="D40" i="1"/>
  <c r="E40" i="1" s="1"/>
  <c r="E38" i="1"/>
  <c r="E37" i="1"/>
  <c r="E35" i="1"/>
  <c r="E34" i="1"/>
  <c r="E33" i="1"/>
  <c r="E32" i="1"/>
  <c r="E31" i="1"/>
  <c r="D30" i="1"/>
  <c r="D46" i="1" s="1"/>
  <c r="E46" i="1" s="1"/>
  <c r="E29" i="1"/>
  <c r="D26" i="1"/>
  <c r="E26" i="1" s="1"/>
  <c r="E25" i="1"/>
  <c r="E24" i="1"/>
  <c r="E23" i="1"/>
  <c r="E19" i="1"/>
  <c r="E18" i="1"/>
  <c r="D17" i="1"/>
  <c r="E17" i="1" s="1"/>
  <c r="E16" i="1"/>
  <c r="D16" i="1"/>
  <c r="D20" i="1" s="1"/>
  <c r="E15" i="1"/>
  <c r="E14" i="1"/>
  <c r="E12" i="1"/>
  <c r="E11" i="1"/>
  <c r="E10" i="1"/>
  <c r="E9" i="1"/>
  <c r="D9" i="1"/>
  <c r="E68" i="1" s="1"/>
  <c r="D7" i="1"/>
  <c r="E62" i="1" s="1"/>
  <c r="C15" i="1"/>
  <c r="C12" i="1"/>
  <c r="C11" i="1"/>
  <c r="C10" i="1"/>
  <c r="T83" i="1"/>
  <c r="AB66" i="1"/>
  <c r="AB53" i="1"/>
  <c r="AB59" i="1" s="1"/>
  <c r="AB40" i="1"/>
  <c r="AB30" i="1"/>
  <c r="AB46" i="1" s="1"/>
  <c r="AB26" i="1"/>
  <c r="AB17" i="1"/>
  <c r="AB9" i="1"/>
  <c r="AB7" i="1"/>
  <c r="Z66" i="1"/>
  <c r="Z53" i="1"/>
  <c r="Z40" i="1"/>
  <c r="Z30" i="1"/>
  <c r="Z46" i="1" s="1"/>
  <c r="Z26" i="1"/>
  <c r="Z17" i="1"/>
  <c r="Z9" i="1"/>
  <c r="Z7" i="1"/>
  <c r="Z84" i="1" s="1"/>
  <c r="X66" i="1"/>
  <c r="X53" i="1"/>
  <c r="X59" i="1" s="1"/>
  <c r="X40" i="1"/>
  <c r="X30" i="1"/>
  <c r="X46" i="1" s="1"/>
  <c r="X26" i="1"/>
  <c r="X17" i="1"/>
  <c r="X9" i="1"/>
  <c r="X7" i="1"/>
  <c r="V66" i="1"/>
  <c r="V53" i="1"/>
  <c r="V59" i="1" s="1"/>
  <c r="V40" i="1"/>
  <c r="V30" i="1"/>
  <c r="V46" i="1" s="1"/>
  <c r="V26" i="1"/>
  <c r="V17" i="1"/>
  <c r="V9" i="1"/>
  <c r="V7" i="1"/>
  <c r="T66" i="1"/>
  <c r="T53" i="1"/>
  <c r="T59" i="1" s="1"/>
  <c r="T40" i="1"/>
  <c r="T30" i="1"/>
  <c r="T46" i="1" s="1"/>
  <c r="T26" i="1"/>
  <c r="T17" i="1"/>
  <c r="T9" i="1"/>
  <c r="T7" i="1"/>
  <c r="R83" i="1"/>
  <c r="R66" i="1"/>
  <c r="R53" i="1"/>
  <c r="R40" i="1"/>
  <c r="R30" i="1"/>
  <c r="R46" i="1" s="1"/>
  <c r="R26" i="1"/>
  <c r="R17" i="1"/>
  <c r="R9" i="1"/>
  <c r="R7" i="1"/>
  <c r="P83" i="1"/>
  <c r="P66" i="1"/>
  <c r="P53" i="1"/>
  <c r="P59" i="1" s="1"/>
  <c r="P40" i="1"/>
  <c r="P30" i="1"/>
  <c r="P46" i="1" s="1"/>
  <c r="P26" i="1"/>
  <c r="P17" i="1"/>
  <c r="P9" i="1"/>
  <c r="P7" i="1"/>
  <c r="N83" i="1"/>
  <c r="N66" i="1"/>
  <c r="N53" i="1"/>
  <c r="N59" i="1" s="1"/>
  <c r="N46" i="1"/>
  <c r="N40" i="1"/>
  <c r="N30" i="1"/>
  <c r="N26" i="1"/>
  <c r="N17" i="1"/>
  <c r="N9" i="1"/>
  <c r="N7" i="1"/>
  <c r="N85" i="1" s="1"/>
  <c r="L66" i="1"/>
  <c r="L53" i="1"/>
  <c r="L59" i="1" s="1"/>
  <c r="L40" i="1"/>
  <c r="L30" i="1"/>
  <c r="L46" i="1" s="1"/>
  <c r="L26" i="1"/>
  <c r="L17" i="1"/>
  <c r="L9" i="1"/>
  <c r="L7" i="1"/>
  <c r="J83" i="1"/>
  <c r="J66" i="1"/>
  <c r="J53" i="1"/>
  <c r="J59" i="1" s="1"/>
  <c r="J40" i="1"/>
  <c r="J30" i="1"/>
  <c r="J46" i="1" s="1"/>
  <c r="J26" i="1"/>
  <c r="J17" i="1"/>
  <c r="J9" i="1"/>
  <c r="J7" i="1"/>
  <c r="H66" i="1"/>
  <c r="H53" i="1"/>
  <c r="H30" i="1"/>
  <c r="H26" i="1"/>
  <c r="H17" i="1"/>
  <c r="H9" i="1"/>
  <c r="H7" i="1"/>
  <c r="J9" i="2"/>
  <c r="J31" i="2" s="1"/>
  <c r="L9" i="2"/>
  <c r="N9" i="2"/>
  <c r="P9" i="2"/>
  <c r="R9" i="2"/>
  <c r="T9" i="2"/>
  <c r="V9" i="2"/>
  <c r="X9" i="2"/>
  <c r="Z9" i="2"/>
  <c r="Z31" i="2" s="1"/>
  <c r="AB9" i="2"/>
  <c r="J13" i="2"/>
  <c r="L13" i="2"/>
  <c r="N13" i="2"/>
  <c r="P13" i="2"/>
  <c r="R13" i="2"/>
  <c r="T13" i="2"/>
  <c r="V13" i="2"/>
  <c r="X13" i="2"/>
  <c r="Z13" i="2"/>
  <c r="AB13" i="2"/>
  <c r="J16" i="2"/>
  <c r="L16" i="2"/>
  <c r="N16" i="2"/>
  <c r="P16" i="2"/>
  <c r="R16" i="2"/>
  <c r="T16" i="2"/>
  <c r="V16" i="2"/>
  <c r="X16" i="2"/>
  <c r="Z16" i="2"/>
  <c r="AB16" i="2"/>
  <c r="J21" i="2"/>
  <c r="L21" i="2"/>
  <c r="N21" i="2"/>
  <c r="P21" i="2"/>
  <c r="R21" i="2"/>
  <c r="T21" i="2"/>
  <c r="V21" i="2"/>
  <c r="X21" i="2"/>
  <c r="Z21" i="2"/>
  <c r="AB21" i="2"/>
  <c r="O16" i="4" s="1"/>
  <c r="J25" i="2"/>
  <c r="L25" i="2"/>
  <c r="N25" i="2"/>
  <c r="P25" i="2"/>
  <c r="R25" i="2"/>
  <c r="T25" i="2"/>
  <c r="V25" i="2"/>
  <c r="X25" i="2"/>
  <c r="Z25" i="2"/>
  <c r="AB25" i="2"/>
  <c r="T31" i="2"/>
  <c r="J33" i="2"/>
  <c r="L33" i="2"/>
  <c r="N33" i="2"/>
  <c r="P33" i="2"/>
  <c r="R33" i="2"/>
  <c r="T33" i="2"/>
  <c r="T42" i="2" s="1"/>
  <c r="V33" i="2"/>
  <c r="V42" i="2" s="1"/>
  <c r="X33" i="2"/>
  <c r="Z33" i="2"/>
  <c r="AB33" i="2"/>
  <c r="J42" i="2"/>
  <c r="J44" i="2" s="1"/>
  <c r="L42" i="2"/>
  <c r="N42" i="2"/>
  <c r="N44" i="2" s="1"/>
  <c r="P42" i="2"/>
  <c r="P44" i="2" s="1"/>
  <c r="R42" i="2"/>
  <c r="R44" i="2" s="1"/>
  <c r="X42" i="2"/>
  <c r="AB42" i="2"/>
  <c r="L44" i="2"/>
  <c r="X44" i="2"/>
  <c r="AB44" i="2"/>
  <c r="J46" i="2"/>
  <c r="L46" i="2"/>
  <c r="L52" i="2" s="1"/>
  <c r="N46" i="2"/>
  <c r="P46" i="2"/>
  <c r="P52" i="2" s="1"/>
  <c r="R46" i="2"/>
  <c r="T46" i="2"/>
  <c r="V46" i="2"/>
  <c r="X46" i="2"/>
  <c r="Z46" i="2"/>
  <c r="AB46" i="2"/>
  <c r="AB52" i="2" s="1"/>
  <c r="J52" i="2"/>
  <c r="J69" i="2" s="1"/>
  <c r="N52" i="2"/>
  <c r="R52" i="2"/>
  <c r="V52" i="2"/>
  <c r="X52" i="2"/>
  <c r="Z52" i="2"/>
  <c r="Z69" i="2" s="1"/>
  <c r="J53" i="2"/>
  <c r="L53" i="2"/>
  <c r="N53" i="2"/>
  <c r="P53" i="2"/>
  <c r="R53" i="2"/>
  <c r="T53" i="2"/>
  <c r="V53" i="2"/>
  <c r="V69" i="2" s="1"/>
  <c r="X53" i="2"/>
  <c r="Z53" i="2"/>
  <c r="AB53" i="2"/>
  <c r="J59" i="2"/>
  <c r="L59" i="2"/>
  <c r="N59" i="2"/>
  <c r="P59" i="2"/>
  <c r="R59" i="2"/>
  <c r="T59" i="2"/>
  <c r="V59" i="2"/>
  <c r="X59" i="2"/>
  <c r="Z59" i="2"/>
  <c r="AB59" i="2"/>
  <c r="J63" i="2"/>
  <c r="L63" i="2"/>
  <c r="N63" i="2"/>
  <c r="P63" i="2"/>
  <c r="R63" i="2"/>
  <c r="T63" i="2"/>
  <c r="V63" i="2"/>
  <c r="X63" i="2"/>
  <c r="Z63" i="2"/>
  <c r="AB63" i="2"/>
  <c r="X69" i="2"/>
  <c r="J72" i="2"/>
  <c r="L72" i="2"/>
  <c r="N72" i="2"/>
  <c r="P72" i="2"/>
  <c r="P94" i="2" s="1"/>
  <c r="R72" i="2"/>
  <c r="T72" i="2"/>
  <c r="V72" i="2"/>
  <c r="X72" i="2"/>
  <c r="Z72" i="2"/>
  <c r="AB72" i="2"/>
  <c r="J79" i="2"/>
  <c r="L79" i="2"/>
  <c r="N79" i="2"/>
  <c r="N94" i="2" s="1"/>
  <c r="P79" i="2"/>
  <c r="R79" i="2"/>
  <c r="T79" i="2"/>
  <c r="V79" i="2"/>
  <c r="X79" i="2"/>
  <c r="Z79" i="2"/>
  <c r="AB79" i="2"/>
  <c r="J85" i="2"/>
  <c r="L85" i="2"/>
  <c r="N85" i="2"/>
  <c r="P85" i="2"/>
  <c r="R85" i="2"/>
  <c r="T85" i="2"/>
  <c r="V85" i="2"/>
  <c r="X85" i="2"/>
  <c r="Z85" i="2"/>
  <c r="AB85" i="2"/>
  <c r="J88" i="2"/>
  <c r="L88" i="2"/>
  <c r="L94" i="2" s="1"/>
  <c r="N88" i="2"/>
  <c r="P88" i="2"/>
  <c r="R88" i="2"/>
  <c r="T88" i="2"/>
  <c r="V88" i="2"/>
  <c r="X88" i="2"/>
  <c r="Z88" i="2"/>
  <c r="AB88" i="2"/>
  <c r="AB94" i="2" s="1"/>
  <c r="J94" i="2"/>
  <c r="V94" i="2"/>
  <c r="Z94" i="2"/>
  <c r="J96" i="2"/>
  <c r="L96" i="2"/>
  <c r="N96" i="2"/>
  <c r="P96" i="2"/>
  <c r="R96" i="2"/>
  <c r="T96" i="2"/>
  <c r="V96" i="2"/>
  <c r="X96" i="2"/>
  <c r="Z96" i="2"/>
  <c r="AB96" i="2"/>
  <c r="J102" i="2"/>
  <c r="L102" i="2"/>
  <c r="N102" i="2"/>
  <c r="P102" i="2"/>
  <c r="R102" i="2"/>
  <c r="T102" i="2"/>
  <c r="V102" i="2"/>
  <c r="X102" i="2"/>
  <c r="Z102" i="2"/>
  <c r="AB102" i="2"/>
  <c r="J108" i="2"/>
  <c r="L108" i="2"/>
  <c r="N108" i="2"/>
  <c r="P108" i="2"/>
  <c r="R108" i="2"/>
  <c r="T108" i="2"/>
  <c r="V108" i="2"/>
  <c r="X108" i="2"/>
  <c r="Z108" i="2"/>
  <c r="AB108" i="2"/>
  <c r="J112" i="2"/>
  <c r="L112" i="2"/>
  <c r="N112" i="2"/>
  <c r="P112" i="2"/>
  <c r="R112" i="2"/>
  <c r="T112" i="2"/>
  <c r="V112" i="2"/>
  <c r="X112" i="2"/>
  <c r="X122" i="2" s="1"/>
  <c r="Z112" i="2"/>
  <c r="AB112" i="2"/>
  <c r="J116" i="2"/>
  <c r="L116" i="2"/>
  <c r="N116" i="2"/>
  <c r="P116" i="2"/>
  <c r="R116" i="2"/>
  <c r="T116" i="2"/>
  <c r="V116" i="2"/>
  <c r="X116" i="2"/>
  <c r="Z116" i="2"/>
  <c r="AB116" i="2"/>
  <c r="P122" i="2"/>
  <c r="R122" i="2"/>
  <c r="T122" i="2"/>
  <c r="N127" i="2"/>
  <c r="T129" i="2"/>
  <c r="J130" i="2"/>
  <c r="L130" i="2"/>
  <c r="N130" i="2"/>
  <c r="P130" i="2"/>
  <c r="R130" i="2"/>
  <c r="T130" i="2"/>
  <c r="V130" i="2"/>
  <c r="X130" i="2"/>
  <c r="Z130" i="2"/>
  <c r="AB130" i="2"/>
  <c r="H116" i="2"/>
  <c r="H112" i="2"/>
  <c r="H108" i="2"/>
  <c r="F116" i="2"/>
  <c r="F112" i="2"/>
  <c r="F108" i="2"/>
  <c r="D116" i="2"/>
  <c r="D112" i="2"/>
  <c r="D108" i="2"/>
  <c r="B116" i="2"/>
  <c r="B112" i="2"/>
  <c r="B108" i="2"/>
  <c r="B88" i="2"/>
  <c r="B85" i="2"/>
  <c r="D88" i="2"/>
  <c r="D85" i="2"/>
  <c r="F88" i="2"/>
  <c r="F85" i="2"/>
  <c r="B63" i="2"/>
  <c r="B59" i="2"/>
  <c r="D63" i="2"/>
  <c r="D59" i="2"/>
  <c r="F63" i="2"/>
  <c r="F59" i="2"/>
  <c r="AB6" i="2"/>
  <c r="AB5" i="2"/>
  <c r="Z6" i="2"/>
  <c r="Z5" i="2"/>
  <c r="X6" i="2"/>
  <c r="X5" i="2"/>
  <c r="V6" i="2"/>
  <c r="V5" i="2"/>
  <c r="T6" i="2"/>
  <c r="T5" i="2"/>
  <c r="R6" i="2"/>
  <c r="R5" i="2"/>
  <c r="P6" i="2"/>
  <c r="P5" i="2"/>
  <c r="L6" i="2"/>
  <c r="L5" i="2"/>
  <c r="N6" i="2"/>
  <c r="N5" i="2"/>
  <c r="G16" i="4"/>
  <c r="J6" i="2"/>
  <c r="J5" i="2"/>
  <c r="H5" i="2"/>
  <c r="H127" i="2" s="1"/>
  <c r="H6" i="2"/>
  <c r="H9" i="2"/>
  <c r="H13" i="2"/>
  <c r="H16" i="2"/>
  <c r="H21" i="2"/>
  <c r="F16" i="4" s="1"/>
  <c r="H25" i="2"/>
  <c r="H33" i="2"/>
  <c r="H42" i="2" s="1"/>
  <c r="H46" i="2"/>
  <c r="H52" i="2" s="1"/>
  <c r="H53" i="2"/>
  <c r="H59" i="2"/>
  <c r="H63" i="2"/>
  <c r="H72" i="2"/>
  <c r="H79" i="2"/>
  <c r="H85" i="2"/>
  <c r="H88" i="2"/>
  <c r="H96" i="2"/>
  <c r="H102" i="2"/>
  <c r="H130" i="2"/>
  <c r="B6" i="2"/>
  <c r="D6" i="2"/>
  <c r="F6" i="2"/>
  <c r="D5" i="2"/>
  <c r="D129" i="2" s="1"/>
  <c r="F5" i="2"/>
  <c r="B5" i="2"/>
  <c r="F130" i="2"/>
  <c r="F102" i="2"/>
  <c r="F96" i="2"/>
  <c r="F79" i="2"/>
  <c r="F72" i="2"/>
  <c r="F53" i="2"/>
  <c r="F46" i="2"/>
  <c r="F52" i="2" s="1"/>
  <c r="F33" i="2"/>
  <c r="F42" i="2" s="1"/>
  <c r="F44" i="2" s="1"/>
  <c r="F25" i="2"/>
  <c r="F21" i="2"/>
  <c r="F16" i="2"/>
  <c r="F13" i="2"/>
  <c r="F9" i="2"/>
  <c r="D21" i="2"/>
  <c r="B43" i="4"/>
  <c r="B21" i="2"/>
  <c r="C25" i="5"/>
  <c r="G17" i="5"/>
  <c r="C24" i="5" s="1"/>
  <c r="F17" i="5"/>
  <c r="E17" i="5"/>
  <c r="D17" i="5"/>
  <c r="C17" i="5"/>
  <c r="B17" i="5"/>
  <c r="B86" i="1"/>
  <c r="D31" i="4"/>
  <c r="D24" i="4"/>
  <c r="E24" i="4"/>
  <c r="F24" i="4"/>
  <c r="G24" i="4"/>
  <c r="H24" i="4"/>
  <c r="I24" i="4"/>
  <c r="J24" i="4"/>
  <c r="K24" i="4"/>
  <c r="L24" i="4"/>
  <c r="M24" i="4"/>
  <c r="N24" i="4"/>
  <c r="O24" i="4"/>
  <c r="D33" i="4"/>
  <c r="E33" i="4"/>
  <c r="F33" i="4"/>
  <c r="G33" i="4"/>
  <c r="H33" i="4"/>
  <c r="I33" i="4"/>
  <c r="J33" i="4"/>
  <c r="K33" i="4"/>
  <c r="L33" i="4"/>
  <c r="M33" i="4"/>
  <c r="N33" i="4"/>
  <c r="O33" i="4"/>
  <c r="C33" i="4"/>
  <c r="E31" i="4"/>
  <c r="F31" i="4"/>
  <c r="G31" i="4"/>
  <c r="H31" i="4"/>
  <c r="I31" i="4"/>
  <c r="J31" i="4"/>
  <c r="K31" i="4"/>
  <c r="L31" i="4"/>
  <c r="M31" i="4"/>
  <c r="N31" i="4"/>
  <c r="O31" i="4"/>
  <c r="C31" i="4"/>
  <c r="B31" i="4"/>
  <c r="O15" i="4"/>
  <c r="O5" i="4"/>
  <c r="O34" i="4" s="1"/>
  <c r="C24" i="4"/>
  <c r="B24" i="4"/>
  <c r="C19" i="1"/>
  <c r="C18" i="1"/>
  <c r="O9" i="4"/>
  <c r="N9" i="4"/>
  <c r="M9" i="4"/>
  <c r="L9" i="4"/>
  <c r="K9" i="4"/>
  <c r="J9" i="4"/>
  <c r="I9" i="4"/>
  <c r="H9" i="4"/>
  <c r="G9" i="4"/>
  <c r="F9" i="4"/>
  <c r="D130" i="2"/>
  <c r="B130" i="2"/>
  <c r="F15" i="4"/>
  <c r="G15" i="4"/>
  <c r="H15" i="4"/>
  <c r="I15" i="4"/>
  <c r="J15" i="4"/>
  <c r="K15" i="4"/>
  <c r="L15" i="4"/>
  <c r="M15" i="4"/>
  <c r="N15" i="4"/>
  <c r="L16" i="4"/>
  <c r="M16" i="4"/>
  <c r="C15" i="4"/>
  <c r="B15" i="4"/>
  <c r="A6" i="2"/>
  <c r="D72" i="2"/>
  <c r="B129" i="2"/>
  <c r="B40" i="1"/>
  <c r="O5" i="3"/>
  <c r="O31" i="3" s="1"/>
  <c r="O45" i="3" s="1"/>
  <c r="N5" i="3"/>
  <c r="N24" i="3" s="1"/>
  <c r="M5" i="3"/>
  <c r="M24" i="3" s="1"/>
  <c r="L5" i="3"/>
  <c r="L30" i="3" s="1"/>
  <c r="K5" i="3"/>
  <c r="K17" i="3" s="1"/>
  <c r="J5" i="3"/>
  <c r="J23" i="3" s="1"/>
  <c r="I5" i="3"/>
  <c r="I29" i="3" s="1"/>
  <c r="I44" i="3" s="1"/>
  <c r="H5" i="3"/>
  <c r="H27" i="3" s="1"/>
  <c r="G5" i="3"/>
  <c r="G27" i="3" s="1"/>
  <c r="F5" i="3"/>
  <c r="F27" i="3" s="1"/>
  <c r="E5" i="3"/>
  <c r="E26" i="3" s="1"/>
  <c r="D5" i="3"/>
  <c r="D26" i="3" s="1"/>
  <c r="C5" i="3"/>
  <c r="C26" i="3" s="1"/>
  <c r="B5" i="3"/>
  <c r="B3" i="3"/>
  <c r="A1" i="3"/>
  <c r="N5" i="4"/>
  <c r="N7" i="4" s="1"/>
  <c r="M5" i="4"/>
  <c r="M21" i="4" s="1"/>
  <c r="L5" i="4"/>
  <c r="L25" i="4" s="1"/>
  <c r="K5" i="4"/>
  <c r="K22" i="4" s="1"/>
  <c r="J5" i="4"/>
  <c r="J40" i="4" s="1"/>
  <c r="I5" i="4"/>
  <c r="I42" i="4" s="1"/>
  <c r="H5" i="4"/>
  <c r="H20" i="4" s="1"/>
  <c r="G5" i="4"/>
  <c r="G20" i="4" s="1"/>
  <c r="F5" i="4"/>
  <c r="F27" i="4" s="1"/>
  <c r="E5" i="4"/>
  <c r="E21" i="4" s="1"/>
  <c r="D5" i="4"/>
  <c r="C5" i="4"/>
  <c r="C20" i="4" s="1"/>
  <c r="B5" i="4"/>
  <c r="B28" i="4" s="1"/>
  <c r="B3" i="4"/>
  <c r="A1" i="4"/>
  <c r="D46" i="2"/>
  <c r="D52" i="2" s="1"/>
  <c r="D53" i="2"/>
  <c r="B46" i="2"/>
  <c r="B52" i="2" s="1"/>
  <c r="B53" i="2"/>
  <c r="B9" i="1"/>
  <c r="B16" i="1" s="1"/>
  <c r="B6" i="4" s="1"/>
  <c r="B8" i="4" s="1"/>
  <c r="D102" i="2"/>
  <c r="D96" i="2"/>
  <c r="D79" i="2"/>
  <c r="D33" i="2"/>
  <c r="D42" i="2" s="1"/>
  <c r="D44" i="2" s="1"/>
  <c r="D25" i="2"/>
  <c r="D16" i="2"/>
  <c r="D13" i="2"/>
  <c r="D9" i="2"/>
  <c r="B33" i="2"/>
  <c r="B42" i="2" s="1"/>
  <c r="B44" i="2" s="1"/>
  <c r="B102" i="2"/>
  <c r="B96" i="2"/>
  <c r="B79" i="2"/>
  <c r="B72" i="2"/>
  <c r="B7" i="1"/>
  <c r="B84" i="1" s="1"/>
  <c r="B9" i="2"/>
  <c r="B25" i="2"/>
  <c r="B16" i="2"/>
  <c r="B13" i="2"/>
  <c r="A1" i="2"/>
  <c r="C9" i="4"/>
  <c r="B66" i="1"/>
  <c r="B53" i="1"/>
  <c r="B30" i="1"/>
  <c r="B26" i="1"/>
  <c r="B17" i="1"/>
  <c r="B9" i="4" s="1"/>
  <c r="B12" i="4" s="1"/>
  <c r="C42" i="1" l="1"/>
  <c r="C57" i="1"/>
  <c r="C83" i="1"/>
  <c r="C43" i="1"/>
  <c r="C58" i="1"/>
  <c r="C85" i="1"/>
  <c r="C9" i="1"/>
  <c r="C44" i="1"/>
  <c r="C50" i="1"/>
  <c r="C86" i="1"/>
  <c r="C22" i="1"/>
  <c r="C45" i="1"/>
  <c r="C52" i="1"/>
  <c r="C87" i="1"/>
  <c r="C23" i="1"/>
  <c r="C30" i="1"/>
  <c r="C62" i="1"/>
  <c r="C78" i="1"/>
  <c r="C24" i="1"/>
  <c r="C35" i="1"/>
  <c r="C63" i="1"/>
  <c r="C79" i="1"/>
  <c r="C25" i="1"/>
  <c r="C36" i="1"/>
  <c r="C66" i="1"/>
  <c r="C80" i="1"/>
  <c r="D10" i="3"/>
  <c r="C81" i="1"/>
  <c r="C10" i="3"/>
  <c r="C27" i="1"/>
  <c r="C39" i="1"/>
  <c r="C68" i="1"/>
  <c r="C82" i="1"/>
  <c r="C40" i="1"/>
  <c r="C69" i="1"/>
  <c r="C70" i="1"/>
  <c r="C77" i="1"/>
  <c r="E86" i="1"/>
  <c r="C31" i="1"/>
  <c r="C71" i="1"/>
  <c r="E27" i="1"/>
  <c r="E45" i="1"/>
  <c r="C32" i="1"/>
  <c r="C53" i="1"/>
  <c r="C59" i="1"/>
  <c r="E28" i="1"/>
  <c r="E49" i="1"/>
  <c r="E80" i="1"/>
  <c r="C33" i="1"/>
  <c r="C54" i="1"/>
  <c r="C46" i="1"/>
  <c r="C29" i="1"/>
  <c r="C34" i="1"/>
  <c r="C55" i="1"/>
  <c r="C41" i="1"/>
  <c r="C56" i="1"/>
  <c r="C91" i="1"/>
  <c r="C16" i="1"/>
  <c r="I46" i="3"/>
  <c r="N31" i="3"/>
  <c r="N45" i="3" s="1"/>
  <c r="K30" i="3"/>
  <c r="H29" i="3"/>
  <c r="H44" i="3" s="1"/>
  <c r="E27" i="3"/>
  <c r="O25" i="3"/>
  <c r="O42" i="3" s="1"/>
  <c r="I23" i="3"/>
  <c r="J17" i="3"/>
  <c r="F46" i="3"/>
  <c r="N32" i="3"/>
  <c r="K31" i="3"/>
  <c r="K45" i="3" s="1"/>
  <c r="H30" i="3"/>
  <c r="E29" i="3"/>
  <c r="E44" i="3" s="1"/>
  <c r="O26" i="3"/>
  <c r="L25" i="3"/>
  <c r="L42" i="3" s="1"/>
  <c r="I24" i="3"/>
  <c r="F23" i="3"/>
  <c r="G17" i="3"/>
  <c r="E46" i="3"/>
  <c r="M32" i="3"/>
  <c r="J31" i="3"/>
  <c r="J45" i="3" s="1"/>
  <c r="G30" i="3"/>
  <c r="D29" i="3"/>
  <c r="D44" i="3" s="1"/>
  <c r="N26" i="3"/>
  <c r="K25" i="3"/>
  <c r="K42" i="3" s="1"/>
  <c r="H24" i="3"/>
  <c r="E23" i="3"/>
  <c r="F17" i="3"/>
  <c r="D46" i="3"/>
  <c r="L32" i="3"/>
  <c r="I31" i="3"/>
  <c r="I45" i="3" s="1"/>
  <c r="F30" i="3"/>
  <c r="C29" i="3"/>
  <c r="C44" i="3" s="1"/>
  <c r="M26" i="3"/>
  <c r="J25" i="3"/>
  <c r="J42" i="3" s="1"/>
  <c r="G24" i="3"/>
  <c r="D23" i="3"/>
  <c r="E17" i="3"/>
  <c r="C46" i="3"/>
  <c r="K32" i="3"/>
  <c r="H31" i="3"/>
  <c r="H45" i="3" s="1"/>
  <c r="E30" i="3"/>
  <c r="O27" i="3"/>
  <c r="L26" i="3"/>
  <c r="I25" i="3"/>
  <c r="I42" i="3" s="1"/>
  <c r="F24" i="3"/>
  <c r="C23" i="3"/>
  <c r="D17" i="3"/>
  <c r="J32" i="3"/>
  <c r="G31" i="3"/>
  <c r="G45" i="3" s="1"/>
  <c r="D30" i="3"/>
  <c r="N27" i="3"/>
  <c r="K26" i="3"/>
  <c r="H25" i="3"/>
  <c r="H42" i="3" s="1"/>
  <c r="E24" i="3"/>
  <c r="C17" i="3"/>
  <c r="I32" i="3"/>
  <c r="F31" i="3"/>
  <c r="F45" i="3" s="1"/>
  <c r="C30" i="3"/>
  <c r="M27" i="3"/>
  <c r="J26" i="3"/>
  <c r="G25" i="3"/>
  <c r="G42" i="3" s="1"/>
  <c r="D24" i="3"/>
  <c r="H32" i="3"/>
  <c r="E31" i="3"/>
  <c r="E45" i="3" s="1"/>
  <c r="O29" i="3"/>
  <c r="O44" i="3" s="1"/>
  <c r="L27" i="3"/>
  <c r="I26" i="3"/>
  <c r="F25" i="3"/>
  <c r="F42" i="3" s="1"/>
  <c r="C24" i="3"/>
  <c r="O46" i="3"/>
  <c r="G32" i="3"/>
  <c r="D31" i="3"/>
  <c r="D45" i="3" s="1"/>
  <c r="N29" i="3"/>
  <c r="N44" i="3" s="1"/>
  <c r="K27" i="3"/>
  <c r="H26" i="3"/>
  <c r="E25" i="3"/>
  <c r="E42" i="3" s="1"/>
  <c r="O23" i="3"/>
  <c r="D27" i="3"/>
  <c r="N46" i="3"/>
  <c r="F32" i="3"/>
  <c r="C31" i="3"/>
  <c r="C45" i="3" s="1"/>
  <c r="M29" i="3"/>
  <c r="M44" i="3" s="1"/>
  <c r="J27" i="3"/>
  <c r="G26" i="3"/>
  <c r="D25" i="3"/>
  <c r="D42" i="3" s="1"/>
  <c r="N23" i="3"/>
  <c r="O17" i="3"/>
  <c r="M46" i="3"/>
  <c r="E32" i="3"/>
  <c r="O30" i="3"/>
  <c r="L29" i="3"/>
  <c r="L44" i="3" s="1"/>
  <c r="I27" i="3"/>
  <c r="F26" i="3"/>
  <c r="C25" i="3"/>
  <c r="C42" i="3" s="1"/>
  <c r="M23" i="3"/>
  <c r="N17" i="3"/>
  <c r="L46" i="3"/>
  <c r="D32" i="3"/>
  <c r="N30" i="3"/>
  <c r="K29" i="3"/>
  <c r="K44" i="3" s="1"/>
  <c r="O24" i="3"/>
  <c r="L23" i="3"/>
  <c r="M17" i="3"/>
  <c r="K46" i="3"/>
  <c r="C32" i="3"/>
  <c r="M30" i="3"/>
  <c r="J29" i="3"/>
  <c r="J44" i="3" s="1"/>
  <c r="K23" i="3"/>
  <c r="L17" i="3"/>
  <c r="J46" i="3"/>
  <c r="C18" i="6"/>
  <c r="D18" i="6"/>
  <c r="H4" i="6"/>
  <c r="E18" i="6"/>
  <c r="G18" i="6"/>
  <c r="H7" i="6"/>
  <c r="H16" i="6"/>
  <c r="H8" i="6"/>
  <c r="H15" i="6"/>
  <c r="H5" i="6"/>
  <c r="F18" i="6"/>
  <c r="H3" i="6"/>
  <c r="H17" i="6" s="1"/>
  <c r="H17" i="5"/>
  <c r="C26" i="5"/>
  <c r="C28" i="5" s="1"/>
  <c r="C17" i="1"/>
  <c r="N87" i="1"/>
  <c r="F47" i="1"/>
  <c r="F84" i="1"/>
  <c r="F85" i="1"/>
  <c r="E20" i="1"/>
  <c r="D47" i="1"/>
  <c r="E30" i="1"/>
  <c r="D85" i="1"/>
  <c r="E22" i="1"/>
  <c r="E36" i="1"/>
  <c r="E50" i="1"/>
  <c r="E52" i="1"/>
  <c r="E39" i="1"/>
  <c r="E78" i="1"/>
  <c r="E67" i="1"/>
  <c r="E79" i="1"/>
  <c r="E91" i="1"/>
  <c r="E13" i="1"/>
  <c r="E54" i="1"/>
  <c r="Z85" i="1"/>
  <c r="Z87" i="1" s="1"/>
  <c r="N31" i="2"/>
  <c r="R31" i="2"/>
  <c r="AB31" i="2"/>
  <c r="P31" i="2"/>
  <c r="V31" i="2"/>
  <c r="L31" i="2"/>
  <c r="H16" i="1"/>
  <c r="E10" i="3" s="1"/>
  <c r="L16" i="1"/>
  <c r="AB16" i="1"/>
  <c r="T16" i="1"/>
  <c r="N16" i="1"/>
  <c r="H6" i="4" s="1"/>
  <c r="X16" i="1"/>
  <c r="J16" i="1"/>
  <c r="P16" i="1"/>
  <c r="T84" i="1"/>
  <c r="X84" i="1"/>
  <c r="N84" i="1"/>
  <c r="Z83" i="1"/>
  <c r="AB84" i="1"/>
  <c r="AB85" i="1"/>
  <c r="Z59" i="1"/>
  <c r="Z16" i="1"/>
  <c r="X85" i="1"/>
  <c r="V84" i="1"/>
  <c r="V16" i="1"/>
  <c r="V85" i="1"/>
  <c r="T85" i="1"/>
  <c r="R59" i="1"/>
  <c r="R84" i="1"/>
  <c r="R16" i="1"/>
  <c r="R85" i="1"/>
  <c r="P84" i="1"/>
  <c r="P85" i="1"/>
  <c r="P127" i="2"/>
  <c r="L83" i="1"/>
  <c r="L84" i="1"/>
  <c r="L85" i="1"/>
  <c r="J84" i="1"/>
  <c r="J85" i="1"/>
  <c r="AB129" i="2"/>
  <c r="AB127" i="2"/>
  <c r="Z129" i="2"/>
  <c r="Z127" i="2"/>
  <c r="X127" i="2"/>
  <c r="X129" i="2"/>
  <c r="V129" i="2"/>
  <c r="V127" i="2"/>
  <c r="T127" i="2"/>
  <c r="R127" i="2"/>
  <c r="R129" i="2"/>
  <c r="P129" i="2"/>
  <c r="N129" i="2"/>
  <c r="L127" i="2"/>
  <c r="L129" i="2"/>
  <c r="J127" i="2"/>
  <c r="J129" i="2"/>
  <c r="B59" i="1"/>
  <c r="B25" i="4" s="1"/>
  <c r="H83" i="1"/>
  <c r="H84" i="1"/>
  <c r="H85" i="1"/>
  <c r="E15" i="4"/>
  <c r="E9" i="4"/>
  <c r="P123" i="2"/>
  <c r="J70" i="2"/>
  <c r="AB69" i="2"/>
  <c r="V44" i="2"/>
  <c r="T44" i="2"/>
  <c r="P70" i="2"/>
  <c r="P69" i="2"/>
  <c r="L69" i="2"/>
  <c r="V70" i="2"/>
  <c r="N122" i="2"/>
  <c r="X94" i="2"/>
  <c r="X31" i="2"/>
  <c r="K16" i="4"/>
  <c r="AB122" i="2"/>
  <c r="AB123" i="2" s="1"/>
  <c r="L122" i="2"/>
  <c r="Z122" i="2"/>
  <c r="J122" i="2"/>
  <c r="T94" i="2"/>
  <c r="R69" i="2"/>
  <c r="T52" i="2"/>
  <c r="R94" i="2"/>
  <c r="Z42" i="2"/>
  <c r="V122" i="2"/>
  <c r="N69" i="2"/>
  <c r="D45" i="4"/>
  <c r="N45" i="4"/>
  <c r="H16" i="4"/>
  <c r="O45" i="4"/>
  <c r="F31" i="2"/>
  <c r="F122" i="2"/>
  <c r="H122" i="2"/>
  <c r="H31" i="2"/>
  <c r="F94" i="2"/>
  <c r="H94" i="2"/>
  <c r="N16" i="4"/>
  <c r="K45" i="4"/>
  <c r="L45" i="4"/>
  <c r="J45" i="4"/>
  <c r="I45" i="4"/>
  <c r="H45" i="4"/>
  <c r="H44" i="2"/>
  <c r="H69" i="2"/>
  <c r="F69" i="2"/>
  <c r="D16" i="4"/>
  <c r="C16" i="4"/>
  <c r="E16" i="4"/>
  <c r="I16" i="4"/>
  <c r="J16" i="4"/>
  <c r="E45" i="4"/>
  <c r="C45" i="4"/>
  <c r="F45" i="4"/>
  <c r="G45" i="4"/>
  <c r="D36" i="4"/>
  <c r="M45" i="4"/>
  <c r="C42" i="4"/>
  <c r="H42" i="4"/>
  <c r="I40" i="4"/>
  <c r="J38" i="4"/>
  <c r="K36" i="4"/>
  <c r="L41" i="4"/>
  <c r="D41" i="4"/>
  <c r="M39" i="4"/>
  <c r="E39" i="4"/>
  <c r="N37" i="4"/>
  <c r="F37" i="4"/>
  <c r="O42" i="4"/>
  <c r="G42" i="4"/>
  <c r="H40" i="4"/>
  <c r="I38" i="4"/>
  <c r="J36" i="4"/>
  <c r="K41" i="4"/>
  <c r="L39" i="4"/>
  <c r="D39" i="4"/>
  <c r="M37" i="4"/>
  <c r="E37" i="4"/>
  <c r="N42" i="4"/>
  <c r="F42" i="4"/>
  <c r="O40" i="4"/>
  <c r="G40" i="4"/>
  <c r="H38" i="4"/>
  <c r="I36" i="4"/>
  <c r="J41" i="4"/>
  <c r="K39" i="4"/>
  <c r="L37" i="4"/>
  <c r="D37" i="4"/>
  <c r="M42" i="4"/>
  <c r="E42" i="4"/>
  <c r="N40" i="4"/>
  <c r="F40" i="4"/>
  <c r="O38" i="4"/>
  <c r="G38" i="4"/>
  <c r="H36" i="4"/>
  <c r="I41" i="4"/>
  <c r="J39" i="4"/>
  <c r="K37" i="4"/>
  <c r="L42" i="4"/>
  <c r="D42" i="4"/>
  <c r="M40" i="4"/>
  <c r="E40" i="4"/>
  <c r="N38" i="4"/>
  <c r="F38" i="4"/>
  <c r="O36" i="4"/>
  <c r="G36" i="4"/>
  <c r="H41" i="4"/>
  <c r="I39" i="4"/>
  <c r="J37" i="4"/>
  <c r="K42" i="4"/>
  <c r="L40" i="4"/>
  <c r="D40" i="4"/>
  <c r="M38" i="4"/>
  <c r="E38" i="4"/>
  <c r="N36" i="4"/>
  <c r="F36" i="4"/>
  <c r="C38" i="4"/>
  <c r="O41" i="4"/>
  <c r="G41" i="4"/>
  <c r="H39" i="4"/>
  <c r="I37" i="4"/>
  <c r="C37" i="4"/>
  <c r="J42" i="4"/>
  <c r="K40" i="4"/>
  <c r="L38" i="4"/>
  <c r="D38" i="4"/>
  <c r="M36" i="4"/>
  <c r="E36" i="4"/>
  <c r="N41" i="4"/>
  <c r="F41" i="4"/>
  <c r="O39" i="4"/>
  <c r="G39" i="4"/>
  <c r="H37" i="4"/>
  <c r="C40" i="4"/>
  <c r="K38" i="4"/>
  <c r="L36" i="4"/>
  <c r="C41" i="4"/>
  <c r="M41" i="4"/>
  <c r="E41" i="4"/>
  <c r="N39" i="4"/>
  <c r="F39" i="4"/>
  <c r="O37" i="4"/>
  <c r="G37" i="4"/>
  <c r="D28" i="4"/>
  <c r="B77" i="1"/>
  <c r="B83" i="1" s="1"/>
  <c r="O10" i="4"/>
  <c r="O21" i="4"/>
  <c r="N34" i="4"/>
  <c r="K25" i="4"/>
  <c r="O11" i="4"/>
  <c r="M34" i="4"/>
  <c r="L21" i="4"/>
  <c r="M27" i="4"/>
  <c r="O17" i="4"/>
  <c r="K21" i="4"/>
  <c r="O28" i="4"/>
  <c r="G23" i="4"/>
  <c r="F34" i="4"/>
  <c r="O23" i="4"/>
  <c r="E34" i="4"/>
  <c r="N23" i="4"/>
  <c r="F23" i="4"/>
  <c r="J25" i="4"/>
  <c r="L27" i="4"/>
  <c r="L34" i="4"/>
  <c r="J21" i="4"/>
  <c r="C27" i="4"/>
  <c r="M23" i="4"/>
  <c r="E23" i="4"/>
  <c r="I25" i="4"/>
  <c r="K27" i="4"/>
  <c r="K34" i="4"/>
  <c r="I21" i="4"/>
  <c r="L23" i="4"/>
  <c r="D23" i="4"/>
  <c r="H25" i="4"/>
  <c r="J27" i="4"/>
  <c r="J34" i="4"/>
  <c r="H21" i="4"/>
  <c r="K23" i="4"/>
  <c r="O25" i="4"/>
  <c r="G25" i="4"/>
  <c r="I27" i="4"/>
  <c r="I34" i="4"/>
  <c r="G21" i="4"/>
  <c r="J23" i="4"/>
  <c r="N25" i="4"/>
  <c r="F25" i="4"/>
  <c r="B27" i="4"/>
  <c r="B29" i="4" s="1"/>
  <c r="H27" i="4"/>
  <c r="H34" i="4"/>
  <c r="N21" i="4"/>
  <c r="F21" i="4"/>
  <c r="E27" i="4"/>
  <c r="I23" i="4"/>
  <c r="M25" i="4"/>
  <c r="O27" i="4"/>
  <c r="G27" i="4"/>
  <c r="D22" i="4"/>
  <c r="G34" i="4"/>
  <c r="H23" i="4"/>
  <c r="N27" i="4"/>
  <c r="C21" i="4"/>
  <c r="D21" i="4"/>
  <c r="C34" i="4"/>
  <c r="O20" i="4"/>
  <c r="O22" i="4"/>
  <c r="O7" i="4"/>
  <c r="D34" i="4"/>
  <c r="C38" i="1"/>
  <c r="H40" i="1"/>
  <c r="G22" i="4"/>
  <c r="C25" i="4"/>
  <c r="M28" i="4"/>
  <c r="J28" i="4"/>
  <c r="F22" i="4"/>
  <c r="L28" i="4"/>
  <c r="E22" i="4"/>
  <c r="K28" i="4"/>
  <c r="I28" i="4"/>
  <c r="H28" i="4"/>
  <c r="G28" i="4"/>
  <c r="F28" i="4"/>
  <c r="F29" i="4" s="1"/>
  <c r="E28" i="4"/>
  <c r="N22" i="4"/>
  <c r="M22" i="4"/>
  <c r="C28" i="4"/>
  <c r="L22" i="4"/>
  <c r="J22" i="4"/>
  <c r="I22" i="4"/>
  <c r="H22" i="4"/>
  <c r="N28" i="4"/>
  <c r="O14" i="4"/>
  <c r="K6" i="4"/>
  <c r="G6" i="4"/>
  <c r="F6" i="4"/>
  <c r="F17" i="4"/>
  <c r="E17" i="4"/>
  <c r="D17" i="4"/>
  <c r="H11" i="4"/>
  <c r="C39" i="4"/>
  <c r="F11" i="4"/>
  <c r="E11" i="4"/>
  <c r="D11" i="4"/>
  <c r="G10" i="4"/>
  <c r="H10" i="4"/>
  <c r="L10" i="4"/>
  <c r="J10" i="4"/>
  <c r="B94" i="2"/>
  <c r="D10" i="4"/>
  <c r="C11" i="4"/>
  <c r="K10" i="4"/>
  <c r="E10" i="4"/>
  <c r="N10" i="4"/>
  <c r="C17" i="4"/>
  <c r="M10" i="4"/>
  <c r="F10" i="4"/>
  <c r="C7" i="4"/>
  <c r="I10" i="4"/>
  <c r="C10" i="4"/>
  <c r="D94" i="2"/>
  <c r="M7" i="4"/>
  <c r="F20" i="4"/>
  <c r="L7" i="4"/>
  <c r="E20" i="4"/>
  <c r="K7" i="4"/>
  <c r="D20" i="4"/>
  <c r="N17" i="4"/>
  <c r="J7" i="4"/>
  <c r="I7" i="4"/>
  <c r="H7" i="4"/>
  <c r="I11" i="4"/>
  <c r="M17" i="4"/>
  <c r="K17" i="4"/>
  <c r="G7" i="4"/>
  <c r="J17" i="4"/>
  <c r="N11" i="4"/>
  <c r="F7" i="4"/>
  <c r="C23" i="4"/>
  <c r="L17" i="4"/>
  <c r="I17" i="4"/>
  <c r="M11" i="4"/>
  <c r="E7" i="4"/>
  <c r="C22" i="4"/>
  <c r="N20" i="4"/>
  <c r="H17" i="4"/>
  <c r="L11" i="4"/>
  <c r="D7" i="4"/>
  <c r="M20" i="4"/>
  <c r="G17" i="4"/>
  <c r="K11" i="4"/>
  <c r="L20" i="4"/>
  <c r="J11" i="4"/>
  <c r="K20" i="4"/>
  <c r="J20" i="4"/>
  <c r="I20" i="4"/>
  <c r="G11" i="4"/>
  <c r="B31" i="3"/>
  <c r="B45" i="3" s="1"/>
  <c r="B32" i="3"/>
  <c r="B30" i="3"/>
  <c r="B29" i="3"/>
  <c r="B44" i="3" s="1"/>
  <c r="B13" i="4"/>
  <c r="D31" i="2"/>
  <c r="B31" i="2"/>
  <c r="B122" i="2"/>
  <c r="D69" i="2"/>
  <c r="B69" i="2"/>
  <c r="B46" i="1"/>
  <c r="D122" i="2"/>
  <c r="B20" i="1"/>
  <c r="C20" i="1" s="1"/>
  <c r="J20" i="1" l="1"/>
  <c r="J47" i="1" s="1"/>
  <c r="F10" i="3"/>
  <c r="P20" i="1"/>
  <c r="I10" i="3"/>
  <c r="Z20" i="1"/>
  <c r="N10" i="3"/>
  <c r="N20" i="1"/>
  <c r="H10" i="3"/>
  <c r="AB20" i="1"/>
  <c r="AB47" i="1" s="1"/>
  <c r="O10" i="3"/>
  <c r="L20" i="1"/>
  <c r="G10" i="3"/>
  <c r="T20" i="1"/>
  <c r="K10" i="3"/>
  <c r="R20" i="1"/>
  <c r="R47" i="1" s="1"/>
  <c r="J10" i="3"/>
  <c r="V20" i="1"/>
  <c r="L10" i="3"/>
  <c r="X20" i="1"/>
  <c r="M10" i="3"/>
  <c r="F87" i="1"/>
  <c r="F60" i="1"/>
  <c r="D87" i="1"/>
  <c r="E87" i="1" s="1"/>
  <c r="E85" i="1"/>
  <c r="E47" i="1"/>
  <c r="D60" i="1"/>
  <c r="J6" i="4"/>
  <c r="J8" i="4" s="1"/>
  <c r="N6" i="4"/>
  <c r="N8" i="4" s="1"/>
  <c r="L6" i="4"/>
  <c r="L8" i="4" s="1"/>
  <c r="O6" i="4"/>
  <c r="M6" i="4"/>
  <c r="P47" i="1"/>
  <c r="X47" i="1"/>
  <c r="I6" i="4"/>
  <c r="I8" i="4" s="1"/>
  <c r="F129" i="2"/>
  <c r="AB87" i="1"/>
  <c r="AB60" i="1"/>
  <c r="Z47" i="1"/>
  <c r="X87" i="1"/>
  <c r="V87" i="1"/>
  <c r="V47" i="1"/>
  <c r="T87" i="1"/>
  <c r="R87" i="1"/>
  <c r="P87" i="1"/>
  <c r="P60" i="1"/>
  <c r="L87" i="1"/>
  <c r="J87" i="1"/>
  <c r="J60" i="1"/>
  <c r="B85" i="1"/>
  <c r="B87" i="1" s="1"/>
  <c r="H87" i="1"/>
  <c r="H59" i="1"/>
  <c r="H129" i="2"/>
  <c r="F70" i="2"/>
  <c r="V123" i="2"/>
  <c r="X123" i="2"/>
  <c r="T123" i="2"/>
  <c r="L70" i="2"/>
  <c r="T69" i="2"/>
  <c r="R70" i="2"/>
  <c r="X70" i="2"/>
  <c r="R123" i="2"/>
  <c r="N123" i="2"/>
  <c r="L123" i="2"/>
  <c r="AB70" i="2"/>
  <c r="J123" i="2"/>
  <c r="Z44" i="2"/>
  <c r="N70" i="2"/>
  <c r="Z123" i="2"/>
  <c r="F123" i="2"/>
  <c r="H123" i="2"/>
  <c r="H70" i="2"/>
  <c r="J43" i="4"/>
  <c r="O12" i="4"/>
  <c r="M29" i="4"/>
  <c r="O29" i="4"/>
  <c r="O18" i="4"/>
  <c r="D27" i="4"/>
  <c r="C29" i="4"/>
  <c r="G29" i="4"/>
  <c r="I29" i="4"/>
  <c r="D29" i="4"/>
  <c r="D67" i="4"/>
  <c r="E29" i="4"/>
  <c r="L29" i="4"/>
  <c r="J29" i="4"/>
  <c r="H29" i="4"/>
  <c r="N29" i="4"/>
  <c r="K29" i="4"/>
  <c r="O8" i="4"/>
  <c r="D43" i="4"/>
  <c r="D15" i="4"/>
  <c r="D25" i="4"/>
  <c r="K8" i="4"/>
  <c r="L12" i="4"/>
  <c r="J12" i="4"/>
  <c r="G12" i="4"/>
  <c r="K12" i="4"/>
  <c r="H8" i="4"/>
  <c r="M8" i="4"/>
  <c r="F8" i="4"/>
  <c r="G8" i="4"/>
  <c r="B46" i="3"/>
  <c r="B25" i="3"/>
  <c r="B42" i="3" s="1"/>
  <c r="E12" i="4"/>
  <c r="F43" i="4"/>
  <c r="H12" i="4"/>
  <c r="L43" i="4"/>
  <c r="F12" i="4"/>
  <c r="J14" i="4"/>
  <c r="J18" i="4" s="1"/>
  <c r="G14" i="4"/>
  <c r="G18" i="4" s="1"/>
  <c r="H14" i="4"/>
  <c r="H18" i="4" s="1"/>
  <c r="L14" i="4"/>
  <c r="L18" i="4" s="1"/>
  <c r="M14" i="4"/>
  <c r="M18" i="4" s="1"/>
  <c r="N14" i="4"/>
  <c r="N18" i="4" s="1"/>
  <c r="B14" i="4"/>
  <c r="B18" i="4" s="1"/>
  <c r="B19" i="4" s="1"/>
  <c r="B26" i="4" s="1"/>
  <c r="B30" i="4" s="1"/>
  <c r="B43" i="3"/>
  <c r="F14" i="4"/>
  <c r="F18" i="4" s="1"/>
  <c r="K14" i="4"/>
  <c r="K18" i="4" s="1"/>
  <c r="C14" i="4"/>
  <c r="C18" i="4" s="1"/>
  <c r="I14" i="4"/>
  <c r="I18" i="4" s="1"/>
  <c r="N12" i="4"/>
  <c r="I12" i="4"/>
  <c r="M12" i="4"/>
  <c r="N43" i="4"/>
  <c r="H43" i="4"/>
  <c r="B10" i="3"/>
  <c r="B8" i="3"/>
  <c r="B9" i="3"/>
  <c r="B7" i="3"/>
  <c r="D70" i="2"/>
  <c r="D123" i="2"/>
  <c r="B123" i="2"/>
  <c r="B47" i="1"/>
  <c r="C47" i="1" s="1"/>
  <c r="L47" i="1" l="1"/>
  <c r="T47" i="1"/>
  <c r="N47" i="1"/>
  <c r="C123" i="2"/>
  <c r="C113" i="2"/>
  <c r="C92" i="2"/>
  <c r="C122" i="2"/>
  <c r="C114" i="2"/>
  <c r="C91" i="2"/>
  <c r="C111" i="2"/>
  <c r="C90" i="2"/>
  <c r="C110" i="2"/>
  <c r="C89" i="2"/>
  <c r="C133" i="2"/>
  <c r="C109" i="2"/>
  <c r="C87" i="2"/>
  <c r="C132" i="2"/>
  <c r="C107" i="2"/>
  <c r="C86" i="2"/>
  <c r="C131" i="2"/>
  <c r="C106" i="2"/>
  <c r="C84" i="2"/>
  <c r="C129" i="2"/>
  <c r="C105" i="2"/>
  <c r="C83" i="2"/>
  <c r="C104" i="2"/>
  <c r="C82" i="2"/>
  <c r="C127" i="2"/>
  <c r="C103" i="2"/>
  <c r="C81" i="2"/>
  <c r="C121" i="2"/>
  <c r="C101" i="2"/>
  <c r="C80" i="2"/>
  <c r="C120" i="2"/>
  <c r="C100" i="2"/>
  <c r="C78" i="2"/>
  <c r="C119" i="2"/>
  <c r="C99" i="2"/>
  <c r="C77" i="2"/>
  <c r="C118" i="2"/>
  <c r="C98" i="2"/>
  <c r="C76" i="2"/>
  <c r="C117" i="2"/>
  <c r="C97" i="2"/>
  <c r="C74" i="2"/>
  <c r="C115" i="2"/>
  <c r="C93" i="2"/>
  <c r="C73" i="2"/>
  <c r="C72" i="2"/>
  <c r="C94" i="2"/>
  <c r="F64" i="1"/>
  <c r="D64" i="1"/>
  <c r="E60" i="1"/>
  <c r="N13" i="4"/>
  <c r="N19" i="4" s="1"/>
  <c r="N26" i="4" s="1"/>
  <c r="N30" i="4" s="1"/>
  <c r="X60" i="1"/>
  <c r="X64" i="1" s="1"/>
  <c r="X128" i="2" s="1"/>
  <c r="X126" i="2" s="1"/>
  <c r="X134" i="2" s="1"/>
  <c r="N60" i="1"/>
  <c r="AB64" i="1"/>
  <c r="Z60" i="1"/>
  <c r="V60" i="1"/>
  <c r="R60" i="1"/>
  <c r="P64" i="1"/>
  <c r="J64" i="1"/>
  <c r="J128" i="2" s="1"/>
  <c r="J126" i="2" s="1"/>
  <c r="J134" i="2" s="1"/>
  <c r="H20" i="1"/>
  <c r="H46" i="1"/>
  <c r="E6" i="4"/>
  <c r="E8" i="4" s="1"/>
  <c r="E13" i="4" s="1"/>
  <c r="E25" i="4"/>
  <c r="E21" i="2"/>
  <c r="E106" i="2"/>
  <c r="E107" i="2"/>
  <c r="E115" i="2"/>
  <c r="E114" i="2"/>
  <c r="E111" i="2"/>
  <c r="E110" i="2"/>
  <c r="Z70" i="2"/>
  <c r="T70" i="2"/>
  <c r="E113" i="2"/>
  <c r="E109" i="2"/>
  <c r="E105" i="2"/>
  <c r="E120" i="2"/>
  <c r="E112" i="2"/>
  <c r="E119" i="2"/>
  <c r="E121" i="2"/>
  <c r="E108" i="2"/>
  <c r="E118" i="2"/>
  <c r="E117" i="2"/>
  <c r="E116" i="2"/>
  <c r="E31" i="2"/>
  <c r="E24" i="2"/>
  <c r="E23" i="2"/>
  <c r="E22" i="2"/>
  <c r="E78" i="2"/>
  <c r="E77" i="2"/>
  <c r="E76" i="2"/>
  <c r="O13" i="4"/>
  <c r="O19" i="4" s="1"/>
  <c r="O26" i="4" s="1"/>
  <c r="O30" i="4" s="1"/>
  <c r="O32" i="4" s="1"/>
  <c r="C12" i="4"/>
  <c r="E98" i="2"/>
  <c r="E99" i="2"/>
  <c r="E94" i="2"/>
  <c r="E100" i="2"/>
  <c r="E123" i="2"/>
  <c r="E101" i="2"/>
  <c r="E97" i="2"/>
  <c r="E96" i="2"/>
  <c r="E103" i="2"/>
  <c r="E104" i="2"/>
  <c r="E102" i="2"/>
  <c r="E122" i="2"/>
  <c r="E79" i="2"/>
  <c r="E81" i="2"/>
  <c r="E75" i="2"/>
  <c r="E80" i="2"/>
  <c r="E74" i="2"/>
  <c r="E73" i="2"/>
  <c r="E72" i="2"/>
  <c r="E88" i="2"/>
  <c r="E82" i="2"/>
  <c r="E86" i="2"/>
  <c r="E90" i="2"/>
  <c r="E89" i="2"/>
  <c r="E85" i="2"/>
  <c r="E87" i="2"/>
  <c r="E28" i="2"/>
  <c r="E51" i="2"/>
  <c r="E29" i="2"/>
  <c r="E54" i="2"/>
  <c r="E55" i="2"/>
  <c r="E30" i="2"/>
  <c r="E9" i="2"/>
  <c r="E34" i="2"/>
  <c r="E56" i="2"/>
  <c r="E10" i="2"/>
  <c r="E35" i="2"/>
  <c r="E57" i="2"/>
  <c r="E83" i="2"/>
  <c r="E48" i="2"/>
  <c r="E11" i="2"/>
  <c r="E36" i="2"/>
  <c r="E58" i="2"/>
  <c r="E84" i="2"/>
  <c r="E12" i="2"/>
  <c r="E37" i="2"/>
  <c r="E60" i="2"/>
  <c r="E14" i="2"/>
  <c r="E38" i="2"/>
  <c r="E61" i="2"/>
  <c r="E49" i="2"/>
  <c r="E15" i="2"/>
  <c r="E39" i="2"/>
  <c r="E62" i="2"/>
  <c r="E17" i="2"/>
  <c r="E40" i="2"/>
  <c r="E64" i="2"/>
  <c r="E18" i="2"/>
  <c r="E41" i="2"/>
  <c r="E65" i="2"/>
  <c r="E91" i="2"/>
  <c r="E68" i="2"/>
  <c r="E26" i="2"/>
  <c r="E19" i="2"/>
  <c r="E43" i="2"/>
  <c r="E66" i="2"/>
  <c r="E92" i="2"/>
  <c r="E20" i="2"/>
  <c r="E47" i="2"/>
  <c r="E67" i="2"/>
  <c r="E93" i="2"/>
  <c r="E27" i="2"/>
  <c r="E50" i="2"/>
  <c r="E44" i="2"/>
  <c r="E52" i="2"/>
  <c r="E13" i="2"/>
  <c r="E25" i="2"/>
  <c r="E16" i="2"/>
  <c r="E59" i="2"/>
  <c r="E33" i="2"/>
  <c r="E46" i="2"/>
  <c r="E63" i="2"/>
  <c r="E53" i="2"/>
  <c r="E42" i="2"/>
  <c r="E69" i="2"/>
  <c r="K13" i="4"/>
  <c r="K19" i="4" s="1"/>
  <c r="K26" i="4" s="1"/>
  <c r="K30" i="4" s="1"/>
  <c r="D9" i="4"/>
  <c r="D12" i="4" s="1"/>
  <c r="J13" i="4"/>
  <c r="J19" i="4" s="1"/>
  <c r="J26" i="4" s="1"/>
  <c r="J30" i="4" s="1"/>
  <c r="L13" i="4"/>
  <c r="L19" i="4" s="1"/>
  <c r="L26" i="4" s="1"/>
  <c r="L30" i="4" s="1"/>
  <c r="I13" i="4"/>
  <c r="I19" i="4" s="1"/>
  <c r="I26" i="4" s="1"/>
  <c r="I30" i="4" s="1"/>
  <c r="H13" i="4"/>
  <c r="H19" i="4" s="1"/>
  <c r="H26" i="4" s="1"/>
  <c r="H30" i="4" s="1"/>
  <c r="G13" i="4"/>
  <c r="G19" i="4" s="1"/>
  <c r="G26" i="4" s="1"/>
  <c r="G30" i="4" s="1"/>
  <c r="M13" i="4"/>
  <c r="M19" i="4" s="1"/>
  <c r="M26" i="4" s="1"/>
  <c r="M30" i="4" s="1"/>
  <c r="F13" i="4"/>
  <c r="F19" i="4" s="1"/>
  <c r="F26" i="4" s="1"/>
  <c r="F30" i="4" s="1"/>
  <c r="C6" i="4"/>
  <c r="C8" i="4" s="1"/>
  <c r="A47" i="1"/>
  <c r="B26" i="3"/>
  <c r="B60" i="1"/>
  <c r="C60" i="1" s="1"/>
  <c r="X135" i="2" l="1"/>
  <c r="X137" i="2" s="1"/>
  <c r="M14" i="3"/>
  <c r="M12" i="3"/>
  <c r="J135" i="2"/>
  <c r="J137" i="2" s="1"/>
  <c r="F14" i="3"/>
  <c r="F12" i="3"/>
  <c r="T60" i="1"/>
  <c r="L60" i="1"/>
  <c r="F72" i="1"/>
  <c r="E64" i="1"/>
  <c r="D72" i="1"/>
  <c r="N64" i="1"/>
  <c r="AB72" i="1"/>
  <c r="Z64" i="1"/>
  <c r="X72" i="1"/>
  <c r="V64" i="1"/>
  <c r="R64" i="1"/>
  <c r="P72" i="1"/>
  <c r="J72" i="1"/>
  <c r="E14" i="4"/>
  <c r="E18" i="4" s="1"/>
  <c r="E19" i="4" s="1"/>
  <c r="E26" i="4" s="1"/>
  <c r="E30" i="4" s="1"/>
  <c r="H47" i="1"/>
  <c r="AB128" i="2"/>
  <c r="AB126" i="2" s="1"/>
  <c r="AB134" i="2" s="1"/>
  <c r="D14" i="4"/>
  <c r="D18" i="4" s="1"/>
  <c r="C13" i="4"/>
  <c r="O35" i="4"/>
  <c r="D6" i="4"/>
  <c r="D8" i="4" s="1"/>
  <c r="D13" i="4" s="1"/>
  <c r="B64" i="1"/>
  <c r="C64" i="1" s="1"/>
  <c r="I18" i="3" l="1"/>
  <c r="I20" i="3"/>
  <c r="D20" i="3"/>
  <c r="D18" i="3"/>
  <c r="C20" i="3"/>
  <c r="C18" i="3"/>
  <c r="AB135" i="2"/>
  <c r="AB137" i="2" s="1"/>
  <c r="O12" i="3"/>
  <c r="O14" i="3"/>
  <c r="O20" i="3"/>
  <c r="O18" i="3"/>
  <c r="L64" i="1"/>
  <c r="T64" i="1"/>
  <c r="M18" i="3"/>
  <c r="M20" i="3"/>
  <c r="F20" i="3"/>
  <c r="F18" i="3"/>
  <c r="F88" i="1"/>
  <c r="F73" i="1"/>
  <c r="D19" i="3" s="1"/>
  <c r="D88" i="1"/>
  <c r="D73" i="1"/>
  <c r="C19" i="3" s="1"/>
  <c r="E72" i="1"/>
  <c r="N72" i="1"/>
  <c r="N128" i="2"/>
  <c r="N126" i="2" s="1"/>
  <c r="N134" i="2" s="1"/>
  <c r="AB88" i="1"/>
  <c r="AB73" i="1"/>
  <c r="O19" i="3" s="1"/>
  <c r="Z72" i="1"/>
  <c r="Z128" i="2"/>
  <c r="Z126" i="2" s="1"/>
  <c r="Z134" i="2" s="1"/>
  <c r="X88" i="1"/>
  <c r="X73" i="1"/>
  <c r="M19" i="3" s="1"/>
  <c r="V72" i="1"/>
  <c r="R72" i="1"/>
  <c r="R128" i="2"/>
  <c r="R126" i="2" s="1"/>
  <c r="R134" i="2" s="1"/>
  <c r="P88" i="1"/>
  <c r="P73" i="1"/>
  <c r="I19" i="3" s="1"/>
  <c r="J88" i="1"/>
  <c r="J73" i="1"/>
  <c r="F19" i="3" s="1"/>
  <c r="V128" i="2"/>
  <c r="V126" i="2" s="1"/>
  <c r="V134" i="2" s="1"/>
  <c r="P128" i="2"/>
  <c r="P126" i="2" s="1"/>
  <c r="P134" i="2" s="1"/>
  <c r="H60" i="1"/>
  <c r="D19" i="4"/>
  <c r="D26" i="4" s="1"/>
  <c r="D30" i="4" s="1"/>
  <c r="C19" i="4"/>
  <c r="G32" i="4"/>
  <c r="E32" i="4"/>
  <c r="N32" i="4"/>
  <c r="M32" i="4"/>
  <c r="K32" i="4"/>
  <c r="L32" i="4"/>
  <c r="I32" i="4"/>
  <c r="J32" i="4"/>
  <c r="H32" i="4"/>
  <c r="F32" i="4"/>
  <c r="B27" i="3"/>
  <c r="B17" i="3"/>
  <c r="B128" i="2"/>
  <c r="B72" i="1"/>
  <c r="C72" i="1" s="1"/>
  <c r="B70" i="2"/>
  <c r="R135" i="2" l="1"/>
  <c r="R137" i="2" s="1"/>
  <c r="J14" i="3"/>
  <c r="J12" i="3"/>
  <c r="N135" i="2"/>
  <c r="N137" i="2" s="1"/>
  <c r="H14" i="3"/>
  <c r="H12" i="3"/>
  <c r="H18" i="3"/>
  <c r="H20" i="3"/>
  <c r="B126" i="2"/>
  <c r="B134" i="2" s="1"/>
  <c r="C128" i="2"/>
  <c r="T72" i="1"/>
  <c r="J18" i="3"/>
  <c r="J20" i="3"/>
  <c r="T128" i="2"/>
  <c r="T126" i="2" s="1"/>
  <c r="T134" i="2" s="1"/>
  <c r="L18" i="3"/>
  <c r="L20" i="3"/>
  <c r="L128" i="2"/>
  <c r="L126" i="2" s="1"/>
  <c r="L134" i="2" s="1"/>
  <c r="L72" i="1"/>
  <c r="P135" i="2"/>
  <c r="P137" i="2" s="1"/>
  <c r="I14" i="3"/>
  <c r="I12" i="3"/>
  <c r="V135" i="2"/>
  <c r="V137" i="2" s="1"/>
  <c r="L14" i="3"/>
  <c r="L12" i="3"/>
  <c r="Z135" i="2"/>
  <c r="Z137" i="2" s="1"/>
  <c r="N12" i="3"/>
  <c r="N14" i="3"/>
  <c r="N20" i="3"/>
  <c r="N18" i="3"/>
  <c r="C66" i="2"/>
  <c r="C39" i="2"/>
  <c r="C18" i="2"/>
  <c r="C16" i="2"/>
  <c r="C65" i="2"/>
  <c r="C38" i="2"/>
  <c r="C17" i="2"/>
  <c r="C13" i="2"/>
  <c r="C64" i="2"/>
  <c r="C37" i="2"/>
  <c r="C15" i="2"/>
  <c r="C10" i="2"/>
  <c r="C62" i="2"/>
  <c r="C36" i="2"/>
  <c r="C14" i="2"/>
  <c r="C61" i="2"/>
  <c r="C35" i="2"/>
  <c r="C12" i="2"/>
  <c r="C60" i="2"/>
  <c r="C34" i="2"/>
  <c r="C11" i="2"/>
  <c r="C58" i="2"/>
  <c r="C30" i="2"/>
  <c r="C63" i="2"/>
  <c r="C57" i="2"/>
  <c r="C29" i="2"/>
  <c r="C59" i="2"/>
  <c r="C56" i="2"/>
  <c r="C28" i="2"/>
  <c r="C53" i="2"/>
  <c r="C70" i="2"/>
  <c r="C55" i="2"/>
  <c r="C27" i="2"/>
  <c r="C51" i="2"/>
  <c r="C69" i="2"/>
  <c r="C54" i="2"/>
  <c r="C26" i="2"/>
  <c r="C46" i="2"/>
  <c r="C44" i="2"/>
  <c r="C50" i="2"/>
  <c r="C24" i="2"/>
  <c r="C43" i="2"/>
  <c r="C42" i="2"/>
  <c r="C49" i="2"/>
  <c r="C23" i="2"/>
  <c r="C41" i="2"/>
  <c r="C48" i="2"/>
  <c r="C22" i="2"/>
  <c r="C33" i="2"/>
  <c r="C68" i="2"/>
  <c r="C47" i="2"/>
  <c r="C20" i="2"/>
  <c r="C25" i="2"/>
  <c r="C67" i="2"/>
  <c r="C40" i="2"/>
  <c r="C19" i="2"/>
  <c r="C21" i="2"/>
  <c r="C9" i="2"/>
  <c r="C31" i="2"/>
  <c r="F89" i="1"/>
  <c r="F74" i="1"/>
  <c r="D89" i="1"/>
  <c r="D74" i="1"/>
  <c r="E73" i="1"/>
  <c r="N88" i="1"/>
  <c r="N73" i="1"/>
  <c r="H19" i="3" s="1"/>
  <c r="H64" i="1"/>
  <c r="AB89" i="1"/>
  <c r="AB74" i="1"/>
  <c r="Z88" i="1"/>
  <c r="Z73" i="1"/>
  <c r="N19" i="3" s="1"/>
  <c r="X89" i="1"/>
  <c r="X74" i="1"/>
  <c r="V88" i="1"/>
  <c r="V73" i="1"/>
  <c r="L19" i="3" s="1"/>
  <c r="R88" i="1"/>
  <c r="R73" i="1"/>
  <c r="J19" i="3" s="1"/>
  <c r="P89" i="1"/>
  <c r="P74" i="1"/>
  <c r="J89" i="1"/>
  <c r="J74" i="1"/>
  <c r="O43" i="4"/>
  <c r="O44" i="4" s="1"/>
  <c r="B73" i="1"/>
  <c r="B88" i="1"/>
  <c r="C26" i="4"/>
  <c r="E70" i="2"/>
  <c r="E35" i="4"/>
  <c r="K35" i="4"/>
  <c r="L35" i="4"/>
  <c r="L44" i="4" s="1"/>
  <c r="D32" i="4"/>
  <c r="D35" i="4" s="1"/>
  <c r="D44" i="4" s="1"/>
  <c r="N35" i="4"/>
  <c r="J35" i="4"/>
  <c r="J44" i="4" s="1"/>
  <c r="B23" i="3"/>
  <c r="B20" i="3"/>
  <c r="B18" i="3"/>
  <c r="B13" i="3"/>
  <c r="B15" i="3"/>
  <c r="T135" i="2" l="1"/>
  <c r="T137" i="2" s="1"/>
  <c r="K14" i="3"/>
  <c r="K12" i="3"/>
  <c r="G20" i="3"/>
  <c r="G18" i="3"/>
  <c r="L88" i="1"/>
  <c r="L73" i="1"/>
  <c r="K18" i="3"/>
  <c r="K20" i="3"/>
  <c r="T73" i="1"/>
  <c r="T88" i="1"/>
  <c r="B89" i="1"/>
  <c r="C73" i="1"/>
  <c r="L135" i="2"/>
  <c r="L137" i="2" s="1"/>
  <c r="G14" i="3"/>
  <c r="G12" i="3"/>
  <c r="C134" i="2"/>
  <c r="C125" i="2"/>
  <c r="C130" i="2"/>
  <c r="C126" i="2"/>
  <c r="F90" i="1"/>
  <c r="F75" i="1"/>
  <c r="D90" i="1"/>
  <c r="D75" i="1"/>
  <c r="E74" i="1"/>
  <c r="N74" i="1"/>
  <c r="N89" i="1"/>
  <c r="AB90" i="1"/>
  <c r="AB75" i="1"/>
  <c r="Z89" i="1"/>
  <c r="Z74" i="1"/>
  <c r="X90" i="1"/>
  <c r="X75" i="1"/>
  <c r="V89" i="1"/>
  <c r="V74" i="1"/>
  <c r="R89" i="1"/>
  <c r="R74" i="1"/>
  <c r="P90" i="1"/>
  <c r="P75" i="1"/>
  <c r="J90" i="1"/>
  <c r="J75" i="1"/>
  <c r="H72" i="1"/>
  <c r="H128" i="2"/>
  <c r="E43" i="4"/>
  <c r="E44" i="4" s="1"/>
  <c r="B14" i="3"/>
  <c r="C30" i="4"/>
  <c r="B12" i="3"/>
  <c r="B135" i="2"/>
  <c r="C135" i="2" s="1"/>
  <c r="D127" i="2"/>
  <c r="B24" i="3"/>
  <c r="G35" i="4"/>
  <c r="I35" i="4"/>
  <c r="M35" i="4"/>
  <c r="N44" i="4"/>
  <c r="D128" i="2"/>
  <c r="F35" i="4"/>
  <c r="F44" i="4" s="1"/>
  <c r="H35" i="4"/>
  <c r="H44" i="4" s="1"/>
  <c r="B74" i="1"/>
  <c r="C74" i="1" s="1"/>
  <c r="B19" i="3"/>
  <c r="E20" i="3" l="1"/>
  <c r="E18" i="3"/>
  <c r="G19" i="3"/>
  <c r="L74" i="1"/>
  <c r="L89" i="1"/>
  <c r="K19" i="3"/>
  <c r="T89" i="1"/>
  <c r="T74" i="1"/>
  <c r="F92" i="1"/>
  <c r="D21" i="3" s="1"/>
  <c r="D92" i="1"/>
  <c r="C21" i="3" s="1"/>
  <c r="E75" i="1"/>
  <c r="N75" i="1"/>
  <c r="N90" i="1"/>
  <c r="AB92" i="1"/>
  <c r="O21" i="3" s="1"/>
  <c r="Z90" i="1"/>
  <c r="Z75" i="1"/>
  <c r="X92" i="1"/>
  <c r="M21" i="3" s="1"/>
  <c r="V90" i="1"/>
  <c r="V75" i="1"/>
  <c r="R90" i="1"/>
  <c r="R75" i="1"/>
  <c r="P92" i="1"/>
  <c r="I21" i="3" s="1"/>
  <c r="J92" i="1"/>
  <c r="F21" i="3" s="1"/>
  <c r="H126" i="2"/>
  <c r="H88" i="1"/>
  <c r="H73" i="1"/>
  <c r="F128" i="2"/>
  <c r="K43" i="4"/>
  <c r="K44" i="4" s="1"/>
  <c r="B75" i="1"/>
  <c r="C75" i="1" s="1"/>
  <c r="B90" i="1"/>
  <c r="C32" i="4"/>
  <c r="C35" i="4" s="1"/>
  <c r="B137" i="2"/>
  <c r="D126" i="2"/>
  <c r="L75" i="1" l="1"/>
  <c r="L90" i="1"/>
  <c r="T75" i="1"/>
  <c r="T90" i="1"/>
  <c r="E19" i="3"/>
  <c r="N92" i="1"/>
  <c r="H21" i="3" s="1"/>
  <c r="Z92" i="1"/>
  <c r="N21" i="3" s="1"/>
  <c r="V92" i="1"/>
  <c r="L21" i="3" s="1"/>
  <c r="R92" i="1"/>
  <c r="J21" i="3" s="1"/>
  <c r="H89" i="1"/>
  <c r="H74" i="1"/>
  <c r="H134" i="2"/>
  <c r="M43" i="4"/>
  <c r="M44" i="4" s="1"/>
  <c r="I43" i="4"/>
  <c r="I44" i="4" s="1"/>
  <c r="G43" i="4"/>
  <c r="G44" i="4" s="1"/>
  <c r="B92" i="1"/>
  <c r="B21" i="3" s="1"/>
  <c r="D134" i="2"/>
  <c r="E126" i="2" l="1"/>
  <c r="C12" i="3"/>
  <c r="C14" i="3"/>
  <c r="E14" i="3"/>
  <c r="E12" i="3"/>
  <c r="T92" i="1"/>
  <c r="K21" i="3" s="1"/>
  <c r="L92" i="1"/>
  <c r="G21" i="3" s="1"/>
  <c r="D135" i="2"/>
  <c r="E135" i="2" s="1"/>
  <c r="H90" i="1"/>
  <c r="H75" i="1"/>
  <c r="H135" i="2"/>
  <c r="F127" i="2"/>
  <c r="C43" i="4"/>
  <c r="E134" i="2"/>
  <c r="E130" i="2"/>
  <c r="E133" i="2"/>
  <c r="E132" i="2"/>
  <c r="E131" i="2"/>
  <c r="E129" i="2"/>
  <c r="E128" i="2"/>
  <c r="E125" i="2"/>
  <c r="E127" i="2"/>
  <c r="D137" i="2" l="1"/>
  <c r="H92" i="1"/>
  <c r="E21" i="3" s="1"/>
  <c r="H137" i="2"/>
  <c r="F126" i="2"/>
  <c r="C44" i="4"/>
  <c r="F134" i="2" l="1"/>
  <c r="D14" i="3" l="1"/>
  <c r="D12" i="3"/>
  <c r="F135" i="2"/>
  <c r="F137" i="2" l="1"/>
  <c r="B32" i="4" l="1"/>
  <c r="B35" i="4" s="1"/>
  <c r="B4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tc={86C0DFD0-7C5C-4F27-9013-66596559D085}</author>
  </authors>
  <commentList>
    <comment ref="A96" authorId="0" shapeId="0" xr:uid="{86C0DFD0-7C5C-4F27-9013-66596559D085}">
      <text>
        <t>[Threaded comment]
Your version of Excel allows you to read this threaded comment; however, any edits to it will get removed if the file is opened in a newer version of Excel. Learn more: https://go.microsoft.com/fwlink/?linkid=870924
Comment:
    Note to be Refinanced has been separated from Other Notes Payable due to the SBA's requirement to list debts to be refinanced.</t>
      </text>
    </comment>
  </commentList>
</comments>
</file>

<file path=xl/sharedStrings.xml><?xml version="1.0" encoding="utf-8"?>
<sst xmlns="http://schemas.openxmlformats.org/spreadsheetml/2006/main" count="487" uniqueCount="259">
  <si>
    <t>Tucker Olson's Financial Spreading Model</t>
  </si>
  <si>
    <t>Legal Entity Name:</t>
  </si>
  <si>
    <t>Legal Entity's Fiscal Year-End:</t>
  </si>
  <si>
    <t>Period Ending Date:</t>
  </si>
  <si>
    <t>Months in Period:</t>
  </si>
  <si>
    <t>Income Statement</t>
  </si>
  <si>
    <t>Returns and Allowances (-)</t>
  </si>
  <si>
    <t>Net Revenue</t>
  </si>
  <si>
    <t>Cost of Goods Sold: General</t>
  </si>
  <si>
    <t>Cost of Goods Sold: Depreciation</t>
  </si>
  <si>
    <t>Operating Expenses</t>
  </si>
  <si>
    <t>Salaries and Wages</t>
  </si>
  <si>
    <t>Officers' Compensation</t>
  </si>
  <si>
    <t>Repairs and Maintenance</t>
  </si>
  <si>
    <t>Bad Debt</t>
  </si>
  <si>
    <t>Operating Leases</t>
  </si>
  <si>
    <t xml:space="preserve">   Real Estate Taxes</t>
  </si>
  <si>
    <t xml:space="preserve">   Payroll Taxes</t>
  </si>
  <si>
    <t xml:space="preserve">   Other Taxes and Licenses</t>
  </si>
  <si>
    <t>Depreciation and Depletion</t>
  </si>
  <si>
    <t>Amortization</t>
  </si>
  <si>
    <t>Employee Benefit Programs</t>
  </si>
  <si>
    <t>Total Operating Expenses</t>
  </si>
  <si>
    <t>Other Income and Expenses</t>
  </si>
  <si>
    <t>Gain on Sale of Asset (+)</t>
  </si>
  <si>
    <t>Loss on Sale of Asset (-)</t>
  </si>
  <si>
    <t>Interest Income (+)</t>
  </si>
  <si>
    <t>Interest Expense (-)</t>
  </si>
  <si>
    <t>Total Other Income and Expenses</t>
  </si>
  <si>
    <t>C-Corporation Taxes (-)</t>
  </si>
  <si>
    <t>Other Adjustments to Cash Flow and Shareholders' Equity</t>
  </si>
  <si>
    <t>Distributions to Shareholder(s) (-)</t>
  </si>
  <si>
    <t>Total Adjusted EBIT</t>
  </si>
  <si>
    <t>Total Adjusted EBITDA</t>
  </si>
  <si>
    <t>Total Adjusted EBITDAR</t>
  </si>
  <si>
    <t>Adjusted Obligation(s) for Months in Current Period</t>
  </si>
  <si>
    <t>EBIT / Debt Service</t>
  </si>
  <si>
    <t>EBITDA / Debt Service</t>
  </si>
  <si>
    <t>EBITDAR / Debt Service</t>
  </si>
  <si>
    <t>Balance Sheet</t>
  </si>
  <si>
    <t>Current Assets</t>
  </si>
  <si>
    <t>Cash at Financial Institution</t>
  </si>
  <si>
    <t>Cash at Other Financial Institution(s)</t>
  </si>
  <si>
    <t>Unclassified Cash Account(s)</t>
  </si>
  <si>
    <t>Accounts Receivable</t>
  </si>
  <si>
    <t>Bad Debt Allowance (-)</t>
  </si>
  <si>
    <t>Raw Material</t>
  </si>
  <si>
    <t>Work in Progress</t>
  </si>
  <si>
    <t>Finished Goods</t>
  </si>
  <si>
    <t>Unclassified Inventory</t>
  </si>
  <si>
    <t>Total Current Assets</t>
  </si>
  <si>
    <t>Fixed Assets</t>
  </si>
  <si>
    <t>Machinery and Equipment</t>
  </si>
  <si>
    <t>Computers and Office Equipment</t>
  </si>
  <si>
    <t>Furniture and Fixtures</t>
  </si>
  <si>
    <t>Leasehold Improvements</t>
  </si>
  <si>
    <t>Construction in Progress</t>
  </si>
  <si>
    <t>Building</t>
  </si>
  <si>
    <t>Other Fixed Asset</t>
  </si>
  <si>
    <t>Accumulated Depreciation (-)</t>
  </si>
  <si>
    <t>Net Fixed Assets</t>
  </si>
  <si>
    <t>Land</t>
  </si>
  <si>
    <t>Total Fixed Assets</t>
  </si>
  <si>
    <t>Other Long-Term Assets</t>
  </si>
  <si>
    <t>Goodwill</t>
  </si>
  <si>
    <t>Trademarks and Licenses</t>
  </si>
  <si>
    <t>Other Intagbile Assets</t>
  </si>
  <si>
    <t>Accumulated Amortization (-)</t>
  </si>
  <si>
    <t>Net Intangible Assets</t>
  </si>
  <si>
    <t>Due from Shareholder(s)</t>
  </si>
  <si>
    <t>Total Other Long-Term Assets</t>
  </si>
  <si>
    <t>Total Assets</t>
  </si>
  <si>
    <t>Trade Accounts</t>
  </si>
  <si>
    <t>Other Accounts</t>
  </si>
  <si>
    <t>Total Current Liabilities</t>
  </si>
  <si>
    <t>Due to Related Party</t>
  </si>
  <si>
    <t>Due to Shareholder(s)</t>
  </si>
  <si>
    <t>Total Long-Term Liabilities</t>
  </si>
  <si>
    <t>Total Liabilities</t>
  </si>
  <si>
    <t>Shareholders' Equity</t>
  </si>
  <si>
    <t>Paid in Capital</t>
  </si>
  <si>
    <t>Total Shareholders' Equity</t>
  </si>
  <si>
    <t>Current Liabilities</t>
  </si>
  <si>
    <t>Long-Term Liabilities</t>
  </si>
  <si>
    <t>Gross Profit</t>
  </si>
  <si>
    <t>Redacted Company Name, LLC</t>
  </si>
  <si>
    <t>Legal and Professional Expenses</t>
  </si>
  <si>
    <t>Liability Insurance</t>
  </si>
  <si>
    <t>Payroll Liabilities</t>
  </si>
  <si>
    <t>Taxes Payable</t>
  </si>
  <si>
    <r>
      <t xml:space="preserve">Cash </t>
    </r>
    <r>
      <rPr>
        <b/>
        <i/>
        <sz val="11"/>
        <color theme="1"/>
        <rFont val="Times New Roman"/>
        <family val="1"/>
      </rPr>
      <t>(subtotal)</t>
    </r>
  </si>
  <si>
    <r>
      <t xml:space="preserve">Net Accounts Receivable </t>
    </r>
    <r>
      <rPr>
        <b/>
        <i/>
        <sz val="11"/>
        <color theme="1"/>
        <rFont val="Times New Roman"/>
        <family val="1"/>
      </rPr>
      <t>(subtotal)</t>
    </r>
  </si>
  <si>
    <r>
      <t xml:space="preserve">Inventory </t>
    </r>
    <r>
      <rPr>
        <b/>
        <i/>
        <sz val="11"/>
        <color theme="1"/>
        <rFont val="Times New Roman"/>
        <family val="1"/>
      </rPr>
      <t>(subtotal)</t>
    </r>
  </si>
  <si>
    <r>
      <t xml:space="preserve">Other Current Assets </t>
    </r>
    <r>
      <rPr>
        <b/>
        <i/>
        <sz val="11"/>
        <color theme="1"/>
        <rFont val="Times New Roman"/>
        <family val="1"/>
      </rPr>
      <t>(subtotal)</t>
    </r>
  </si>
  <si>
    <r>
      <t xml:space="preserve">Gross Fixed Assets </t>
    </r>
    <r>
      <rPr>
        <b/>
        <i/>
        <sz val="11"/>
        <color theme="1"/>
        <rFont val="Times New Roman"/>
        <family val="1"/>
      </rPr>
      <t>(subtotal)</t>
    </r>
  </si>
  <si>
    <r>
      <t xml:space="preserve">Gross Intangible Assets </t>
    </r>
    <r>
      <rPr>
        <b/>
        <i/>
        <sz val="11"/>
        <color theme="1"/>
        <rFont val="Times New Roman"/>
        <family val="1"/>
      </rPr>
      <t>(subtotal)</t>
    </r>
  </si>
  <si>
    <r>
      <t xml:space="preserve">Due from Related Parties </t>
    </r>
    <r>
      <rPr>
        <b/>
        <i/>
        <sz val="11"/>
        <color theme="1"/>
        <rFont val="Times New Roman"/>
        <family val="1"/>
      </rPr>
      <t>(subtotal)</t>
    </r>
  </si>
  <si>
    <r>
      <t xml:space="preserve">Other Long-Term Assets </t>
    </r>
    <r>
      <rPr>
        <b/>
        <i/>
        <sz val="11"/>
        <color theme="1"/>
        <rFont val="Times New Roman"/>
        <family val="1"/>
      </rPr>
      <t>(subtotal)</t>
    </r>
  </si>
  <si>
    <r>
      <t xml:space="preserve">Accounts Payable </t>
    </r>
    <r>
      <rPr>
        <b/>
        <i/>
        <sz val="11"/>
        <color theme="1"/>
        <rFont val="Times New Roman"/>
        <family val="1"/>
      </rPr>
      <t>(subtotal)</t>
    </r>
  </si>
  <si>
    <r>
      <t xml:space="preserve">Credit Cards and Other Lines of Credit </t>
    </r>
    <r>
      <rPr>
        <b/>
        <i/>
        <sz val="11"/>
        <color theme="1"/>
        <rFont val="Times New Roman"/>
        <family val="1"/>
      </rPr>
      <t>(subtotal)</t>
    </r>
  </si>
  <si>
    <r>
      <t xml:space="preserve">Other Current Liabilities </t>
    </r>
    <r>
      <rPr>
        <b/>
        <i/>
        <sz val="11"/>
        <color theme="1"/>
        <rFont val="Times New Roman"/>
        <family val="1"/>
      </rPr>
      <t>(subtotal)</t>
    </r>
  </si>
  <si>
    <r>
      <t xml:space="preserve">Notes to be Refinanced </t>
    </r>
    <r>
      <rPr>
        <b/>
        <i/>
        <sz val="11"/>
        <color theme="1"/>
        <rFont val="Times New Roman"/>
        <family val="1"/>
      </rPr>
      <t>(subtotal)</t>
    </r>
  </si>
  <si>
    <r>
      <t xml:space="preserve">Other Long-Term Liabilities </t>
    </r>
    <r>
      <rPr>
        <b/>
        <i/>
        <sz val="11"/>
        <color theme="1"/>
        <rFont val="Times New Roman"/>
        <family val="1"/>
      </rPr>
      <t>(subtotal)</t>
    </r>
  </si>
  <si>
    <r>
      <t xml:space="preserve">Retained Earnings </t>
    </r>
    <r>
      <rPr>
        <b/>
        <i/>
        <sz val="11"/>
        <color theme="1"/>
        <rFont val="Times New Roman"/>
        <family val="1"/>
      </rPr>
      <t>(subtotal)</t>
    </r>
  </si>
  <si>
    <t>UCA Cash Flow Analysis</t>
  </si>
  <si>
    <t>Net Sales</t>
  </si>
  <si>
    <t>Gross Cash Profit</t>
  </si>
  <si>
    <t>Cash After Operations</t>
  </si>
  <si>
    <t>Net Cash After Operations</t>
  </si>
  <si>
    <t>Interest Expense</t>
  </si>
  <si>
    <t>Net Cash Income</t>
  </si>
  <si>
    <t>Cash After Debt Amortization</t>
  </si>
  <si>
    <t>Financing Surplus</t>
  </si>
  <si>
    <t>Change in Long-Term Debt</t>
  </si>
  <si>
    <t>Change in Due to Related Parties</t>
  </si>
  <si>
    <t>Change in Due to Shareholders</t>
  </si>
  <si>
    <t>Total External Financing</t>
  </si>
  <si>
    <t>Financial Ratio Analysis</t>
  </si>
  <si>
    <t>Liquidity</t>
  </si>
  <si>
    <t>Current Ratio</t>
  </si>
  <si>
    <t>Quick Ratio</t>
  </si>
  <si>
    <t>Working Capital</t>
  </si>
  <si>
    <t>Net Sales / Working Capital</t>
  </si>
  <si>
    <t>Leverage</t>
  </si>
  <si>
    <t>Net Worth</t>
  </si>
  <si>
    <t>Tangible Net Worth</t>
  </si>
  <si>
    <t>Debt to Worth</t>
  </si>
  <si>
    <t>Debt to Tangible Net Worth</t>
  </si>
  <si>
    <t>Coverage</t>
  </si>
  <si>
    <t>Interest Coverage</t>
  </si>
  <si>
    <t>EBIT</t>
  </si>
  <si>
    <t>EBITDA</t>
  </si>
  <si>
    <t>Fixed Charge Coverage</t>
  </si>
  <si>
    <t>Profitability</t>
  </si>
  <si>
    <t>Return on Assets</t>
  </si>
  <si>
    <t>Return on Equity</t>
  </si>
  <si>
    <t>Gross Profit Margin</t>
  </si>
  <si>
    <t>Operating Profit Margin</t>
  </si>
  <si>
    <t>Net Profit Margin</t>
  </si>
  <si>
    <t>Activity</t>
  </si>
  <si>
    <t>Net Accounts Receivable Days</t>
  </si>
  <si>
    <t>Account Payable Days</t>
  </si>
  <si>
    <t>Account Payable Days (Excluding Depreciation)</t>
  </si>
  <si>
    <t>Net Sales / Net Fixed Assets</t>
  </si>
  <si>
    <t>Growth</t>
  </si>
  <si>
    <t>Total Asset Growth</t>
  </si>
  <si>
    <t>Total Liabilities Growth</t>
  </si>
  <si>
    <t>Net Worth Growth</t>
  </si>
  <si>
    <t>Net Sales Growth</t>
  </si>
  <si>
    <t>Net Income Growth</t>
  </si>
  <si>
    <t>Operating Profit Growth</t>
  </si>
  <si>
    <t>Cash Flow Metrics</t>
  </si>
  <si>
    <t>Operating Expenses (Excludes Depreciation)</t>
  </si>
  <si>
    <t>Gross Margin (Includes Depreciation) %</t>
  </si>
  <si>
    <t>Accounts Receivable Days</t>
  </si>
  <si>
    <t>Accounts Payable Days (Excludes Depreciation)</t>
  </si>
  <si>
    <t>Accrued Expenses Days</t>
  </si>
  <si>
    <r>
      <t xml:space="preserve">Revenue </t>
    </r>
    <r>
      <rPr>
        <b/>
        <i/>
        <sz val="11"/>
        <color theme="1"/>
        <rFont val="Times New Roman"/>
        <family val="1"/>
      </rPr>
      <t>(subtotal)</t>
    </r>
  </si>
  <si>
    <r>
      <t xml:space="preserve">Rent and Lease Expenses </t>
    </r>
    <r>
      <rPr>
        <b/>
        <i/>
        <sz val="11"/>
        <color theme="1"/>
        <rFont val="Times New Roman"/>
        <family val="1"/>
      </rPr>
      <t>(subtotal)</t>
    </r>
  </si>
  <si>
    <r>
      <t xml:space="preserve">Other Cash Flow Adjustments </t>
    </r>
    <r>
      <rPr>
        <b/>
        <i/>
        <sz val="11"/>
        <color theme="1"/>
        <rFont val="Times New Roman"/>
        <family val="1"/>
      </rPr>
      <t>(subtotal)</t>
    </r>
  </si>
  <si>
    <r>
      <t xml:space="preserve">Other Operating Expenses </t>
    </r>
    <r>
      <rPr>
        <b/>
        <i/>
        <sz val="11"/>
        <color theme="1"/>
        <rFont val="Times New Roman"/>
        <family val="1"/>
      </rPr>
      <t>(subtotal)</t>
    </r>
  </si>
  <si>
    <r>
      <t xml:space="preserve">Taxes, Licenses, and Insurance </t>
    </r>
    <r>
      <rPr>
        <b/>
        <i/>
        <sz val="11"/>
        <color theme="1"/>
        <rFont val="Times New Roman"/>
        <family val="1"/>
      </rPr>
      <t>(subtotal)</t>
    </r>
  </si>
  <si>
    <t>Total Shareholders' Equity and Liabilities</t>
  </si>
  <si>
    <t>Advertising</t>
  </si>
  <si>
    <t>Current Period's Distributions</t>
  </si>
  <si>
    <t>Financial Statement Quality:</t>
  </si>
  <si>
    <t>-</t>
  </si>
  <si>
    <t>Customer Advances</t>
  </si>
  <si>
    <r>
      <t xml:space="preserve">Accruals </t>
    </r>
    <r>
      <rPr>
        <b/>
        <i/>
        <sz val="11"/>
        <color theme="1"/>
        <rFont val="Times New Roman"/>
        <family val="1"/>
      </rPr>
      <t>(subtotal)</t>
    </r>
  </si>
  <si>
    <t>Shareholder Distributions</t>
  </si>
  <si>
    <t>Intangible Assets</t>
  </si>
  <si>
    <t>Cash Paid to Suppliers</t>
  </si>
  <si>
    <t>Cash Collected from Sales</t>
  </si>
  <si>
    <t>Cash Paid for Operating Costs</t>
  </si>
  <si>
    <t>Current Income Taxes</t>
  </si>
  <si>
    <t>Prior Period Current Portion of Long-Term Debt</t>
  </si>
  <si>
    <r>
      <t xml:space="preserve">Other Income or Expenses (+ / -) </t>
    </r>
    <r>
      <rPr>
        <b/>
        <i/>
        <sz val="11"/>
        <color theme="1"/>
        <rFont val="Times New Roman"/>
        <family val="1"/>
      </rPr>
      <t>(subtotal)</t>
    </r>
  </si>
  <si>
    <r>
      <t xml:space="preserve">C-Corporation Tax Refund </t>
    </r>
    <r>
      <rPr>
        <b/>
        <i/>
        <sz val="11"/>
        <color theme="1"/>
        <rFont val="Times New Roman"/>
        <family val="1"/>
      </rPr>
      <t>(Sch. M-1 Adjustment)</t>
    </r>
    <r>
      <rPr>
        <b/>
        <sz val="11"/>
        <color theme="1"/>
        <rFont val="Times New Roman"/>
        <family val="1"/>
      </rPr>
      <t xml:space="preserve"> </t>
    </r>
    <r>
      <rPr>
        <b/>
        <i/>
        <sz val="11"/>
        <color theme="1"/>
        <rFont val="Times New Roman"/>
        <family val="1"/>
      </rPr>
      <t>(+)</t>
    </r>
  </si>
  <si>
    <t>Cash Paid for Interest and Dividends</t>
  </si>
  <si>
    <t>Total Gross Profit</t>
  </si>
  <si>
    <t>Actual Change in Cash</t>
  </si>
  <si>
    <t>Taxes</t>
  </si>
  <si>
    <t>Net Profit (Loss) After Taxes</t>
  </si>
  <si>
    <t>Net Profit (Loss)</t>
  </si>
  <si>
    <t>Financing Costs</t>
  </si>
  <si>
    <t>Beginning Retained Earning's</t>
  </si>
  <si>
    <t>Current Period's Net Income After Tax</t>
  </si>
  <si>
    <t>Current Unbalanced Amount</t>
  </si>
  <si>
    <t>% of Revenue</t>
  </si>
  <si>
    <r>
      <t xml:space="preserve">Other Adjustments to Equity </t>
    </r>
    <r>
      <rPr>
        <b/>
        <i/>
        <sz val="11"/>
        <color theme="1"/>
        <rFont val="Times New Roman"/>
        <family val="1"/>
      </rPr>
      <t>(subtotal)</t>
    </r>
  </si>
  <si>
    <t>Change in Net Trade Receivables</t>
  </si>
  <si>
    <t>Change in Accounts Payable (Trade)</t>
  </si>
  <si>
    <t>Depreciation, Depletion, and Amortization</t>
  </si>
  <si>
    <t>Change in Prepaid Expenses</t>
  </si>
  <si>
    <t>Change in Accruals</t>
  </si>
  <si>
    <t>Change in Accounts Payable (Other)</t>
  </si>
  <si>
    <t>Change in Credit Card and Revolving Lines</t>
  </si>
  <si>
    <t>Change in Other Current Liabilities</t>
  </si>
  <si>
    <t>Change in Other Current Assets</t>
  </si>
  <si>
    <t>Cost of Goods Sold</t>
  </si>
  <si>
    <t>Change in Invetory</t>
  </si>
  <si>
    <t>Cash After Financing</t>
  </si>
  <si>
    <r>
      <t xml:space="preserve">Annual Debt Service Obligations </t>
    </r>
    <r>
      <rPr>
        <b/>
        <i/>
        <sz val="11"/>
        <color theme="1"/>
        <rFont val="Times New Roman"/>
        <family val="1"/>
      </rPr>
      <t>(subtotal)</t>
    </r>
  </si>
  <si>
    <r>
      <t xml:space="preserve">Cost of Goods Sold </t>
    </r>
    <r>
      <rPr>
        <b/>
        <i/>
        <sz val="11"/>
        <color rgb="FFFF0000"/>
        <rFont val="Times New Roman"/>
        <family val="1"/>
      </rPr>
      <t>(subtotal)</t>
    </r>
  </si>
  <si>
    <t>Other Capital Expenditures (Fixed Assets)</t>
  </si>
  <si>
    <t>$</t>
  </si>
  <si>
    <t>% of Total</t>
  </si>
  <si>
    <t>Prepaid Expenses</t>
  </si>
  <si>
    <t>Adjusted Monthly Debt Service Obligations</t>
  </si>
  <si>
    <t>Projection Period Adjustment</t>
  </si>
  <si>
    <t>Adjusted Debt Service Obligations</t>
  </si>
  <si>
    <t>Total Adjusted EBITDAR (includes Distributions)</t>
  </si>
  <si>
    <t>Accounts Receivable Aging Summary</t>
  </si>
  <si>
    <t>Company Name</t>
  </si>
  <si>
    <r>
      <rPr>
        <b/>
        <sz val="11"/>
        <color rgb="FF130E1A"/>
        <rFont val="Times New Roman"/>
        <family val="1"/>
      </rPr>
      <t>Cu</t>
    </r>
    <r>
      <rPr>
        <b/>
        <sz val="11"/>
        <color rgb="FF342D41"/>
        <rFont val="Times New Roman"/>
        <family val="1"/>
      </rPr>
      <t>rr</t>
    </r>
    <r>
      <rPr>
        <b/>
        <sz val="11"/>
        <color rgb="FF130E1A"/>
        <rFont val="Times New Roman"/>
        <family val="1"/>
      </rPr>
      <t>e</t>
    </r>
    <r>
      <rPr>
        <b/>
        <sz val="11"/>
        <color rgb="FF2D0F13"/>
        <rFont val="Times New Roman"/>
        <family val="1"/>
      </rPr>
      <t>n</t>
    </r>
    <r>
      <rPr>
        <b/>
        <sz val="11"/>
        <color rgb="FF342D41"/>
        <rFont val="Times New Roman"/>
        <family val="1"/>
      </rPr>
      <t>t</t>
    </r>
  </si>
  <si>
    <r>
      <rPr>
        <b/>
        <sz val="11"/>
        <color rgb="FF342D41"/>
        <rFont val="Times New Roman"/>
        <family val="1"/>
      </rPr>
      <t xml:space="preserve">1 </t>
    </r>
    <r>
      <rPr>
        <b/>
        <sz val="11"/>
        <color rgb="FF130E1A"/>
        <rFont val="Times New Roman"/>
        <family val="1"/>
      </rPr>
      <t>- 30</t>
    </r>
  </si>
  <si>
    <r>
      <rPr>
        <b/>
        <sz val="11"/>
        <color rgb="FF130E1A"/>
        <rFont val="Times New Roman"/>
        <family val="1"/>
      </rPr>
      <t>31 - 60</t>
    </r>
  </si>
  <si>
    <r>
      <rPr>
        <b/>
        <sz val="11"/>
        <color rgb="FF130E1A"/>
        <rFont val="Times New Roman"/>
        <family val="1"/>
      </rPr>
      <t>6</t>
    </r>
    <r>
      <rPr>
        <b/>
        <sz val="11"/>
        <color rgb="FF342D41"/>
        <rFont val="Times New Roman"/>
        <family val="1"/>
      </rPr>
      <t xml:space="preserve">1 </t>
    </r>
    <r>
      <rPr>
        <b/>
        <sz val="11"/>
        <color rgb="FF130E1A"/>
        <rFont val="Times New Roman"/>
        <family val="1"/>
      </rPr>
      <t>-90</t>
    </r>
  </si>
  <si>
    <t>91 +</t>
  </si>
  <si>
    <r>
      <rPr>
        <b/>
        <sz val="11"/>
        <color rgb="FF130E1A"/>
        <rFont val="Times New Roman"/>
        <family val="1"/>
      </rPr>
      <t>Total</t>
    </r>
  </si>
  <si>
    <t>Borrowing Base Calculation</t>
  </si>
  <si>
    <t>Total Accounts Receivable</t>
  </si>
  <si>
    <t>Total</t>
  </si>
  <si>
    <t>Eligible Accounts Receivable</t>
  </si>
  <si>
    <r>
      <t xml:space="preserve">EBITDAR </t>
    </r>
    <r>
      <rPr>
        <b/>
        <i/>
        <sz val="11"/>
        <color theme="1"/>
        <rFont val="Times New Roman"/>
        <family val="1"/>
      </rPr>
      <t>(Post-Distributions)</t>
    </r>
    <r>
      <rPr>
        <b/>
        <sz val="11"/>
        <color theme="1"/>
        <rFont val="Times New Roman"/>
        <family val="1"/>
      </rPr>
      <t xml:space="preserve"> / Debt Service</t>
    </r>
  </si>
  <si>
    <r>
      <t xml:space="preserve">Real Estate Rent </t>
    </r>
    <r>
      <rPr>
        <b/>
        <i/>
        <sz val="11"/>
        <color theme="1"/>
        <rFont val="Times New Roman"/>
        <family val="1"/>
      </rPr>
      <t>(Effects EBITDAR)</t>
    </r>
  </si>
  <si>
    <r>
      <t xml:space="preserve">Real Estate Rent </t>
    </r>
    <r>
      <rPr>
        <b/>
        <i/>
        <sz val="11"/>
        <color theme="1"/>
        <rFont val="Times New Roman"/>
        <family val="1"/>
      </rPr>
      <t>(No R.E. Refinance Scenario)</t>
    </r>
  </si>
  <si>
    <t>Accounts Payable Aging Summary</t>
  </si>
  <si>
    <r>
      <t xml:space="preserve">Current Portion of Long-Term Debt </t>
    </r>
    <r>
      <rPr>
        <b/>
        <i/>
        <sz val="11"/>
        <color theme="1"/>
        <rFont val="Times New Roman"/>
        <family val="1"/>
      </rPr>
      <t>(subtotal)</t>
    </r>
  </si>
  <si>
    <t>Change in Due from Related Parties</t>
  </si>
  <si>
    <t>Change in Due from Shareholders</t>
  </si>
  <si>
    <t>Change in Other Long-Term Assets</t>
  </si>
  <si>
    <t>Change in Other Long-Term Liabilities</t>
  </si>
  <si>
    <r>
      <t xml:space="preserve">Debt Service Coverage Analysis </t>
    </r>
    <r>
      <rPr>
        <b/>
        <i/>
        <sz val="11"/>
        <color theme="1"/>
        <rFont val="Times New Roman"/>
        <family val="1"/>
      </rPr>
      <t>(Includes Other Cash Flow Adjustments)</t>
    </r>
  </si>
  <si>
    <t>x Multiplied by Months in Current Period</t>
  </si>
  <si>
    <t>+ Plus Historical Interest Expenses</t>
  </si>
  <si>
    <t>Other Accruals</t>
  </si>
  <si>
    <t>Advance Rate (%)</t>
  </si>
  <si>
    <t>`</t>
  </si>
  <si>
    <t>Less: Accounts &gt; 90 Days (-)</t>
  </si>
  <si>
    <t>Other Operating Expenses (General)</t>
  </si>
  <si>
    <t>User Defined Field</t>
  </si>
  <si>
    <t>Other Income or Expense (General)</t>
  </si>
  <si>
    <t>Other Cash Flow Adjustment (General)</t>
  </si>
  <si>
    <t>Debt Service Obligations</t>
  </si>
  <si>
    <t xml:space="preserve">Revenue </t>
  </si>
  <si>
    <t>Prepaid Expenses (General)</t>
  </si>
  <si>
    <t>Other Current Assets  (General)</t>
  </si>
  <si>
    <t>Due from Related Parties (General)</t>
  </si>
  <si>
    <t>Due from Shareholder(s) (General)</t>
  </si>
  <si>
    <t>Other Long-Term Assets (General)</t>
  </si>
  <si>
    <t>Current Portion of Long-Term Debt (General)</t>
  </si>
  <si>
    <t>Revolving Line(s) of Credit (General)</t>
  </si>
  <si>
    <t>Other Current Assets (General)</t>
  </si>
  <si>
    <r>
      <t xml:space="preserve">Other Long-Term Notes Payable </t>
    </r>
    <r>
      <rPr>
        <b/>
        <i/>
        <sz val="11"/>
        <color theme="1"/>
        <rFont val="Times New Roman"/>
        <family val="1"/>
      </rPr>
      <t>(subtotal)</t>
    </r>
  </si>
  <si>
    <t>Long-Term Notes Payable (General)</t>
  </si>
  <si>
    <t>Due to Related Parties (General)</t>
  </si>
  <si>
    <t>Due to Shareholder(s) (General)</t>
  </si>
  <si>
    <t>Other Long-Term Liabilities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</si>
</sst>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mm/dd"/>
    <numFmt numFmtId="165" formatCode="0.00_);[Red]\(0.00\)"/>
    <numFmt numFmtId="166" formatCode="_(&quot;$&quot;* #,##0_);_(&quot;$&quot;* \(#,##0\);_(&quot;$&quot;* &quot;-&quot;??_);_(@_)"/>
    <numFmt numFmtId="167" formatCode="_(* #,##0.00_);_(* \(#,##0.00\);_(* &quot;-&quot;_);_(@_)"/>
    <numFmt numFmtId="168" formatCode="_(* #,##0_);_(* \(#,##0\);_(* &quot;-&quot;??_);_(@_)"/>
  </numFmts>
  <fonts count="22" x14ac:knownFonts="1">
    <font>
      <sz val="11"/>
      <color theme="1"/>
      <name val="Times New Roman"/>
      <family val="2"/>
    </font>
    <font>
      <sz val="11"/>
      <color rgb="FFFF0000"/>
      <name val="Times New Roman"/>
      <family val="2"/>
    </font>
    <font>
      <b/>
      <sz val="11"/>
      <color theme="1"/>
      <name val="Times New Roman"/>
      <family val="1"/>
    </font>
    <font>
      <sz val="11"/>
      <color theme="1"/>
      <name val="Times New Roman"/>
      <family val="1"/>
    </font>
    <font>
      <i/>
      <sz val="11"/>
      <color theme="1"/>
      <name val="Times New Roman"/>
      <family val="1"/>
    </font>
    <font>
      <b/>
      <sz val="20"/>
      <color theme="1"/>
      <name val="Times New Roman"/>
      <family val="1"/>
    </font>
    <font>
      <i/>
      <sz val="11"/>
      <color rgb="FFFF0000"/>
      <name val="Times New Roman"/>
      <family val="1"/>
    </font>
    <font>
      <b/>
      <sz val="11"/>
      <color rgb="FFFF0000"/>
      <name val="Times New Roman"/>
      <family val="1"/>
    </font>
    <font>
      <b/>
      <sz val="16"/>
      <color theme="1"/>
      <name val="Times New Roman"/>
      <family val="1"/>
    </font>
    <font>
      <b/>
      <i/>
      <sz val="11"/>
      <color theme="1"/>
      <name val="Times New Roman"/>
      <family val="1"/>
    </font>
    <font>
      <sz val="11"/>
      <color theme="1"/>
      <name val="Times New Roman"/>
      <family val="2"/>
    </font>
    <font>
      <b/>
      <i/>
      <sz val="11"/>
      <color rgb="FFFF0000"/>
      <name val="Times New Roman"/>
      <family val="1"/>
    </font>
    <font>
      <i/>
      <sz val="11"/>
      <name val="Times New Roman"/>
      <family val="1"/>
    </font>
    <font>
      <b/>
      <sz val="11"/>
      <color rgb="FF000000"/>
      <name val="Times New Roman"/>
      <family val="1"/>
    </font>
    <font>
      <b/>
      <sz val="11"/>
      <name val="Times New Roman"/>
      <family val="1"/>
    </font>
    <font>
      <b/>
      <sz val="11"/>
      <color rgb="FF130E1A"/>
      <name val="Times New Roman"/>
      <family val="1"/>
    </font>
    <font>
      <b/>
      <sz val="11"/>
      <color rgb="FF342D41"/>
      <name val="Times New Roman"/>
      <family val="1"/>
    </font>
    <font>
      <b/>
      <sz val="11"/>
      <color rgb="FF2D0F13"/>
      <name val="Times New Roman"/>
      <family val="1"/>
    </font>
    <font>
      <sz val="11"/>
      <color rgb="FF000000"/>
      <name val="Times New Roman"/>
      <family val="1"/>
    </font>
    <font>
      <b/>
      <sz val="16"/>
      <color rgb="FF000000"/>
      <name val="Times New Roman"/>
      <family val="1"/>
    </font>
    <font>
      <b/>
      <sz val="11"/>
      <color theme="1"/>
      <name val="Times New Roman"/>
      <family val="2"/>
    </font>
    <font>
      <sz val="9"/>
      <color indexed="81"/>
      <name val="Tahoma"/>
      <family val="2"/>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0"/>
        <bgColor indexed="64"/>
      </patternFill>
    </fill>
  </fills>
  <borders count="58">
    <border>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medium">
        <color indexed="64"/>
      </bottom>
      <diagonal/>
    </border>
    <border>
      <left/>
      <right/>
      <top style="thin">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367">
    <xf numFmtId="0" fontId="0" fillId="0" borderId="0" xfId="0"/>
    <xf numFmtId="0" fontId="2" fillId="0" borderId="0" xfId="0" applyFont="1"/>
    <xf numFmtId="0" fontId="3" fillId="0" borderId="0" xfId="0" applyFont="1"/>
    <xf numFmtId="41" fontId="0" fillId="0" borderId="0" xfId="0" applyNumberFormat="1"/>
    <xf numFmtId="0" fontId="9" fillId="0" borderId="0" xfId="0" applyFont="1"/>
    <xf numFmtId="41" fontId="2" fillId="2" borderId="3" xfId="0" applyNumberFormat="1" applyFont="1" applyFill="1" applyBorder="1"/>
    <xf numFmtId="41" fontId="2" fillId="2" borderId="11" xfId="0" applyNumberFormat="1" applyFont="1" applyFill="1" applyBorder="1"/>
    <xf numFmtId="0" fontId="2" fillId="2" borderId="15" xfId="0" applyFont="1" applyFill="1" applyBorder="1"/>
    <xf numFmtId="41" fontId="2" fillId="3" borderId="3" xfId="0" applyNumberFormat="1" applyFont="1" applyFill="1" applyBorder="1"/>
    <xf numFmtId="41" fontId="0" fillId="3" borderId="3" xfId="0" applyNumberFormat="1" applyFill="1" applyBorder="1"/>
    <xf numFmtId="0" fontId="2" fillId="3" borderId="2" xfId="0" applyFont="1" applyFill="1" applyBorder="1"/>
    <xf numFmtId="0" fontId="2" fillId="3" borderId="6" xfId="0" applyFont="1" applyFill="1" applyBorder="1"/>
    <xf numFmtId="0" fontId="2" fillId="3" borderId="15" xfId="0" applyFont="1" applyFill="1" applyBorder="1"/>
    <xf numFmtId="0" fontId="0" fillId="0" borderId="13" xfId="0" applyBorder="1"/>
    <xf numFmtId="0" fontId="2" fillId="0" borderId="13" xfId="0" applyFont="1" applyBorder="1"/>
    <xf numFmtId="0" fontId="7" fillId="0" borderId="13" xfId="0" applyFont="1" applyBorder="1"/>
    <xf numFmtId="41" fontId="2" fillId="0" borderId="0" xfId="0" applyNumberFormat="1" applyFont="1"/>
    <xf numFmtId="0" fontId="3" fillId="0" borderId="13" xfId="0" applyFont="1" applyBorder="1"/>
    <xf numFmtId="41" fontId="2" fillId="3" borderId="3" xfId="0" applyNumberFormat="1" applyFont="1" applyFill="1" applyBorder="1" applyAlignment="1">
      <alignment horizontal="left"/>
    </xf>
    <xf numFmtId="41" fontId="2" fillId="3" borderId="8" xfId="0" applyNumberFormat="1" applyFont="1" applyFill="1" applyBorder="1" applyAlignment="1">
      <alignment horizontal="left"/>
    </xf>
    <xf numFmtId="41" fontId="0" fillId="3" borderId="8" xfId="0" applyNumberFormat="1" applyFill="1" applyBorder="1"/>
    <xf numFmtId="41" fontId="2" fillId="3" borderId="4" xfId="0" applyNumberFormat="1" applyFont="1" applyFill="1" applyBorder="1" applyAlignment="1">
      <alignment horizontal="left"/>
    </xf>
    <xf numFmtId="41" fontId="2" fillId="3" borderId="16" xfId="0" applyNumberFormat="1" applyFont="1" applyFill="1" applyBorder="1" applyAlignment="1">
      <alignment horizontal="left"/>
    </xf>
    <xf numFmtId="41" fontId="2" fillId="3" borderId="3" xfId="0" applyNumberFormat="1" applyFont="1" applyFill="1" applyBorder="1" applyAlignment="1">
      <alignment horizontal="right"/>
    </xf>
    <xf numFmtId="0" fontId="9" fillId="0" borderId="13" xfId="0" applyFont="1" applyBorder="1"/>
    <xf numFmtId="0" fontId="7" fillId="0" borderId="0" xfId="0" applyFont="1"/>
    <xf numFmtId="0" fontId="8" fillId="3" borderId="2" xfId="0" applyFont="1" applyFill="1" applyBorder="1"/>
    <xf numFmtId="0" fontId="18" fillId="0" borderId="13" xfId="0" applyFont="1" applyBorder="1" applyAlignment="1">
      <alignment horizontal="left"/>
    </xf>
    <xf numFmtId="0" fontId="18" fillId="0" borderId="15" xfId="0" applyFont="1" applyBorder="1" applyAlignment="1">
      <alignment horizontal="left"/>
    </xf>
    <xf numFmtId="0" fontId="15" fillId="2" borderId="2" xfId="0" applyFont="1" applyFill="1" applyBorder="1" applyAlignment="1">
      <alignment vertical="center" wrapText="1"/>
    </xf>
    <xf numFmtId="0" fontId="0" fillId="0" borderId="0" xfId="0" applyAlignment="1">
      <alignment wrapText="1"/>
    </xf>
    <xf numFmtId="41" fontId="0" fillId="0" borderId="14" xfId="0" applyNumberFormat="1" applyBorder="1" applyAlignment="1">
      <alignment wrapText="1"/>
    </xf>
    <xf numFmtId="41" fontId="1" fillId="0" borderId="14" xfId="0" applyNumberFormat="1" applyFont="1" applyBorder="1"/>
    <xf numFmtId="9" fontId="3" fillId="0" borderId="14" xfId="1" applyFont="1" applyFill="1" applyBorder="1"/>
    <xf numFmtId="166" fontId="2" fillId="2" borderId="4" xfId="0" applyNumberFormat="1" applyFont="1" applyFill="1" applyBorder="1"/>
    <xf numFmtId="10" fontId="18" fillId="0" borderId="14" xfId="1" applyNumberFormat="1" applyFont="1" applyBorder="1" applyAlignment="1">
      <alignment horizontal="right"/>
    </xf>
    <xf numFmtId="168" fontId="18" fillId="0" borderId="8" xfId="0" applyNumberFormat="1" applyFont="1" applyBorder="1" applyAlignment="1">
      <alignment horizontal="right"/>
    </xf>
    <xf numFmtId="0" fontId="18" fillId="0" borderId="6" xfId="0" applyFont="1" applyBorder="1" applyAlignment="1">
      <alignment horizontal="left"/>
    </xf>
    <xf numFmtId="168" fontId="18" fillId="0" borderId="11" xfId="0" applyNumberFormat="1" applyFont="1" applyBorder="1" applyAlignment="1">
      <alignment horizontal="right"/>
    </xf>
    <xf numFmtId="10" fontId="18" fillId="0" borderId="12" xfId="1" applyNumberFormat="1" applyFont="1" applyBorder="1" applyAlignment="1">
      <alignment horizontal="right"/>
    </xf>
    <xf numFmtId="10" fontId="18" fillId="0" borderId="16" xfId="1" applyNumberFormat="1" applyFont="1" applyBorder="1" applyAlignment="1">
      <alignment horizontal="right"/>
    </xf>
    <xf numFmtId="0" fontId="14"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5" fillId="2" borderId="11" xfId="0" applyFont="1" applyFill="1" applyBorder="1" applyAlignment="1">
      <alignment horizontal="center" vertical="center" wrapText="1"/>
    </xf>
    <xf numFmtId="10" fontId="13" fillId="2" borderId="3" xfId="1" applyNumberFormat="1" applyFont="1" applyFill="1" applyBorder="1" applyAlignment="1">
      <alignment horizontal="right" vertical="center"/>
    </xf>
    <xf numFmtId="41" fontId="2" fillId="2" borderId="37" xfId="0" applyNumberFormat="1" applyFont="1" applyFill="1" applyBorder="1"/>
    <xf numFmtId="41" fontId="2" fillId="0" borderId="45" xfId="0" applyNumberFormat="1" applyFont="1" applyBorder="1"/>
    <xf numFmtId="41" fontId="2" fillId="2" borderId="45" xfId="0" applyNumberFormat="1" applyFont="1" applyFill="1" applyBorder="1"/>
    <xf numFmtId="41" fontId="2" fillId="2" borderId="25" xfId="0" applyNumberFormat="1" applyFont="1" applyFill="1" applyBorder="1"/>
    <xf numFmtId="41" fontId="2" fillId="2" borderId="40" xfId="0" applyNumberFormat="1" applyFont="1" applyFill="1" applyBorder="1"/>
    <xf numFmtId="41" fontId="2" fillId="3" borderId="37" xfId="0" applyNumberFormat="1" applyFont="1" applyFill="1" applyBorder="1"/>
    <xf numFmtId="14" fontId="2" fillId="0" borderId="27" xfId="0" applyNumberFormat="1" applyFont="1" applyBorder="1" applyAlignment="1">
      <alignment horizontal="center"/>
    </xf>
    <xf numFmtId="14" fontId="2" fillId="0" borderId="17" xfId="0" applyNumberFormat="1" applyFont="1" applyBorder="1" applyAlignment="1">
      <alignment horizontal="center"/>
    </xf>
    <xf numFmtId="41" fontId="0" fillId="0" borderId="44" xfId="0" applyNumberFormat="1" applyBorder="1"/>
    <xf numFmtId="0" fontId="0" fillId="0" borderId="21" xfId="0" applyBorder="1" applyAlignment="1">
      <alignment horizontal="right"/>
    </xf>
    <xf numFmtId="41" fontId="2" fillId="3" borderId="42" xfId="0" applyNumberFormat="1" applyFont="1" applyFill="1" applyBorder="1"/>
    <xf numFmtId="41" fontId="0" fillId="0" borderId="21" xfId="0" applyNumberFormat="1" applyBorder="1"/>
    <xf numFmtId="41" fontId="2" fillId="3" borderId="44" xfId="0" applyNumberFormat="1" applyFont="1" applyFill="1" applyBorder="1"/>
    <xf numFmtId="41" fontId="0" fillId="0" borderId="21" xfId="0" applyNumberFormat="1" applyBorder="1" applyAlignment="1">
      <alignment horizontal="right"/>
    </xf>
    <xf numFmtId="41" fontId="2" fillId="2" borderId="33" xfId="0" applyNumberFormat="1" applyFont="1" applyFill="1" applyBorder="1"/>
    <xf numFmtId="41" fontId="3" fillId="0" borderId="21" xfId="0" applyNumberFormat="1" applyFont="1" applyBorder="1"/>
    <xf numFmtId="41" fontId="3" fillId="0" borderId="21" xfId="0" applyNumberFormat="1" applyFont="1" applyBorder="1" applyAlignment="1">
      <alignment horizontal="right"/>
    </xf>
    <xf numFmtId="41" fontId="2" fillId="3" borderId="42" xfId="0" applyNumberFormat="1" applyFont="1" applyFill="1" applyBorder="1" applyAlignment="1">
      <alignment horizontal="right"/>
    </xf>
    <xf numFmtId="0" fontId="3" fillId="0" borderId="21" xfId="0" applyFont="1" applyBorder="1" applyAlignment="1">
      <alignment horizontal="right"/>
    </xf>
    <xf numFmtId="41" fontId="2" fillId="3" borderId="33" xfId="0" applyNumberFormat="1" applyFont="1" applyFill="1" applyBorder="1" applyAlignment="1">
      <alignment horizontal="right"/>
    </xf>
    <xf numFmtId="41" fontId="7" fillId="0" borderId="25" xfId="0" applyNumberFormat="1" applyFont="1" applyBorder="1"/>
    <xf numFmtId="0" fontId="2" fillId="3" borderId="3" xfId="0" applyFont="1" applyFill="1" applyBorder="1"/>
    <xf numFmtId="0" fontId="2" fillId="3" borderId="22" xfId="0" applyFont="1" applyFill="1" applyBorder="1"/>
    <xf numFmtId="0" fontId="2" fillId="3" borderId="18" xfId="0" applyFont="1" applyFill="1" applyBorder="1"/>
    <xf numFmtId="0" fontId="2" fillId="3" borderId="31" xfId="0" applyFont="1" applyFill="1" applyBorder="1"/>
    <xf numFmtId="0" fontId="8" fillId="3" borderId="3" xfId="0" applyFont="1" applyFill="1" applyBorder="1"/>
    <xf numFmtId="0" fontId="8" fillId="3" borderId="4" xfId="0" applyFont="1" applyFill="1" applyBorder="1"/>
    <xf numFmtId="0" fontId="2" fillId="3" borderId="36" xfId="0" applyFont="1" applyFill="1" applyBorder="1"/>
    <xf numFmtId="0" fontId="2" fillId="0" borderId="5" xfId="0" applyFont="1" applyBorder="1" applyAlignment="1">
      <alignment horizontal="center" shrinkToFit="1"/>
    </xf>
    <xf numFmtId="41" fontId="2" fillId="0" borderId="11" xfId="0" applyNumberFormat="1" applyFont="1" applyBorder="1"/>
    <xf numFmtId="0" fontId="2" fillId="0" borderId="17" xfId="0" applyFont="1" applyBorder="1" applyAlignment="1">
      <alignment horizontal="center" shrinkToFit="1"/>
    </xf>
    <xf numFmtId="0" fontId="2" fillId="3" borderId="11" xfId="0" applyFont="1" applyFill="1" applyBorder="1"/>
    <xf numFmtId="41" fontId="8" fillId="3" borderId="3" xfId="0" applyNumberFormat="1" applyFont="1" applyFill="1" applyBorder="1" applyAlignment="1">
      <alignment horizontal="left"/>
    </xf>
    <xf numFmtId="41" fontId="8" fillId="3" borderId="4" xfId="0" applyNumberFormat="1" applyFont="1" applyFill="1" applyBorder="1" applyAlignment="1">
      <alignment horizontal="left"/>
    </xf>
    <xf numFmtId="41" fontId="0" fillId="0" borderId="47" xfId="0" applyNumberFormat="1" applyBorder="1" applyAlignment="1">
      <alignment horizontal="right"/>
    </xf>
    <xf numFmtId="41" fontId="7" fillId="0" borderId="24" xfId="0" applyNumberFormat="1" applyFont="1" applyBorder="1"/>
    <xf numFmtId="41" fontId="7" fillId="0" borderId="1" xfId="0" applyNumberFormat="1" applyFont="1" applyBorder="1"/>
    <xf numFmtId="41" fontId="3" fillId="0" borderId="47" xfId="0" applyNumberFormat="1" applyFont="1" applyBorder="1"/>
    <xf numFmtId="41" fontId="2" fillId="3" borderId="33" xfId="0" applyNumberFormat="1" applyFont="1" applyFill="1" applyBorder="1"/>
    <xf numFmtId="14" fontId="2" fillId="0" borderId="53" xfId="0" applyNumberFormat="1" applyFont="1" applyBorder="1" applyAlignment="1">
      <alignment horizontal="center"/>
    </xf>
    <xf numFmtId="41" fontId="0" fillId="0" borderId="47" xfId="0" applyNumberFormat="1" applyBorder="1"/>
    <xf numFmtId="41" fontId="2" fillId="3" borderId="52" xfId="0" applyNumberFormat="1" applyFont="1" applyFill="1" applyBorder="1"/>
    <xf numFmtId="41" fontId="2" fillId="3" borderId="46" xfId="0" applyNumberFormat="1" applyFont="1" applyFill="1" applyBorder="1"/>
    <xf numFmtId="41" fontId="2" fillId="2" borderId="48" xfId="0" applyNumberFormat="1" applyFont="1" applyFill="1" applyBorder="1"/>
    <xf numFmtId="41" fontId="2" fillId="3" borderId="52" xfId="0" applyNumberFormat="1" applyFont="1" applyFill="1" applyBorder="1" applyAlignment="1">
      <alignment horizontal="right"/>
    </xf>
    <xf numFmtId="41" fontId="3" fillId="0" borderId="47" xfId="0" applyNumberFormat="1" applyFont="1" applyBorder="1" applyAlignment="1">
      <alignment horizontal="right"/>
    </xf>
    <xf numFmtId="41" fontId="2" fillId="3" borderId="48" xfId="0" applyNumberFormat="1" applyFont="1" applyFill="1" applyBorder="1"/>
    <xf numFmtId="1" fontId="2" fillId="0" borderId="37" xfId="0" applyNumberFormat="1" applyFont="1" applyBorder="1" applyAlignment="1">
      <alignment horizontal="left" indent="6"/>
    </xf>
    <xf numFmtId="1" fontId="2" fillId="0" borderId="38" xfId="0" applyNumberFormat="1" applyFont="1" applyBorder="1" applyAlignment="1">
      <alignment horizontal="left" indent="6"/>
    </xf>
    <xf numFmtId="165" fontId="2" fillId="2" borderId="40" xfId="0" applyNumberFormat="1" applyFont="1" applyFill="1" applyBorder="1" applyAlignment="1">
      <alignment horizontal="left" indent="5"/>
    </xf>
    <xf numFmtId="165" fontId="2" fillId="2" borderId="41" xfId="0" applyNumberFormat="1" applyFont="1" applyFill="1" applyBorder="1" applyAlignment="1">
      <alignment horizontal="left" indent="5"/>
    </xf>
    <xf numFmtId="0" fontId="2" fillId="3" borderId="15" xfId="0" applyFont="1" applyFill="1" applyBorder="1" applyAlignment="1">
      <alignment horizontal="left"/>
    </xf>
    <xf numFmtId="41" fontId="2" fillId="3" borderId="8" xfId="0" applyNumberFormat="1"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1" fontId="2" fillId="0" borderId="4" xfId="0" applyNumberFormat="1" applyFont="1" applyBorder="1" applyAlignment="1">
      <alignment horizontal="left" indent="6"/>
    </xf>
    <xf numFmtId="165" fontId="2" fillId="2" borderId="16" xfId="0" applyNumberFormat="1" applyFont="1" applyFill="1" applyBorder="1" applyAlignment="1">
      <alignment horizontal="left" indent="5"/>
    </xf>
    <xf numFmtId="164" fontId="2" fillId="0" borderId="9" xfId="0" applyNumberFormat="1" applyFont="1" applyBorder="1" applyAlignment="1">
      <alignment horizontal="center"/>
    </xf>
    <xf numFmtId="164" fontId="2" fillId="0" borderId="7" xfId="0" applyNumberFormat="1" applyFont="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165" fontId="2" fillId="2" borderId="43" xfId="0" applyNumberFormat="1" applyFont="1" applyFill="1" applyBorder="1" applyAlignment="1">
      <alignment horizontal="left" indent="5"/>
    </xf>
    <xf numFmtId="165" fontId="2" fillId="2" borderId="25" xfId="0" applyNumberFormat="1" applyFont="1" applyFill="1" applyBorder="1" applyAlignment="1">
      <alignment horizontal="left" indent="5"/>
    </xf>
    <xf numFmtId="165" fontId="2" fillId="2" borderId="39" xfId="0" applyNumberFormat="1" applyFont="1" applyFill="1" applyBorder="1" applyAlignment="1">
      <alignment horizontal="left" indent="5"/>
    </xf>
    <xf numFmtId="0" fontId="8" fillId="3" borderId="2" xfId="0" applyFont="1" applyFill="1" applyBorder="1" applyAlignment="1">
      <alignment horizontal="left"/>
    </xf>
    <xf numFmtId="41" fontId="8" fillId="3" borderId="3" xfId="0" applyNumberFormat="1" applyFont="1" applyFill="1" applyBorder="1" applyAlignment="1">
      <alignment horizontal="left"/>
    </xf>
    <xf numFmtId="165" fontId="2" fillId="2" borderId="37" xfId="0" applyNumberFormat="1" applyFont="1" applyFill="1" applyBorder="1" applyAlignment="1">
      <alignment horizontal="left" indent="5"/>
    </xf>
    <xf numFmtId="165" fontId="2" fillId="2" borderId="38" xfId="0" applyNumberFormat="1" applyFont="1" applyFill="1" applyBorder="1" applyAlignment="1">
      <alignment horizontal="left" indent="5"/>
    </xf>
    <xf numFmtId="165" fontId="2" fillId="2" borderId="11" xfId="0" applyNumberFormat="1" applyFont="1" applyFill="1" applyBorder="1" applyAlignment="1">
      <alignment horizontal="left" indent="5"/>
    </xf>
    <xf numFmtId="165" fontId="2" fillId="2" borderId="8" xfId="0" applyNumberFormat="1" applyFont="1" applyFill="1" applyBorder="1" applyAlignment="1">
      <alignment horizontal="left" indent="5"/>
    </xf>
    <xf numFmtId="165" fontId="2" fillId="2" borderId="3" xfId="0" applyNumberFormat="1" applyFont="1" applyFill="1" applyBorder="1" applyAlignment="1">
      <alignment horizontal="left" indent="5"/>
    </xf>
    <xf numFmtId="165" fontId="2" fillId="2" borderId="14" xfId="0" applyNumberFormat="1" applyFont="1" applyFill="1" applyBorder="1" applyAlignment="1">
      <alignment horizontal="left" indent="5"/>
    </xf>
    <xf numFmtId="165" fontId="2" fillId="2" borderId="4" xfId="0" applyNumberFormat="1" applyFont="1" applyFill="1" applyBorder="1" applyAlignment="1">
      <alignment horizontal="left" indent="5"/>
    </xf>
    <xf numFmtId="0" fontId="2" fillId="0" borderId="28" xfId="0" applyFont="1" applyBorder="1" applyAlignment="1">
      <alignment horizontal="center" shrinkToFit="1"/>
    </xf>
    <xf numFmtId="0" fontId="2" fillId="0" borderId="29" xfId="0" applyFont="1" applyBorder="1" applyAlignment="1">
      <alignment horizontal="center" shrinkToFit="1"/>
    </xf>
    <xf numFmtId="0" fontId="2" fillId="2" borderId="2" xfId="0" applyFont="1" applyFill="1" applyBorder="1" applyAlignment="1">
      <alignment horizontal="left"/>
    </xf>
    <xf numFmtId="0" fontId="2" fillId="2" borderId="3" xfId="0" applyFont="1" applyFill="1" applyBorder="1" applyAlignment="1">
      <alignment horizontal="left"/>
    </xf>
    <xf numFmtId="0" fontId="3" fillId="0" borderId="13" xfId="0" applyFont="1" applyBorder="1" applyAlignment="1">
      <alignment horizontal="left"/>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13" xfId="0" applyBorder="1" applyAlignment="1">
      <alignment horizontal="left"/>
    </xf>
    <xf numFmtId="10" fontId="13" fillId="2" borderId="34" xfId="1" applyNumberFormat="1" applyFont="1" applyFill="1" applyBorder="1" applyAlignment="1">
      <alignment horizontal="center" vertical="center"/>
    </xf>
    <xf numFmtId="10" fontId="13" fillId="2" borderId="35" xfId="1" applyNumberFormat="1" applyFont="1" applyFill="1" applyBorder="1" applyAlignment="1">
      <alignment horizontal="center" vertical="center"/>
    </xf>
    <xf numFmtId="41" fontId="2" fillId="2" borderId="0" xfId="0" applyNumberFormat="1" applyFont="1" applyFill="1" applyBorder="1"/>
    <xf numFmtId="41" fontId="2" fillId="2" borderId="8" xfId="0" applyNumberFormat="1" applyFont="1" applyFill="1" applyBorder="1"/>
    <xf numFmtId="0" fontId="2" fillId="3" borderId="0" xfId="0" applyFont="1" applyFill="1" applyBorder="1"/>
    <xf numFmtId="1" fontId="2" fillId="0" borderId="41" xfId="0" applyNumberFormat="1" applyFont="1" applyBorder="1" applyAlignment="1">
      <alignment horizontal="left" indent="6"/>
    </xf>
    <xf numFmtId="0" fontId="14" fillId="2" borderId="11" xfId="0" applyFont="1" applyFill="1" applyBorder="1" applyAlignment="1">
      <alignment horizontal="right" vertical="center" wrapText="1"/>
    </xf>
    <xf numFmtId="0" fontId="15" fillId="2" borderId="11" xfId="0" applyFont="1" applyFill="1" applyBorder="1" applyAlignment="1">
      <alignment horizontal="right" vertical="center" wrapText="1"/>
    </xf>
    <xf numFmtId="0" fontId="15" fillId="2" borderId="12" xfId="0" applyFont="1" applyFill="1" applyBorder="1" applyAlignment="1">
      <alignment horizontal="right" vertical="center" wrapText="1"/>
    </xf>
    <xf numFmtId="0" fontId="15" fillId="2" borderId="15" xfId="0" applyFont="1" applyFill="1" applyBorder="1" applyAlignment="1">
      <alignment vertical="center" wrapText="1"/>
    </xf>
    <xf numFmtId="168" fontId="13" fillId="2" borderId="8" xfId="0" applyNumberFormat="1" applyFont="1" applyFill="1" applyBorder="1" applyAlignment="1">
      <alignment horizontal="right" vertical="center"/>
    </xf>
    <xf numFmtId="168" fontId="18" fillId="0" borderId="0" xfId="0" applyNumberFormat="1" applyFont="1" applyBorder="1" applyAlignment="1">
      <alignment horizontal="right"/>
    </xf>
    <xf numFmtId="0" fontId="0" fillId="0" borderId="0" xfId="0" applyBorder="1" applyAlignment="1">
      <alignment horizontal="left"/>
    </xf>
    <xf numFmtId="0" fontId="3" fillId="0" borderId="0" xfId="0" applyFont="1" applyBorder="1" applyAlignment="1">
      <alignment horizontal="left"/>
    </xf>
    <xf numFmtId="0" fontId="1" fillId="0" borderId="13" xfId="0" applyFont="1" applyBorder="1" applyAlignment="1">
      <alignment horizontal="left"/>
    </xf>
    <xf numFmtId="0" fontId="1" fillId="0" borderId="0" xfId="0" applyFont="1" applyBorder="1" applyAlignment="1">
      <alignment horizontal="left"/>
    </xf>
    <xf numFmtId="41" fontId="4" fillId="0" borderId="25" xfId="0" applyNumberFormat="1" applyFont="1" applyBorder="1" applyProtection="1">
      <protection locked="0"/>
    </xf>
    <xf numFmtId="0" fontId="4" fillId="0" borderId="13" xfId="0" applyFont="1" applyBorder="1" applyProtection="1">
      <protection locked="0"/>
    </xf>
    <xf numFmtId="0" fontId="4" fillId="0" borderId="0" xfId="0" applyFont="1" applyProtection="1">
      <protection locked="0"/>
    </xf>
    <xf numFmtId="41" fontId="6" fillId="0" borderId="25" xfId="0" applyNumberFormat="1" applyFont="1" applyBorder="1" applyProtection="1">
      <protection locked="0"/>
    </xf>
    <xf numFmtId="0" fontId="6" fillId="0" borderId="13" xfId="0" applyFont="1" applyBorder="1" applyProtection="1">
      <protection locked="0"/>
    </xf>
    <xf numFmtId="0" fontId="6" fillId="0" borderId="0" xfId="0" applyFont="1" applyProtection="1">
      <protection locked="0"/>
    </xf>
    <xf numFmtId="41" fontId="6" fillId="0" borderId="40" xfId="0" applyNumberFormat="1" applyFont="1" applyBorder="1" applyProtection="1">
      <protection locked="0"/>
    </xf>
    <xf numFmtId="0" fontId="2" fillId="0" borderId="13" xfId="0" applyFont="1" applyBorder="1" applyProtection="1">
      <protection locked="0"/>
    </xf>
    <xf numFmtId="41" fontId="2" fillId="0" borderId="0" xfId="0" applyNumberFormat="1" applyFont="1" applyProtection="1">
      <protection locked="0"/>
    </xf>
    <xf numFmtId="0" fontId="2" fillId="0" borderId="0" xfId="0" applyFont="1" applyProtection="1">
      <protection locked="0"/>
    </xf>
    <xf numFmtId="0" fontId="20" fillId="0" borderId="13" xfId="0" applyFont="1" applyBorder="1" applyProtection="1">
      <protection locked="0"/>
    </xf>
    <xf numFmtId="0" fontId="20" fillId="0" borderId="0" xfId="0" applyFont="1" applyProtection="1">
      <protection locked="0"/>
    </xf>
    <xf numFmtId="41" fontId="4" fillId="0" borderId="0" xfId="0" applyNumberFormat="1" applyFont="1" applyProtection="1">
      <protection locked="0"/>
    </xf>
    <xf numFmtId="41" fontId="3" fillId="0" borderId="0" xfId="0" applyNumberFormat="1" applyFont="1" applyProtection="1">
      <protection locked="0"/>
    </xf>
    <xf numFmtId="0" fontId="0" fillId="0" borderId="13" xfId="0" applyBorder="1" applyProtection="1">
      <protection locked="0"/>
    </xf>
    <xf numFmtId="0" fontId="0" fillId="0" borderId="0" xfId="0" applyProtection="1">
      <protection locked="0"/>
    </xf>
    <xf numFmtId="41" fontId="4" fillId="0" borderId="40" xfId="0" applyNumberFormat="1" applyFont="1" applyBorder="1" applyProtection="1">
      <protection locked="0"/>
    </xf>
    <xf numFmtId="0" fontId="7" fillId="0" borderId="13" xfId="0" applyFont="1" applyBorder="1" applyProtection="1">
      <protection locked="0"/>
    </xf>
    <xf numFmtId="41" fontId="7" fillId="0" borderId="0" xfId="0" applyNumberFormat="1" applyFont="1" applyProtection="1">
      <protection locked="0"/>
    </xf>
    <xf numFmtId="0" fontId="7" fillId="0" borderId="0" xfId="0" applyFont="1" applyProtection="1">
      <protection locked="0"/>
    </xf>
    <xf numFmtId="41" fontId="7" fillId="0" borderId="45" xfId="0" applyNumberFormat="1" applyFont="1" applyBorder="1" applyProtection="1">
      <protection locked="0"/>
    </xf>
    <xf numFmtId="41" fontId="2" fillId="0" borderId="40" xfId="0" applyNumberFormat="1" applyFont="1" applyBorder="1" applyProtection="1">
      <protection locked="0"/>
    </xf>
    <xf numFmtId="41" fontId="7" fillId="4" borderId="37" xfId="0" applyNumberFormat="1" applyFont="1" applyFill="1" applyBorder="1" applyProtection="1">
      <protection locked="0"/>
    </xf>
    <xf numFmtId="10" fontId="2" fillId="0" borderId="39" xfId="1" applyNumberFormat="1" applyFont="1" applyBorder="1" applyProtection="1"/>
    <xf numFmtId="10" fontId="4" fillId="0" borderId="39" xfId="1" applyNumberFormat="1" applyFont="1" applyBorder="1" applyProtection="1"/>
    <xf numFmtId="10" fontId="7" fillId="0" borderId="20" xfId="1" applyNumberFormat="1" applyFont="1" applyBorder="1" applyProtection="1"/>
    <xf numFmtId="10" fontId="7" fillId="0" borderId="39" xfId="1" applyNumberFormat="1" applyFont="1" applyBorder="1" applyProtection="1"/>
    <xf numFmtId="10" fontId="6" fillId="0" borderId="39" xfId="1" applyNumberFormat="1" applyFont="1" applyBorder="1" applyProtection="1"/>
    <xf numFmtId="10" fontId="2" fillId="2" borderId="38" xfId="1" applyNumberFormat="1" applyFont="1" applyFill="1" applyBorder="1" applyProtection="1"/>
    <xf numFmtId="10" fontId="2" fillId="3" borderId="38" xfId="1" applyNumberFormat="1" applyFont="1" applyFill="1" applyBorder="1" applyProtection="1"/>
    <xf numFmtId="10" fontId="3" fillId="0" borderId="39" xfId="1" applyNumberFormat="1" applyFont="1" applyBorder="1" applyProtection="1"/>
    <xf numFmtId="10" fontId="2" fillId="2" borderId="3" xfId="1" applyNumberFormat="1" applyFont="1" applyFill="1" applyBorder="1" applyProtection="1"/>
    <xf numFmtId="10" fontId="2" fillId="2" borderId="12" xfId="1" applyNumberFormat="1" applyFont="1" applyFill="1" applyBorder="1" applyProtection="1"/>
    <xf numFmtId="10" fontId="2" fillId="2" borderId="14" xfId="1" applyNumberFormat="1" applyFont="1" applyFill="1" applyBorder="1" applyProtection="1"/>
    <xf numFmtId="10" fontId="2" fillId="2" borderId="16" xfId="1" applyNumberFormat="1" applyFont="1" applyFill="1" applyBorder="1" applyProtection="1"/>
    <xf numFmtId="10" fontId="2" fillId="0" borderId="43" xfId="1" applyNumberFormat="1" applyFont="1" applyBorder="1" applyProtection="1"/>
    <xf numFmtId="10" fontId="2" fillId="3" borderId="4" xfId="1" applyNumberFormat="1" applyFont="1" applyFill="1" applyBorder="1" applyProtection="1"/>
    <xf numFmtId="10" fontId="2" fillId="0" borderId="38" xfId="1" applyNumberFormat="1" applyFont="1" applyBorder="1" applyProtection="1"/>
    <xf numFmtId="10" fontId="7" fillId="4" borderId="38" xfId="1" applyNumberFormat="1" applyFont="1" applyFill="1" applyBorder="1" applyProtection="1"/>
    <xf numFmtId="10" fontId="14" fillId="0" borderId="39" xfId="1" applyNumberFormat="1" applyFont="1" applyBorder="1" applyProtection="1"/>
    <xf numFmtId="10" fontId="14" fillId="3" borderId="38" xfId="1" applyNumberFormat="1" applyFont="1" applyFill="1" applyBorder="1" applyProtection="1"/>
    <xf numFmtId="10" fontId="6" fillId="0" borderId="41" xfId="1" applyNumberFormat="1" applyFont="1" applyBorder="1" applyProtection="1"/>
    <xf numFmtId="10" fontId="2" fillId="2" borderId="43" xfId="1" applyNumberFormat="1" applyFont="1" applyFill="1" applyBorder="1" applyProtection="1"/>
    <xf numFmtId="10" fontId="2" fillId="2" borderId="39" xfId="1" applyNumberFormat="1" applyFont="1" applyFill="1" applyBorder="1" applyProtection="1"/>
    <xf numFmtId="10" fontId="2" fillId="2" borderId="41" xfId="1" applyNumberFormat="1" applyFont="1" applyFill="1" applyBorder="1" applyProtection="1"/>
    <xf numFmtId="10" fontId="2" fillId="0" borderId="38" xfId="1" applyNumberFormat="1" applyFont="1" applyFill="1" applyBorder="1" applyProtection="1"/>
    <xf numFmtId="41" fontId="2" fillId="0" borderId="0" xfId="0" applyNumberFormat="1" applyFont="1" applyBorder="1"/>
    <xf numFmtId="41" fontId="4" fillId="0" borderId="0" xfId="0" applyNumberFormat="1" applyFont="1" applyBorder="1" applyProtection="1">
      <protection locked="0"/>
    </xf>
    <xf numFmtId="41" fontId="7" fillId="0" borderId="0" xfId="0" applyNumberFormat="1" applyFont="1" applyBorder="1"/>
    <xf numFmtId="41" fontId="6" fillId="0" borderId="0" xfId="0" applyNumberFormat="1" applyFont="1" applyBorder="1" applyProtection="1">
      <protection locked="0"/>
    </xf>
    <xf numFmtId="41" fontId="2" fillId="0" borderId="0" xfId="0" applyNumberFormat="1" applyFont="1" applyBorder="1" applyProtection="1">
      <protection locked="0"/>
    </xf>
    <xf numFmtId="41" fontId="3" fillId="0" borderId="0" xfId="0" applyNumberFormat="1" applyFont="1" applyBorder="1" applyProtection="1">
      <protection locked="0"/>
    </xf>
    <xf numFmtId="0" fontId="2" fillId="3" borderId="54" xfId="0" applyFont="1" applyFill="1" applyBorder="1"/>
    <xf numFmtId="0" fontId="2" fillId="0" borderId="55" xfId="0" applyFont="1" applyBorder="1"/>
    <xf numFmtId="0" fontId="4" fillId="0" borderId="55" xfId="0" applyFont="1" applyBorder="1" applyAlignment="1" applyProtection="1">
      <alignment horizontal="left" indent="2"/>
      <protection locked="0"/>
    </xf>
    <xf numFmtId="0" fontId="7" fillId="0" borderId="55" xfId="0" applyFont="1" applyBorder="1"/>
    <xf numFmtId="0" fontId="6" fillId="0" borderId="55" xfId="0" applyFont="1" applyBorder="1" applyAlignment="1" applyProtection="1">
      <alignment horizontal="left" indent="2"/>
      <protection locked="0"/>
    </xf>
    <xf numFmtId="0" fontId="2" fillId="2" borderId="54" xfId="0" applyFont="1" applyFill="1" applyBorder="1"/>
    <xf numFmtId="0" fontId="2" fillId="0" borderId="55" xfId="0" applyFont="1" applyBorder="1" applyProtection="1">
      <protection locked="0"/>
    </xf>
    <xf numFmtId="0" fontId="20" fillId="0" borderId="55" xfId="0" applyFont="1" applyBorder="1" applyProtection="1">
      <protection locked="0"/>
    </xf>
    <xf numFmtId="0" fontId="4" fillId="0" borderId="35" xfId="0" applyFont="1" applyBorder="1" applyAlignment="1" applyProtection="1">
      <alignment horizontal="left" indent="2"/>
      <protection locked="0"/>
    </xf>
    <xf numFmtId="41" fontId="2" fillId="0" borderId="11" xfId="0" applyNumberFormat="1" applyFont="1" applyBorder="1" applyProtection="1">
      <protection locked="0"/>
    </xf>
    <xf numFmtId="41" fontId="7" fillId="0" borderId="0" xfId="0" applyNumberFormat="1" applyFont="1" applyBorder="1" applyProtection="1">
      <protection locked="0"/>
    </xf>
    <xf numFmtId="41" fontId="4" fillId="0" borderId="8" xfId="0" applyNumberFormat="1" applyFont="1" applyBorder="1" applyProtection="1">
      <protection locked="0"/>
    </xf>
    <xf numFmtId="0" fontId="2" fillId="0" borderId="34" xfId="0" applyFont="1" applyBorder="1" applyProtection="1">
      <protection locked="0"/>
    </xf>
    <xf numFmtId="0" fontId="7" fillId="0" borderId="55" xfId="0" applyFont="1" applyBorder="1" applyProtection="1">
      <protection locked="0"/>
    </xf>
    <xf numFmtId="0" fontId="2" fillId="2" borderId="54" xfId="0" applyFont="1" applyFill="1" applyBorder="1" applyAlignment="1">
      <alignment horizontal="left"/>
    </xf>
    <xf numFmtId="41" fontId="7" fillId="0" borderId="11" xfId="0" applyNumberFormat="1" applyFont="1" applyBorder="1" applyProtection="1">
      <protection locked="0"/>
    </xf>
    <xf numFmtId="41" fontId="2" fillId="0" borderId="8" xfId="0" applyNumberFormat="1" applyFont="1" applyBorder="1" applyProtection="1">
      <protection locked="0"/>
    </xf>
    <xf numFmtId="0" fontId="7" fillId="0" borderId="34" xfId="0" applyFont="1" applyBorder="1" applyProtection="1">
      <protection locked="0"/>
    </xf>
    <xf numFmtId="0" fontId="2" fillId="2" borderId="34" xfId="0" applyFont="1" applyFill="1" applyBorder="1"/>
    <xf numFmtId="0" fontId="2" fillId="2" borderId="55" xfId="0" applyFont="1" applyFill="1" applyBorder="1"/>
    <xf numFmtId="0" fontId="2" fillId="2" borderId="35" xfId="0" applyFont="1" applyFill="1" applyBorder="1"/>
    <xf numFmtId="1" fontId="2" fillId="0" borderId="8" xfId="0" applyNumberFormat="1" applyFont="1" applyBorder="1" applyAlignment="1">
      <alignment horizontal="left" indent="6"/>
    </xf>
    <xf numFmtId="41" fontId="2" fillId="0" borderId="3" xfId="0" applyNumberFormat="1" applyFont="1" applyBorder="1" applyProtection="1">
      <protection locked="0"/>
    </xf>
    <xf numFmtId="165" fontId="2" fillId="2" borderId="0" xfId="0" applyNumberFormat="1" applyFont="1" applyFill="1" applyBorder="1" applyAlignment="1">
      <alignment horizontal="left" indent="5"/>
    </xf>
    <xf numFmtId="41" fontId="7" fillId="4" borderId="3" xfId="0" applyNumberFormat="1" applyFont="1" applyFill="1" applyBorder="1" applyProtection="1">
      <protection locked="0"/>
    </xf>
    <xf numFmtId="0" fontId="2" fillId="0" borderId="34" xfId="0" applyFont="1" applyBorder="1" applyAlignment="1">
      <alignment horizontal="left"/>
    </xf>
    <xf numFmtId="0" fontId="2" fillId="3" borderId="35" xfId="0" applyFont="1" applyFill="1" applyBorder="1" applyAlignment="1">
      <alignment horizontal="left"/>
    </xf>
    <xf numFmtId="0" fontId="2" fillId="0" borderId="55" xfId="0" applyFont="1" applyBorder="1" applyAlignment="1">
      <alignment horizontal="left"/>
    </xf>
    <xf numFmtId="0" fontId="2" fillId="3" borderId="54" xfId="0" applyFont="1" applyFill="1" applyBorder="1" applyAlignment="1">
      <alignment horizontal="left"/>
    </xf>
    <xf numFmtId="49" fontId="2" fillId="0" borderId="55" xfId="0" applyNumberFormat="1" applyFont="1" applyBorder="1" applyProtection="1">
      <protection locked="0"/>
    </xf>
    <xf numFmtId="0" fontId="2" fillId="2" borderId="34" xfId="0" applyFont="1" applyFill="1" applyBorder="1" applyAlignment="1">
      <alignment horizontal="left"/>
    </xf>
    <xf numFmtId="0" fontId="2" fillId="2" borderId="55" xfId="0" applyFont="1" applyFill="1" applyBorder="1" applyAlignment="1">
      <alignment horizontal="left"/>
    </xf>
    <xf numFmtId="0" fontId="7" fillId="4" borderId="54" xfId="0" applyFont="1" applyFill="1" applyBorder="1" applyAlignment="1" applyProtection="1">
      <alignment horizontal="left"/>
      <protection locked="0"/>
    </xf>
    <xf numFmtId="0" fontId="2" fillId="2" borderId="35" xfId="0" applyFont="1" applyFill="1" applyBorder="1" applyAlignment="1">
      <alignment horizontal="left"/>
    </xf>
    <xf numFmtId="0" fontId="5" fillId="2" borderId="6" xfId="0" applyFont="1" applyFill="1" applyBorder="1" applyAlignment="1" applyProtection="1">
      <alignment horizontal="center"/>
      <protection hidden="1"/>
    </xf>
    <xf numFmtId="0" fontId="5" fillId="2" borderId="11" xfId="0" applyFont="1" applyFill="1" applyBorder="1" applyAlignment="1" applyProtection="1">
      <alignment horizontal="center"/>
      <protection hidden="1"/>
    </xf>
    <xf numFmtId="0" fontId="5" fillId="2" borderId="12" xfId="0" applyFont="1" applyFill="1" applyBorder="1" applyAlignment="1" applyProtection="1">
      <alignment horizontal="center"/>
      <protection hidden="1"/>
    </xf>
    <xf numFmtId="0" fontId="8" fillId="2" borderId="2" xfId="0" applyFont="1" applyFill="1" applyBorder="1" applyProtection="1">
      <protection hidden="1"/>
    </xf>
    <xf numFmtId="0" fontId="8" fillId="2" borderId="3" xfId="0" applyFont="1" applyFill="1" applyBorder="1" applyProtection="1">
      <protection hidden="1"/>
    </xf>
    <xf numFmtId="0" fontId="8" fillId="2" borderId="4" xfId="0" applyFont="1" applyFill="1" applyBorder="1" applyProtection="1">
      <protection hidden="1"/>
    </xf>
    <xf numFmtId="0" fontId="2" fillId="2" borderId="49" xfId="0" applyFont="1" applyFill="1" applyBorder="1" applyProtection="1">
      <protection hidden="1"/>
    </xf>
    <xf numFmtId="0" fontId="2" fillId="0" borderId="2" xfId="0" applyFont="1" applyBorder="1" applyAlignment="1" applyProtection="1">
      <alignment horizontal="center" shrinkToFit="1"/>
      <protection hidden="1"/>
    </xf>
    <xf numFmtId="0" fontId="2" fillId="0" borderId="3" xfId="0" applyFont="1" applyBorder="1" applyAlignment="1" applyProtection="1">
      <alignment horizontal="center" shrinkToFit="1"/>
      <protection hidden="1"/>
    </xf>
    <xf numFmtId="0" fontId="2" fillId="0" borderId="4" xfId="0" applyFont="1" applyBorder="1" applyAlignment="1" applyProtection="1">
      <alignment horizontal="center" shrinkToFit="1"/>
      <protection hidden="1"/>
    </xf>
    <xf numFmtId="0" fontId="2" fillId="2" borderId="36" xfId="0" applyFont="1" applyFill="1" applyBorder="1" applyProtection="1">
      <protection hidden="1"/>
    </xf>
    <xf numFmtId="164" fontId="2" fillId="0" borderId="2" xfId="0" applyNumberFormat="1" applyFont="1" applyBorder="1" applyAlignment="1" applyProtection="1">
      <alignment horizontal="center"/>
      <protection hidden="1"/>
    </xf>
    <xf numFmtId="164" fontId="2" fillId="0" borderId="3" xfId="0" applyNumberFormat="1" applyFont="1" applyBorder="1" applyAlignment="1" applyProtection="1">
      <alignment horizontal="center"/>
      <protection hidden="1"/>
    </xf>
    <xf numFmtId="164" fontId="2" fillId="0" borderId="4" xfId="0" applyNumberFormat="1" applyFont="1" applyBorder="1" applyAlignment="1" applyProtection="1">
      <alignment horizontal="center"/>
      <protection hidden="1"/>
    </xf>
    <xf numFmtId="0" fontId="2" fillId="2" borderId="50" xfId="0" applyFont="1" applyFill="1" applyBorder="1" applyProtection="1">
      <protection hidden="1"/>
    </xf>
    <xf numFmtId="14" fontId="2" fillId="0" borderId="51" xfId="0" applyNumberFormat="1" applyFont="1" applyBorder="1" applyAlignment="1" applyProtection="1">
      <alignment horizontal="center"/>
      <protection hidden="1"/>
    </xf>
    <xf numFmtId="14" fontId="2" fillId="0" borderId="44" xfId="0" applyNumberFormat="1" applyFont="1" applyBorder="1" applyAlignment="1" applyProtection="1">
      <alignment horizontal="center"/>
      <protection hidden="1"/>
    </xf>
    <xf numFmtId="14" fontId="0" fillId="0" borderId="44" xfId="0" applyNumberFormat="1" applyBorder="1" applyAlignment="1" applyProtection="1">
      <alignment horizontal="center"/>
      <protection hidden="1"/>
    </xf>
    <xf numFmtId="14" fontId="0" fillId="0" borderId="46" xfId="0" applyNumberFormat="1" applyBorder="1" applyAlignment="1" applyProtection="1">
      <alignment horizontal="center"/>
      <protection hidden="1"/>
    </xf>
    <xf numFmtId="0" fontId="2" fillId="3" borderId="2" xfId="0" applyFont="1" applyFill="1" applyBorder="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0" borderId="13" xfId="0" applyFont="1" applyBorder="1" applyProtection="1">
      <protection hidden="1"/>
    </xf>
    <xf numFmtId="2" fontId="0" fillId="0" borderId="21" xfId="0" applyNumberFormat="1" applyBorder="1" applyAlignment="1" applyProtection="1">
      <alignment horizontal="right"/>
      <protection hidden="1"/>
    </xf>
    <xf numFmtId="41" fontId="0" fillId="0" borderId="21" xfId="0" applyNumberFormat="1" applyBorder="1" applyAlignment="1" applyProtection="1">
      <alignment horizontal="right" indent="1"/>
      <protection hidden="1"/>
    </xf>
    <xf numFmtId="41" fontId="0" fillId="0" borderId="21" xfId="0" applyNumberFormat="1" applyBorder="1" applyAlignment="1" applyProtection="1">
      <alignment horizontal="right"/>
      <protection hidden="1"/>
    </xf>
    <xf numFmtId="43" fontId="0" fillId="0" borderId="21" xfId="0" applyNumberFormat="1" applyBorder="1" applyAlignment="1" applyProtection="1">
      <alignment horizontal="right"/>
      <protection hidden="1"/>
    </xf>
    <xf numFmtId="167" fontId="0" fillId="0" borderId="21" xfId="0" applyNumberFormat="1" applyBorder="1" applyAlignment="1" applyProtection="1">
      <alignment horizontal="right"/>
      <protection hidden="1"/>
    </xf>
    <xf numFmtId="10" fontId="0" fillId="0" borderId="21" xfId="1" applyNumberFormat="1" applyFont="1" applyBorder="1" applyAlignment="1" applyProtection="1">
      <alignment horizontal="right"/>
      <protection hidden="1"/>
    </xf>
    <xf numFmtId="1" fontId="0" fillId="0" borderId="21" xfId="0" applyNumberFormat="1" applyBorder="1" applyAlignment="1" applyProtection="1">
      <alignment horizontal="right"/>
      <protection hidden="1"/>
    </xf>
    <xf numFmtId="0" fontId="0" fillId="0" borderId="21" xfId="0" applyBorder="1" applyAlignment="1" applyProtection="1">
      <alignment horizontal="right"/>
      <protection hidden="1"/>
    </xf>
    <xf numFmtId="10" fontId="0" fillId="0" borderId="21" xfId="0" applyNumberFormat="1" applyBorder="1" applyAlignment="1" applyProtection="1">
      <alignment horizontal="right"/>
      <protection hidden="1"/>
    </xf>
    <xf numFmtId="0" fontId="2" fillId="0" borderId="15" xfId="0" applyFont="1" applyBorder="1" applyProtection="1">
      <protection hidden="1"/>
    </xf>
    <xf numFmtId="0" fontId="0" fillId="0" borderId="33" xfId="0" applyBorder="1" applyAlignment="1" applyProtection="1">
      <alignment horizontal="right"/>
      <protection hidden="1"/>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0" fillId="0" borderId="13" xfId="0" applyBorder="1" applyProtection="1"/>
    <xf numFmtId="0" fontId="0" fillId="0" borderId="0" xfId="0" applyProtection="1"/>
    <xf numFmtId="0" fontId="8" fillId="3" borderId="2" xfId="0" applyFont="1" applyFill="1" applyBorder="1" applyProtection="1"/>
    <xf numFmtId="0" fontId="0" fillId="3" borderId="3" xfId="0" applyFill="1" applyBorder="1" applyProtection="1"/>
    <xf numFmtId="0" fontId="0" fillId="2" borderId="3" xfId="0" applyFill="1" applyBorder="1" applyProtection="1"/>
    <xf numFmtId="0" fontId="2" fillId="3" borderId="22" xfId="0" applyFont="1" applyFill="1" applyBorder="1" applyProtection="1"/>
    <xf numFmtId="41" fontId="2" fillId="0" borderId="23" xfId="0" applyNumberFormat="1" applyFont="1" applyBorder="1" applyAlignment="1" applyProtection="1">
      <alignment horizontal="center"/>
    </xf>
    <xf numFmtId="41" fontId="2" fillId="0" borderId="26" xfId="0" applyNumberFormat="1" applyFont="1" applyBorder="1" applyAlignment="1" applyProtection="1">
      <alignment horizontal="center"/>
    </xf>
    <xf numFmtId="0" fontId="2" fillId="3" borderId="49" xfId="0" applyFont="1" applyFill="1" applyBorder="1" applyProtection="1"/>
    <xf numFmtId="164" fontId="2" fillId="0" borderId="9" xfId="0" applyNumberFormat="1" applyFont="1" applyBorder="1" applyAlignment="1" applyProtection="1">
      <alignment horizontal="center"/>
    </xf>
    <xf numFmtId="164" fontId="2" fillId="0" borderId="7" xfId="0" applyNumberFormat="1" applyFont="1" applyBorder="1" applyAlignment="1" applyProtection="1">
      <alignment horizontal="center"/>
    </xf>
    <xf numFmtId="164" fontId="2" fillId="0" borderId="19" xfId="0" applyNumberFormat="1" applyFont="1" applyBorder="1" applyAlignment="1" applyProtection="1">
      <alignment horizontal="center"/>
    </xf>
    <xf numFmtId="0" fontId="2" fillId="3" borderId="36" xfId="0" applyFont="1" applyFill="1" applyBorder="1" applyProtection="1"/>
    <xf numFmtId="14" fontId="2" fillId="0" borderId="9" xfId="0" applyNumberFormat="1" applyFont="1" applyBorder="1" applyAlignment="1" applyProtection="1">
      <alignment horizontal="center"/>
    </xf>
    <xf numFmtId="14" fontId="2" fillId="0" borderId="10" xfId="0" applyNumberFormat="1" applyFont="1" applyBorder="1" applyAlignment="1" applyProtection="1">
      <alignment horizontal="center"/>
    </xf>
    <xf numFmtId="0" fontId="2" fillId="3" borderId="13" xfId="0" applyFont="1" applyFill="1" applyBorder="1" applyProtection="1"/>
    <xf numFmtId="0" fontId="2" fillId="0" borderId="5" xfId="0" applyFont="1" applyBorder="1" applyAlignment="1" applyProtection="1">
      <alignment horizontal="center" shrinkToFit="1"/>
    </xf>
    <xf numFmtId="0" fontId="2" fillId="3" borderId="2" xfId="0" applyFont="1" applyFill="1" applyBorder="1" applyProtection="1"/>
    <xf numFmtId="0" fontId="2" fillId="3" borderId="3" xfId="0" applyFont="1" applyFill="1" applyBorder="1" applyProtection="1"/>
    <xf numFmtId="0" fontId="2" fillId="0" borderId="13" xfId="0" applyFont="1" applyBorder="1" applyProtection="1"/>
    <xf numFmtId="41" fontId="2" fillId="0" borderId="25" xfId="0" applyNumberFormat="1" applyFont="1" applyBorder="1" applyProtection="1"/>
    <xf numFmtId="0" fontId="2" fillId="0" borderId="0" xfId="0" applyFont="1" applyProtection="1"/>
    <xf numFmtId="41" fontId="2" fillId="0" borderId="0" xfId="0" applyNumberFormat="1" applyFont="1" applyProtection="1"/>
    <xf numFmtId="41" fontId="4" fillId="0" borderId="25" xfId="0" applyNumberFormat="1" applyFont="1" applyBorder="1" applyProtection="1"/>
    <xf numFmtId="0" fontId="4" fillId="0" borderId="13" xfId="0" applyFont="1" applyBorder="1" applyProtection="1"/>
    <xf numFmtId="0" fontId="4" fillId="0" borderId="0" xfId="0" applyFont="1" applyProtection="1"/>
    <xf numFmtId="41" fontId="9" fillId="0" borderId="0" xfId="0" applyNumberFormat="1" applyFont="1" applyProtection="1"/>
    <xf numFmtId="0" fontId="9" fillId="0" borderId="13" xfId="0" applyFont="1" applyBorder="1" applyProtection="1"/>
    <xf numFmtId="0" fontId="9" fillId="0" borderId="0" xfId="0" applyFont="1" applyProtection="1"/>
    <xf numFmtId="41" fontId="2" fillId="2" borderId="45" xfId="0" applyNumberFormat="1" applyFont="1" applyFill="1" applyBorder="1" applyProtection="1"/>
    <xf numFmtId="41" fontId="7" fillId="0" borderId="32" xfId="0" applyNumberFormat="1" applyFont="1" applyBorder="1" applyProtection="1"/>
    <xf numFmtId="0" fontId="7" fillId="0" borderId="13" xfId="0" applyFont="1" applyBorder="1" applyProtection="1"/>
    <xf numFmtId="0" fontId="7" fillId="0" borderId="0" xfId="0" applyFont="1" applyProtection="1"/>
    <xf numFmtId="41" fontId="2" fillId="3" borderId="37" xfId="0" applyNumberFormat="1" applyFont="1" applyFill="1" applyBorder="1" applyProtection="1"/>
    <xf numFmtId="41" fontId="2" fillId="2" borderId="37" xfId="0" applyNumberFormat="1" applyFont="1" applyFill="1" applyBorder="1" applyProtection="1"/>
    <xf numFmtId="41" fontId="2" fillId="2" borderId="40" xfId="0" applyNumberFormat="1" applyFont="1" applyFill="1" applyBorder="1" applyProtection="1"/>
    <xf numFmtId="10" fontId="12" fillId="0" borderId="39" xfId="1" applyNumberFormat="1" applyFont="1" applyBorder="1" applyProtection="1"/>
    <xf numFmtId="10" fontId="4" fillId="0" borderId="39" xfId="1" applyNumberFormat="1" applyFont="1" applyFill="1" applyBorder="1" applyProtection="1"/>
    <xf numFmtId="10" fontId="2" fillId="2" borderId="4" xfId="1" applyNumberFormat="1" applyFont="1" applyFill="1" applyBorder="1" applyProtection="1"/>
    <xf numFmtId="41" fontId="2" fillId="2" borderId="3" xfId="0" applyNumberFormat="1" applyFont="1" applyFill="1" applyBorder="1" applyProtection="1"/>
    <xf numFmtId="41" fontId="0" fillId="0" borderId="0" xfId="0" applyNumberFormat="1" applyProtection="1"/>
    <xf numFmtId="10" fontId="3" fillId="0" borderId="0" xfId="1" applyNumberFormat="1" applyFont="1" applyBorder="1" applyProtection="1"/>
    <xf numFmtId="41" fontId="2" fillId="3" borderId="3" xfId="0" applyNumberFormat="1" applyFont="1" applyFill="1" applyBorder="1" applyProtection="1"/>
    <xf numFmtId="10" fontId="3" fillId="3" borderId="3" xfId="1" applyNumberFormat="1" applyFont="1" applyFill="1" applyBorder="1" applyProtection="1"/>
    <xf numFmtId="10" fontId="3" fillId="3" borderId="4" xfId="1" applyNumberFormat="1" applyFont="1" applyFill="1" applyBorder="1" applyProtection="1"/>
    <xf numFmtId="41" fontId="9" fillId="0" borderId="0" xfId="0" applyNumberFormat="1" applyFont="1" applyProtection="1">
      <protection locked="0"/>
    </xf>
    <xf numFmtId="41" fontId="7" fillId="0" borderId="32" xfId="0" applyNumberFormat="1" applyFont="1" applyBorder="1" applyProtection="1">
      <protection locked="0"/>
    </xf>
    <xf numFmtId="0" fontId="9" fillId="0" borderId="13" xfId="0" applyFont="1" applyBorder="1" applyProtection="1">
      <protection locked="0"/>
    </xf>
    <xf numFmtId="0" fontId="9" fillId="0" borderId="0" xfId="0" applyFont="1" applyProtection="1">
      <protection locked="0"/>
    </xf>
    <xf numFmtId="41" fontId="12" fillId="0" borderId="25" xfId="0" applyNumberFormat="1" applyFont="1" applyBorder="1" applyProtection="1">
      <protection locked="0"/>
    </xf>
    <xf numFmtId="0" fontId="12" fillId="0" borderId="13" xfId="0" applyFont="1" applyBorder="1" applyProtection="1">
      <protection locked="0"/>
    </xf>
    <xf numFmtId="0" fontId="12" fillId="0" borderId="0" xfId="0" applyFont="1" applyProtection="1">
      <protection locked="0"/>
    </xf>
    <xf numFmtId="41" fontId="9" fillId="0" borderId="25" xfId="0" applyNumberFormat="1" applyFont="1" applyBorder="1" applyProtection="1">
      <protection locked="0"/>
    </xf>
    <xf numFmtId="0" fontId="7" fillId="0" borderId="56" xfId="0" applyFont="1" applyBorder="1"/>
    <xf numFmtId="0" fontId="4" fillId="0" borderId="55" xfId="0" applyFont="1" applyBorder="1" applyAlignment="1" applyProtection="1">
      <alignment horizontal="left" indent="2"/>
    </xf>
    <xf numFmtId="0" fontId="4" fillId="0" borderId="55" xfId="0" applyFont="1" applyBorder="1" applyAlignment="1" applyProtection="1">
      <alignment horizontal="left" indent="1"/>
    </xf>
    <xf numFmtId="0" fontId="2" fillId="0" borderId="5" xfId="0" applyFont="1" applyBorder="1" applyAlignment="1" applyProtection="1">
      <alignment horizontal="center" shrinkToFit="1"/>
      <protection locked="0"/>
    </xf>
    <xf numFmtId="41" fontId="2" fillId="0" borderId="28" xfId="0" applyNumberFormat="1" applyFont="1" applyBorder="1" applyAlignment="1" applyProtection="1">
      <alignment horizontal="center"/>
      <protection locked="0"/>
    </xf>
    <xf numFmtId="41" fontId="2" fillId="0" borderId="29" xfId="0" applyNumberFormat="1" applyFont="1" applyBorder="1" applyAlignment="1" applyProtection="1">
      <alignment horizontal="center"/>
      <protection locked="0"/>
    </xf>
    <xf numFmtId="41" fontId="2" fillId="0" borderId="30" xfId="0" applyNumberFormat="1" applyFont="1" applyBorder="1" applyAlignment="1" applyProtection="1">
      <alignment horizontal="center"/>
      <protection locked="0"/>
    </xf>
    <xf numFmtId="164" fontId="2" fillId="0" borderId="9" xfId="0" applyNumberFormat="1" applyFont="1" applyBorder="1" applyAlignment="1" applyProtection="1">
      <alignment horizontal="center"/>
      <protection locked="0"/>
    </xf>
    <xf numFmtId="164" fontId="2" fillId="0" borderId="7" xfId="0" applyNumberFormat="1" applyFont="1" applyBorder="1" applyAlignment="1" applyProtection="1">
      <alignment horizontal="center"/>
      <protection locked="0"/>
    </xf>
    <xf numFmtId="164" fontId="2" fillId="0" borderId="19" xfId="0" applyNumberFormat="1" applyFont="1" applyBorder="1" applyAlignment="1" applyProtection="1">
      <alignment horizontal="center"/>
      <protection locked="0"/>
    </xf>
    <xf numFmtId="14" fontId="2" fillId="0" borderId="9" xfId="0" applyNumberFormat="1" applyFont="1" applyBorder="1" applyAlignment="1" applyProtection="1">
      <alignment horizontal="center"/>
      <protection locked="0"/>
    </xf>
    <xf numFmtId="14" fontId="2" fillId="0" borderId="10"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xf numFmtId="14" fontId="2" fillId="0" borderId="9" xfId="0" applyNumberFormat="1" applyFont="1" applyBorder="1" applyAlignment="1" applyProtection="1">
      <alignment horizontal="center" shrinkToFit="1"/>
      <protection locked="0"/>
    </xf>
    <xf numFmtId="14" fontId="2" fillId="0" borderId="10" xfId="0" applyNumberFormat="1" applyFont="1" applyBorder="1" applyAlignment="1" applyProtection="1">
      <alignment horizontal="center" shrinkToFit="1"/>
      <protection locked="0"/>
    </xf>
    <xf numFmtId="14" fontId="2" fillId="0" borderId="19" xfId="0" applyNumberFormat="1" applyFont="1" applyBorder="1" applyAlignment="1" applyProtection="1">
      <alignment horizontal="center" shrinkToFit="1"/>
      <protection locked="0"/>
    </xf>
    <xf numFmtId="41" fontId="2" fillId="2" borderId="8" xfId="0" applyNumberFormat="1" applyFont="1" applyFill="1" applyBorder="1" applyProtection="1"/>
    <xf numFmtId="0" fontId="2" fillId="2" borderId="54" xfId="0" applyFont="1" applyFill="1" applyBorder="1" applyProtection="1"/>
    <xf numFmtId="41" fontId="2" fillId="2" borderId="11" xfId="0" applyNumberFormat="1" applyFont="1" applyFill="1" applyBorder="1" applyProtection="1"/>
    <xf numFmtId="41" fontId="2" fillId="0" borderId="0" xfId="0" applyNumberFormat="1" applyFont="1" applyBorder="1" applyProtection="1"/>
    <xf numFmtId="41" fontId="9" fillId="0" borderId="0" xfId="0" applyNumberFormat="1" applyFont="1" applyBorder="1" applyProtection="1">
      <protection locked="0"/>
    </xf>
    <xf numFmtId="0" fontId="2" fillId="2" borderId="34" xfId="0" applyFont="1" applyFill="1" applyBorder="1" applyAlignment="1" applyProtection="1">
      <alignment horizontal="left"/>
    </xf>
    <xf numFmtId="0" fontId="2" fillId="3" borderId="54" xfId="0" applyFont="1" applyFill="1" applyBorder="1" applyProtection="1"/>
    <xf numFmtId="0" fontId="2" fillId="0" borderId="55" xfId="0" applyFont="1" applyBorder="1" applyAlignment="1" applyProtection="1">
      <alignment horizontal="left"/>
    </xf>
    <xf numFmtId="0" fontId="2" fillId="0" borderId="55" xfId="0" applyFont="1" applyBorder="1" applyProtection="1"/>
    <xf numFmtId="41" fontId="12" fillId="0" borderId="0" xfId="0" applyNumberFormat="1" applyFont="1" applyBorder="1" applyProtection="1">
      <protection locked="0"/>
    </xf>
    <xf numFmtId="41" fontId="4" fillId="0" borderId="0" xfId="0" applyNumberFormat="1" applyFont="1" applyBorder="1" applyProtection="1"/>
    <xf numFmtId="41" fontId="7" fillId="0" borderId="57" xfId="0" applyNumberFormat="1" applyFont="1" applyBorder="1" applyProtection="1"/>
    <xf numFmtId="41" fontId="7" fillId="0" borderId="57" xfId="0" applyNumberFormat="1" applyFont="1" applyBorder="1" applyProtection="1">
      <protection locked="0"/>
    </xf>
    <xf numFmtId="0" fontId="2" fillId="3" borderId="54" xfId="0" applyFont="1" applyFill="1" applyBorder="1" applyAlignment="1" applyProtection="1">
      <alignment horizontal="left"/>
    </xf>
    <xf numFmtId="0" fontId="2" fillId="2" borderId="35" xfId="0" applyFont="1" applyFill="1" applyBorder="1" applyProtection="1"/>
    <xf numFmtId="0" fontId="2" fillId="2" borderId="34" xfId="0" applyFont="1" applyFill="1" applyBorder="1" applyProtection="1"/>
    <xf numFmtId="0" fontId="7" fillId="0" borderId="56" xfId="0" applyFont="1" applyBorder="1" applyProtection="1">
      <protection locked="0"/>
    </xf>
    <xf numFmtId="0" fontId="7" fillId="0" borderId="56" xfId="0" applyFont="1" applyBorder="1" applyAlignment="1" applyProtection="1">
      <alignment horizontal="left"/>
    </xf>
    <xf numFmtId="0" fontId="11" fillId="0" borderId="55" xfId="0" applyFont="1" applyBorder="1" applyAlignment="1" applyProtection="1">
      <alignment horizontal="left" indent="2"/>
    </xf>
    <xf numFmtId="41" fontId="11" fillId="0" borderId="0" xfId="0" applyNumberFormat="1" applyFont="1" applyBorder="1" applyProtection="1"/>
    <xf numFmtId="41" fontId="11" fillId="0" borderId="25" xfId="0" applyNumberFormat="1" applyFont="1" applyBorder="1" applyProtection="1"/>
    <xf numFmtId="0" fontId="11" fillId="0" borderId="13" xfId="0" applyFont="1" applyBorder="1" applyProtection="1"/>
    <xf numFmtId="0" fontId="11" fillId="0" borderId="0" xfId="0" applyFont="1" applyProtection="1"/>
    <xf numFmtId="10" fontId="7" fillId="0" borderId="27" xfId="1" applyNumberFormat="1" applyFont="1" applyBorder="1" applyProtection="1"/>
    <xf numFmtId="41" fontId="7" fillId="0" borderId="0" xfId="0" applyNumberFormat="1" applyFont="1" applyProtection="1"/>
    <xf numFmtId="10" fontId="11" fillId="0" borderId="39" xfId="1" applyNumberFormat="1" applyFont="1" applyBorder="1" applyProtection="1"/>
    <xf numFmtId="41" fontId="11" fillId="0" borderId="0" xfId="0" applyNumberFormat="1" applyFont="1" applyProtection="1"/>
  </cellXfs>
  <cellStyles count="2">
    <cellStyle name="Normal" xfId="0" builtinId="0"/>
    <cellStyle name="Percent" xfId="1" builtinId="5"/>
  </cellStyles>
  <dxfs count="16606">
    <dxf>
      <fill>
        <patternFill>
          <bgColor rgb="FFFFFFCC"/>
        </patternFill>
      </fill>
    </dxf>
    <dxf>
      <fill>
        <patternFill>
          <bgColor rgb="FFFFFFCC"/>
        </patternFill>
      </fill>
      <border>
        <top style="thin">
          <color auto="1"/>
        </top>
        <bottom style="thin">
          <color auto="1"/>
        </bottom>
        <vertical/>
        <horizontal/>
      </border>
    </dxf>
    <dxf>
      <fill>
        <patternFill>
          <bgColor rgb="FFFFFFCC"/>
        </patternFill>
      </fill>
    </dxf>
    <dxf>
      <fill>
        <patternFill>
          <bgColor rgb="FFFFFFCC"/>
        </patternFill>
      </fill>
      <border>
        <left/>
        <right style="thin">
          <color auto="1"/>
        </right>
        <top style="thin">
          <color auto="1"/>
        </top>
        <bottom style="thin">
          <color auto="1"/>
        </bottom>
        <vertical/>
        <horizontal/>
      </border>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border>
        <top style="thin">
          <color auto="1"/>
        </top>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border>
        <left style="thin">
          <color auto="1"/>
        </left>
        <vertical/>
        <horizontal/>
      </border>
    </dxf>
    <dxf>
      <font>
        <color rgb="FFFF0000"/>
      </font>
    </dxf>
    <dxf>
      <fill>
        <patternFill>
          <bgColor rgb="FFFFFFCC"/>
        </patternFill>
      </fill>
    </dxf>
    <dxf>
      <fill>
        <patternFill>
          <bgColor rgb="FFFFFFCC"/>
        </patternFill>
      </fill>
    </dxf>
    <dxf>
      <font>
        <color rgb="FFFF0000"/>
      </font>
    </dxf>
    <dxf>
      <fill>
        <patternFill>
          <bgColor rgb="FFFFFFCC"/>
        </patternFill>
      </fill>
    </dxf>
    <dxf>
      <fill>
        <patternFill>
          <bgColor rgb="FFFFFFCC"/>
        </patternFill>
      </fill>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ont>
        <color rgb="FFFF0000"/>
      </font>
    </dxf>
  </dxfs>
  <tableStyles count="0" defaultTableStyle="TableStyleMedium2" defaultPivotStyle="PivotStyleLight16"/>
  <colors>
    <mruColors>
      <color rgb="FFFFFFCC"/>
      <color rgb="FF600CDF"/>
      <color rgb="FF030342"/>
      <color rgb="FF2FD7F5"/>
      <color rgb="FF40E4F3"/>
      <color rgb="FFF5C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ucker Olson" id="{494C9A86-335C-4108-942F-D75C241BEE15}" userId="90cd1fea9b7a9a7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6" dT="2023-04-12T12:40:45.60" personId="{494C9A86-335C-4108-942F-D75C241BEE15}" id="{86C0DFD0-7C5C-4F27-9013-66596559D085}">
    <text>Note to be Refinanced has been separated from Other Notes Payable due to the SBA's requirement to list debts to be refinanced.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027D-1256-4885-A770-38E324EC48F5}">
  <sheetPr>
    <pageSetUpPr fitToPage="1"/>
  </sheetPr>
  <dimension ref="A1:AD92"/>
  <sheetViews>
    <sheetView showGridLines="0" zoomScale="70" zoomScaleNormal="70" workbookViewId="0">
      <selection activeCell="B3" sqref="B3:AC6"/>
    </sheetView>
  </sheetViews>
  <sheetFormatPr defaultRowHeight="15" outlineLevelRow="1" x14ac:dyDescent="0.25"/>
  <cols>
    <col min="1" max="1" width="62.85546875" customWidth="1"/>
    <col min="2" max="29" width="14.42578125" style="3" customWidth="1"/>
  </cols>
  <sheetData>
    <row r="1" spans="1:30" ht="26.25" thickBot="1" x14ac:dyDescent="0.4">
      <c r="A1" s="105" t="s">
        <v>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7"/>
      <c r="AD1" s="13"/>
    </row>
    <row r="2" spans="1:30" ht="21" thickBot="1" x14ac:dyDescent="0.35">
      <c r="A2" s="111" t="s">
        <v>5</v>
      </c>
      <c r="B2" s="112"/>
      <c r="C2" s="112"/>
      <c r="D2" s="112"/>
      <c r="E2" s="112"/>
      <c r="F2" s="112"/>
      <c r="G2" s="78"/>
      <c r="H2" s="9"/>
      <c r="I2" s="78"/>
      <c r="J2" s="9"/>
      <c r="K2" s="78"/>
      <c r="L2" s="9"/>
      <c r="M2" s="78"/>
      <c r="N2" s="9"/>
      <c r="O2" s="78"/>
      <c r="P2" s="9"/>
      <c r="Q2" s="78"/>
      <c r="R2" s="9"/>
      <c r="S2" s="78"/>
      <c r="T2" s="9"/>
      <c r="U2" s="78"/>
      <c r="V2" s="9"/>
      <c r="W2" s="78"/>
      <c r="X2" s="9"/>
      <c r="Y2" s="78"/>
      <c r="Z2" s="9"/>
      <c r="AA2" s="78"/>
      <c r="AB2" s="9"/>
      <c r="AC2" s="79"/>
      <c r="AD2" s="13"/>
    </row>
    <row r="3" spans="1:30" x14ac:dyDescent="0.25">
      <c r="A3" s="68" t="s">
        <v>1</v>
      </c>
      <c r="B3" s="328"/>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30"/>
      <c r="AD3" s="13"/>
    </row>
    <row r="4" spans="1:30" x14ac:dyDescent="0.25">
      <c r="A4" s="69" t="s">
        <v>2</v>
      </c>
      <c r="B4" s="331"/>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3"/>
      <c r="AD4" s="13"/>
    </row>
    <row r="5" spans="1:30" x14ac:dyDescent="0.25">
      <c r="A5" s="73" t="s">
        <v>3</v>
      </c>
      <c r="B5" s="334"/>
      <c r="C5" s="335"/>
      <c r="D5" s="334"/>
      <c r="E5" s="335"/>
      <c r="F5" s="334"/>
      <c r="G5" s="335"/>
      <c r="H5" s="334"/>
      <c r="I5" s="335"/>
      <c r="J5" s="334"/>
      <c r="K5" s="335"/>
      <c r="L5" s="334"/>
      <c r="M5" s="335"/>
      <c r="N5" s="334"/>
      <c r="O5" s="335"/>
      <c r="P5" s="334"/>
      <c r="Q5" s="335"/>
      <c r="R5" s="334"/>
      <c r="S5" s="335"/>
      <c r="T5" s="334"/>
      <c r="U5" s="335"/>
      <c r="V5" s="334"/>
      <c r="W5" s="335"/>
      <c r="X5" s="334"/>
      <c r="Y5" s="335"/>
      <c r="Z5" s="334"/>
      <c r="AA5" s="335"/>
      <c r="AB5" s="334"/>
      <c r="AC5" s="336"/>
      <c r="AD5" s="13"/>
    </row>
    <row r="6" spans="1:30" x14ac:dyDescent="0.25">
      <c r="A6" s="73" t="s">
        <v>165</v>
      </c>
      <c r="B6" s="337"/>
      <c r="C6" s="338"/>
      <c r="D6" s="337"/>
      <c r="E6" s="338"/>
      <c r="F6" s="337"/>
      <c r="G6" s="338"/>
      <c r="H6" s="337"/>
      <c r="I6" s="338"/>
      <c r="J6" s="337"/>
      <c r="K6" s="338"/>
      <c r="L6" s="337"/>
      <c r="M6" s="338"/>
      <c r="N6" s="337"/>
      <c r="O6" s="338"/>
      <c r="P6" s="337"/>
      <c r="Q6" s="338"/>
      <c r="R6" s="337"/>
      <c r="S6" s="338"/>
      <c r="T6" s="337"/>
      <c r="U6" s="338"/>
      <c r="V6" s="337"/>
      <c r="W6" s="338"/>
      <c r="X6" s="337"/>
      <c r="Y6" s="338"/>
      <c r="Z6" s="337"/>
      <c r="AA6" s="338"/>
      <c r="AB6" s="337"/>
      <c r="AC6" s="339"/>
      <c r="AD6" s="13"/>
    </row>
    <row r="7" spans="1:30" ht="15.75" thickBot="1" x14ac:dyDescent="0.3">
      <c r="A7" s="73" t="s">
        <v>4</v>
      </c>
      <c r="B7" s="74" t="str">
        <f t="shared" ref="B7:D7" si="0">IF(B5="","",IF(MONTH($B$4)=12,MONTH(B5),IF(MONTH(B5)&gt;MONTH(B4),(MONTH(B5)-MONTH(B4)),((12-MONTH($B$4))+MONTH(B5)))))</f>
        <v/>
      </c>
      <c r="C7" s="74" t="s">
        <v>188</v>
      </c>
      <c r="D7" s="76" t="str">
        <f t="shared" ref="D7" si="1">IF(D5="","",IF(MONTH($B$4)=12,MONTH(D5),IF(MONTH(D5)&gt;MONTH(D4),(MONTH(D5)-MONTH(D4)),((12-MONTH($B$4))+MONTH(D5)))))</f>
        <v/>
      </c>
      <c r="E7" s="327" t="s">
        <v>188</v>
      </c>
      <c r="F7" s="76" t="str">
        <f t="shared" ref="F7:H7" si="2">IF(F5="","",IF(MONTH($B$4)=12,MONTH(F5),IF(MONTH(F5)&gt;MONTH(F4),(MONTH(F5)-MONTH(F4)),((12-MONTH($B$4))+MONTH(F5)))))</f>
        <v/>
      </c>
      <c r="G7" s="327" t="s">
        <v>188</v>
      </c>
      <c r="H7" s="76" t="str">
        <f t="shared" si="2"/>
        <v/>
      </c>
      <c r="I7" s="327" t="s">
        <v>188</v>
      </c>
      <c r="J7" s="76" t="str">
        <f t="shared" ref="J7" si="3">IF(J5="","",IF(MONTH($B$4)=12,MONTH(J5),IF(MONTH(J5)&gt;MONTH(J4),(MONTH(J5)-MONTH(J4)),((12-MONTH($B$4))+MONTH(J5)))))</f>
        <v/>
      </c>
      <c r="K7" s="327" t="s">
        <v>188</v>
      </c>
      <c r="L7" s="76" t="str">
        <f t="shared" ref="L7" si="4">IF(L5="","",IF(MONTH($B$4)=12,MONTH(L5),IF(MONTH(L5)&gt;MONTH(L4),(MONTH(L5)-MONTH(L4)),((12-MONTH($B$4))+MONTH(L5)))))</f>
        <v/>
      </c>
      <c r="M7" s="327" t="s">
        <v>188</v>
      </c>
      <c r="N7" s="76" t="str">
        <f t="shared" ref="N7" si="5">IF(N5="","",IF(MONTH($B$4)=12,MONTH(N5),IF(MONTH(N5)&gt;MONTH(N4),(MONTH(N5)-MONTH(N4)),((12-MONTH($B$4))+MONTH(N5)))))</f>
        <v/>
      </c>
      <c r="O7" s="327" t="s">
        <v>188</v>
      </c>
      <c r="P7" s="76" t="str">
        <f t="shared" ref="P7" si="6">IF(P5="","",IF(MONTH($B$4)=12,MONTH(P5),IF(MONTH(P5)&gt;MONTH(P4),(MONTH(P5)-MONTH(P4)),((12-MONTH($B$4))+MONTH(P5)))))</f>
        <v/>
      </c>
      <c r="Q7" s="327" t="s">
        <v>188</v>
      </c>
      <c r="R7" s="76" t="str">
        <f t="shared" ref="R7" si="7">IF(R5="","",IF(MONTH($B$4)=12,MONTH(R5),IF(MONTH(R5)&gt;MONTH(R4),(MONTH(R5)-MONTH(R4)),((12-MONTH($B$4))+MONTH(R5)))))</f>
        <v/>
      </c>
      <c r="S7" s="327" t="s">
        <v>188</v>
      </c>
      <c r="T7" s="76" t="str">
        <f t="shared" ref="T7" si="8">IF(T5="","",IF(MONTH($B$4)=12,MONTH(T5),IF(MONTH(T5)&gt;MONTH(T4),(MONTH(T5)-MONTH(T4)),((12-MONTH($B$4))+MONTH(T5)))))</f>
        <v/>
      </c>
      <c r="U7" s="327" t="s">
        <v>188</v>
      </c>
      <c r="V7" s="76" t="str">
        <f t="shared" ref="V7" si="9">IF(V5="","",IF(MONTH($B$4)=12,MONTH(V5),IF(MONTH(V5)&gt;MONTH(V4),(MONTH(V5)-MONTH(V4)),((12-MONTH($B$4))+MONTH(V5)))))</f>
        <v/>
      </c>
      <c r="W7" s="327" t="s">
        <v>188</v>
      </c>
      <c r="X7" s="76" t="str">
        <f t="shared" ref="X7" si="10">IF(X5="","",IF(MONTH($B$4)=12,MONTH(X5),IF(MONTH(X5)&gt;MONTH(X4),(MONTH(X5)-MONTH(X4)),((12-MONTH($B$4))+MONTH(X5)))))</f>
        <v/>
      </c>
      <c r="Y7" s="327" t="s">
        <v>188</v>
      </c>
      <c r="Z7" s="76" t="str">
        <f t="shared" ref="Z7" si="11">IF(Z5="","",IF(MONTH($B$4)=12,MONTH(Z5),IF(MONTH(Z5)&gt;MONTH(Z4),(MONTH(Z5)-MONTH(Z4)),((12-MONTH($B$4))+MONTH(Z5)))))</f>
        <v/>
      </c>
      <c r="AA7" s="327" t="s">
        <v>188</v>
      </c>
      <c r="AB7" s="76" t="str">
        <f t="shared" ref="AB7" si="12">IF(AB5="","",IF(MONTH($B$4)=12,MONTH(AB5),IF(MONTH(AB5)&gt;MONTH(AB4),(MONTH(AB5)-MONTH(AB4)),((12-MONTH($B$4))+MONTH(AB5)))))</f>
        <v/>
      </c>
      <c r="AC7" s="327" t="s">
        <v>188</v>
      </c>
      <c r="AD7" s="13"/>
    </row>
    <row r="8" spans="1:30" ht="15.75" thickBot="1" x14ac:dyDescent="0.3">
      <c r="A8" s="200" t="s">
        <v>84</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13"/>
    </row>
    <row r="9" spans="1:30" s="1" customFormat="1" x14ac:dyDescent="0.25">
      <c r="A9" s="201" t="s">
        <v>157</v>
      </c>
      <c r="B9" s="194">
        <f>SUBTOTAL(9,B10:B14)</f>
        <v>0</v>
      </c>
      <c r="C9" s="171">
        <f>IFERROR(IF(C$7="% of Revenue",(B9/B$9),IF(C$7="% of Change","N/A","N/A")),0)</f>
        <v>0</v>
      </c>
      <c r="D9" s="47">
        <f t="shared" ref="D9" si="13">SUBTOTAL(9,D10:D14)</f>
        <v>0</v>
      </c>
      <c r="E9" s="187">
        <f>IF(D$5="",0,IF(D$7="","",IF(E$7="% of Revenue",(D9/D$9),IF(E$7="% of Change",IFERROR(((D9-B9)/B9),0),"N/A"))))</f>
        <v>0</v>
      </c>
      <c r="F9" s="47">
        <f t="shared" ref="F9:H9" si="14">SUBTOTAL(9,F10:F14)</f>
        <v>0</v>
      </c>
      <c r="G9" s="187">
        <f>IF(F$5="",0,IF(F$7="","",IF(G$7="% of Revenue",(F9/F$9),IF(G$7="% of Change",IFERROR(((F9-D9)/D9),0),"N/A"))))</f>
        <v>0</v>
      </c>
      <c r="H9" s="47">
        <f t="shared" si="14"/>
        <v>0</v>
      </c>
      <c r="I9" s="187">
        <f>IF(H$5="",0,IF(H$7="","",IF(I$7="% of Revenue",(H9/H$9),IF(I$7="% of Change",IFERROR(((H9-F9)/F9),0),"N/A"))))</f>
        <v>0</v>
      </c>
      <c r="J9" s="47">
        <f t="shared" ref="J9" si="15">SUBTOTAL(9,J10:J14)</f>
        <v>0</v>
      </c>
      <c r="K9" s="187">
        <f>IF(J$5="",0,IF(J$7="","",IF(K$7="% of Revenue",(J9/J$9),IF(K$7="% of Change",IFERROR(((J9-H9)/H9),0),"N/A"))))</f>
        <v>0</v>
      </c>
      <c r="L9" s="47">
        <f t="shared" ref="L9" si="16">SUBTOTAL(9,L10:L14)</f>
        <v>0</v>
      </c>
      <c r="M9" s="187">
        <f>IF(L$5="",0,IF(L$7="","",IF(M$7="% of Revenue",(L9/L$9),IF(M$7="% of Change",IFERROR(((L9-J9)/J9),0),"N/A"))))</f>
        <v>0</v>
      </c>
      <c r="N9" s="47">
        <f t="shared" ref="N9" si="17">SUBTOTAL(9,N10:N14)</f>
        <v>0</v>
      </c>
      <c r="O9" s="187">
        <f>IF(N$5="",0,IF(N$7="","",IF(O$7="% of Revenue",(N9/N$9),IF(O$7="% of Change",IFERROR(((N9-L9)/L9),0),"N/A"))))</f>
        <v>0</v>
      </c>
      <c r="P9" s="47">
        <f t="shared" ref="P9" si="18">SUBTOTAL(9,P10:P14)</f>
        <v>0</v>
      </c>
      <c r="Q9" s="187">
        <f>IF(P$5="",0,IF(P$7="","",IF(Q$7="% of Revenue",(P9/P$9),IF(Q$7="% of Change",IFERROR(((P9-N9)/N9),0),"N/A"))))</f>
        <v>0</v>
      </c>
      <c r="R9" s="47">
        <f t="shared" ref="R9" si="19">SUBTOTAL(9,R10:R14)</f>
        <v>0</v>
      </c>
      <c r="S9" s="187">
        <f>IF(R$5="",0,IF(R$7="","",IF(S$7="% of Revenue",(R9/R$9),IF(S$7="% of Change",IFERROR(((R9-P9)/P9),0),"N/A"))))</f>
        <v>0</v>
      </c>
      <c r="T9" s="47">
        <f t="shared" ref="T9" si="20">SUBTOTAL(9,T10:T14)</f>
        <v>0</v>
      </c>
      <c r="U9" s="187">
        <f>IF(T$5="",0,IF(T$7="","",IF(U$7="% of Revenue",(T9/T$9),IF(U$7="% of Change",IFERROR(((T9-R9)/R9),0),"N/A"))))</f>
        <v>0</v>
      </c>
      <c r="V9" s="47">
        <f t="shared" ref="V9" si="21">SUBTOTAL(9,V10:V14)</f>
        <v>0</v>
      </c>
      <c r="W9" s="187">
        <f>IF(V$5="",0,IF(V$7="","",IF(W$7="% of Revenue",(V9/V$9),IF(W$7="% of Change",IFERROR(((V9-T9)/T9),0),"N/A"))))</f>
        <v>0</v>
      </c>
      <c r="X9" s="47">
        <f t="shared" ref="X9" si="22">SUBTOTAL(9,X10:X14)</f>
        <v>0</v>
      </c>
      <c r="Y9" s="187">
        <f>IF(X$5="",0,IF(X$7="","",IF(Y$7="% of Revenue",(X9/X$9),IF(Y$7="% of Change",IFERROR(((X9-V9)/V9),0),"N/A"))))</f>
        <v>0</v>
      </c>
      <c r="Z9" s="47">
        <f t="shared" ref="Z9" si="23">SUBTOTAL(9,Z10:Z14)</f>
        <v>0</v>
      </c>
      <c r="AA9" s="187">
        <f>IF(Z$5="",0,IF(Z$7="","",IF(AA$7="% of Revenue",(Z9/Z$9),IF(AA$7="% of Change",IFERROR(((Z9-X9)/X9),0),"N/A"))))</f>
        <v>0</v>
      </c>
      <c r="AB9" s="47">
        <f t="shared" ref="AB9" si="24">SUBTOTAL(9,AB10:AB14)</f>
        <v>0</v>
      </c>
      <c r="AC9" s="187">
        <f>IF(AB$5="",0,IF(AB$7="","",IF(AC$7="% of Revenue",(AB9/AB$9),IF(AC$7="% of Change",IFERROR(((AB9-Z9)/Z9),0),"N/A"))))</f>
        <v>0</v>
      </c>
      <c r="AD9" s="14"/>
    </row>
    <row r="10" spans="1:30" s="150" customFormat="1" ht="15" customHeight="1" outlineLevel="1" x14ac:dyDescent="0.25">
      <c r="A10" s="325" t="s">
        <v>245</v>
      </c>
      <c r="B10" s="195">
        <v>0</v>
      </c>
      <c r="C10" s="172">
        <f>IFERROR(IF(C$7="% of Revenue",(B10/B$9),IF(C$7="% of Change","N/A","N/A")),0)</f>
        <v>0</v>
      </c>
      <c r="D10" s="148">
        <v>0</v>
      </c>
      <c r="E10" s="172">
        <f t="shared" ref="E10:AC15" si="25">IFERROR(IF(E$7="% of Revenue",(D10/D$9),IF(E$7="% of Change","N/A","N/A")),0)</f>
        <v>0</v>
      </c>
      <c r="F10" s="148">
        <v>0</v>
      </c>
      <c r="G10" s="172">
        <f t="shared" si="25"/>
        <v>0</v>
      </c>
      <c r="H10" s="148">
        <v>0</v>
      </c>
      <c r="I10" s="172">
        <f t="shared" si="25"/>
        <v>0</v>
      </c>
      <c r="J10" s="148">
        <v>0</v>
      </c>
      <c r="K10" s="172">
        <f t="shared" si="25"/>
        <v>0</v>
      </c>
      <c r="L10" s="148">
        <v>0</v>
      </c>
      <c r="M10" s="172">
        <f t="shared" si="25"/>
        <v>0</v>
      </c>
      <c r="N10" s="148">
        <v>0</v>
      </c>
      <c r="O10" s="172">
        <f t="shared" si="25"/>
        <v>0</v>
      </c>
      <c r="P10" s="148">
        <v>0</v>
      </c>
      <c r="Q10" s="172">
        <f t="shared" si="25"/>
        <v>0</v>
      </c>
      <c r="R10" s="148">
        <v>0</v>
      </c>
      <c r="S10" s="172">
        <f t="shared" si="25"/>
        <v>0</v>
      </c>
      <c r="T10" s="148">
        <v>0</v>
      </c>
      <c r="U10" s="172">
        <f t="shared" si="25"/>
        <v>0</v>
      </c>
      <c r="V10" s="148">
        <v>0</v>
      </c>
      <c r="W10" s="172">
        <f t="shared" si="25"/>
        <v>0</v>
      </c>
      <c r="X10" s="148">
        <v>0</v>
      </c>
      <c r="Y10" s="172">
        <f t="shared" si="25"/>
        <v>0</v>
      </c>
      <c r="Z10" s="148">
        <v>0</v>
      </c>
      <c r="AA10" s="172">
        <f t="shared" si="25"/>
        <v>0</v>
      </c>
      <c r="AB10" s="148">
        <v>0</v>
      </c>
      <c r="AC10" s="172">
        <f t="shared" si="25"/>
        <v>0</v>
      </c>
      <c r="AD10" s="149"/>
    </row>
    <row r="11" spans="1:30" s="150" customFormat="1" ht="15" customHeight="1" outlineLevel="1" x14ac:dyDescent="0.25">
      <c r="A11" s="202" t="s">
        <v>241</v>
      </c>
      <c r="B11" s="195">
        <v>0</v>
      </c>
      <c r="C11" s="172">
        <f>IFERROR(IF(C$7="% of Revenue",(B11/B$9),IF(C$7="% of Change","N/A","N/A")),0)</f>
        <v>0</v>
      </c>
      <c r="D11" s="148">
        <v>0</v>
      </c>
      <c r="E11" s="172">
        <f t="shared" si="25"/>
        <v>0</v>
      </c>
      <c r="F11" s="148">
        <v>0</v>
      </c>
      <c r="G11" s="172">
        <f t="shared" si="25"/>
        <v>0</v>
      </c>
      <c r="H11" s="148">
        <v>0</v>
      </c>
      <c r="I11" s="172">
        <f t="shared" si="25"/>
        <v>0</v>
      </c>
      <c r="J11" s="148">
        <v>0</v>
      </c>
      <c r="K11" s="172">
        <f t="shared" si="25"/>
        <v>0</v>
      </c>
      <c r="L11" s="148">
        <v>0</v>
      </c>
      <c r="M11" s="172">
        <f t="shared" si="25"/>
        <v>0</v>
      </c>
      <c r="N11" s="148">
        <v>0</v>
      </c>
      <c r="O11" s="172">
        <f t="shared" si="25"/>
        <v>0</v>
      </c>
      <c r="P11" s="148">
        <v>0</v>
      </c>
      <c r="Q11" s="172">
        <f t="shared" si="25"/>
        <v>0</v>
      </c>
      <c r="R11" s="148">
        <v>0</v>
      </c>
      <c r="S11" s="172">
        <f t="shared" si="25"/>
        <v>0</v>
      </c>
      <c r="T11" s="148">
        <v>0</v>
      </c>
      <c r="U11" s="172">
        <f t="shared" si="25"/>
        <v>0</v>
      </c>
      <c r="V11" s="148">
        <v>0</v>
      </c>
      <c r="W11" s="172">
        <f t="shared" si="25"/>
        <v>0</v>
      </c>
      <c r="X11" s="148">
        <v>0</v>
      </c>
      <c r="Y11" s="172">
        <f t="shared" si="25"/>
        <v>0</v>
      </c>
      <c r="Z11" s="148">
        <v>0</v>
      </c>
      <c r="AA11" s="172">
        <f t="shared" si="25"/>
        <v>0</v>
      </c>
      <c r="AB11" s="148">
        <v>0</v>
      </c>
      <c r="AC11" s="172">
        <f t="shared" si="25"/>
        <v>0</v>
      </c>
      <c r="AD11" s="149"/>
    </row>
    <row r="12" spans="1:30" s="150" customFormat="1" ht="15" customHeight="1" outlineLevel="1" x14ac:dyDescent="0.25">
      <c r="A12" s="202" t="s">
        <v>241</v>
      </c>
      <c r="B12" s="195">
        <v>0</v>
      </c>
      <c r="C12" s="172">
        <f>IFERROR(IF(C$7="% of Revenue",(B12/B$9),IF(C$7="% of Change","N/A","N/A")),0)</f>
        <v>0</v>
      </c>
      <c r="D12" s="148">
        <v>0</v>
      </c>
      <c r="E12" s="172">
        <f t="shared" si="25"/>
        <v>0</v>
      </c>
      <c r="F12" s="148">
        <v>0</v>
      </c>
      <c r="G12" s="172">
        <f t="shared" si="25"/>
        <v>0</v>
      </c>
      <c r="H12" s="148">
        <v>0</v>
      </c>
      <c r="I12" s="172">
        <f t="shared" si="25"/>
        <v>0</v>
      </c>
      <c r="J12" s="148">
        <v>0</v>
      </c>
      <c r="K12" s="172">
        <f t="shared" si="25"/>
        <v>0</v>
      </c>
      <c r="L12" s="148">
        <v>0</v>
      </c>
      <c r="M12" s="172">
        <f t="shared" si="25"/>
        <v>0</v>
      </c>
      <c r="N12" s="148">
        <v>0</v>
      </c>
      <c r="O12" s="172">
        <f t="shared" si="25"/>
        <v>0</v>
      </c>
      <c r="P12" s="148">
        <v>0</v>
      </c>
      <c r="Q12" s="172">
        <f t="shared" si="25"/>
        <v>0</v>
      </c>
      <c r="R12" s="148">
        <v>0</v>
      </c>
      <c r="S12" s="172">
        <f t="shared" si="25"/>
        <v>0</v>
      </c>
      <c r="T12" s="148">
        <v>0</v>
      </c>
      <c r="U12" s="172">
        <f t="shared" si="25"/>
        <v>0</v>
      </c>
      <c r="V12" s="148">
        <v>0</v>
      </c>
      <c r="W12" s="172">
        <f t="shared" si="25"/>
        <v>0</v>
      </c>
      <c r="X12" s="148">
        <v>0</v>
      </c>
      <c r="Y12" s="172">
        <f t="shared" si="25"/>
        <v>0</v>
      </c>
      <c r="Z12" s="148">
        <v>0</v>
      </c>
      <c r="AA12" s="172">
        <f t="shared" si="25"/>
        <v>0</v>
      </c>
      <c r="AB12" s="148">
        <v>0</v>
      </c>
      <c r="AC12" s="172">
        <f t="shared" si="25"/>
        <v>0</v>
      </c>
      <c r="AD12" s="149"/>
    </row>
    <row r="13" spans="1:30" s="150" customFormat="1" ht="15" customHeight="1" outlineLevel="1" x14ac:dyDescent="0.25">
      <c r="A13" s="202" t="s">
        <v>241</v>
      </c>
      <c r="B13" s="195">
        <v>0</v>
      </c>
      <c r="C13" s="172">
        <f>IFERROR(IF(C$7="% of Revenue",(B13/B$9),IF(C$7="% of Change","N/A","N/A")),0)</f>
        <v>0</v>
      </c>
      <c r="D13" s="148">
        <v>0</v>
      </c>
      <c r="E13" s="172">
        <f t="shared" si="25"/>
        <v>0</v>
      </c>
      <c r="F13" s="148">
        <v>0</v>
      </c>
      <c r="G13" s="172">
        <f t="shared" si="25"/>
        <v>0</v>
      </c>
      <c r="H13" s="148">
        <v>0</v>
      </c>
      <c r="I13" s="172">
        <f t="shared" si="25"/>
        <v>0</v>
      </c>
      <c r="J13" s="148">
        <v>0</v>
      </c>
      <c r="K13" s="172">
        <f t="shared" si="25"/>
        <v>0</v>
      </c>
      <c r="L13" s="148">
        <v>0</v>
      </c>
      <c r="M13" s="172">
        <f t="shared" si="25"/>
        <v>0</v>
      </c>
      <c r="N13" s="148">
        <v>0</v>
      </c>
      <c r="O13" s="172">
        <f t="shared" si="25"/>
        <v>0</v>
      </c>
      <c r="P13" s="148">
        <v>0</v>
      </c>
      <c r="Q13" s="172">
        <f t="shared" si="25"/>
        <v>0</v>
      </c>
      <c r="R13" s="148">
        <v>0</v>
      </c>
      <c r="S13" s="172">
        <f t="shared" si="25"/>
        <v>0</v>
      </c>
      <c r="T13" s="148">
        <v>0</v>
      </c>
      <c r="U13" s="172">
        <f t="shared" si="25"/>
        <v>0</v>
      </c>
      <c r="V13" s="148">
        <v>0</v>
      </c>
      <c r="W13" s="172">
        <f t="shared" si="25"/>
        <v>0</v>
      </c>
      <c r="X13" s="148">
        <v>0</v>
      </c>
      <c r="Y13" s="172">
        <f t="shared" si="25"/>
        <v>0</v>
      </c>
      <c r="Z13" s="148">
        <v>0</v>
      </c>
      <c r="AA13" s="172">
        <f t="shared" si="25"/>
        <v>0</v>
      </c>
      <c r="AB13" s="148">
        <v>0</v>
      </c>
      <c r="AC13" s="172">
        <f t="shared" si="25"/>
        <v>0</v>
      </c>
      <c r="AD13" s="149"/>
    </row>
    <row r="14" spans="1:30" s="150" customFormat="1" ht="15" customHeight="1" outlineLevel="1" x14ac:dyDescent="0.25">
      <c r="A14" s="202" t="s">
        <v>241</v>
      </c>
      <c r="B14" s="195">
        <v>0</v>
      </c>
      <c r="C14" s="172">
        <f>IFERROR(IF(C$7="% of Revenue",(B14/B$9),IF(C$7="% of Change","N/A","N/A")),0)</f>
        <v>0</v>
      </c>
      <c r="D14" s="148">
        <v>0</v>
      </c>
      <c r="E14" s="172">
        <f t="shared" si="25"/>
        <v>0</v>
      </c>
      <c r="F14" s="148">
        <v>0</v>
      </c>
      <c r="G14" s="172">
        <f t="shared" si="25"/>
        <v>0</v>
      </c>
      <c r="H14" s="148">
        <v>0</v>
      </c>
      <c r="I14" s="172">
        <f t="shared" si="25"/>
        <v>0</v>
      </c>
      <c r="J14" s="148">
        <v>0</v>
      </c>
      <c r="K14" s="172">
        <f t="shared" si="25"/>
        <v>0</v>
      </c>
      <c r="L14" s="148">
        <v>0</v>
      </c>
      <c r="M14" s="172">
        <f t="shared" si="25"/>
        <v>0</v>
      </c>
      <c r="N14" s="148">
        <v>0</v>
      </c>
      <c r="O14" s="172">
        <f t="shared" si="25"/>
        <v>0</v>
      </c>
      <c r="P14" s="148">
        <v>0</v>
      </c>
      <c r="Q14" s="172">
        <f t="shared" si="25"/>
        <v>0</v>
      </c>
      <c r="R14" s="148">
        <v>0</v>
      </c>
      <c r="S14" s="172">
        <f t="shared" si="25"/>
        <v>0</v>
      </c>
      <c r="T14" s="148">
        <v>0</v>
      </c>
      <c r="U14" s="172">
        <f t="shared" si="25"/>
        <v>0</v>
      </c>
      <c r="V14" s="148">
        <v>0</v>
      </c>
      <c r="W14" s="172">
        <f t="shared" si="25"/>
        <v>0</v>
      </c>
      <c r="X14" s="148">
        <v>0</v>
      </c>
      <c r="Y14" s="172">
        <f t="shared" si="25"/>
        <v>0</v>
      </c>
      <c r="Z14" s="148">
        <v>0</v>
      </c>
      <c r="AA14" s="172">
        <f t="shared" si="25"/>
        <v>0</v>
      </c>
      <c r="AB14" s="148">
        <v>0</v>
      </c>
      <c r="AC14" s="172">
        <f t="shared" si="25"/>
        <v>0</v>
      </c>
      <c r="AD14" s="149"/>
    </row>
    <row r="15" spans="1:30" s="25" customFormat="1" ht="15" customHeight="1" outlineLevel="1" thickBot="1" x14ac:dyDescent="0.25">
      <c r="A15" s="324" t="s">
        <v>6</v>
      </c>
      <c r="B15" s="82">
        <v>0</v>
      </c>
      <c r="C15" s="173">
        <f>IFERROR(IF(C$7="% of Revenue",(B15/B$9),IF(C$7="% of Change","N/A","N/A")),0)</f>
        <v>0</v>
      </c>
      <c r="D15" s="81"/>
      <c r="E15" s="173">
        <f t="shared" si="25"/>
        <v>0</v>
      </c>
      <c r="F15" s="81"/>
      <c r="G15" s="173">
        <f t="shared" si="25"/>
        <v>0</v>
      </c>
      <c r="H15" s="81"/>
      <c r="I15" s="173">
        <f t="shared" si="25"/>
        <v>0</v>
      </c>
      <c r="J15" s="81"/>
      <c r="K15" s="173">
        <f t="shared" si="25"/>
        <v>0</v>
      </c>
      <c r="L15" s="81"/>
      <c r="M15" s="173">
        <f t="shared" si="25"/>
        <v>0</v>
      </c>
      <c r="N15" s="81"/>
      <c r="O15" s="173">
        <f t="shared" si="25"/>
        <v>0</v>
      </c>
      <c r="P15" s="81"/>
      <c r="Q15" s="173">
        <f t="shared" si="25"/>
        <v>0</v>
      </c>
      <c r="R15" s="81"/>
      <c r="S15" s="173">
        <f t="shared" si="25"/>
        <v>0</v>
      </c>
      <c r="T15" s="81"/>
      <c r="U15" s="173">
        <f t="shared" si="25"/>
        <v>0</v>
      </c>
      <c r="V15" s="81"/>
      <c r="W15" s="173">
        <f t="shared" si="25"/>
        <v>0</v>
      </c>
      <c r="X15" s="81"/>
      <c r="Y15" s="173">
        <f t="shared" si="25"/>
        <v>0</v>
      </c>
      <c r="Z15" s="81"/>
      <c r="AA15" s="173">
        <f t="shared" si="25"/>
        <v>0</v>
      </c>
      <c r="AB15" s="81"/>
      <c r="AC15" s="173">
        <f t="shared" si="25"/>
        <v>0</v>
      </c>
      <c r="AD15" s="15"/>
    </row>
    <row r="16" spans="1:30" s="1" customFormat="1" ht="15" customHeight="1" thickBot="1" x14ac:dyDescent="0.25">
      <c r="A16" s="200" t="s">
        <v>7</v>
      </c>
      <c r="B16" s="8">
        <f>B9+B15</f>
        <v>0</v>
      </c>
      <c r="C16" s="177">
        <f>IFERROR(IF(C$7="% of Revenue",(B16/B$9),IF(C$7="% of Change","N/A","N/A")),0)</f>
        <v>0</v>
      </c>
      <c r="D16" s="51">
        <f t="shared" ref="D16:E16" si="26">D9+D15</f>
        <v>0</v>
      </c>
      <c r="E16" s="188">
        <f>IF(D$5="",0,IF(D$7="","",IF(E$7="% of Revenue",(D16/D$9),IF(E$7="% of Change",IFERROR(((D16-B16)/B16),0),"N/A"))))</f>
        <v>0</v>
      </c>
      <c r="F16" s="51">
        <f t="shared" ref="F16:G16" si="27">F9+F15</f>
        <v>0</v>
      </c>
      <c r="G16" s="188">
        <f>IF(F$5="",0,IF(F$7="","",IF(G$7="% of Revenue",(F16/F$9),IF(G$7="% of Change",IFERROR(((F16-D16)/D16),0),"N/A"))))</f>
        <v>0</v>
      </c>
      <c r="H16" s="51">
        <f t="shared" ref="D16:H16" si="28">H9+H15</f>
        <v>0</v>
      </c>
      <c r="I16" s="188">
        <f>IF(H$5="",0,IF(H$7="","",IF(I$7="% of Revenue",(H16/H$9),IF(I$7="% of Change",IFERROR(((H16-F16)/F16),0),"N/A"))))</f>
        <v>0</v>
      </c>
      <c r="J16" s="51">
        <f t="shared" ref="J16" si="29">J9+J15</f>
        <v>0</v>
      </c>
      <c r="K16" s="188">
        <f>IF(J$5="",0,IF(J$7="","",IF(K$7="% of Revenue",(J16/J$9),IF(K$7="% of Change",IFERROR(((J16-H16)/H16),0),"N/A"))))</f>
        <v>0</v>
      </c>
      <c r="L16" s="51">
        <f t="shared" ref="L16" si="30">L9+L15</f>
        <v>0</v>
      </c>
      <c r="M16" s="188">
        <f>IF(L$5="",0,IF(L$7="","",IF(M$7="% of Revenue",(L16/L$9),IF(M$7="% of Change",IFERROR(((L16-J16)/J16),0),"N/A"))))</f>
        <v>0</v>
      </c>
      <c r="N16" s="51">
        <f t="shared" ref="N16" si="31">N9+N15</f>
        <v>0</v>
      </c>
      <c r="O16" s="188">
        <f>IF(N$5="",0,IF(N$7="","",IF(O$7="% of Revenue",(N16/N$9),IF(O$7="% of Change",IFERROR(((N16-L16)/L16),0),"N/A"))))</f>
        <v>0</v>
      </c>
      <c r="P16" s="51">
        <f t="shared" ref="P16" si="32">P9+P15</f>
        <v>0</v>
      </c>
      <c r="Q16" s="188">
        <f>IF(P$5="",0,IF(P$7="","",IF(Q$7="% of Revenue",(P16/P$9),IF(Q$7="% of Change",IFERROR(((P16-N16)/N16),0),"N/A"))))</f>
        <v>0</v>
      </c>
      <c r="R16" s="51">
        <f t="shared" ref="R16" si="33">R9+R15</f>
        <v>0</v>
      </c>
      <c r="S16" s="188">
        <f>IF(R$5="",0,IF(R$7="","",IF(S$7="% of Revenue",(R16/R$9),IF(S$7="% of Change",IFERROR(((R16-P16)/P16),0),"N/A"))))</f>
        <v>0</v>
      </c>
      <c r="T16" s="51">
        <f t="shared" ref="T16" si="34">T9+T15</f>
        <v>0</v>
      </c>
      <c r="U16" s="188">
        <f>IF(T$5="",0,IF(T$7="","",IF(U$7="% of Revenue",(T16/T$9),IF(U$7="% of Change",IFERROR(((T16-R16)/R16),0),"N/A"))))</f>
        <v>0</v>
      </c>
      <c r="V16" s="51">
        <f t="shared" ref="V16" si="35">V9+V15</f>
        <v>0</v>
      </c>
      <c r="W16" s="188">
        <f>IF(V$5="",0,IF(V$7="","",IF(W$7="% of Revenue",(V16/V$9),IF(W$7="% of Change",IFERROR(((V16-T16)/T16),0),"N/A"))))</f>
        <v>0</v>
      </c>
      <c r="X16" s="51">
        <f t="shared" ref="X16" si="36">X9+X15</f>
        <v>0</v>
      </c>
      <c r="Y16" s="188">
        <f>IF(X$5="",0,IF(X$7="","",IF(Y$7="% of Revenue",(X16/X$9),IF(Y$7="% of Change",IFERROR(((X16-V16)/V16),0),"N/A"))))</f>
        <v>0</v>
      </c>
      <c r="Z16" s="51">
        <f t="shared" ref="Z16" si="37">Z9+Z15</f>
        <v>0</v>
      </c>
      <c r="AA16" s="188">
        <f>IF(Z$5="",0,IF(Z$7="","",IF(AA$7="% of Revenue",(Z16/Z$9),IF(AA$7="% of Change",IFERROR(((Z16-X16)/X16),0),"N/A"))))</f>
        <v>0</v>
      </c>
      <c r="AB16" s="51">
        <f t="shared" ref="AB16" si="38">AB9+AB15</f>
        <v>0</v>
      </c>
      <c r="AC16" s="188">
        <f>IF(AB$5="",0,IF(AB$7="","",IF(AC$7="% of Revenue",(AB16/AB$9),IF(AC$7="% of Change",IFERROR(((AB16-Z16)/Z16),0),"N/A"))))</f>
        <v>0</v>
      </c>
      <c r="AD16" s="14"/>
    </row>
    <row r="17" spans="1:30" s="25" customFormat="1" x14ac:dyDescent="0.25">
      <c r="A17" s="203" t="s">
        <v>203</v>
      </c>
      <c r="B17" s="196">
        <f>SUBTOTAL(9,B18:B19)</f>
        <v>0</v>
      </c>
      <c r="C17" s="174">
        <f>IFERROR(IF(C$7="% of Revenue",(B17/B$9),IF(C$7="% of Change","N/A","N/A")),0)</f>
        <v>0</v>
      </c>
      <c r="D17" s="66">
        <f t="shared" ref="D17:E17" si="39">SUBTOTAL(9,D18:D19)</f>
        <v>0</v>
      </c>
      <c r="E17" s="174">
        <f>IFERROR(IF(E$7="% of Revenue",(D17/D$9),IF(E$7="% of Change","N/A","N/A")),0)</f>
        <v>0</v>
      </c>
      <c r="F17" s="66">
        <f t="shared" ref="F17:G17" si="40">SUBTOTAL(9,F18:F19)</f>
        <v>0</v>
      </c>
      <c r="G17" s="174">
        <f>IFERROR(IF(G$7="% of Revenue",(F17/F$9),IF(G$7="% of Change","N/A","N/A")),0)</f>
        <v>0</v>
      </c>
      <c r="H17" s="66">
        <f t="shared" ref="D17:H17" si="41">SUBTOTAL(9,H18:H19)</f>
        <v>0</v>
      </c>
      <c r="I17" s="174">
        <f>IFERROR(IF(I$7="% of Revenue",(H17/H$9),IF(I$7="% of Change","N/A","N/A")),0)</f>
        <v>0</v>
      </c>
      <c r="J17" s="66">
        <f t="shared" ref="J17" si="42">SUBTOTAL(9,J18:J19)</f>
        <v>0</v>
      </c>
      <c r="K17" s="174">
        <f>IFERROR(IF(K$7="% of Revenue",(J17/J$9),IF(K$7="% of Change","N/A","N/A")),0)</f>
        <v>0</v>
      </c>
      <c r="L17" s="66">
        <f t="shared" ref="L17" si="43">SUBTOTAL(9,L18:L19)</f>
        <v>0</v>
      </c>
      <c r="M17" s="174">
        <f>IFERROR(IF(M$7="% of Revenue",(L17/L$9),IF(M$7="% of Change","N/A","N/A")),0)</f>
        <v>0</v>
      </c>
      <c r="N17" s="66">
        <f t="shared" ref="N17" si="44">SUBTOTAL(9,N18:N19)</f>
        <v>0</v>
      </c>
      <c r="O17" s="174">
        <f>IFERROR(IF(O$7="% of Revenue",(N17/N$9),IF(O$7="% of Change","N/A","N/A")),0)</f>
        <v>0</v>
      </c>
      <c r="P17" s="66">
        <f t="shared" ref="P17" si="45">SUBTOTAL(9,P18:P19)</f>
        <v>0</v>
      </c>
      <c r="Q17" s="174">
        <f>IFERROR(IF(Q$7="% of Revenue",(P17/P$9),IF(Q$7="% of Change","N/A","N/A")),0)</f>
        <v>0</v>
      </c>
      <c r="R17" s="66">
        <f t="shared" ref="R17" si="46">SUBTOTAL(9,R18:R19)</f>
        <v>0</v>
      </c>
      <c r="S17" s="174">
        <f>IFERROR(IF(S$7="% of Revenue",(R17/R$9),IF(S$7="% of Change","N/A","N/A")),0)</f>
        <v>0</v>
      </c>
      <c r="T17" s="66">
        <f t="shared" ref="T17" si="47">SUBTOTAL(9,T18:T19)</f>
        <v>0</v>
      </c>
      <c r="U17" s="174">
        <f>IFERROR(IF(U$7="% of Revenue",(T17/T$9),IF(U$7="% of Change","N/A","N/A")),0)</f>
        <v>0</v>
      </c>
      <c r="V17" s="66">
        <f t="shared" ref="V17" si="48">SUBTOTAL(9,V18:V19)</f>
        <v>0</v>
      </c>
      <c r="W17" s="174">
        <f>IFERROR(IF(W$7="% of Revenue",(V17/V$9),IF(W$7="% of Change","N/A","N/A")),0)</f>
        <v>0</v>
      </c>
      <c r="X17" s="66">
        <f t="shared" ref="X17" si="49">SUBTOTAL(9,X18:X19)</f>
        <v>0</v>
      </c>
      <c r="Y17" s="174">
        <f>IFERROR(IF(Y$7="% of Revenue",(X17/X$9),IF(Y$7="% of Change","N/A","N/A")),0)</f>
        <v>0</v>
      </c>
      <c r="Z17" s="66">
        <f t="shared" ref="Z17" si="50">SUBTOTAL(9,Z18:Z19)</f>
        <v>0</v>
      </c>
      <c r="AA17" s="174">
        <f>IFERROR(IF(AA$7="% of Revenue",(Z17/Z$9),IF(AA$7="% of Change","N/A","N/A")),0)</f>
        <v>0</v>
      </c>
      <c r="AB17" s="66">
        <f t="shared" ref="AB17" si="51">SUBTOTAL(9,AB18:AB19)</f>
        <v>0</v>
      </c>
      <c r="AC17" s="174">
        <f>IFERROR(IF(AC$7="% of Revenue",(AB17/AB$9),IF(AC$7="% of Change","N/A","N/A")),0)</f>
        <v>0</v>
      </c>
      <c r="AD17" s="15"/>
    </row>
    <row r="18" spans="1:30" s="153" customFormat="1" ht="15.75" customHeight="1" outlineLevel="1" x14ac:dyDescent="0.25">
      <c r="A18" s="204" t="s">
        <v>8</v>
      </c>
      <c r="B18" s="197">
        <v>0</v>
      </c>
      <c r="C18" s="175">
        <f>IFERROR(IF(C$7="% of Revenue",(B18/#REF!),IF(C$7="% of Change",IFERROR(((B18-#REF!)/#REF!),0),"N/A")),0)</f>
        <v>0</v>
      </c>
      <c r="D18" s="151">
        <v>0</v>
      </c>
      <c r="E18" s="175">
        <f>IFERROR(IF(E$7="% of Revenue",(D18/D$9),IF(E$7="% of Change","N/A","N/A")),0)</f>
        <v>0</v>
      </c>
      <c r="F18" s="151">
        <v>0</v>
      </c>
      <c r="G18" s="175">
        <f>IFERROR(IF(G$7="% of Revenue",(F18/F$9),IF(G$7="% of Change","N/A","N/A")),0)</f>
        <v>0</v>
      </c>
      <c r="H18" s="151">
        <v>0</v>
      </c>
      <c r="I18" s="175">
        <f>IFERROR(IF(I$7="% of Revenue",(H18/H$9),IF(I$7="% of Change","N/A","N/A")),0)</f>
        <v>0</v>
      </c>
      <c r="J18" s="151">
        <v>0</v>
      </c>
      <c r="K18" s="175">
        <f>IFERROR(IF(K$7="% of Revenue",(J18/J$9),IF(K$7="% of Change","N/A","N/A")),0)</f>
        <v>0</v>
      </c>
      <c r="L18" s="151">
        <v>0</v>
      </c>
      <c r="M18" s="175">
        <f>IFERROR(IF(M$7="% of Revenue",(L18/L$9),IF(M$7="% of Change","N/A","N/A")),0)</f>
        <v>0</v>
      </c>
      <c r="N18" s="151">
        <v>0</v>
      </c>
      <c r="O18" s="175">
        <f>IFERROR(IF(O$7="% of Revenue",(N18/N$9),IF(O$7="% of Change","N/A","N/A")),0)</f>
        <v>0</v>
      </c>
      <c r="P18" s="151">
        <v>0</v>
      </c>
      <c r="Q18" s="175">
        <f>IFERROR(IF(Q$7="% of Revenue",(P18/P$9),IF(Q$7="% of Change","N/A","N/A")),0)</f>
        <v>0</v>
      </c>
      <c r="R18" s="151">
        <v>0</v>
      </c>
      <c r="S18" s="175">
        <f>IFERROR(IF(S$7="% of Revenue",(R18/R$9),IF(S$7="% of Change","N/A","N/A")),0)</f>
        <v>0</v>
      </c>
      <c r="T18" s="151">
        <v>0</v>
      </c>
      <c r="U18" s="175">
        <f>IFERROR(IF(U$7="% of Revenue",(T18/T$9),IF(U$7="% of Change","N/A","N/A")),0)</f>
        <v>0</v>
      </c>
      <c r="V18" s="151">
        <v>0</v>
      </c>
      <c r="W18" s="175">
        <f>IFERROR(IF(W$7="% of Revenue",(V18/V$9),IF(W$7="% of Change","N/A","N/A")),0)</f>
        <v>0</v>
      </c>
      <c r="X18" s="151">
        <v>0</v>
      </c>
      <c r="Y18" s="175">
        <f>IFERROR(IF(Y$7="% of Revenue",(X18/X$9),IF(Y$7="% of Change","N/A","N/A")),0)</f>
        <v>0</v>
      </c>
      <c r="Z18" s="151">
        <v>0</v>
      </c>
      <c r="AA18" s="175">
        <f>IFERROR(IF(AA$7="% of Revenue",(Z18/Z$9),IF(AA$7="% of Change","N/A","N/A")),0)</f>
        <v>0</v>
      </c>
      <c r="AB18" s="151">
        <v>0</v>
      </c>
      <c r="AC18" s="175">
        <f>IFERROR(IF(AC$7="% of Revenue",(AB18/AB$9),IF(AC$7="% of Change","N/A","N/A")),0)</f>
        <v>0</v>
      </c>
      <c r="AD18" s="152"/>
    </row>
    <row r="19" spans="1:30" s="153" customFormat="1" ht="15.75" customHeight="1" outlineLevel="1" thickBot="1" x14ac:dyDescent="0.3">
      <c r="A19" s="204" t="s">
        <v>9</v>
      </c>
      <c r="B19" s="197">
        <v>0</v>
      </c>
      <c r="C19" s="175">
        <f>IFERROR(IF(C$7="% of Revenue",(B19/#REF!),IF(C$7="% of Change",IFERROR(((B19-#REF!)/#REF!),0),"N/A")),0)</f>
        <v>0</v>
      </c>
      <c r="D19" s="154">
        <v>0</v>
      </c>
      <c r="E19" s="189">
        <f>IFERROR(IF(E$7="% of Revenue",(D19/D$9),IF(E$7="% of Change","N/A","N/A")),0)</f>
        <v>0</v>
      </c>
      <c r="F19" s="154">
        <v>0</v>
      </c>
      <c r="G19" s="189">
        <f>IFERROR(IF(G$7="% of Revenue",(F19/F$9),IF(G$7="% of Change","N/A","N/A")),0)</f>
        <v>0</v>
      </c>
      <c r="H19" s="154">
        <v>0</v>
      </c>
      <c r="I19" s="189">
        <f>IFERROR(IF(I$7="% of Revenue",(H19/H$9),IF(I$7="% of Change","N/A","N/A")),0)</f>
        <v>0</v>
      </c>
      <c r="J19" s="154">
        <v>0</v>
      </c>
      <c r="K19" s="189">
        <f>IFERROR(IF(K$7="% of Revenue",(J19/J$9),IF(K$7="% of Change","N/A","N/A")),0)</f>
        <v>0</v>
      </c>
      <c r="L19" s="154">
        <v>0</v>
      </c>
      <c r="M19" s="189">
        <f>IFERROR(IF(M$7="% of Revenue",(L19/L$9),IF(M$7="% of Change","N/A","N/A")),0)</f>
        <v>0</v>
      </c>
      <c r="N19" s="154">
        <v>0</v>
      </c>
      <c r="O19" s="189">
        <f>IFERROR(IF(O$7="% of Revenue",(N19/N$9),IF(O$7="% of Change","N/A","N/A")),0)</f>
        <v>0</v>
      </c>
      <c r="P19" s="154">
        <v>0</v>
      </c>
      <c r="Q19" s="189">
        <f>IFERROR(IF(Q$7="% of Revenue",(P19/P$9),IF(Q$7="% of Change","N/A","N/A")),0)</f>
        <v>0</v>
      </c>
      <c r="R19" s="154">
        <v>0</v>
      </c>
      <c r="S19" s="189">
        <f>IFERROR(IF(S$7="% of Revenue",(R19/R$9),IF(S$7="% of Change","N/A","N/A")),0)</f>
        <v>0</v>
      </c>
      <c r="T19" s="154">
        <v>0</v>
      </c>
      <c r="U19" s="189">
        <f>IFERROR(IF(U$7="% of Revenue",(T19/T$9),IF(U$7="% of Change","N/A","N/A")),0)</f>
        <v>0</v>
      </c>
      <c r="V19" s="154">
        <v>0</v>
      </c>
      <c r="W19" s="189">
        <f>IFERROR(IF(W$7="% of Revenue",(V19/V$9),IF(W$7="% of Change","N/A","N/A")),0)</f>
        <v>0</v>
      </c>
      <c r="X19" s="154">
        <v>0</v>
      </c>
      <c r="Y19" s="189">
        <f>IFERROR(IF(Y$7="% of Revenue",(X19/X$9),IF(Y$7="% of Change","N/A","N/A")),0)</f>
        <v>0</v>
      </c>
      <c r="Z19" s="154">
        <v>0</v>
      </c>
      <c r="AA19" s="189">
        <f>IFERROR(IF(AA$7="% of Revenue",(Z19/Z$9),IF(AA$7="% of Change","N/A","N/A")),0)</f>
        <v>0</v>
      </c>
      <c r="AB19" s="154">
        <v>0</v>
      </c>
      <c r="AC19" s="189">
        <f>IFERROR(IF(AC$7="% of Revenue",(AB19/AB$9),IF(AC$7="% of Change","N/A","N/A")),0)</f>
        <v>0</v>
      </c>
      <c r="AD19" s="152"/>
    </row>
    <row r="20" spans="1:30" s="1" customFormat="1" thickBot="1" x14ac:dyDescent="0.25">
      <c r="A20" s="205" t="s">
        <v>179</v>
      </c>
      <c r="B20" s="5">
        <f>B16-B17</f>
        <v>0</v>
      </c>
      <c r="C20" s="176">
        <f>IFERROR(IF(C$7="% of Revenue",(B20/B$9),IF(C$7="% of Change","N/A","N/A")),0)</f>
        <v>0</v>
      </c>
      <c r="D20" s="5">
        <f t="shared" ref="D20" si="52">D16-D17</f>
        <v>0</v>
      </c>
      <c r="E20" s="179">
        <f>IFERROR(IF(E$7="% of Revenue",(D20/D$9),IF(E$7="% of Change",IFERROR(((D20-B20)/B20),0),"N/A")),0)</f>
        <v>0</v>
      </c>
      <c r="F20" s="5">
        <f t="shared" ref="F20:H20" si="53">F16-F17</f>
        <v>0</v>
      </c>
      <c r="G20" s="179">
        <f>IFERROR(IF(G$7="% of Revenue",(F20/F$9),IF(G$7="% of Change",IFERROR(((F20-D20)/D20),0),"N/A")),0)</f>
        <v>0</v>
      </c>
      <c r="H20" s="5">
        <f t="shared" si="53"/>
        <v>0</v>
      </c>
      <c r="I20" s="179">
        <f>IFERROR(IF(I$7="% of Revenue",(H20/H$9),IF(I$7="% of Change",IFERROR(((H20-F20)/F20),0),"N/A")),0)</f>
        <v>0</v>
      </c>
      <c r="J20" s="5">
        <f t="shared" ref="J20" si="54">J16-J17</f>
        <v>0</v>
      </c>
      <c r="K20" s="179">
        <f>IFERROR(IF(K$7="% of Revenue",(J20/J$9),IF(K$7="% of Change",IFERROR(((J20-H20)/H20),0),"N/A")),0)</f>
        <v>0</v>
      </c>
      <c r="L20" s="5">
        <f t="shared" ref="L20" si="55">L16-L17</f>
        <v>0</v>
      </c>
      <c r="M20" s="179">
        <f>IFERROR(IF(M$7="% of Revenue",(L20/L$9),IF(M$7="% of Change",IFERROR(((L20-J20)/J20),0),"N/A")),0)</f>
        <v>0</v>
      </c>
      <c r="N20" s="5">
        <f t="shared" ref="N20" si="56">N16-N17</f>
        <v>0</v>
      </c>
      <c r="O20" s="179">
        <f>IFERROR(IF(O$7="% of Revenue",(N20/N$9),IF(O$7="% of Change",IFERROR(((N20-L20)/L20),0),"N/A")),0)</f>
        <v>0</v>
      </c>
      <c r="P20" s="5">
        <f t="shared" ref="P20" si="57">P16-P17</f>
        <v>0</v>
      </c>
      <c r="Q20" s="179">
        <f>IFERROR(IF(Q$7="% of Revenue",(P20/P$9),IF(Q$7="% of Change",IFERROR(((P20-N20)/N20),0),"N/A")),0)</f>
        <v>0</v>
      </c>
      <c r="R20" s="5">
        <f t="shared" ref="R20" si="58">R16-R17</f>
        <v>0</v>
      </c>
      <c r="S20" s="179">
        <f>IFERROR(IF(S$7="% of Revenue",(R20/R$9),IF(S$7="% of Change",IFERROR(((R20-P20)/P20),0),"N/A")),0)</f>
        <v>0</v>
      </c>
      <c r="T20" s="5">
        <f t="shared" ref="T20" si="59">T16-T17</f>
        <v>0</v>
      </c>
      <c r="U20" s="179">
        <f>IFERROR(IF(U$7="% of Revenue",(T20/T$9),IF(U$7="% of Change",IFERROR(((T20-R20)/R20),0),"N/A")),0)</f>
        <v>0</v>
      </c>
      <c r="V20" s="5">
        <f t="shared" ref="V20" si="60">V16-V17</f>
        <v>0</v>
      </c>
      <c r="W20" s="179">
        <f>IFERROR(IF(W$7="% of Revenue",(V20/V$9),IF(W$7="% of Change",IFERROR(((V20-T20)/T20),0),"N/A")),0)</f>
        <v>0</v>
      </c>
      <c r="X20" s="5">
        <f t="shared" ref="X20" si="61">X16-X17</f>
        <v>0</v>
      </c>
      <c r="Y20" s="179">
        <f>IFERROR(IF(Y$7="% of Revenue",(X20/X$9),IF(Y$7="% of Change",IFERROR(((X20-V20)/V20),0),"N/A")),0)</f>
        <v>0</v>
      </c>
      <c r="Z20" s="5">
        <f t="shared" ref="Z20" si="62">Z16-Z17</f>
        <v>0</v>
      </c>
      <c r="AA20" s="179">
        <f>IFERROR(IF(AA$7="% of Revenue",(Z20/Z$9),IF(AA$7="% of Change",IFERROR(((Z20-X20)/X20),0),"N/A")),0)</f>
        <v>0</v>
      </c>
      <c r="AB20" s="5">
        <f t="shared" ref="AB20" si="63">AB16-AB17</f>
        <v>0</v>
      </c>
      <c r="AC20" s="179">
        <f>IFERROR(IF(AC$7="% of Revenue",(AB20/AB$9),IF(AC$7="% of Change",IFERROR(((AB20-Z20)/Z20),0),"N/A")),0)</f>
        <v>0</v>
      </c>
      <c r="AD20" s="14"/>
    </row>
    <row r="21" spans="1:30" s="1" customFormat="1" ht="15.75" customHeight="1" thickBot="1" x14ac:dyDescent="0.25">
      <c r="A21" s="200" t="s">
        <v>10</v>
      </c>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14"/>
    </row>
    <row r="22" spans="1:30" s="157" customFormat="1" ht="14.25" x14ac:dyDescent="0.2">
      <c r="A22" s="206" t="s">
        <v>11</v>
      </c>
      <c r="B22" s="198">
        <v>0</v>
      </c>
      <c r="C22" s="171">
        <f>IFERROR(IF(C$7="% of Revenue",(B22/B$9),IF(C$7="% of Change","N/A","N/A")),0)</f>
        <v>0</v>
      </c>
      <c r="D22" s="156">
        <v>0</v>
      </c>
      <c r="E22" s="183">
        <f>IFERROR(IF(E$7="% of Revenue",(D22/D$9),IF(E$7="% of Change","N/A","N/A")),0)</f>
        <v>0</v>
      </c>
      <c r="F22" s="156">
        <v>0</v>
      </c>
      <c r="G22" s="183">
        <f>IFERROR(IF(G$7="% of Revenue",(F22/F$9),IF(G$7="% of Change","N/A","N/A")),0)</f>
        <v>0</v>
      </c>
      <c r="H22" s="156">
        <v>0</v>
      </c>
      <c r="I22" s="183">
        <f>IFERROR(IF(I$7="% of Revenue",(H22/H$9),IF(I$7="% of Change","N/A","N/A")),0)</f>
        <v>0</v>
      </c>
      <c r="J22" s="156">
        <v>0</v>
      </c>
      <c r="K22" s="183">
        <f>IFERROR(IF(K$7="% of Revenue",(J22/J$9),IF(K$7="% of Change","N/A","N/A")),0)</f>
        <v>0</v>
      </c>
      <c r="L22" s="156">
        <v>0</v>
      </c>
      <c r="M22" s="183">
        <f>IFERROR(IF(M$7="% of Revenue",(L22/L$9),IF(M$7="% of Change","N/A","N/A")),0)</f>
        <v>0</v>
      </c>
      <c r="N22" s="156">
        <v>0</v>
      </c>
      <c r="O22" s="183">
        <f>IFERROR(IF(O$7="% of Revenue",(N22/N$9),IF(O$7="% of Change","N/A","N/A")),0)</f>
        <v>0</v>
      </c>
      <c r="P22" s="156">
        <v>0</v>
      </c>
      <c r="Q22" s="183">
        <f>IFERROR(IF(Q$7="% of Revenue",(P22/P$9),IF(Q$7="% of Change","N/A","N/A")),0)</f>
        <v>0</v>
      </c>
      <c r="R22" s="156">
        <v>0</v>
      </c>
      <c r="S22" s="183">
        <f>IFERROR(IF(S$7="% of Revenue",(R22/R$9),IF(S$7="% of Change","N/A","N/A")),0)</f>
        <v>0</v>
      </c>
      <c r="T22" s="156">
        <v>0</v>
      </c>
      <c r="U22" s="183">
        <f>IFERROR(IF(U$7="% of Revenue",(T22/T$9),IF(U$7="% of Change","N/A","N/A")),0)</f>
        <v>0</v>
      </c>
      <c r="V22" s="156">
        <v>0</v>
      </c>
      <c r="W22" s="183">
        <f>IFERROR(IF(W$7="% of Revenue",(V22/V$9),IF(W$7="% of Change","N/A","N/A")),0)</f>
        <v>0</v>
      </c>
      <c r="X22" s="156">
        <v>0</v>
      </c>
      <c r="Y22" s="183">
        <f>IFERROR(IF(Y$7="% of Revenue",(X22/X$9),IF(Y$7="% of Change","N/A","N/A")),0)</f>
        <v>0</v>
      </c>
      <c r="Z22" s="156">
        <v>0</v>
      </c>
      <c r="AA22" s="183">
        <f>IFERROR(IF(AA$7="% of Revenue",(Z22/Z$9),IF(AA$7="% of Change","N/A","N/A")),0)</f>
        <v>0</v>
      </c>
      <c r="AB22" s="156">
        <v>0</v>
      </c>
      <c r="AC22" s="183">
        <f>IFERROR(IF(AC$7="% of Revenue",(AB22/AB$9),IF(AC$7="% of Change","N/A","N/A")),0)</f>
        <v>0</v>
      </c>
      <c r="AD22" s="155"/>
    </row>
    <row r="23" spans="1:30" s="159" customFormat="1" ht="15" customHeight="1" x14ac:dyDescent="0.2">
      <c r="A23" s="207" t="s">
        <v>12</v>
      </c>
      <c r="B23" s="198">
        <v>0</v>
      </c>
      <c r="C23" s="171">
        <f>IFERROR(IF(C$7="% of Revenue",(B23/B$9),IF(C$7="% of Change","N/A","N/A")),0)</f>
        <v>0</v>
      </c>
      <c r="D23" s="156">
        <v>0</v>
      </c>
      <c r="E23" s="171">
        <f>IFERROR(IF(E$7="% of Revenue",(D23/D$9),IF(E$7="% of Change","N/A","N/A")),0)</f>
        <v>0</v>
      </c>
      <c r="F23" s="156">
        <v>0</v>
      </c>
      <c r="G23" s="171">
        <f>IFERROR(IF(G$7="% of Revenue",(F23/F$9),IF(G$7="% of Change","N/A","N/A")),0)</f>
        <v>0</v>
      </c>
      <c r="H23" s="156">
        <v>0</v>
      </c>
      <c r="I23" s="171">
        <f>IFERROR(IF(I$7="% of Revenue",(H23/H$9),IF(I$7="% of Change","N/A","N/A")),0)</f>
        <v>0</v>
      </c>
      <c r="J23" s="156">
        <v>0</v>
      </c>
      <c r="K23" s="171">
        <f>IFERROR(IF(K$7="% of Revenue",(J23/J$9),IF(K$7="% of Change","N/A","N/A")),0)</f>
        <v>0</v>
      </c>
      <c r="L23" s="156">
        <v>0</v>
      </c>
      <c r="M23" s="171">
        <f>IFERROR(IF(M$7="% of Revenue",(L23/L$9),IF(M$7="% of Change","N/A","N/A")),0)</f>
        <v>0</v>
      </c>
      <c r="N23" s="156">
        <v>0</v>
      </c>
      <c r="O23" s="171">
        <f>IFERROR(IF(O$7="% of Revenue",(N23/N$9),IF(O$7="% of Change","N/A","N/A")),0)</f>
        <v>0</v>
      </c>
      <c r="P23" s="156">
        <v>0</v>
      </c>
      <c r="Q23" s="171">
        <f>IFERROR(IF(Q$7="% of Revenue",(P23/P$9),IF(Q$7="% of Change","N/A","N/A")),0)</f>
        <v>0</v>
      </c>
      <c r="R23" s="156">
        <v>0</v>
      </c>
      <c r="S23" s="171">
        <f>IFERROR(IF(S$7="% of Revenue",(R23/R$9),IF(S$7="% of Change","N/A","N/A")),0)</f>
        <v>0</v>
      </c>
      <c r="T23" s="156">
        <v>0</v>
      </c>
      <c r="U23" s="171">
        <f>IFERROR(IF(U$7="% of Revenue",(T23/T$9),IF(U$7="% of Change","N/A","N/A")),0)</f>
        <v>0</v>
      </c>
      <c r="V23" s="156">
        <v>0</v>
      </c>
      <c r="W23" s="171">
        <f>IFERROR(IF(W$7="% of Revenue",(V23/V$9),IF(W$7="% of Change","N/A","N/A")),0)</f>
        <v>0</v>
      </c>
      <c r="X23" s="156">
        <v>0</v>
      </c>
      <c r="Y23" s="171">
        <f>IFERROR(IF(Y$7="% of Revenue",(X23/X$9),IF(Y$7="% of Change","N/A","N/A")),0)</f>
        <v>0</v>
      </c>
      <c r="Z23" s="156">
        <v>0</v>
      </c>
      <c r="AA23" s="171">
        <f>IFERROR(IF(AA$7="% of Revenue",(Z23/Z$9),IF(AA$7="% of Change","N/A","N/A")),0)</f>
        <v>0</v>
      </c>
      <c r="AB23" s="156">
        <v>0</v>
      </c>
      <c r="AC23" s="171">
        <f>IFERROR(IF(AC$7="% of Revenue",(AB23/AB$9),IF(AC$7="% of Change","N/A","N/A")),0)</f>
        <v>0</v>
      </c>
      <c r="AD23" s="158"/>
    </row>
    <row r="24" spans="1:30" s="159" customFormat="1" ht="15" customHeight="1" x14ac:dyDescent="0.2">
      <c r="A24" s="207" t="s">
        <v>13</v>
      </c>
      <c r="B24" s="198">
        <v>0</v>
      </c>
      <c r="C24" s="171">
        <f>IFERROR(IF(C$7="% of Revenue",(B24/B$9),IF(C$7="% of Change","N/A","N/A")),0)</f>
        <v>0</v>
      </c>
      <c r="D24" s="156">
        <v>0</v>
      </c>
      <c r="E24" s="171">
        <f>IFERROR(IF(E$7="% of Revenue",(D24/D$9),IF(E$7="% of Change","N/A","N/A")),0)</f>
        <v>0</v>
      </c>
      <c r="F24" s="156">
        <v>0</v>
      </c>
      <c r="G24" s="171">
        <f>IFERROR(IF(G$7="% of Revenue",(F24/F$9),IF(G$7="% of Change","N/A","N/A")),0)</f>
        <v>0</v>
      </c>
      <c r="H24" s="156">
        <v>0</v>
      </c>
      <c r="I24" s="171">
        <f>IFERROR(IF(I$7="% of Revenue",(H24/H$9),IF(I$7="% of Change","N/A","N/A")),0)</f>
        <v>0</v>
      </c>
      <c r="J24" s="156">
        <v>0</v>
      </c>
      <c r="K24" s="171">
        <f>IFERROR(IF(K$7="% of Revenue",(J24/J$9),IF(K$7="% of Change","N/A","N/A")),0)</f>
        <v>0</v>
      </c>
      <c r="L24" s="156">
        <v>0</v>
      </c>
      <c r="M24" s="171">
        <f>IFERROR(IF(M$7="% of Revenue",(L24/L$9),IF(M$7="% of Change","N/A","N/A")),0)</f>
        <v>0</v>
      </c>
      <c r="N24" s="156">
        <v>0</v>
      </c>
      <c r="O24" s="171">
        <f>IFERROR(IF(O$7="% of Revenue",(N24/N$9),IF(O$7="% of Change","N/A","N/A")),0)</f>
        <v>0</v>
      </c>
      <c r="P24" s="156">
        <v>0</v>
      </c>
      <c r="Q24" s="171">
        <f>IFERROR(IF(Q$7="% of Revenue",(P24/P$9),IF(Q$7="% of Change","N/A","N/A")),0)</f>
        <v>0</v>
      </c>
      <c r="R24" s="156">
        <v>0</v>
      </c>
      <c r="S24" s="171">
        <f>IFERROR(IF(S$7="% of Revenue",(R24/R$9),IF(S$7="% of Change","N/A","N/A")),0)</f>
        <v>0</v>
      </c>
      <c r="T24" s="156">
        <v>0</v>
      </c>
      <c r="U24" s="171">
        <f>IFERROR(IF(U$7="% of Revenue",(T24/T$9),IF(U$7="% of Change","N/A","N/A")),0)</f>
        <v>0</v>
      </c>
      <c r="V24" s="156">
        <v>0</v>
      </c>
      <c r="W24" s="171">
        <f>IFERROR(IF(W$7="% of Revenue",(V24/V$9),IF(W$7="% of Change","N/A","N/A")),0)</f>
        <v>0</v>
      </c>
      <c r="X24" s="156">
        <v>0</v>
      </c>
      <c r="Y24" s="171">
        <f>IFERROR(IF(Y$7="% of Revenue",(X24/X$9),IF(Y$7="% of Change","N/A","N/A")),0)</f>
        <v>0</v>
      </c>
      <c r="Z24" s="156">
        <v>0</v>
      </c>
      <c r="AA24" s="171">
        <f>IFERROR(IF(AA$7="% of Revenue",(Z24/Z$9),IF(AA$7="% of Change","N/A","N/A")),0)</f>
        <v>0</v>
      </c>
      <c r="AB24" s="156">
        <v>0</v>
      </c>
      <c r="AC24" s="171">
        <f>IFERROR(IF(AC$7="% of Revenue",(AB24/AB$9),IF(AC$7="% of Change","N/A","N/A")),0)</f>
        <v>0</v>
      </c>
      <c r="AD24" s="158"/>
    </row>
    <row r="25" spans="1:30" s="159" customFormat="1" ht="15" customHeight="1" x14ac:dyDescent="0.2">
      <c r="A25" s="207" t="s">
        <v>14</v>
      </c>
      <c r="B25" s="198">
        <v>0</v>
      </c>
      <c r="C25" s="171">
        <f>IFERROR(IF(C$7="% of Revenue",(B25/B$9),IF(C$7="% of Change","N/A","N/A")),0)</f>
        <v>0</v>
      </c>
      <c r="D25" s="156">
        <v>0</v>
      </c>
      <c r="E25" s="171">
        <f>IFERROR(IF(E$7="% of Revenue",(D25/D$9),IF(E$7="% of Change","N/A","N/A")),0)</f>
        <v>0</v>
      </c>
      <c r="F25" s="156">
        <v>0</v>
      </c>
      <c r="G25" s="171">
        <f>IFERROR(IF(G$7="% of Revenue",(F25/F$9),IF(G$7="% of Change","N/A","N/A")),0)</f>
        <v>0</v>
      </c>
      <c r="H25" s="156">
        <v>0</v>
      </c>
      <c r="I25" s="171">
        <f>IFERROR(IF(I$7="% of Revenue",(H25/H$9),IF(I$7="% of Change","N/A","N/A")),0)</f>
        <v>0</v>
      </c>
      <c r="J25" s="156">
        <v>0</v>
      </c>
      <c r="K25" s="171">
        <f>IFERROR(IF(K$7="% of Revenue",(J25/J$9),IF(K$7="% of Change","N/A","N/A")),0)</f>
        <v>0</v>
      </c>
      <c r="L25" s="156">
        <v>0</v>
      </c>
      <c r="M25" s="171">
        <f>IFERROR(IF(M$7="% of Revenue",(L25/L$9),IF(M$7="% of Change","N/A","N/A")),0)</f>
        <v>0</v>
      </c>
      <c r="N25" s="156">
        <v>0</v>
      </c>
      <c r="O25" s="171">
        <f>IFERROR(IF(O$7="% of Revenue",(N25/N$9),IF(O$7="% of Change","N/A","N/A")),0)</f>
        <v>0</v>
      </c>
      <c r="P25" s="156">
        <v>0</v>
      </c>
      <c r="Q25" s="171">
        <f>IFERROR(IF(Q$7="% of Revenue",(P25/P$9),IF(Q$7="% of Change","N/A","N/A")),0)</f>
        <v>0</v>
      </c>
      <c r="R25" s="156">
        <v>0</v>
      </c>
      <c r="S25" s="171">
        <f>IFERROR(IF(S$7="% of Revenue",(R25/R$9),IF(S$7="% of Change","N/A","N/A")),0)</f>
        <v>0</v>
      </c>
      <c r="T25" s="156">
        <v>0</v>
      </c>
      <c r="U25" s="171">
        <f>IFERROR(IF(U$7="% of Revenue",(T25/T$9),IF(U$7="% of Change","N/A","N/A")),0)</f>
        <v>0</v>
      </c>
      <c r="V25" s="156">
        <v>0</v>
      </c>
      <c r="W25" s="171">
        <f>IFERROR(IF(W$7="% of Revenue",(V25/V$9),IF(W$7="% of Change","N/A","N/A")),0)</f>
        <v>0</v>
      </c>
      <c r="X25" s="156">
        <v>0</v>
      </c>
      <c r="Y25" s="171">
        <f>IFERROR(IF(Y$7="% of Revenue",(X25/X$9),IF(Y$7="% of Change","N/A","N/A")),0)</f>
        <v>0</v>
      </c>
      <c r="Z25" s="156">
        <v>0</v>
      </c>
      <c r="AA25" s="171">
        <f>IFERROR(IF(AA$7="% of Revenue",(Z25/Z$9),IF(AA$7="% of Change","N/A","N/A")),0)</f>
        <v>0</v>
      </c>
      <c r="AB25" s="156">
        <v>0</v>
      </c>
      <c r="AC25" s="171">
        <f>IFERROR(IF(AC$7="% of Revenue",(AB25/AB$9),IF(AC$7="% of Change","N/A","N/A")),0)</f>
        <v>0</v>
      </c>
      <c r="AD25" s="158"/>
    </row>
    <row r="26" spans="1:30" s="1" customFormat="1" x14ac:dyDescent="0.25">
      <c r="A26" s="201" t="s">
        <v>158</v>
      </c>
      <c r="B26" s="194">
        <f>SUBTOTAL(9,B27:B29)</f>
        <v>0</v>
      </c>
      <c r="C26" s="171">
        <f>IFERROR(IF(C$7="% of Revenue",(B26/B$9),IF(C$7="% of Change","N/A","N/A")),0)</f>
        <v>0</v>
      </c>
      <c r="D26" s="16">
        <f t="shared" ref="D26" si="64">SUBTOTAL(9,D27:D29)</f>
        <v>0</v>
      </c>
      <c r="E26" s="171">
        <f>IFERROR(IF(E$7="% of Revenue",(D26/D$9),IF(E$7="% of Change","N/A","N/A")),0)</f>
        <v>0</v>
      </c>
      <c r="F26" s="16">
        <f t="shared" ref="F26:H26" si="65">SUBTOTAL(9,F27:F29)</f>
        <v>0</v>
      </c>
      <c r="G26" s="171">
        <f>IFERROR(IF(G$7="% of Revenue",(F26/F$9),IF(G$7="% of Change","N/A","N/A")),0)</f>
        <v>0</v>
      </c>
      <c r="H26" s="16">
        <f t="shared" si="65"/>
        <v>0</v>
      </c>
      <c r="I26" s="171">
        <f>IFERROR(IF(I$7="% of Revenue",(H26/H$9),IF(I$7="% of Change","N/A","N/A")),0)</f>
        <v>0</v>
      </c>
      <c r="J26" s="16">
        <f t="shared" ref="J26" si="66">SUBTOTAL(9,J27:J29)</f>
        <v>0</v>
      </c>
      <c r="K26" s="171">
        <f>IFERROR(IF(K$7="% of Revenue",(J26/J$9),IF(K$7="% of Change","N/A","N/A")),0)</f>
        <v>0</v>
      </c>
      <c r="L26" s="16">
        <f t="shared" ref="L26" si="67">SUBTOTAL(9,L27:L29)</f>
        <v>0</v>
      </c>
      <c r="M26" s="171">
        <f>IFERROR(IF(M$7="% of Revenue",(L26/L$9),IF(M$7="% of Change","N/A","N/A")),0)</f>
        <v>0</v>
      </c>
      <c r="N26" s="16">
        <f t="shared" ref="N26" si="68">SUBTOTAL(9,N27:N29)</f>
        <v>0</v>
      </c>
      <c r="O26" s="171">
        <f>IFERROR(IF(O$7="% of Revenue",(N26/N$9),IF(O$7="% of Change","N/A","N/A")),0)</f>
        <v>0</v>
      </c>
      <c r="P26" s="16">
        <f t="shared" ref="P26" si="69">SUBTOTAL(9,P27:P29)</f>
        <v>0</v>
      </c>
      <c r="Q26" s="171">
        <f>IFERROR(IF(Q$7="% of Revenue",(P26/P$9),IF(Q$7="% of Change","N/A","N/A")),0)</f>
        <v>0</v>
      </c>
      <c r="R26" s="16">
        <f t="shared" ref="R26" si="70">SUBTOTAL(9,R27:R29)</f>
        <v>0</v>
      </c>
      <c r="S26" s="171">
        <f>IFERROR(IF(S$7="% of Revenue",(R26/R$9),IF(S$7="% of Change","N/A","N/A")),0)</f>
        <v>0</v>
      </c>
      <c r="T26" s="16">
        <f t="shared" ref="T26" si="71">SUBTOTAL(9,T27:T29)</f>
        <v>0</v>
      </c>
      <c r="U26" s="171">
        <f>IFERROR(IF(U$7="% of Revenue",(T26/T$9),IF(U$7="% of Change","N/A","N/A")),0)</f>
        <v>0</v>
      </c>
      <c r="V26" s="16">
        <f t="shared" ref="V26" si="72">SUBTOTAL(9,V27:V29)</f>
        <v>0</v>
      </c>
      <c r="W26" s="171">
        <f>IFERROR(IF(W$7="% of Revenue",(V26/V$9),IF(W$7="% of Change","N/A","N/A")),0)</f>
        <v>0</v>
      </c>
      <c r="X26" s="16">
        <f t="shared" ref="X26" si="73">SUBTOTAL(9,X27:X29)</f>
        <v>0</v>
      </c>
      <c r="Y26" s="171">
        <f>IFERROR(IF(Y$7="% of Revenue",(X26/X$9),IF(Y$7="% of Change","N/A","N/A")),0)</f>
        <v>0</v>
      </c>
      <c r="Z26" s="16">
        <f t="shared" ref="Z26" si="74">SUBTOTAL(9,Z27:Z29)</f>
        <v>0</v>
      </c>
      <c r="AA26" s="171">
        <f>IFERROR(IF(AA$7="% of Revenue",(Z26/Z$9),IF(AA$7="% of Change","N/A","N/A")),0)</f>
        <v>0</v>
      </c>
      <c r="AB26" s="16">
        <f t="shared" ref="AB26" si="75">SUBTOTAL(9,AB27:AB29)</f>
        <v>0</v>
      </c>
      <c r="AC26" s="171">
        <f>IFERROR(IF(AC$7="% of Revenue",(AB26/AB$9),IF(AC$7="% of Change","N/A","N/A")),0)</f>
        <v>0</v>
      </c>
      <c r="AD26" s="14"/>
    </row>
    <row r="27" spans="1:30" s="150" customFormat="1" ht="15" customHeight="1" outlineLevel="1" x14ac:dyDescent="0.25">
      <c r="A27" s="325" t="s">
        <v>225</v>
      </c>
      <c r="B27" s="195">
        <v>0</v>
      </c>
      <c r="C27" s="172">
        <f>IFERROR(IF(C$7="% of Revenue",(B27/B$9),IF(C$7="% of Change","N/A","N/A")),0)</f>
        <v>0</v>
      </c>
      <c r="D27" s="160">
        <v>0</v>
      </c>
      <c r="E27" s="172">
        <f>IFERROR(IF(E$7="% of Revenue",(D27/D$9),IF(E$7="% of Change","N/A","N/A")),0)</f>
        <v>0</v>
      </c>
      <c r="F27" s="160">
        <v>0</v>
      </c>
      <c r="G27" s="172">
        <f>IFERROR(IF(G$7="% of Revenue",(F27/F$9),IF(G$7="% of Change","N/A","N/A")),0)</f>
        <v>0</v>
      </c>
      <c r="H27" s="160">
        <v>0</v>
      </c>
      <c r="I27" s="172">
        <f>IFERROR(IF(I$7="% of Revenue",(H27/H$9),IF(I$7="% of Change","N/A","N/A")),0)</f>
        <v>0</v>
      </c>
      <c r="J27" s="160">
        <v>0</v>
      </c>
      <c r="K27" s="172">
        <f>IFERROR(IF(K$7="% of Revenue",(J27/J$9),IF(K$7="% of Change","N/A","N/A")),0)</f>
        <v>0</v>
      </c>
      <c r="L27" s="160">
        <v>0</v>
      </c>
      <c r="M27" s="172">
        <f>IFERROR(IF(M$7="% of Revenue",(L27/L$9),IF(M$7="% of Change","N/A","N/A")),0)</f>
        <v>0</v>
      </c>
      <c r="N27" s="160">
        <v>0</v>
      </c>
      <c r="O27" s="172">
        <f>IFERROR(IF(O$7="% of Revenue",(N27/N$9),IF(O$7="% of Change","N/A","N/A")),0)</f>
        <v>0</v>
      </c>
      <c r="P27" s="160">
        <v>0</v>
      </c>
      <c r="Q27" s="172">
        <f>IFERROR(IF(Q$7="% of Revenue",(P27/P$9),IF(Q$7="% of Change","N/A","N/A")),0)</f>
        <v>0</v>
      </c>
      <c r="R27" s="160">
        <v>0</v>
      </c>
      <c r="S27" s="172">
        <f>IFERROR(IF(S$7="% of Revenue",(R27/R$9),IF(S$7="% of Change","N/A","N/A")),0)</f>
        <v>0</v>
      </c>
      <c r="T27" s="160">
        <v>0</v>
      </c>
      <c r="U27" s="172">
        <f>IFERROR(IF(U$7="% of Revenue",(T27/T$9),IF(U$7="% of Change","N/A","N/A")),0)</f>
        <v>0</v>
      </c>
      <c r="V27" s="160">
        <v>0</v>
      </c>
      <c r="W27" s="172">
        <f>IFERROR(IF(W$7="% of Revenue",(V27/V$9),IF(W$7="% of Change","N/A","N/A")),0)</f>
        <v>0</v>
      </c>
      <c r="X27" s="160">
        <v>0</v>
      </c>
      <c r="Y27" s="172">
        <f>IFERROR(IF(Y$7="% of Revenue",(X27/X$9),IF(Y$7="% of Change","N/A","N/A")),0)</f>
        <v>0</v>
      </c>
      <c r="Z27" s="160">
        <v>0</v>
      </c>
      <c r="AA27" s="172">
        <f>IFERROR(IF(AA$7="% of Revenue",(Z27/Z$9),IF(AA$7="% of Change","N/A","N/A")),0)</f>
        <v>0</v>
      </c>
      <c r="AB27" s="160">
        <v>0</v>
      </c>
      <c r="AC27" s="172">
        <f>IFERROR(IF(AC$7="% of Revenue",(AB27/AB$9),IF(AC$7="% of Change","N/A","N/A")),0)</f>
        <v>0</v>
      </c>
      <c r="AD27" s="149"/>
    </row>
    <row r="28" spans="1:30" s="150" customFormat="1" ht="15" customHeight="1" outlineLevel="1" x14ac:dyDescent="0.25">
      <c r="A28" s="325" t="s">
        <v>226</v>
      </c>
      <c r="B28" s="195">
        <v>0</v>
      </c>
      <c r="C28" s="172">
        <f>IFERROR(IF(C$7="% of Revenue",(B28/B$9),IF(C$7="% of Change","N/A","N/A")),0)</f>
        <v>0</v>
      </c>
      <c r="D28" s="160">
        <v>0</v>
      </c>
      <c r="E28" s="172">
        <f t="shared" ref="E28:AC29" si="76">IFERROR(IF(E$7="% of Revenue",(D28/D$9),IF(E$7="% of Change","N/A","N/A")),0)</f>
        <v>0</v>
      </c>
      <c r="F28" s="160">
        <v>0</v>
      </c>
      <c r="G28" s="172">
        <f t="shared" si="76"/>
        <v>0</v>
      </c>
      <c r="H28" s="160">
        <v>0</v>
      </c>
      <c r="I28" s="172">
        <f t="shared" si="76"/>
        <v>0</v>
      </c>
      <c r="J28" s="160">
        <v>0</v>
      </c>
      <c r="K28" s="172">
        <f t="shared" si="76"/>
        <v>0</v>
      </c>
      <c r="L28" s="160">
        <v>0</v>
      </c>
      <c r="M28" s="172">
        <f t="shared" si="76"/>
        <v>0</v>
      </c>
      <c r="N28" s="160">
        <v>0</v>
      </c>
      <c r="O28" s="172">
        <f t="shared" si="76"/>
        <v>0</v>
      </c>
      <c r="P28" s="160">
        <v>0</v>
      </c>
      <c r="Q28" s="172">
        <f t="shared" si="76"/>
        <v>0</v>
      </c>
      <c r="R28" s="160">
        <v>0</v>
      </c>
      <c r="S28" s="172">
        <f t="shared" si="76"/>
        <v>0</v>
      </c>
      <c r="T28" s="160">
        <v>0</v>
      </c>
      <c r="U28" s="172">
        <f t="shared" si="76"/>
        <v>0</v>
      </c>
      <c r="V28" s="160">
        <v>0</v>
      </c>
      <c r="W28" s="172">
        <f t="shared" si="76"/>
        <v>0</v>
      </c>
      <c r="X28" s="160">
        <v>0</v>
      </c>
      <c r="Y28" s="172">
        <f t="shared" si="76"/>
        <v>0</v>
      </c>
      <c r="Z28" s="160">
        <v>0</v>
      </c>
      <c r="AA28" s="172">
        <f t="shared" si="76"/>
        <v>0</v>
      </c>
      <c r="AB28" s="160">
        <v>0</v>
      </c>
      <c r="AC28" s="172">
        <f t="shared" si="76"/>
        <v>0</v>
      </c>
      <c r="AD28" s="149"/>
    </row>
    <row r="29" spans="1:30" s="150" customFormat="1" ht="15" customHeight="1" outlineLevel="1" x14ac:dyDescent="0.25">
      <c r="A29" s="325" t="s">
        <v>15</v>
      </c>
      <c r="B29" s="195">
        <v>0</v>
      </c>
      <c r="C29" s="172">
        <f>IFERROR(IF(C$7="% of Revenue",(B29/B$9),IF(C$7="% of Change","N/A","N/A")),0)</f>
        <v>0</v>
      </c>
      <c r="D29" s="160">
        <v>0</v>
      </c>
      <c r="E29" s="172">
        <f t="shared" si="76"/>
        <v>0</v>
      </c>
      <c r="F29" s="160">
        <v>0</v>
      </c>
      <c r="G29" s="172">
        <f t="shared" si="76"/>
        <v>0</v>
      </c>
      <c r="H29" s="160">
        <v>0</v>
      </c>
      <c r="I29" s="172">
        <f t="shared" si="76"/>
        <v>0</v>
      </c>
      <c r="J29" s="160">
        <v>0</v>
      </c>
      <c r="K29" s="172">
        <f t="shared" si="76"/>
        <v>0</v>
      </c>
      <c r="L29" s="160">
        <v>0</v>
      </c>
      <c r="M29" s="172">
        <f t="shared" si="76"/>
        <v>0</v>
      </c>
      <c r="N29" s="160">
        <v>0</v>
      </c>
      <c r="O29" s="172">
        <f t="shared" si="76"/>
        <v>0</v>
      </c>
      <c r="P29" s="160">
        <v>0</v>
      </c>
      <c r="Q29" s="172">
        <f t="shared" si="76"/>
        <v>0</v>
      </c>
      <c r="R29" s="160">
        <v>0</v>
      </c>
      <c r="S29" s="172">
        <f t="shared" si="76"/>
        <v>0</v>
      </c>
      <c r="T29" s="160">
        <v>0</v>
      </c>
      <c r="U29" s="172">
        <f t="shared" si="76"/>
        <v>0</v>
      </c>
      <c r="V29" s="160">
        <v>0</v>
      </c>
      <c r="W29" s="172">
        <f t="shared" si="76"/>
        <v>0</v>
      </c>
      <c r="X29" s="160">
        <v>0</v>
      </c>
      <c r="Y29" s="172">
        <f t="shared" si="76"/>
        <v>0</v>
      </c>
      <c r="Z29" s="160">
        <v>0</v>
      </c>
      <c r="AA29" s="172">
        <f t="shared" si="76"/>
        <v>0</v>
      </c>
      <c r="AB29" s="160">
        <v>0</v>
      </c>
      <c r="AC29" s="172">
        <f t="shared" si="76"/>
        <v>0</v>
      </c>
      <c r="AD29" s="149"/>
    </row>
    <row r="30" spans="1:30" s="1" customFormat="1" x14ac:dyDescent="0.25">
      <c r="A30" s="201" t="s">
        <v>161</v>
      </c>
      <c r="B30" s="194">
        <f>SUBTOTAL(9,B31:B34)</f>
        <v>0</v>
      </c>
      <c r="C30" s="171">
        <f>IFERROR(IF(C$7="% of Revenue",(B30/B$9),IF(C$7="% of Change","N/A","N/A")),0)</f>
        <v>0</v>
      </c>
      <c r="D30" s="16">
        <f t="shared" ref="D30" si="77">SUBTOTAL(9,D31:D34)</f>
        <v>0</v>
      </c>
      <c r="E30" s="171">
        <f>IFERROR(IF(E$7="% of Revenue",(D30/D$9),IF(E$7="% of Change","N/A","N/A")),0)</f>
        <v>0</v>
      </c>
      <c r="F30" s="16">
        <f t="shared" ref="F30:H30" si="78">SUBTOTAL(9,F31:F34)</f>
        <v>0</v>
      </c>
      <c r="G30" s="171">
        <f>IFERROR(IF(G$7="% of Revenue",(F30/F$9),IF(G$7="% of Change","N/A","N/A")),0)</f>
        <v>0</v>
      </c>
      <c r="H30" s="16">
        <f t="shared" si="78"/>
        <v>0</v>
      </c>
      <c r="I30" s="171">
        <f>IFERROR(IF(I$7="% of Revenue",(H30/H$9),IF(I$7="% of Change","N/A","N/A")),0)</f>
        <v>0</v>
      </c>
      <c r="J30" s="16">
        <f t="shared" ref="J30" si="79">SUBTOTAL(9,J31:J34)</f>
        <v>0</v>
      </c>
      <c r="K30" s="171">
        <f>IFERROR(IF(K$7="% of Revenue",(J30/J$9),IF(K$7="% of Change","N/A","N/A")),0)</f>
        <v>0</v>
      </c>
      <c r="L30" s="16">
        <f t="shared" ref="L30" si="80">SUBTOTAL(9,L31:L34)</f>
        <v>0</v>
      </c>
      <c r="M30" s="171">
        <f>IFERROR(IF(M$7="% of Revenue",(L30/L$9),IF(M$7="% of Change","N/A","N/A")),0)</f>
        <v>0</v>
      </c>
      <c r="N30" s="16">
        <f t="shared" ref="N30" si="81">SUBTOTAL(9,N31:N34)</f>
        <v>0</v>
      </c>
      <c r="O30" s="171">
        <f>IFERROR(IF(O$7="% of Revenue",(N30/N$9),IF(O$7="% of Change","N/A","N/A")),0)</f>
        <v>0</v>
      </c>
      <c r="P30" s="16">
        <f t="shared" ref="P30" si="82">SUBTOTAL(9,P31:P34)</f>
        <v>0</v>
      </c>
      <c r="Q30" s="171">
        <f>IFERROR(IF(Q$7="% of Revenue",(P30/P$9),IF(Q$7="% of Change","N/A","N/A")),0)</f>
        <v>0</v>
      </c>
      <c r="R30" s="16">
        <f t="shared" ref="R30" si="83">SUBTOTAL(9,R31:R34)</f>
        <v>0</v>
      </c>
      <c r="S30" s="171">
        <f>IFERROR(IF(S$7="% of Revenue",(R30/R$9),IF(S$7="% of Change","N/A","N/A")),0)</f>
        <v>0</v>
      </c>
      <c r="T30" s="16">
        <f t="shared" ref="T30" si="84">SUBTOTAL(9,T31:T34)</f>
        <v>0</v>
      </c>
      <c r="U30" s="171">
        <f>IFERROR(IF(U$7="% of Revenue",(T30/T$9),IF(U$7="% of Change","N/A","N/A")),0)</f>
        <v>0</v>
      </c>
      <c r="V30" s="16">
        <f t="shared" ref="V30" si="85">SUBTOTAL(9,V31:V34)</f>
        <v>0</v>
      </c>
      <c r="W30" s="171">
        <f>IFERROR(IF(W$7="% of Revenue",(V30/V$9),IF(W$7="% of Change","N/A","N/A")),0)</f>
        <v>0</v>
      </c>
      <c r="X30" s="16">
        <f t="shared" ref="X30" si="86">SUBTOTAL(9,X31:X34)</f>
        <v>0</v>
      </c>
      <c r="Y30" s="171">
        <f>IFERROR(IF(Y$7="% of Revenue",(X30/X$9),IF(Y$7="% of Change","N/A","N/A")),0)</f>
        <v>0</v>
      </c>
      <c r="Z30" s="16">
        <f t="shared" ref="Z30" si="87">SUBTOTAL(9,Z31:Z34)</f>
        <v>0</v>
      </c>
      <c r="AA30" s="171">
        <f>IFERROR(IF(AA$7="% of Revenue",(Z30/Z$9),IF(AA$7="% of Change","N/A","N/A")),0)</f>
        <v>0</v>
      </c>
      <c r="AB30" s="16">
        <f t="shared" ref="AB30" si="88">SUBTOTAL(9,AB31:AB34)</f>
        <v>0</v>
      </c>
      <c r="AC30" s="171">
        <f>IFERROR(IF(AC$7="% of Revenue",(AB30/AB$9),IF(AC$7="% of Change","N/A","N/A")),0)</f>
        <v>0</v>
      </c>
      <c r="AD30" s="14"/>
    </row>
    <row r="31" spans="1:30" s="150" customFormat="1" ht="15" customHeight="1" outlineLevel="1" x14ac:dyDescent="0.25">
      <c r="A31" s="326" t="s">
        <v>16</v>
      </c>
      <c r="B31" s="195">
        <v>0</v>
      </c>
      <c r="C31" s="172">
        <f>IFERROR(IF(C$7="% of Revenue",(B31/B$9),IF(C$7="% of Change","N/A","N/A")),0)</f>
        <v>0</v>
      </c>
      <c r="D31" s="160">
        <v>0</v>
      </c>
      <c r="E31" s="172">
        <f>IFERROR(IF(E$7="% of Revenue",(D31/D$9),IF(E$7="% of Change","N/A","N/A")),0)</f>
        <v>0</v>
      </c>
      <c r="F31" s="160">
        <v>0</v>
      </c>
      <c r="G31" s="172">
        <f>IFERROR(IF(G$7="% of Revenue",(F31/F$9),IF(G$7="% of Change","N/A","N/A")),0)</f>
        <v>0</v>
      </c>
      <c r="H31" s="160">
        <v>0</v>
      </c>
      <c r="I31" s="172">
        <f>IFERROR(IF(I$7="% of Revenue",(H31/H$9),IF(I$7="% of Change","N/A","N/A")),0)</f>
        <v>0</v>
      </c>
      <c r="J31" s="160">
        <v>0</v>
      </c>
      <c r="K31" s="172">
        <f>IFERROR(IF(K$7="% of Revenue",(J31/J$9),IF(K$7="% of Change","N/A","N/A")),0)</f>
        <v>0</v>
      </c>
      <c r="L31" s="160">
        <v>0</v>
      </c>
      <c r="M31" s="172">
        <f>IFERROR(IF(M$7="% of Revenue",(L31/L$9),IF(M$7="% of Change","N/A","N/A")),0)</f>
        <v>0</v>
      </c>
      <c r="N31" s="160">
        <v>0</v>
      </c>
      <c r="O31" s="172">
        <f>IFERROR(IF(O$7="% of Revenue",(N31/N$9),IF(O$7="% of Change","N/A","N/A")),0)</f>
        <v>0</v>
      </c>
      <c r="P31" s="160">
        <v>0</v>
      </c>
      <c r="Q31" s="172">
        <f>IFERROR(IF(Q$7="% of Revenue",(P31/P$9),IF(Q$7="% of Change","N/A","N/A")),0)</f>
        <v>0</v>
      </c>
      <c r="R31" s="160">
        <v>0</v>
      </c>
      <c r="S31" s="172">
        <f>IFERROR(IF(S$7="% of Revenue",(R31/R$9),IF(S$7="% of Change","N/A","N/A")),0)</f>
        <v>0</v>
      </c>
      <c r="T31" s="160">
        <v>0</v>
      </c>
      <c r="U31" s="172">
        <f>IFERROR(IF(U$7="% of Revenue",(T31/T$9),IF(U$7="% of Change","N/A","N/A")),0)</f>
        <v>0</v>
      </c>
      <c r="V31" s="160">
        <v>0</v>
      </c>
      <c r="W31" s="172">
        <f>IFERROR(IF(W$7="% of Revenue",(V31/V$9),IF(W$7="% of Change","N/A","N/A")),0)</f>
        <v>0</v>
      </c>
      <c r="X31" s="160">
        <v>0</v>
      </c>
      <c r="Y31" s="172">
        <f>IFERROR(IF(Y$7="% of Revenue",(X31/X$9),IF(Y$7="% of Change","N/A","N/A")),0)</f>
        <v>0</v>
      </c>
      <c r="Z31" s="160">
        <v>0</v>
      </c>
      <c r="AA31" s="172">
        <f>IFERROR(IF(AA$7="% of Revenue",(Z31/Z$9),IF(AA$7="% of Change","N/A","N/A")),0)</f>
        <v>0</v>
      </c>
      <c r="AB31" s="160">
        <v>0</v>
      </c>
      <c r="AC31" s="172">
        <f>IFERROR(IF(AC$7="% of Revenue",(AB31/AB$9),IF(AC$7="% of Change","N/A","N/A")),0)</f>
        <v>0</v>
      </c>
      <c r="AD31" s="149"/>
    </row>
    <row r="32" spans="1:30" s="150" customFormat="1" ht="15" customHeight="1" outlineLevel="1" x14ac:dyDescent="0.25">
      <c r="A32" s="326" t="s">
        <v>17</v>
      </c>
      <c r="B32" s="195">
        <v>0</v>
      </c>
      <c r="C32" s="172">
        <f>IFERROR(IF(C$7="% of Revenue",(B32/B$9),IF(C$7="% of Change","N/A","N/A")),0)</f>
        <v>0</v>
      </c>
      <c r="D32" s="160">
        <v>0</v>
      </c>
      <c r="E32" s="172">
        <f t="shared" ref="E32:AC34" si="89">IFERROR(IF(E$7="% of Revenue",(D32/D$9),IF(E$7="% of Change","N/A","N/A")),0)</f>
        <v>0</v>
      </c>
      <c r="F32" s="160">
        <v>0</v>
      </c>
      <c r="G32" s="172">
        <f t="shared" si="89"/>
        <v>0</v>
      </c>
      <c r="H32" s="160">
        <v>0</v>
      </c>
      <c r="I32" s="172">
        <f t="shared" si="89"/>
        <v>0</v>
      </c>
      <c r="J32" s="160">
        <v>0</v>
      </c>
      <c r="K32" s="172">
        <f t="shared" si="89"/>
        <v>0</v>
      </c>
      <c r="L32" s="160">
        <v>0</v>
      </c>
      <c r="M32" s="172">
        <f t="shared" si="89"/>
        <v>0</v>
      </c>
      <c r="N32" s="160">
        <v>0</v>
      </c>
      <c r="O32" s="172">
        <f t="shared" si="89"/>
        <v>0</v>
      </c>
      <c r="P32" s="160">
        <v>0</v>
      </c>
      <c r="Q32" s="172">
        <f t="shared" si="89"/>
        <v>0</v>
      </c>
      <c r="R32" s="160">
        <v>0</v>
      </c>
      <c r="S32" s="172">
        <f t="shared" si="89"/>
        <v>0</v>
      </c>
      <c r="T32" s="160">
        <v>0</v>
      </c>
      <c r="U32" s="172">
        <f t="shared" si="89"/>
        <v>0</v>
      </c>
      <c r="V32" s="160">
        <v>0</v>
      </c>
      <c r="W32" s="172">
        <f t="shared" si="89"/>
        <v>0</v>
      </c>
      <c r="X32" s="160">
        <v>0</v>
      </c>
      <c r="Y32" s="172">
        <f t="shared" si="89"/>
        <v>0</v>
      </c>
      <c r="Z32" s="160">
        <v>0</v>
      </c>
      <c r="AA32" s="172">
        <f t="shared" si="89"/>
        <v>0</v>
      </c>
      <c r="AB32" s="160">
        <v>0</v>
      </c>
      <c r="AC32" s="172">
        <f t="shared" si="89"/>
        <v>0</v>
      </c>
      <c r="AD32" s="149"/>
    </row>
    <row r="33" spans="1:30" s="150" customFormat="1" ht="15" customHeight="1" outlineLevel="1" x14ac:dyDescent="0.25">
      <c r="A33" s="325" t="s">
        <v>87</v>
      </c>
      <c r="B33" s="195">
        <v>0</v>
      </c>
      <c r="C33" s="172">
        <f>IFERROR(IF(C$7="% of Revenue",(B33/B$9),IF(C$7="% of Change","N/A","N/A")),0)</f>
        <v>0</v>
      </c>
      <c r="D33" s="160">
        <v>0</v>
      </c>
      <c r="E33" s="172">
        <f t="shared" si="89"/>
        <v>0</v>
      </c>
      <c r="F33" s="160">
        <v>0</v>
      </c>
      <c r="G33" s="172">
        <f t="shared" si="89"/>
        <v>0</v>
      </c>
      <c r="H33" s="160">
        <v>0</v>
      </c>
      <c r="I33" s="172">
        <f t="shared" si="89"/>
        <v>0</v>
      </c>
      <c r="J33" s="160">
        <v>0</v>
      </c>
      <c r="K33" s="172">
        <f t="shared" si="89"/>
        <v>0</v>
      </c>
      <c r="L33" s="160">
        <v>0</v>
      </c>
      <c r="M33" s="172">
        <f t="shared" si="89"/>
        <v>0</v>
      </c>
      <c r="N33" s="160">
        <v>0</v>
      </c>
      <c r="O33" s="172">
        <f t="shared" si="89"/>
        <v>0</v>
      </c>
      <c r="P33" s="160">
        <v>0</v>
      </c>
      <c r="Q33" s="172">
        <f t="shared" si="89"/>
        <v>0</v>
      </c>
      <c r="R33" s="160">
        <v>0</v>
      </c>
      <c r="S33" s="172">
        <f t="shared" si="89"/>
        <v>0</v>
      </c>
      <c r="T33" s="160">
        <v>0</v>
      </c>
      <c r="U33" s="172">
        <f t="shared" si="89"/>
        <v>0</v>
      </c>
      <c r="V33" s="160">
        <v>0</v>
      </c>
      <c r="W33" s="172">
        <f t="shared" si="89"/>
        <v>0</v>
      </c>
      <c r="X33" s="160">
        <v>0</v>
      </c>
      <c r="Y33" s="172">
        <f t="shared" si="89"/>
        <v>0</v>
      </c>
      <c r="Z33" s="160">
        <v>0</v>
      </c>
      <c r="AA33" s="172">
        <f t="shared" si="89"/>
        <v>0</v>
      </c>
      <c r="AB33" s="160">
        <v>0</v>
      </c>
      <c r="AC33" s="172">
        <f t="shared" si="89"/>
        <v>0</v>
      </c>
      <c r="AD33" s="149"/>
    </row>
    <row r="34" spans="1:30" s="150" customFormat="1" ht="15" customHeight="1" outlineLevel="1" x14ac:dyDescent="0.25">
      <c r="A34" s="326" t="s">
        <v>18</v>
      </c>
      <c r="B34" s="195">
        <v>0</v>
      </c>
      <c r="C34" s="172">
        <f>IFERROR(IF(C$7="% of Revenue",(B34/B$9),IF(C$7="% of Change","N/A","N/A")),0)</f>
        <v>0</v>
      </c>
      <c r="D34" s="160">
        <v>0</v>
      </c>
      <c r="E34" s="172">
        <f t="shared" si="89"/>
        <v>0</v>
      </c>
      <c r="F34" s="160">
        <v>0</v>
      </c>
      <c r="G34" s="172">
        <f t="shared" si="89"/>
        <v>0</v>
      </c>
      <c r="H34" s="160">
        <v>0</v>
      </c>
      <c r="I34" s="172">
        <f t="shared" si="89"/>
        <v>0</v>
      </c>
      <c r="J34" s="160">
        <v>0</v>
      </c>
      <c r="K34" s="172">
        <f t="shared" si="89"/>
        <v>0</v>
      </c>
      <c r="L34" s="160">
        <v>0</v>
      </c>
      <c r="M34" s="172">
        <f t="shared" si="89"/>
        <v>0</v>
      </c>
      <c r="N34" s="160">
        <v>0</v>
      </c>
      <c r="O34" s="172">
        <f t="shared" si="89"/>
        <v>0</v>
      </c>
      <c r="P34" s="160">
        <v>0</v>
      </c>
      <c r="Q34" s="172">
        <f t="shared" si="89"/>
        <v>0</v>
      </c>
      <c r="R34" s="160">
        <v>0</v>
      </c>
      <c r="S34" s="172">
        <f t="shared" si="89"/>
        <v>0</v>
      </c>
      <c r="T34" s="160">
        <v>0</v>
      </c>
      <c r="U34" s="172">
        <f t="shared" si="89"/>
        <v>0</v>
      </c>
      <c r="V34" s="160">
        <v>0</v>
      </c>
      <c r="W34" s="172">
        <f t="shared" si="89"/>
        <v>0</v>
      </c>
      <c r="X34" s="160">
        <v>0</v>
      </c>
      <c r="Y34" s="172">
        <f t="shared" si="89"/>
        <v>0</v>
      </c>
      <c r="Z34" s="160">
        <v>0</v>
      </c>
      <c r="AA34" s="172">
        <f t="shared" si="89"/>
        <v>0</v>
      </c>
      <c r="AB34" s="160">
        <v>0</v>
      </c>
      <c r="AC34" s="172">
        <f t="shared" si="89"/>
        <v>0</v>
      </c>
      <c r="AD34" s="149"/>
    </row>
    <row r="35" spans="1:30" s="157" customFormat="1" ht="14.25" x14ac:dyDescent="0.2">
      <c r="A35" s="206" t="s">
        <v>19</v>
      </c>
      <c r="B35" s="198">
        <v>0</v>
      </c>
      <c r="C35" s="171">
        <f>IFERROR(IF(C$7="% of Revenue",(B35/B$9),IF(C$7="% of Change","N/A","N/A")),0)</f>
        <v>0</v>
      </c>
      <c r="D35" s="156">
        <v>0</v>
      </c>
      <c r="E35" s="171">
        <f>IFERROR(IF(E$7="% of Revenue",(D35/D$9),IF(E$7="% of Change","N/A","N/A")),0)</f>
        <v>0</v>
      </c>
      <c r="F35" s="156">
        <v>0</v>
      </c>
      <c r="G35" s="171">
        <f>IFERROR(IF(G$7="% of Revenue",(F35/F$9),IF(G$7="% of Change","N/A","N/A")),0)</f>
        <v>0</v>
      </c>
      <c r="H35" s="156">
        <v>0</v>
      </c>
      <c r="I35" s="171">
        <f>IFERROR(IF(I$7="% of Revenue",(H35/H$9),IF(I$7="% of Change","N/A","N/A")),0)</f>
        <v>0</v>
      </c>
      <c r="J35" s="156">
        <v>0</v>
      </c>
      <c r="K35" s="171">
        <f>IFERROR(IF(K$7="% of Revenue",(J35/J$9),IF(K$7="% of Change","N/A","N/A")),0)</f>
        <v>0</v>
      </c>
      <c r="L35" s="156">
        <v>0</v>
      </c>
      <c r="M35" s="171">
        <f>IFERROR(IF(M$7="% of Revenue",(L35/L$9),IF(M$7="% of Change","N/A","N/A")),0)</f>
        <v>0</v>
      </c>
      <c r="N35" s="156">
        <v>0</v>
      </c>
      <c r="O35" s="171">
        <f>IFERROR(IF(O$7="% of Revenue",(N35/N$9),IF(O$7="% of Change","N/A","N/A")),0)</f>
        <v>0</v>
      </c>
      <c r="P35" s="156">
        <v>0</v>
      </c>
      <c r="Q35" s="171">
        <f>IFERROR(IF(Q$7="% of Revenue",(P35/P$9),IF(Q$7="% of Change","N/A","N/A")),0)</f>
        <v>0</v>
      </c>
      <c r="R35" s="156">
        <v>0</v>
      </c>
      <c r="S35" s="171">
        <f>IFERROR(IF(S$7="% of Revenue",(R35/R$9),IF(S$7="% of Change","N/A","N/A")),0)</f>
        <v>0</v>
      </c>
      <c r="T35" s="156">
        <v>0</v>
      </c>
      <c r="U35" s="171">
        <f>IFERROR(IF(U$7="% of Revenue",(T35/T$9),IF(U$7="% of Change","N/A","N/A")),0)</f>
        <v>0</v>
      </c>
      <c r="V35" s="156">
        <v>0</v>
      </c>
      <c r="W35" s="171">
        <f>IFERROR(IF(W$7="% of Revenue",(V35/V$9),IF(W$7="% of Change","N/A","N/A")),0)</f>
        <v>0</v>
      </c>
      <c r="X35" s="156">
        <v>0</v>
      </c>
      <c r="Y35" s="171">
        <f>IFERROR(IF(Y$7="% of Revenue",(X35/X$9),IF(Y$7="% of Change","N/A","N/A")),0)</f>
        <v>0</v>
      </c>
      <c r="Z35" s="156">
        <v>0</v>
      </c>
      <c r="AA35" s="171">
        <f>IFERROR(IF(AA$7="% of Revenue",(Z35/Z$9),IF(AA$7="% of Change","N/A","N/A")),0)</f>
        <v>0</v>
      </c>
      <c r="AB35" s="156">
        <v>0</v>
      </c>
      <c r="AC35" s="171">
        <f>IFERROR(IF(AC$7="% of Revenue",(AB35/AB$9),IF(AC$7="% of Change","N/A","N/A")),0)</f>
        <v>0</v>
      </c>
      <c r="AD35" s="155"/>
    </row>
    <row r="36" spans="1:30" s="157" customFormat="1" ht="14.25" x14ac:dyDescent="0.2">
      <c r="A36" s="206" t="s">
        <v>20</v>
      </c>
      <c r="B36" s="198">
        <v>0</v>
      </c>
      <c r="C36" s="171">
        <f>IFERROR(IF(C$7="% of Revenue",(B36/B$9),IF(C$7="% of Change","N/A","N/A")),0)</f>
        <v>0</v>
      </c>
      <c r="D36" s="156">
        <v>0</v>
      </c>
      <c r="E36" s="171">
        <f>IFERROR(IF(E$7="% of Revenue",(D36/D$9),IF(E$7="% of Change","N/A","N/A")),0)</f>
        <v>0</v>
      </c>
      <c r="F36" s="156">
        <v>0</v>
      </c>
      <c r="G36" s="171">
        <f>IFERROR(IF(G$7="% of Revenue",(F36/F$9),IF(G$7="% of Change","N/A","N/A")),0)</f>
        <v>0</v>
      </c>
      <c r="H36" s="156">
        <v>0</v>
      </c>
      <c r="I36" s="171">
        <f>IFERROR(IF(I$7="% of Revenue",(H36/H$9),IF(I$7="% of Change","N/A","N/A")),0)</f>
        <v>0</v>
      </c>
      <c r="J36" s="156">
        <v>0</v>
      </c>
      <c r="K36" s="171">
        <f>IFERROR(IF(K$7="% of Revenue",(J36/J$9),IF(K$7="% of Change","N/A","N/A")),0)</f>
        <v>0</v>
      </c>
      <c r="L36" s="156">
        <v>0</v>
      </c>
      <c r="M36" s="171">
        <f>IFERROR(IF(M$7="% of Revenue",(L36/L$9),IF(M$7="% of Change","N/A","N/A")),0)</f>
        <v>0</v>
      </c>
      <c r="N36" s="156">
        <v>0</v>
      </c>
      <c r="O36" s="171">
        <f>IFERROR(IF(O$7="% of Revenue",(N36/N$9),IF(O$7="% of Change","N/A","N/A")),0)</f>
        <v>0</v>
      </c>
      <c r="P36" s="156">
        <v>0</v>
      </c>
      <c r="Q36" s="171">
        <f>IFERROR(IF(Q$7="% of Revenue",(P36/P$9),IF(Q$7="% of Change","N/A","N/A")),0)</f>
        <v>0</v>
      </c>
      <c r="R36" s="156">
        <v>0</v>
      </c>
      <c r="S36" s="171">
        <f>IFERROR(IF(S$7="% of Revenue",(R36/R$9),IF(S$7="% of Change","N/A","N/A")),0)</f>
        <v>0</v>
      </c>
      <c r="T36" s="156">
        <v>0</v>
      </c>
      <c r="U36" s="171">
        <f>IFERROR(IF(U$7="% of Revenue",(T36/T$9),IF(U$7="% of Change","N/A","N/A")),0)</f>
        <v>0</v>
      </c>
      <c r="V36" s="156">
        <v>0</v>
      </c>
      <c r="W36" s="171">
        <f>IFERROR(IF(W$7="% of Revenue",(V36/V$9),IF(W$7="% of Change","N/A","N/A")),0)</f>
        <v>0</v>
      </c>
      <c r="X36" s="156">
        <v>0</v>
      </c>
      <c r="Y36" s="171">
        <f>IFERROR(IF(Y$7="% of Revenue",(X36/X$9),IF(Y$7="% of Change","N/A","N/A")),0)</f>
        <v>0</v>
      </c>
      <c r="Z36" s="156">
        <v>0</v>
      </c>
      <c r="AA36" s="171">
        <f>IFERROR(IF(AA$7="% of Revenue",(Z36/Z$9),IF(AA$7="% of Change","N/A","N/A")),0)</f>
        <v>0</v>
      </c>
      <c r="AB36" s="156">
        <v>0</v>
      </c>
      <c r="AC36" s="171">
        <f>IFERROR(IF(AC$7="% of Revenue",(AB36/AB$9),IF(AC$7="% of Change","N/A","N/A")),0)</f>
        <v>0</v>
      </c>
      <c r="AD36" s="155"/>
    </row>
    <row r="37" spans="1:30" s="157" customFormat="1" ht="14.25" x14ac:dyDescent="0.2">
      <c r="A37" s="206" t="s">
        <v>86</v>
      </c>
      <c r="B37" s="198">
        <v>0</v>
      </c>
      <c r="C37" s="171">
        <f>IFERROR(IF(C$7="% of Revenue",(B37/B$9),IF(C$7="% of Change","N/A","N/A")),0)</f>
        <v>0</v>
      </c>
      <c r="D37" s="156">
        <v>0</v>
      </c>
      <c r="E37" s="171">
        <f>IFERROR(IF(E$7="% of Revenue",(D37/D$9),IF(E$7="% of Change","N/A","N/A")),0)</f>
        <v>0</v>
      </c>
      <c r="F37" s="156">
        <v>0</v>
      </c>
      <c r="G37" s="171">
        <f>IFERROR(IF(G$7="% of Revenue",(F37/F$9),IF(G$7="% of Change","N/A","N/A")),0)</f>
        <v>0</v>
      </c>
      <c r="H37" s="156">
        <v>0</v>
      </c>
      <c r="I37" s="171">
        <f>IFERROR(IF(I$7="% of Revenue",(H37/H$9),IF(I$7="% of Change","N/A","N/A")),0)</f>
        <v>0</v>
      </c>
      <c r="J37" s="156">
        <v>0</v>
      </c>
      <c r="K37" s="171">
        <f>IFERROR(IF(K$7="% of Revenue",(J37/J$9),IF(K$7="% of Change","N/A","N/A")),0)</f>
        <v>0</v>
      </c>
      <c r="L37" s="156">
        <v>0</v>
      </c>
      <c r="M37" s="171">
        <f>IFERROR(IF(M$7="% of Revenue",(L37/L$9),IF(M$7="% of Change","N/A","N/A")),0)</f>
        <v>0</v>
      </c>
      <c r="N37" s="156">
        <v>0</v>
      </c>
      <c r="O37" s="171">
        <f>IFERROR(IF(O$7="% of Revenue",(N37/N$9),IF(O$7="% of Change","N/A","N/A")),0)</f>
        <v>0</v>
      </c>
      <c r="P37" s="156">
        <v>0</v>
      </c>
      <c r="Q37" s="171">
        <f>IFERROR(IF(Q$7="% of Revenue",(P37/P$9),IF(Q$7="% of Change","N/A","N/A")),0)</f>
        <v>0</v>
      </c>
      <c r="R37" s="156">
        <v>0</v>
      </c>
      <c r="S37" s="171">
        <f>IFERROR(IF(S$7="% of Revenue",(R37/R$9),IF(S$7="% of Change","N/A","N/A")),0)</f>
        <v>0</v>
      </c>
      <c r="T37" s="156">
        <v>0</v>
      </c>
      <c r="U37" s="171">
        <f>IFERROR(IF(U$7="% of Revenue",(T37/T$9),IF(U$7="% of Change","N/A","N/A")),0)</f>
        <v>0</v>
      </c>
      <c r="V37" s="156">
        <v>0</v>
      </c>
      <c r="W37" s="171">
        <f>IFERROR(IF(W$7="% of Revenue",(V37/V$9),IF(W$7="% of Change","N/A","N/A")),0)</f>
        <v>0</v>
      </c>
      <c r="X37" s="156">
        <v>0</v>
      </c>
      <c r="Y37" s="171">
        <f>IFERROR(IF(Y$7="% of Revenue",(X37/X$9),IF(Y$7="% of Change","N/A","N/A")),0)</f>
        <v>0</v>
      </c>
      <c r="Z37" s="156">
        <v>0</v>
      </c>
      <c r="AA37" s="171">
        <f>IFERROR(IF(AA$7="% of Revenue",(Z37/Z$9),IF(AA$7="% of Change","N/A","N/A")),0)</f>
        <v>0</v>
      </c>
      <c r="AB37" s="156">
        <v>0</v>
      </c>
      <c r="AC37" s="171">
        <f>IFERROR(IF(AC$7="% of Revenue",(AB37/AB$9),IF(AC$7="% of Change","N/A","N/A")),0)</f>
        <v>0</v>
      </c>
      <c r="AD37" s="155"/>
    </row>
    <row r="38" spans="1:30" s="163" customFormat="1" ht="15" hidden="1" customHeight="1" x14ac:dyDescent="0.25">
      <c r="A38" s="206" t="s">
        <v>21</v>
      </c>
      <c r="B38" s="199"/>
      <c r="C38" s="178" t="e">
        <f t="shared" ref="C26:C47" si="90">IF(C$7="% of Revenue",(B38/B$9),IF(C$7="% of Change","N/A","N/A"))</f>
        <v>#DIV/0!</v>
      </c>
      <c r="D38" s="161"/>
      <c r="E38" s="178" t="e">
        <f>IF(E$7="% of Revenue",(D38/D$9),IF(E$7="% of Change",IFERROR(((D38-B38)/B38),0),"N/A"))</f>
        <v>#DIV/0!</v>
      </c>
      <c r="F38" s="161"/>
      <c r="G38" s="178" t="e">
        <f>IF(G$7="% of Revenue",(F38/F$9),IF(G$7="% of Change",IFERROR(((F38-D38)/D38),0),"N/A"))</f>
        <v>#DIV/0!</v>
      </c>
      <c r="H38" s="161"/>
      <c r="I38" s="178" t="e">
        <f>IF(I$7="% of Revenue",(H38/H$9),IF(I$7="% of Change",IFERROR(((H38-F38)/F38),0),"N/A"))</f>
        <v>#DIV/0!</v>
      </c>
      <c r="J38" s="161"/>
      <c r="K38" s="178" t="e">
        <f>IF(K$7="% of Revenue",(J38/J$9),IF(K$7="% of Change",IFERROR(((J38-H38)/H38),0),"N/A"))</f>
        <v>#DIV/0!</v>
      </c>
      <c r="L38" s="161"/>
      <c r="M38" s="178" t="e">
        <f>IF(M$7="% of Revenue",(L38/L$9),IF(M$7="% of Change",IFERROR(((L38-J38)/J38),0),"N/A"))</f>
        <v>#DIV/0!</v>
      </c>
      <c r="N38" s="161"/>
      <c r="O38" s="178" t="e">
        <f>IF(O$7="% of Revenue",(N38/N$9),IF(O$7="% of Change",IFERROR(((N38-L38)/L38),0),"N/A"))</f>
        <v>#DIV/0!</v>
      </c>
      <c r="P38" s="161"/>
      <c r="Q38" s="178" t="e">
        <f>IF(Q$7="% of Revenue",(P38/P$9),IF(Q$7="% of Change",IFERROR(((P38-N38)/N38),0),"N/A"))</f>
        <v>#DIV/0!</v>
      </c>
      <c r="R38" s="161"/>
      <c r="S38" s="178" t="e">
        <f>IF(S$7="% of Revenue",(R38/R$9),IF(S$7="% of Change",IFERROR(((R38-P38)/P38),0),"N/A"))</f>
        <v>#DIV/0!</v>
      </c>
      <c r="T38" s="161"/>
      <c r="U38" s="178" t="e">
        <f>IF(U$7="% of Revenue",(T38/T$9),IF(U$7="% of Change",IFERROR(((T38-R38)/R38),0),"N/A"))</f>
        <v>#DIV/0!</v>
      </c>
      <c r="V38" s="161"/>
      <c r="W38" s="178" t="e">
        <f>IF(W$7="% of Revenue",(V38/V$9),IF(W$7="% of Change",IFERROR(((V38-T38)/T38),0),"N/A"))</f>
        <v>#DIV/0!</v>
      </c>
      <c r="X38" s="161"/>
      <c r="Y38" s="178" t="e">
        <f>IF(Y$7="% of Revenue",(X38/X$9),IF(Y$7="% of Change",IFERROR(((X38-V38)/V38),0),"N/A"))</f>
        <v>#DIV/0!</v>
      </c>
      <c r="Z38" s="161"/>
      <c r="AA38" s="178" t="e">
        <f>IF(AA$7="% of Revenue",(Z38/Z$9),IF(AA$7="% of Change",IFERROR(((Z38-X38)/X38),0),"N/A"))</f>
        <v>#DIV/0!</v>
      </c>
      <c r="AB38" s="161"/>
      <c r="AC38" s="178" t="e">
        <f>IF(AC$7="% of Revenue",(AB38/AB$9),IF(AC$7="% of Change",IFERROR(((AB38-Z38)/Z38),0),"N/A"))</f>
        <v>#DIV/0!</v>
      </c>
      <c r="AD38" s="162"/>
    </row>
    <row r="39" spans="1:30" s="157" customFormat="1" ht="14.25" x14ac:dyDescent="0.2">
      <c r="A39" s="206" t="s">
        <v>163</v>
      </c>
      <c r="B39" s="198">
        <v>0</v>
      </c>
      <c r="C39" s="171">
        <f>IFERROR(IF(C$7="% of Revenue",(B39/B$9),IF(C$7="% of Change","N/A","N/A")),0)</f>
        <v>0</v>
      </c>
      <c r="D39" s="156">
        <v>0</v>
      </c>
      <c r="E39" s="171">
        <f>IFERROR(IF(E$7="% of Revenue",(D39/D$9),IF(E$7="% of Change","N/A","N/A")),0)</f>
        <v>0</v>
      </c>
      <c r="F39" s="156">
        <v>0</v>
      </c>
      <c r="G39" s="171">
        <f>IFERROR(IF(G$7="% of Revenue",(F39/F$9),IF(G$7="% of Change","N/A","N/A")),0)</f>
        <v>0</v>
      </c>
      <c r="H39" s="156">
        <v>0</v>
      </c>
      <c r="I39" s="171">
        <f>IFERROR(IF(I$7="% of Revenue",(H39/H$9),IF(I$7="% of Change","N/A","N/A")),0)</f>
        <v>0</v>
      </c>
      <c r="J39" s="156">
        <v>0</v>
      </c>
      <c r="K39" s="171">
        <f>IFERROR(IF(K$7="% of Revenue",(J39/J$9),IF(K$7="% of Change","N/A","N/A")),0)</f>
        <v>0</v>
      </c>
      <c r="L39" s="156">
        <v>0</v>
      </c>
      <c r="M39" s="171">
        <f>IFERROR(IF(M$7="% of Revenue",(L39/L$9),IF(M$7="% of Change","N/A","N/A")),0)</f>
        <v>0</v>
      </c>
      <c r="N39" s="156">
        <v>0</v>
      </c>
      <c r="O39" s="171">
        <f>IFERROR(IF(O$7="% of Revenue",(N39/N$9),IF(O$7="% of Change","N/A","N/A")),0)</f>
        <v>0</v>
      </c>
      <c r="P39" s="156">
        <v>0</v>
      </c>
      <c r="Q39" s="171">
        <f>IFERROR(IF(Q$7="% of Revenue",(P39/P$9),IF(Q$7="% of Change","N/A","N/A")),0)</f>
        <v>0</v>
      </c>
      <c r="R39" s="156">
        <v>0</v>
      </c>
      <c r="S39" s="171">
        <f>IFERROR(IF(S$7="% of Revenue",(R39/R$9),IF(S$7="% of Change","N/A","N/A")),0)</f>
        <v>0</v>
      </c>
      <c r="T39" s="156">
        <v>0</v>
      </c>
      <c r="U39" s="171">
        <f>IFERROR(IF(U$7="% of Revenue",(T39/T$9),IF(U$7="% of Change","N/A","N/A")),0)</f>
        <v>0</v>
      </c>
      <c r="V39" s="156">
        <v>0</v>
      </c>
      <c r="W39" s="171">
        <f>IFERROR(IF(W$7="% of Revenue",(V39/V$9),IF(W$7="% of Change","N/A","N/A")),0)</f>
        <v>0</v>
      </c>
      <c r="X39" s="156">
        <v>0</v>
      </c>
      <c r="Y39" s="171">
        <f>IFERROR(IF(Y$7="% of Revenue",(X39/X$9),IF(Y$7="% of Change","N/A","N/A")),0)</f>
        <v>0</v>
      </c>
      <c r="Z39" s="156">
        <v>0</v>
      </c>
      <c r="AA39" s="171">
        <f>IFERROR(IF(AA$7="% of Revenue",(Z39/Z$9),IF(AA$7="% of Change","N/A","N/A")),0)</f>
        <v>0</v>
      </c>
      <c r="AB39" s="156">
        <v>0</v>
      </c>
      <c r="AC39" s="171">
        <f>IFERROR(IF(AC$7="% of Revenue",(AB39/AB$9),IF(AC$7="% of Change","N/A","N/A")),0)</f>
        <v>0</v>
      </c>
      <c r="AD39" s="155"/>
    </row>
    <row r="40" spans="1:30" s="1" customFormat="1" x14ac:dyDescent="0.25">
      <c r="A40" s="201" t="s">
        <v>160</v>
      </c>
      <c r="B40" s="194">
        <f>SUBTOTAL(9,B41:B45)</f>
        <v>0</v>
      </c>
      <c r="C40" s="171">
        <f>IFERROR(IF(C$7="% of Revenue",(B40/B$9),IF(C$7="% of Change","N/A","N/A")),0)</f>
        <v>0</v>
      </c>
      <c r="D40" s="16">
        <f t="shared" ref="D40:E40" si="91">SUBTOTAL(9,D41:D45)</f>
        <v>0</v>
      </c>
      <c r="E40" s="171">
        <f>IFERROR(IF(E$7="% of Revenue",(D40/D$9),IF(E$7="% of Change","N/A","N/A")),0)</f>
        <v>0</v>
      </c>
      <c r="F40" s="16">
        <f t="shared" ref="F40:G40" si="92">SUBTOTAL(9,F41:F45)</f>
        <v>0</v>
      </c>
      <c r="G40" s="171">
        <f>IFERROR(IF(G$7="% of Revenue",(F40/F$9),IF(G$7="% of Change","N/A","N/A")),0)</f>
        <v>0</v>
      </c>
      <c r="H40" s="16">
        <f t="shared" ref="D40:H40" si="93">SUBTOTAL(9,H41:H45)</f>
        <v>0</v>
      </c>
      <c r="I40" s="171">
        <f>IFERROR(IF(I$7="% of Revenue",(H40/H$9),IF(I$7="% of Change","N/A","N/A")),0)</f>
        <v>0</v>
      </c>
      <c r="J40" s="16">
        <f t="shared" ref="J40" si="94">SUBTOTAL(9,J41:J45)</f>
        <v>0</v>
      </c>
      <c r="K40" s="171">
        <f>IFERROR(IF(K$7="% of Revenue",(J40/J$9),IF(K$7="% of Change","N/A","N/A")),0)</f>
        <v>0</v>
      </c>
      <c r="L40" s="16">
        <f t="shared" ref="L40" si="95">SUBTOTAL(9,L41:L45)</f>
        <v>0</v>
      </c>
      <c r="M40" s="171">
        <f>IFERROR(IF(M$7="% of Revenue",(L40/L$9),IF(M$7="% of Change","N/A","N/A")),0)</f>
        <v>0</v>
      </c>
      <c r="N40" s="16">
        <f t="shared" ref="N40" si="96">SUBTOTAL(9,N41:N45)</f>
        <v>0</v>
      </c>
      <c r="O40" s="171">
        <f>IFERROR(IF(O$7="% of Revenue",(N40/N$9),IF(O$7="% of Change","N/A","N/A")),0)</f>
        <v>0</v>
      </c>
      <c r="P40" s="16">
        <f t="shared" ref="P40" si="97">SUBTOTAL(9,P41:P45)</f>
        <v>0</v>
      </c>
      <c r="Q40" s="171">
        <f>IFERROR(IF(Q$7="% of Revenue",(P40/P$9),IF(Q$7="% of Change","N/A","N/A")),0)</f>
        <v>0</v>
      </c>
      <c r="R40" s="16">
        <f t="shared" ref="R40" si="98">SUBTOTAL(9,R41:R45)</f>
        <v>0</v>
      </c>
      <c r="S40" s="171">
        <f>IFERROR(IF(S$7="% of Revenue",(R40/R$9),IF(S$7="% of Change","N/A","N/A")),0)</f>
        <v>0</v>
      </c>
      <c r="T40" s="16">
        <f t="shared" ref="T40" si="99">SUBTOTAL(9,T41:T45)</f>
        <v>0</v>
      </c>
      <c r="U40" s="171">
        <f>IFERROR(IF(U$7="% of Revenue",(T40/T$9),IF(U$7="% of Change","N/A","N/A")),0)</f>
        <v>0</v>
      </c>
      <c r="V40" s="16">
        <f t="shared" ref="V40" si="100">SUBTOTAL(9,V41:V45)</f>
        <v>0</v>
      </c>
      <c r="W40" s="171">
        <f>IFERROR(IF(W$7="% of Revenue",(V40/V$9),IF(W$7="% of Change","N/A","N/A")),0)</f>
        <v>0</v>
      </c>
      <c r="X40" s="16">
        <f t="shared" ref="X40" si="101">SUBTOTAL(9,X41:X45)</f>
        <v>0</v>
      </c>
      <c r="Y40" s="171">
        <f>IFERROR(IF(Y$7="% of Revenue",(X40/X$9),IF(Y$7="% of Change","N/A","N/A")),0)</f>
        <v>0</v>
      </c>
      <c r="Z40" s="16">
        <f t="shared" ref="Z40" si="102">SUBTOTAL(9,Z41:Z45)</f>
        <v>0</v>
      </c>
      <c r="AA40" s="171">
        <f>IFERROR(IF(AA$7="% of Revenue",(Z40/Z$9),IF(AA$7="% of Change","N/A","N/A")),0)</f>
        <v>0</v>
      </c>
      <c r="AB40" s="16">
        <f t="shared" ref="AB40" si="103">SUBTOTAL(9,AB41:AB45)</f>
        <v>0</v>
      </c>
      <c r="AC40" s="171">
        <f>IFERROR(IF(AC$7="% of Revenue",(AB40/AB$9),IF(AC$7="% of Change","N/A","N/A")),0)</f>
        <v>0</v>
      </c>
      <c r="AD40" s="14"/>
    </row>
    <row r="41" spans="1:30" s="150" customFormat="1" ht="15.75" customHeight="1" outlineLevel="1" x14ac:dyDescent="0.25">
      <c r="A41" s="325" t="s">
        <v>240</v>
      </c>
      <c r="B41" s="195">
        <v>0</v>
      </c>
      <c r="C41" s="172">
        <f>IFERROR(IF(C$7="% of Revenue",(B41/B$9),IF(C$7="% of Change","N/A","N/A")),0)</f>
        <v>0</v>
      </c>
      <c r="D41" s="160">
        <v>0</v>
      </c>
      <c r="E41" s="172">
        <f t="shared" ref="E41:AC45" si="104">IFERROR(IF(E$7="% of Revenue",(D41/D$9),IF(E$7="% of Change","N/A","N/A")),0)</f>
        <v>0</v>
      </c>
      <c r="F41" s="160">
        <v>0</v>
      </c>
      <c r="G41" s="172">
        <f t="shared" si="104"/>
        <v>0</v>
      </c>
      <c r="H41" s="160">
        <v>0</v>
      </c>
      <c r="I41" s="172">
        <f t="shared" si="104"/>
        <v>0</v>
      </c>
      <c r="J41" s="160">
        <v>0</v>
      </c>
      <c r="K41" s="172">
        <f t="shared" si="104"/>
        <v>0</v>
      </c>
      <c r="L41" s="160">
        <v>0</v>
      </c>
      <c r="M41" s="172">
        <f t="shared" si="104"/>
        <v>0</v>
      </c>
      <c r="N41" s="160">
        <v>0</v>
      </c>
      <c r="O41" s="172">
        <f t="shared" si="104"/>
        <v>0</v>
      </c>
      <c r="P41" s="160">
        <v>0</v>
      </c>
      <c r="Q41" s="172">
        <f t="shared" si="104"/>
        <v>0</v>
      </c>
      <c r="R41" s="160">
        <v>0</v>
      </c>
      <c r="S41" s="172">
        <f t="shared" si="104"/>
        <v>0</v>
      </c>
      <c r="T41" s="160">
        <v>0</v>
      </c>
      <c r="U41" s="172">
        <f t="shared" si="104"/>
        <v>0</v>
      </c>
      <c r="V41" s="160">
        <v>0</v>
      </c>
      <c r="W41" s="172">
        <f t="shared" si="104"/>
        <v>0</v>
      </c>
      <c r="X41" s="160">
        <v>0</v>
      </c>
      <c r="Y41" s="172">
        <f t="shared" si="104"/>
        <v>0</v>
      </c>
      <c r="Z41" s="160">
        <v>0</v>
      </c>
      <c r="AA41" s="172">
        <f t="shared" si="104"/>
        <v>0</v>
      </c>
      <c r="AB41" s="160">
        <v>0</v>
      </c>
      <c r="AC41" s="172">
        <f t="shared" si="104"/>
        <v>0</v>
      </c>
      <c r="AD41" s="149"/>
    </row>
    <row r="42" spans="1:30" s="150" customFormat="1" ht="15.75" customHeight="1" outlineLevel="1" x14ac:dyDescent="0.25">
      <c r="A42" s="202" t="s">
        <v>241</v>
      </c>
      <c r="B42" s="195">
        <v>0</v>
      </c>
      <c r="C42" s="172">
        <f>IFERROR(IF(C$7="% of Revenue",(B42/B$9),IF(C$7="% of Change","N/A","N/A")),0)</f>
        <v>0</v>
      </c>
      <c r="D42" s="160">
        <v>0</v>
      </c>
      <c r="E42" s="172">
        <f t="shared" si="104"/>
        <v>0</v>
      </c>
      <c r="F42" s="160">
        <v>0</v>
      </c>
      <c r="G42" s="172">
        <f t="shared" si="104"/>
        <v>0</v>
      </c>
      <c r="H42" s="160">
        <v>0</v>
      </c>
      <c r="I42" s="172">
        <f t="shared" si="104"/>
        <v>0</v>
      </c>
      <c r="J42" s="160">
        <v>0</v>
      </c>
      <c r="K42" s="172">
        <f t="shared" si="104"/>
        <v>0</v>
      </c>
      <c r="L42" s="160">
        <v>0</v>
      </c>
      <c r="M42" s="172">
        <f t="shared" si="104"/>
        <v>0</v>
      </c>
      <c r="N42" s="160">
        <v>0</v>
      </c>
      <c r="O42" s="172">
        <f t="shared" si="104"/>
        <v>0</v>
      </c>
      <c r="P42" s="160">
        <v>0</v>
      </c>
      <c r="Q42" s="172">
        <f t="shared" si="104"/>
        <v>0</v>
      </c>
      <c r="R42" s="160">
        <v>0</v>
      </c>
      <c r="S42" s="172">
        <f t="shared" si="104"/>
        <v>0</v>
      </c>
      <c r="T42" s="160">
        <v>0</v>
      </c>
      <c r="U42" s="172">
        <f t="shared" si="104"/>
        <v>0</v>
      </c>
      <c r="V42" s="160">
        <v>0</v>
      </c>
      <c r="W42" s="172">
        <f t="shared" si="104"/>
        <v>0</v>
      </c>
      <c r="X42" s="160">
        <v>0</v>
      </c>
      <c r="Y42" s="172">
        <f t="shared" si="104"/>
        <v>0</v>
      </c>
      <c r="Z42" s="160">
        <v>0</v>
      </c>
      <c r="AA42" s="172">
        <f t="shared" si="104"/>
        <v>0</v>
      </c>
      <c r="AB42" s="160">
        <v>0</v>
      </c>
      <c r="AC42" s="172">
        <f t="shared" si="104"/>
        <v>0</v>
      </c>
      <c r="AD42" s="149"/>
    </row>
    <row r="43" spans="1:30" s="150" customFormat="1" ht="15.75" customHeight="1" outlineLevel="1" x14ac:dyDescent="0.25">
      <c r="A43" s="202" t="s">
        <v>241</v>
      </c>
      <c r="B43" s="195">
        <v>0</v>
      </c>
      <c r="C43" s="172">
        <f>IFERROR(IF(C$7="% of Revenue",(B43/B$9),IF(C$7="% of Change","N/A","N/A")),0)</f>
        <v>0</v>
      </c>
      <c r="D43" s="160">
        <v>0</v>
      </c>
      <c r="E43" s="172">
        <f t="shared" si="104"/>
        <v>0</v>
      </c>
      <c r="F43" s="160">
        <v>0</v>
      </c>
      <c r="G43" s="172">
        <f t="shared" si="104"/>
        <v>0</v>
      </c>
      <c r="H43" s="160">
        <v>0</v>
      </c>
      <c r="I43" s="172">
        <f t="shared" si="104"/>
        <v>0</v>
      </c>
      <c r="J43" s="160">
        <v>0</v>
      </c>
      <c r="K43" s="172">
        <f t="shared" si="104"/>
        <v>0</v>
      </c>
      <c r="L43" s="160">
        <v>0</v>
      </c>
      <c r="M43" s="172">
        <f t="shared" si="104"/>
        <v>0</v>
      </c>
      <c r="N43" s="160">
        <v>0</v>
      </c>
      <c r="O43" s="172">
        <f t="shared" si="104"/>
        <v>0</v>
      </c>
      <c r="P43" s="160">
        <v>0</v>
      </c>
      <c r="Q43" s="172">
        <f t="shared" si="104"/>
        <v>0</v>
      </c>
      <c r="R43" s="160">
        <v>0</v>
      </c>
      <c r="S43" s="172">
        <f t="shared" si="104"/>
        <v>0</v>
      </c>
      <c r="T43" s="160">
        <v>0</v>
      </c>
      <c r="U43" s="172">
        <f t="shared" si="104"/>
        <v>0</v>
      </c>
      <c r="V43" s="160">
        <v>0</v>
      </c>
      <c r="W43" s="172">
        <f t="shared" si="104"/>
        <v>0</v>
      </c>
      <c r="X43" s="160">
        <v>0</v>
      </c>
      <c r="Y43" s="172">
        <f t="shared" si="104"/>
        <v>0</v>
      </c>
      <c r="Z43" s="160">
        <v>0</v>
      </c>
      <c r="AA43" s="172">
        <f t="shared" si="104"/>
        <v>0</v>
      </c>
      <c r="AB43" s="160">
        <v>0</v>
      </c>
      <c r="AC43" s="172">
        <f t="shared" si="104"/>
        <v>0</v>
      </c>
      <c r="AD43" s="149"/>
    </row>
    <row r="44" spans="1:30" s="150" customFormat="1" ht="15.75" customHeight="1" outlineLevel="1" x14ac:dyDescent="0.25">
      <c r="A44" s="202" t="s">
        <v>241</v>
      </c>
      <c r="B44" s="195">
        <v>0</v>
      </c>
      <c r="C44" s="172">
        <f>IFERROR(IF(C$7="% of Revenue",(B44/B$9),IF(C$7="% of Change","N/A","N/A")),0)</f>
        <v>0</v>
      </c>
      <c r="D44" s="160">
        <v>0</v>
      </c>
      <c r="E44" s="172">
        <f t="shared" si="104"/>
        <v>0</v>
      </c>
      <c r="F44" s="160">
        <v>0</v>
      </c>
      <c r="G44" s="172">
        <f t="shared" si="104"/>
        <v>0</v>
      </c>
      <c r="H44" s="160">
        <v>0</v>
      </c>
      <c r="I44" s="172">
        <f t="shared" si="104"/>
        <v>0</v>
      </c>
      <c r="J44" s="160">
        <v>0</v>
      </c>
      <c r="K44" s="172">
        <f t="shared" si="104"/>
        <v>0</v>
      </c>
      <c r="L44" s="160">
        <v>0</v>
      </c>
      <c r="M44" s="172">
        <f t="shared" si="104"/>
        <v>0</v>
      </c>
      <c r="N44" s="160">
        <v>0</v>
      </c>
      <c r="O44" s="172">
        <f t="shared" si="104"/>
        <v>0</v>
      </c>
      <c r="P44" s="160">
        <v>0</v>
      </c>
      <c r="Q44" s="172">
        <f t="shared" si="104"/>
        <v>0</v>
      </c>
      <c r="R44" s="160">
        <v>0</v>
      </c>
      <c r="S44" s="172">
        <f t="shared" si="104"/>
        <v>0</v>
      </c>
      <c r="T44" s="160">
        <v>0</v>
      </c>
      <c r="U44" s="172">
        <f t="shared" si="104"/>
        <v>0</v>
      </c>
      <c r="V44" s="160">
        <v>0</v>
      </c>
      <c r="W44" s="172">
        <f t="shared" si="104"/>
        <v>0</v>
      </c>
      <c r="X44" s="160">
        <v>0</v>
      </c>
      <c r="Y44" s="172">
        <f t="shared" si="104"/>
        <v>0</v>
      </c>
      <c r="Z44" s="160">
        <v>0</v>
      </c>
      <c r="AA44" s="172">
        <f t="shared" si="104"/>
        <v>0</v>
      </c>
      <c r="AB44" s="160">
        <v>0</v>
      </c>
      <c r="AC44" s="172">
        <f t="shared" si="104"/>
        <v>0</v>
      </c>
      <c r="AD44" s="149"/>
    </row>
    <row r="45" spans="1:30" s="150" customFormat="1" ht="15.75" customHeight="1" outlineLevel="1" thickBot="1" x14ac:dyDescent="0.3">
      <c r="A45" s="208" t="s">
        <v>241</v>
      </c>
      <c r="B45" s="195">
        <v>0</v>
      </c>
      <c r="C45" s="172">
        <f>IFERROR(IF(C$7="% of Revenue",(B45/B$9),IF(C$7="% of Change","N/A","N/A")),0)</f>
        <v>0</v>
      </c>
      <c r="D45" s="160">
        <v>0</v>
      </c>
      <c r="E45" s="172">
        <f t="shared" si="104"/>
        <v>0</v>
      </c>
      <c r="F45" s="160">
        <v>0</v>
      </c>
      <c r="G45" s="172">
        <f t="shared" si="104"/>
        <v>0</v>
      </c>
      <c r="H45" s="160">
        <v>0</v>
      </c>
      <c r="I45" s="172">
        <f t="shared" si="104"/>
        <v>0</v>
      </c>
      <c r="J45" s="160">
        <v>0</v>
      </c>
      <c r="K45" s="172">
        <f t="shared" si="104"/>
        <v>0</v>
      </c>
      <c r="L45" s="160">
        <v>0</v>
      </c>
      <c r="M45" s="172">
        <f t="shared" si="104"/>
        <v>0</v>
      </c>
      <c r="N45" s="160">
        <v>0</v>
      </c>
      <c r="O45" s="172">
        <f t="shared" si="104"/>
        <v>0</v>
      </c>
      <c r="P45" s="160">
        <v>0</v>
      </c>
      <c r="Q45" s="172">
        <f t="shared" si="104"/>
        <v>0</v>
      </c>
      <c r="R45" s="160">
        <v>0</v>
      </c>
      <c r="S45" s="172">
        <f t="shared" si="104"/>
        <v>0</v>
      </c>
      <c r="T45" s="160">
        <v>0</v>
      </c>
      <c r="U45" s="172">
        <f t="shared" si="104"/>
        <v>0</v>
      </c>
      <c r="V45" s="160">
        <v>0</v>
      </c>
      <c r="W45" s="172">
        <f t="shared" si="104"/>
        <v>0</v>
      </c>
      <c r="X45" s="160">
        <v>0</v>
      </c>
      <c r="Y45" s="172">
        <f t="shared" si="104"/>
        <v>0</v>
      </c>
      <c r="Z45" s="160">
        <v>0</v>
      </c>
      <c r="AA45" s="172">
        <f t="shared" si="104"/>
        <v>0</v>
      </c>
      <c r="AB45" s="160">
        <v>0</v>
      </c>
      <c r="AC45" s="172">
        <f t="shared" si="104"/>
        <v>0</v>
      </c>
      <c r="AD45" s="149"/>
    </row>
    <row r="46" spans="1:30" s="1" customFormat="1" thickBot="1" x14ac:dyDescent="0.25">
      <c r="A46" s="205" t="s">
        <v>22</v>
      </c>
      <c r="B46" s="5">
        <f>SUM(B22:B26)+B30+SUM(B35:B40)</f>
        <v>0</v>
      </c>
      <c r="C46" s="176">
        <f>IFERROR(IF(C$7="% of Revenue",(B46/B$9),IF(C$7="% of Change","N/A","N/A")),0)</f>
        <v>0</v>
      </c>
      <c r="D46" s="46">
        <f t="shared" ref="D46" si="105">SUM(D22:D26)+D30+SUM(D35:D40)</f>
        <v>0</v>
      </c>
      <c r="E46" s="179">
        <f>IFERROR(IF(E$7="% of Revenue",(D46/D$9),IF(E$7="% of Change",IFERROR(((D46-B46)/B46),0),"N/A")),0)</f>
        <v>0</v>
      </c>
      <c r="F46" s="46">
        <f t="shared" ref="F46:H46" si="106">SUM(F22:F26)+F30+SUM(F35:F40)</f>
        <v>0</v>
      </c>
      <c r="G46" s="179">
        <f>IFERROR(IF(G$7="% of Revenue",(F46/F$9),IF(G$7="% of Change",IFERROR(((F46-D46)/D46),0),"N/A")),0)</f>
        <v>0</v>
      </c>
      <c r="H46" s="46">
        <f t="shared" si="106"/>
        <v>0</v>
      </c>
      <c r="I46" s="179">
        <f>IFERROR(IF(I$7="% of Revenue",(H46/H$9),IF(I$7="% of Change",IFERROR(((H46-F46)/F46),0),"N/A")),0)</f>
        <v>0</v>
      </c>
      <c r="J46" s="46">
        <f t="shared" ref="J46" si="107">SUM(J22:J26)+J30+SUM(J35:J40)</f>
        <v>0</v>
      </c>
      <c r="K46" s="179">
        <f>IFERROR(IF(K$7="% of Revenue",(J46/J$9),IF(K$7="% of Change",IFERROR(((J46-H46)/H46),0),"N/A")),0)</f>
        <v>0</v>
      </c>
      <c r="L46" s="46">
        <f t="shared" ref="L46" si="108">SUM(L22:L26)+L30+SUM(L35:L40)</f>
        <v>0</v>
      </c>
      <c r="M46" s="179">
        <f>IFERROR(IF(M$7="% of Revenue",(L46/L$9),IF(M$7="% of Change",IFERROR(((L46-J46)/J46),0),"N/A")),0)</f>
        <v>0</v>
      </c>
      <c r="N46" s="46">
        <f t="shared" ref="N46" si="109">SUM(N22:N26)+N30+SUM(N35:N40)</f>
        <v>0</v>
      </c>
      <c r="O46" s="179">
        <f>IFERROR(IF(O$7="% of Revenue",(N46/N$9),IF(O$7="% of Change",IFERROR(((N46-L46)/L46),0),"N/A")),0)</f>
        <v>0</v>
      </c>
      <c r="P46" s="46">
        <f t="shared" ref="P46" si="110">SUM(P22:P26)+P30+SUM(P35:P40)</f>
        <v>0</v>
      </c>
      <c r="Q46" s="179">
        <f>IFERROR(IF(Q$7="% of Revenue",(P46/P$9),IF(Q$7="% of Change",IFERROR(((P46-N46)/N46),0),"N/A")),0)</f>
        <v>0</v>
      </c>
      <c r="R46" s="46">
        <f t="shared" ref="R46" si="111">SUM(R22:R26)+R30+SUM(R35:R40)</f>
        <v>0</v>
      </c>
      <c r="S46" s="179">
        <f>IFERROR(IF(S$7="% of Revenue",(R46/R$9),IF(S$7="% of Change",IFERROR(((R46-P46)/P46),0),"N/A")),0)</f>
        <v>0</v>
      </c>
      <c r="T46" s="46">
        <f t="shared" ref="T46" si="112">SUM(T22:T26)+T30+SUM(T35:T40)</f>
        <v>0</v>
      </c>
      <c r="U46" s="179">
        <f>IFERROR(IF(U$7="% of Revenue",(T46/T$9),IF(U$7="% of Change",IFERROR(((T46-R46)/R46),0),"N/A")),0)</f>
        <v>0</v>
      </c>
      <c r="V46" s="46">
        <f t="shared" ref="V46" si="113">SUM(V22:V26)+V30+SUM(V35:V40)</f>
        <v>0</v>
      </c>
      <c r="W46" s="179">
        <f>IFERROR(IF(W$7="% of Revenue",(V46/V$9),IF(W$7="% of Change",IFERROR(((V46-T46)/T46),0),"N/A")),0)</f>
        <v>0</v>
      </c>
      <c r="X46" s="46">
        <f t="shared" ref="X46" si="114">SUM(X22:X26)+X30+SUM(X35:X40)</f>
        <v>0</v>
      </c>
      <c r="Y46" s="179">
        <f>IFERROR(IF(Y$7="% of Revenue",(X46/X$9),IF(Y$7="% of Change",IFERROR(((X46-V46)/V46),0),"N/A")),0)</f>
        <v>0</v>
      </c>
      <c r="Z46" s="46">
        <f t="shared" ref="Z46" si="115">SUM(Z22:Z26)+Z30+SUM(Z35:Z40)</f>
        <v>0</v>
      </c>
      <c r="AA46" s="179">
        <f>IFERROR(IF(AA$7="% of Revenue",(Z46/Z$9),IF(AA$7="% of Change",IFERROR(((Z46-X46)/X46),0),"N/A")),0)</f>
        <v>0</v>
      </c>
      <c r="AB46" s="46">
        <f t="shared" ref="AB46" si="116">SUM(AB22:AB26)+AB30+SUM(AB35:AB40)</f>
        <v>0</v>
      </c>
      <c r="AC46" s="179">
        <f>IFERROR(IF(AC$7="% of Revenue",(AB46/AB$9),IF(AC$7="% of Change",IFERROR(((AB46-Z46)/Z46),0),"N/A")),0)</f>
        <v>0</v>
      </c>
      <c r="AD46" s="14"/>
    </row>
    <row r="47" spans="1:30" s="1" customFormat="1" thickBot="1" x14ac:dyDescent="0.25">
      <c r="A47" s="205" t="str">
        <f>IF(B47&lt;0,"Net Operating Loss","Net Operating Income")</f>
        <v>Net Operating Income</v>
      </c>
      <c r="B47" s="5">
        <f>B20-B46</f>
        <v>0</v>
      </c>
      <c r="C47" s="176">
        <f>IFERROR(IF(C$7="% of Revenue",(B47/B$9),IF(C$7="% of Change","N/A","N/A")),0)</f>
        <v>0</v>
      </c>
      <c r="D47" s="46">
        <f>D20-D46</f>
        <v>0</v>
      </c>
      <c r="E47" s="179">
        <f>IFERROR(IF(E$7="% of Revenue",(D47/D$9),IF(E$7="% of Change",IFERROR(((D47-B47)/B47),0),"N/A")),0)</f>
        <v>0</v>
      </c>
      <c r="F47" s="46">
        <f>F20-F46</f>
        <v>0</v>
      </c>
      <c r="G47" s="179">
        <f>IFERROR(IF(G$7="% of Revenue",(F47/F$9),IF(G$7="% of Change",IFERROR(((F47-D47)/D47),0),"N/A")),0)</f>
        <v>0</v>
      </c>
      <c r="H47" s="46">
        <f>H20-H46</f>
        <v>0</v>
      </c>
      <c r="I47" s="179">
        <f>IFERROR(IF(I$7="% of Revenue",(H47/H$9),IF(I$7="% of Change",IFERROR(((H47-F47)/F47),0),"N/A")),0)</f>
        <v>0</v>
      </c>
      <c r="J47" s="46">
        <f>J20-J46</f>
        <v>0</v>
      </c>
      <c r="K47" s="179">
        <f>IFERROR(IF(K$7="% of Revenue",(J47/J$9),IF(K$7="% of Change",IFERROR(((J47-H47)/H47),0),"N/A")),0)</f>
        <v>0</v>
      </c>
      <c r="L47" s="46">
        <f>L20-L46</f>
        <v>0</v>
      </c>
      <c r="M47" s="179">
        <f>IFERROR(IF(M$7="% of Revenue",(L47/L$9),IF(M$7="% of Change",IFERROR(((L47-J47)/J47),0),"N/A")),0)</f>
        <v>0</v>
      </c>
      <c r="N47" s="46">
        <f>N20-N46</f>
        <v>0</v>
      </c>
      <c r="O47" s="179">
        <f>IFERROR(IF(O$7="% of Revenue",(N47/N$9),IF(O$7="% of Change",IFERROR(((N47-L47)/L47),0),"N/A")),0)</f>
        <v>0</v>
      </c>
      <c r="P47" s="46">
        <f>P20-P46</f>
        <v>0</v>
      </c>
      <c r="Q47" s="179">
        <f>IFERROR(IF(Q$7="% of Revenue",(P47/P$9),IF(Q$7="% of Change",IFERROR(((P47-N47)/N47),0),"N/A")),0)</f>
        <v>0</v>
      </c>
      <c r="R47" s="46">
        <f>R20-R46</f>
        <v>0</v>
      </c>
      <c r="S47" s="179">
        <f>IFERROR(IF(S$7="% of Revenue",(R47/R$9),IF(S$7="% of Change",IFERROR(((R47-P47)/P47),0),"N/A")),0)</f>
        <v>0</v>
      </c>
      <c r="T47" s="46">
        <f>T20-T46</f>
        <v>0</v>
      </c>
      <c r="U47" s="179">
        <f>IFERROR(IF(U$7="% of Revenue",(T47/T$9),IF(U$7="% of Change",IFERROR(((T47-R47)/R47),0),"N/A")),0)</f>
        <v>0</v>
      </c>
      <c r="V47" s="46">
        <f>V20-V46</f>
        <v>0</v>
      </c>
      <c r="W47" s="179">
        <f>IFERROR(IF(W$7="% of Revenue",(V47/V$9),IF(W$7="% of Change",IFERROR(((V47-T47)/T47),0),"N/A")),0)</f>
        <v>0</v>
      </c>
      <c r="X47" s="46">
        <f>X20-X46</f>
        <v>0</v>
      </c>
      <c r="Y47" s="179">
        <f>IFERROR(IF(Y$7="% of Revenue",(X47/X$9),IF(Y$7="% of Change",IFERROR(((X47-V47)/V47),0),"N/A")),0)</f>
        <v>0</v>
      </c>
      <c r="Z47" s="46">
        <f>Z20-Z46</f>
        <v>0</v>
      </c>
      <c r="AA47" s="179">
        <f>IFERROR(IF(AA$7="% of Revenue",(Z47/Z$9),IF(AA$7="% of Change",IFERROR(((Z47-X47)/X47),0),"N/A")),0)</f>
        <v>0</v>
      </c>
      <c r="AB47" s="46">
        <f>AB20-AB46</f>
        <v>0</v>
      </c>
      <c r="AC47" s="179">
        <f>IFERROR(IF(AC$7="% of Revenue",(AB47/AB$9),IF(AC$7="% of Change",IFERROR(((AB47-Z47)/Z47),0),"N/A")),0)</f>
        <v>0</v>
      </c>
      <c r="AD47" s="14"/>
    </row>
    <row r="48" spans="1:30" ht="15.75" thickBot="1" x14ac:dyDescent="0.3">
      <c r="A48" s="99" t="s">
        <v>23</v>
      </c>
      <c r="B48" s="100"/>
      <c r="C48" s="100"/>
      <c r="D48" s="100"/>
      <c r="E48" s="100"/>
      <c r="F48" s="100"/>
      <c r="G48" s="100"/>
      <c r="H48" s="9"/>
      <c r="I48" s="18"/>
      <c r="J48" s="9"/>
      <c r="K48" s="18"/>
      <c r="L48" s="9"/>
      <c r="M48" s="18"/>
      <c r="N48" s="9"/>
      <c r="O48" s="18"/>
      <c r="P48" s="9"/>
      <c r="Q48" s="18"/>
      <c r="R48" s="9"/>
      <c r="S48" s="18"/>
      <c r="T48" s="9"/>
      <c r="U48" s="18"/>
      <c r="V48" s="9"/>
      <c r="W48" s="18"/>
      <c r="X48" s="9"/>
      <c r="Y48" s="18"/>
      <c r="Z48" s="9"/>
      <c r="AA48" s="18"/>
      <c r="AB48" s="9"/>
      <c r="AC48" s="21"/>
      <c r="AD48" s="13"/>
    </row>
    <row r="49" spans="1:30" s="157" customFormat="1" ht="14.25" x14ac:dyDescent="0.2">
      <c r="A49" s="212" t="s">
        <v>24</v>
      </c>
      <c r="B49" s="209">
        <v>0</v>
      </c>
      <c r="C49" s="171">
        <f>IFERROR(IF(C$7="% of Revenue",(B49/B$9),IF(C$7="% of Change","N/A","N/A")),0)</f>
        <v>0</v>
      </c>
      <c r="D49" s="156">
        <v>0</v>
      </c>
      <c r="E49" s="171">
        <f>IFERROR(IF(E$7="% of Revenue",(D49/D$9),IF(E$7="% of Change","N/A","N/A")),0)</f>
        <v>0</v>
      </c>
      <c r="F49" s="156">
        <v>0</v>
      </c>
      <c r="G49" s="171">
        <f>IFERROR(IF(G$7="% of Revenue",(F49/F$9),IF(G$7="% of Change","N/A","N/A")),0)</f>
        <v>0</v>
      </c>
      <c r="H49" s="156">
        <v>0</v>
      </c>
      <c r="I49" s="171">
        <f>IFERROR(IF(I$7="% of Revenue",(H49/H$9),IF(I$7="% of Change","N/A","N/A")),0)</f>
        <v>0</v>
      </c>
      <c r="J49" s="156">
        <v>0</v>
      </c>
      <c r="K49" s="171">
        <f>IFERROR(IF(K$7="% of Revenue",(J49/J$9),IF(K$7="% of Change","N/A","N/A")),0)</f>
        <v>0</v>
      </c>
      <c r="L49" s="156">
        <v>0</v>
      </c>
      <c r="M49" s="171">
        <f>IFERROR(IF(M$7="% of Revenue",(L49/L$9),IF(M$7="% of Change","N/A","N/A")),0)</f>
        <v>0</v>
      </c>
      <c r="N49" s="156">
        <v>0</v>
      </c>
      <c r="O49" s="171">
        <f>IFERROR(IF(O$7="% of Revenue",(N49/N$9),IF(O$7="% of Change","N/A","N/A")),0)</f>
        <v>0</v>
      </c>
      <c r="P49" s="156">
        <v>0</v>
      </c>
      <c r="Q49" s="171">
        <f>IFERROR(IF(Q$7="% of Revenue",(P49/P$9),IF(Q$7="% of Change","N/A","N/A")),0)</f>
        <v>0</v>
      </c>
      <c r="R49" s="156">
        <v>0</v>
      </c>
      <c r="S49" s="171">
        <f>IFERROR(IF(S$7="% of Revenue",(R49/R$9),IF(S$7="% of Change","N/A","N/A")),0)</f>
        <v>0</v>
      </c>
      <c r="T49" s="156">
        <v>0</v>
      </c>
      <c r="U49" s="171">
        <f>IFERROR(IF(U$7="% of Revenue",(T49/T$9),IF(U$7="% of Change","N/A","N/A")),0)</f>
        <v>0</v>
      </c>
      <c r="V49" s="156">
        <v>0</v>
      </c>
      <c r="W49" s="171">
        <f>IFERROR(IF(W$7="% of Revenue",(V49/V$9),IF(W$7="% of Change","N/A","N/A")),0)</f>
        <v>0</v>
      </c>
      <c r="X49" s="156">
        <v>0</v>
      </c>
      <c r="Y49" s="171">
        <f>IFERROR(IF(Y$7="% of Revenue",(X49/X$9),IF(Y$7="% of Change","N/A","N/A")),0)</f>
        <v>0</v>
      </c>
      <c r="Z49" s="156">
        <v>0</v>
      </c>
      <c r="AA49" s="171">
        <f>IFERROR(IF(AA$7="% of Revenue",(Z49/Z$9),IF(AA$7="% of Change","N/A","N/A")),0)</f>
        <v>0</v>
      </c>
      <c r="AB49" s="156">
        <v>0</v>
      </c>
      <c r="AC49" s="171">
        <f>IFERROR(IF(AC$7="% of Revenue",(AB49/AB$9),IF(AC$7="% of Change","N/A","N/A")),0)</f>
        <v>0</v>
      </c>
      <c r="AD49" s="155"/>
    </row>
    <row r="50" spans="1:30" s="167" customFormat="1" ht="14.25" x14ac:dyDescent="0.2">
      <c r="A50" s="213" t="s">
        <v>25</v>
      </c>
      <c r="B50" s="210">
        <v>0</v>
      </c>
      <c r="C50" s="174">
        <f>IFERROR(IF(C$7="% of Revenue",(B50/B$9),IF(C$7="% of Change","N/A","N/A")),0)</f>
        <v>0</v>
      </c>
      <c r="D50" s="166">
        <v>0</v>
      </c>
      <c r="E50" s="174">
        <f>IFERROR(IF(E$7="% of Revenue",(D50/D$9),IF(E$7="% of Change","N/A","N/A")),0)</f>
        <v>0</v>
      </c>
      <c r="F50" s="166">
        <v>0</v>
      </c>
      <c r="G50" s="174">
        <f>IFERROR(IF(G$7="% of Revenue",(F50/F$9),IF(G$7="% of Change","N/A","N/A")),0)</f>
        <v>0</v>
      </c>
      <c r="H50" s="166">
        <v>0</v>
      </c>
      <c r="I50" s="174">
        <f>IFERROR(IF(I$7="% of Revenue",(H50/H$9),IF(I$7="% of Change","N/A","N/A")),0)</f>
        <v>0</v>
      </c>
      <c r="J50" s="166">
        <v>0</v>
      </c>
      <c r="K50" s="174">
        <f>IFERROR(IF(K$7="% of Revenue",(J50/J$9),IF(K$7="% of Change","N/A","N/A")),0)</f>
        <v>0</v>
      </c>
      <c r="L50" s="166">
        <v>0</v>
      </c>
      <c r="M50" s="174">
        <f>IFERROR(IF(M$7="% of Revenue",(L50/L$9),IF(M$7="% of Change","N/A","N/A")),0)</f>
        <v>0</v>
      </c>
      <c r="N50" s="166">
        <v>0</v>
      </c>
      <c r="O50" s="174">
        <f>IFERROR(IF(O$7="% of Revenue",(N50/N$9),IF(O$7="% of Change","N/A","N/A")),0)</f>
        <v>0</v>
      </c>
      <c r="P50" s="166">
        <v>0</v>
      </c>
      <c r="Q50" s="174">
        <f>IFERROR(IF(Q$7="% of Revenue",(P50/P$9),IF(Q$7="% of Change","N/A","N/A")),0)</f>
        <v>0</v>
      </c>
      <c r="R50" s="166">
        <v>0</v>
      </c>
      <c r="S50" s="174">
        <f>IFERROR(IF(S$7="% of Revenue",(R50/R$9),IF(S$7="% of Change","N/A","N/A")),0)</f>
        <v>0</v>
      </c>
      <c r="T50" s="166">
        <v>0</v>
      </c>
      <c r="U50" s="174">
        <f>IFERROR(IF(U$7="% of Revenue",(T50/T$9),IF(U$7="% of Change","N/A","N/A")),0)</f>
        <v>0</v>
      </c>
      <c r="V50" s="166">
        <v>0</v>
      </c>
      <c r="W50" s="174">
        <f>IFERROR(IF(W$7="% of Revenue",(V50/V$9),IF(W$7="% of Change","N/A","N/A")),0)</f>
        <v>0</v>
      </c>
      <c r="X50" s="166">
        <v>0</v>
      </c>
      <c r="Y50" s="174">
        <f>IFERROR(IF(Y$7="% of Revenue",(X50/X$9),IF(Y$7="% of Change","N/A","N/A")),0)</f>
        <v>0</v>
      </c>
      <c r="Z50" s="166">
        <v>0</v>
      </c>
      <c r="AA50" s="174">
        <f>IFERROR(IF(AA$7="% of Revenue",(Z50/Z$9),IF(AA$7="% of Change","N/A","N/A")),0)</f>
        <v>0</v>
      </c>
      <c r="AB50" s="166">
        <v>0</v>
      </c>
      <c r="AC50" s="174">
        <f>IFERROR(IF(AC$7="% of Revenue",(AB50/AB$9),IF(AC$7="% of Change","N/A","N/A")),0)</f>
        <v>0</v>
      </c>
      <c r="AD50" s="165"/>
    </row>
    <row r="51" spans="1:30" s="157" customFormat="1" ht="14.25" x14ac:dyDescent="0.2">
      <c r="A51" s="206" t="s">
        <v>26</v>
      </c>
      <c r="B51" s="198">
        <v>0</v>
      </c>
      <c r="C51" s="171">
        <f>IFERROR(IF(C$7="% of Revenue",(B51/B$9),IF(C$7="% of Change","N/A","N/A")),0)</f>
        <v>0</v>
      </c>
      <c r="D51" s="156">
        <v>0</v>
      </c>
      <c r="E51" s="171">
        <f>IFERROR(IF(E$7="% of Revenue",(D51/D$9),IF(E$7="% of Change","N/A","N/A")),0)</f>
        <v>0</v>
      </c>
      <c r="F51" s="156">
        <v>0</v>
      </c>
      <c r="G51" s="171">
        <f>IFERROR(IF(G$7="% of Revenue",(F51/F$9),IF(G$7="% of Change","N/A","N/A")),0)</f>
        <v>0</v>
      </c>
      <c r="H51" s="156">
        <v>0</v>
      </c>
      <c r="I51" s="171">
        <f>IFERROR(IF(I$7="% of Revenue",(H51/H$9),IF(I$7="% of Change","N/A","N/A")),0)</f>
        <v>0</v>
      </c>
      <c r="J51" s="156">
        <v>0</v>
      </c>
      <c r="K51" s="171">
        <f>IFERROR(IF(K$7="% of Revenue",(J51/J$9),IF(K$7="% of Change","N/A","N/A")),0)</f>
        <v>0</v>
      </c>
      <c r="L51" s="156">
        <v>0</v>
      </c>
      <c r="M51" s="171">
        <f>IFERROR(IF(M$7="% of Revenue",(L51/L$9),IF(M$7="% of Change","N/A","N/A")),0)</f>
        <v>0</v>
      </c>
      <c r="N51" s="156">
        <v>0</v>
      </c>
      <c r="O51" s="171">
        <f>IFERROR(IF(O$7="% of Revenue",(N51/N$9),IF(O$7="% of Change","N/A","N/A")),0)</f>
        <v>0</v>
      </c>
      <c r="P51" s="156">
        <v>0</v>
      </c>
      <c r="Q51" s="171">
        <f>IFERROR(IF(Q$7="% of Revenue",(P51/P$9),IF(Q$7="% of Change","N/A","N/A")),0)</f>
        <v>0</v>
      </c>
      <c r="R51" s="156">
        <v>0</v>
      </c>
      <c r="S51" s="171">
        <f>IFERROR(IF(S$7="% of Revenue",(R51/R$9),IF(S$7="% of Change","N/A","N/A")),0)</f>
        <v>0</v>
      </c>
      <c r="T51" s="156">
        <v>0</v>
      </c>
      <c r="U51" s="171">
        <f>IFERROR(IF(U$7="% of Revenue",(T51/T$9),IF(U$7="% of Change","N/A","N/A")),0)</f>
        <v>0</v>
      </c>
      <c r="V51" s="156">
        <v>0</v>
      </c>
      <c r="W51" s="171">
        <f>IFERROR(IF(W$7="% of Revenue",(V51/V$9),IF(W$7="% of Change","N/A","N/A")),0)</f>
        <v>0</v>
      </c>
      <c r="X51" s="156">
        <v>0</v>
      </c>
      <c r="Y51" s="171">
        <f>IFERROR(IF(Y$7="% of Revenue",(X51/X$9),IF(Y$7="% of Change","N/A","N/A")),0)</f>
        <v>0</v>
      </c>
      <c r="Z51" s="156">
        <v>0</v>
      </c>
      <c r="AA51" s="171">
        <f>IFERROR(IF(AA$7="% of Revenue",(Z51/Z$9),IF(AA$7="% of Change","N/A","N/A")),0)</f>
        <v>0</v>
      </c>
      <c r="AB51" s="156">
        <v>0</v>
      </c>
      <c r="AC51" s="171">
        <f>IFERROR(IF(AC$7="% of Revenue",(AB51/AB$9),IF(AC$7="% of Change","N/A","N/A")),0)</f>
        <v>0</v>
      </c>
      <c r="AD51" s="155"/>
    </row>
    <row r="52" spans="1:30" s="167" customFormat="1" ht="14.25" x14ac:dyDescent="0.2">
      <c r="A52" s="213" t="s">
        <v>27</v>
      </c>
      <c r="B52" s="210">
        <v>0</v>
      </c>
      <c r="C52" s="174">
        <f>IFERROR(IF(C$7="% of Revenue",(B52/B$9),IF(C$7="% of Change","N/A","N/A")),0)</f>
        <v>0</v>
      </c>
      <c r="D52" s="166">
        <v>0</v>
      </c>
      <c r="E52" s="174">
        <f>IFERROR(IF(E$7="% of Revenue",(D52/D$9),IF(E$7="% of Change","N/A","N/A")),0)</f>
        <v>0</v>
      </c>
      <c r="F52" s="166">
        <v>0</v>
      </c>
      <c r="G52" s="174">
        <f>IFERROR(IF(G$7="% of Revenue",(F52/F$9),IF(G$7="% of Change","N/A","N/A")),0)</f>
        <v>0</v>
      </c>
      <c r="H52" s="166">
        <v>0</v>
      </c>
      <c r="I52" s="174">
        <f>IFERROR(IF(I$7="% of Revenue",(H52/H$9),IF(I$7="% of Change","N/A","N/A")),0)</f>
        <v>0</v>
      </c>
      <c r="J52" s="166">
        <v>0</v>
      </c>
      <c r="K52" s="174">
        <f>IFERROR(IF(K$7="% of Revenue",(J52/J$9),IF(K$7="% of Change","N/A","N/A")),0)</f>
        <v>0</v>
      </c>
      <c r="L52" s="166">
        <v>0</v>
      </c>
      <c r="M52" s="174">
        <f>IFERROR(IF(M$7="% of Revenue",(L52/L$9),IF(M$7="% of Change","N/A","N/A")),0)</f>
        <v>0</v>
      </c>
      <c r="N52" s="166">
        <v>0</v>
      </c>
      <c r="O52" s="174">
        <f>IFERROR(IF(O$7="% of Revenue",(N52/N$9),IF(O$7="% of Change","N/A","N/A")),0)</f>
        <v>0</v>
      </c>
      <c r="P52" s="166">
        <v>0</v>
      </c>
      <c r="Q52" s="174">
        <f>IFERROR(IF(Q$7="% of Revenue",(P52/P$9),IF(Q$7="% of Change","N/A","N/A")),0)</f>
        <v>0</v>
      </c>
      <c r="R52" s="166">
        <v>0</v>
      </c>
      <c r="S52" s="174">
        <f>IFERROR(IF(S$7="% of Revenue",(R52/R$9),IF(S$7="% of Change","N/A","N/A")),0)</f>
        <v>0</v>
      </c>
      <c r="T52" s="166">
        <v>0</v>
      </c>
      <c r="U52" s="174">
        <f>IFERROR(IF(U$7="% of Revenue",(T52/T$9),IF(U$7="% of Change","N/A","N/A")),0)</f>
        <v>0</v>
      </c>
      <c r="V52" s="166">
        <v>0</v>
      </c>
      <c r="W52" s="174">
        <f>IFERROR(IF(W$7="% of Revenue",(V52/V$9),IF(W$7="% of Change","N/A","N/A")),0)</f>
        <v>0</v>
      </c>
      <c r="X52" s="166">
        <v>0</v>
      </c>
      <c r="Y52" s="174">
        <f>IFERROR(IF(Y$7="% of Revenue",(X52/X$9),IF(Y$7="% of Change","N/A","N/A")),0)</f>
        <v>0</v>
      </c>
      <c r="Z52" s="166">
        <v>0</v>
      </c>
      <c r="AA52" s="174">
        <f>IFERROR(IF(AA$7="% of Revenue",(Z52/Z$9),IF(AA$7="% of Change","N/A","N/A")),0)</f>
        <v>0</v>
      </c>
      <c r="AB52" s="166">
        <v>0</v>
      </c>
      <c r="AC52" s="174">
        <f>IFERROR(IF(AC$7="% of Revenue",(AB52/AB$9),IF(AC$7="% of Change","N/A","N/A")),0)</f>
        <v>0</v>
      </c>
      <c r="AD52" s="165"/>
    </row>
    <row r="53" spans="1:30" s="157" customFormat="1" x14ac:dyDescent="0.25">
      <c r="A53" s="206" t="s">
        <v>176</v>
      </c>
      <c r="B53" s="198">
        <f>SUBTOTAL(9,B54:B58)</f>
        <v>0</v>
      </c>
      <c r="C53" s="171">
        <f>IFERROR(IF(C$7="% of Revenue",(B53/B$9),IF(C$7="% of Change","N/A","N/A")),0)</f>
        <v>0</v>
      </c>
      <c r="D53" s="156">
        <f>SUBTOTAL(9,D54:D58)</f>
        <v>0</v>
      </c>
      <c r="E53" s="172">
        <f t="shared" ref="E53:AC58" si="117">IFERROR(IF(E$7="% of Revenue",(D53/D$9),IF(E$7="% of Change","N/A","N/A")),0)</f>
        <v>0</v>
      </c>
      <c r="F53" s="156">
        <f>SUBTOTAL(9,F54:F58)</f>
        <v>0</v>
      </c>
      <c r="G53" s="172">
        <f t="shared" si="117"/>
        <v>0</v>
      </c>
      <c r="H53" s="156">
        <f>SUBTOTAL(9,H54:H58)</f>
        <v>0</v>
      </c>
      <c r="I53" s="172">
        <f t="shared" si="117"/>
        <v>0</v>
      </c>
      <c r="J53" s="156">
        <f>SUBTOTAL(9,J54:J58)</f>
        <v>0</v>
      </c>
      <c r="K53" s="172">
        <f t="shared" si="117"/>
        <v>0</v>
      </c>
      <c r="L53" s="156">
        <f>SUBTOTAL(9,L54:L58)</f>
        <v>0</v>
      </c>
      <c r="M53" s="172">
        <f t="shared" si="117"/>
        <v>0</v>
      </c>
      <c r="N53" s="156">
        <f>SUBTOTAL(9,N54:N58)</f>
        <v>0</v>
      </c>
      <c r="O53" s="172">
        <f t="shared" si="117"/>
        <v>0</v>
      </c>
      <c r="P53" s="156">
        <f>SUBTOTAL(9,P54:P58)</f>
        <v>0</v>
      </c>
      <c r="Q53" s="172">
        <f t="shared" si="117"/>
        <v>0</v>
      </c>
      <c r="R53" s="156">
        <f>SUBTOTAL(9,R54:R58)</f>
        <v>0</v>
      </c>
      <c r="S53" s="172">
        <f t="shared" si="117"/>
        <v>0</v>
      </c>
      <c r="T53" s="156">
        <f>SUBTOTAL(9,T54:T58)</f>
        <v>0</v>
      </c>
      <c r="U53" s="172">
        <f t="shared" si="117"/>
        <v>0</v>
      </c>
      <c r="V53" s="156">
        <f>SUBTOTAL(9,V54:V58)</f>
        <v>0</v>
      </c>
      <c r="W53" s="172">
        <f t="shared" si="117"/>
        <v>0</v>
      </c>
      <c r="X53" s="156">
        <f>SUBTOTAL(9,X54:X58)</f>
        <v>0</v>
      </c>
      <c r="Y53" s="172">
        <f t="shared" si="117"/>
        <v>0</v>
      </c>
      <c r="Z53" s="156">
        <f>SUBTOTAL(9,Z54:Z58)</f>
        <v>0</v>
      </c>
      <c r="AA53" s="172">
        <f t="shared" si="117"/>
        <v>0</v>
      </c>
      <c r="AB53" s="156">
        <f>SUBTOTAL(9,AB54:AB58)</f>
        <v>0</v>
      </c>
      <c r="AC53" s="172">
        <f t="shared" si="117"/>
        <v>0</v>
      </c>
      <c r="AD53" s="155"/>
    </row>
    <row r="54" spans="1:30" s="150" customFormat="1" ht="15.75" customHeight="1" outlineLevel="1" x14ac:dyDescent="0.25">
      <c r="A54" s="325" t="s">
        <v>242</v>
      </c>
      <c r="B54" s="195">
        <v>0</v>
      </c>
      <c r="C54" s="172">
        <f>IFERROR(IF(C$7="% of Revenue",(B54/B$9),IF(C$7="% of Change","N/A","N/A")),0)</f>
        <v>0</v>
      </c>
      <c r="D54" s="160">
        <v>0</v>
      </c>
      <c r="E54" s="172">
        <f>IFERROR(IF(E$7="% of Revenue",(D54/D$9),IF(E$7="% of Change","N/A","N/A")),0)</f>
        <v>0</v>
      </c>
      <c r="F54" s="160">
        <v>0</v>
      </c>
      <c r="G54" s="172">
        <f>IFERROR(IF(G$7="% of Revenue",(F54/F$9),IF(G$7="% of Change","N/A","N/A")),0)</f>
        <v>0</v>
      </c>
      <c r="H54" s="160">
        <v>0</v>
      </c>
      <c r="I54" s="172">
        <f>IFERROR(IF(I$7="% of Revenue",(H54/H$9),IF(I$7="% of Change","N/A","N/A")),0)</f>
        <v>0</v>
      </c>
      <c r="J54" s="160">
        <v>0</v>
      </c>
      <c r="K54" s="172">
        <f>IFERROR(IF(K$7="% of Revenue",(J54/J$9),IF(K$7="% of Change","N/A","N/A")),0)</f>
        <v>0</v>
      </c>
      <c r="L54" s="160">
        <v>0</v>
      </c>
      <c r="M54" s="172">
        <f>IFERROR(IF(M$7="% of Revenue",(L54/L$9),IF(M$7="% of Change","N/A","N/A")),0)</f>
        <v>0</v>
      </c>
      <c r="N54" s="160">
        <v>0</v>
      </c>
      <c r="O54" s="172">
        <f>IFERROR(IF(O$7="% of Revenue",(N54/N$9),IF(O$7="% of Change","N/A","N/A")),0)</f>
        <v>0</v>
      </c>
      <c r="P54" s="160">
        <v>0</v>
      </c>
      <c r="Q54" s="172">
        <f>IFERROR(IF(Q$7="% of Revenue",(P54/P$9),IF(Q$7="% of Change","N/A","N/A")),0)</f>
        <v>0</v>
      </c>
      <c r="R54" s="160">
        <v>0</v>
      </c>
      <c r="S54" s="172">
        <f>IFERROR(IF(S$7="% of Revenue",(R54/R$9),IF(S$7="% of Change","N/A","N/A")),0)</f>
        <v>0</v>
      </c>
      <c r="T54" s="160">
        <v>0</v>
      </c>
      <c r="U54" s="172">
        <f>IFERROR(IF(U$7="% of Revenue",(T54/T$9),IF(U$7="% of Change","N/A","N/A")),0)</f>
        <v>0</v>
      </c>
      <c r="V54" s="160">
        <v>0</v>
      </c>
      <c r="W54" s="172">
        <f>IFERROR(IF(W$7="% of Revenue",(V54/V$9),IF(W$7="% of Change","N/A","N/A")),0)</f>
        <v>0</v>
      </c>
      <c r="X54" s="160">
        <v>0</v>
      </c>
      <c r="Y54" s="172">
        <f>IFERROR(IF(Y$7="% of Revenue",(X54/X$9),IF(Y$7="% of Change","N/A","N/A")),0)</f>
        <v>0</v>
      </c>
      <c r="Z54" s="160">
        <v>0</v>
      </c>
      <c r="AA54" s="172">
        <f>IFERROR(IF(AA$7="% of Revenue",(Z54/Z$9),IF(AA$7="% of Change","N/A","N/A")),0)</f>
        <v>0</v>
      </c>
      <c r="AB54" s="160">
        <v>0</v>
      </c>
      <c r="AC54" s="172">
        <f>IFERROR(IF(AC$7="% of Revenue",(AB54/AB$9),IF(AC$7="% of Change","N/A","N/A")),0)</f>
        <v>0</v>
      </c>
      <c r="AD54" s="149"/>
    </row>
    <row r="55" spans="1:30" s="150" customFormat="1" ht="15.75" customHeight="1" outlineLevel="1" x14ac:dyDescent="0.25">
      <c r="A55" s="202" t="s">
        <v>241</v>
      </c>
      <c r="B55" s="195">
        <v>0</v>
      </c>
      <c r="C55" s="172">
        <f>IFERROR(IF(C$7="% of Revenue",(B55/B$9),IF(C$7="% of Change","N/A","N/A")),0)</f>
        <v>0</v>
      </c>
      <c r="D55" s="160">
        <v>0</v>
      </c>
      <c r="E55" s="172">
        <f t="shared" ref="E55:AC60" si="118">IFERROR(IF(E$7="% of Revenue",(D55/D$9),IF(E$7="% of Change","N/A","N/A")),0)</f>
        <v>0</v>
      </c>
      <c r="F55" s="160">
        <v>0</v>
      </c>
      <c r="G55" s="172">
        <f t="shared" si="118"/>
        <v>0</v>
      </c>
      <c r="H55" s="160">
        <v>0</v>
      </c>
      <c r="I55" s="172">
        <f t="shared" si="118"/>
        <v>0</v>
      </c>
      <c r="J55" s="160">
        <v>0</v>
      </c>
      <c r="K55" s="172">
        <f t="shared" si="118"/>
        <v>0</v>
      </c>
      <c r="L55" s="160">
        <v>0</v>
      </c>
      <c r="M55" s="172">
        <f t="shared" si="118"/>
        <v>0</v>
      </c>
      <c r="N55" s="160">
        <v>0</v>
      </c>
      <c r="O55" s="172">
        <f t="shared" si="118"/>
        <v>0</v>
      </c>
      <c r="P55" s="160">
        <v>0</v>
      </c>
      <c r="Q55" s="172">
        <f t="shared" si="118"/>
        <v>0</v>
      </c>
      <c r="R55" s="160">
        <v>0</v>
      </c>
      <c r="S55" s="172">
        <f t="shared" si="118"/>
        <v>0</v>
      </c>
      <c r="T55" s="160">
        <v>0</v>
      </c>
      <c r="U55" s="172">
        <f t="shared" si="118"/>
        <v>0</v>
      </c>
      <c r="V55" s="160">
        <v>0</v>
      </c>
      <c r="W55" s="172">
        <f t="shared" si="118"/>
        <v>0</v>
      </c>
      <c r="X55" s="160">
        <v>0</v>
      </c>
      <c r="Y55" s="172">
        <f t="shared" si="118"/>
        <v>0</v>
      </c>
      <c r="Z55" s="160">
        <v>0</v>
      </c>
      <c r="AA55" s="172">
        <f t="shared" si="118"/>
        <v>0</v>
      </c>
      <c r="AB55" s="160">
        <v>0</v>
      </c>
      <c r="AC55" s="172">
        <f t="shared" si="118"/>
        <v>0</v>
      </c>
      <c r="AD55" s="149"/>
    </row>
    <row r="56" spans="1:30" s="150" customFormat="1" ht="15.75" customHeight="1" outlineLevel="1" x14ac:dyDescent="0.25">
      <c r="A56" s="202" t="s">
        <v>241</v>
      </c>
      <c r="B56" s="195">
        <v>0</v>
      </c>
      <c r="C56" s="172">
        <f>IFERROR(IF(C$7="% of Revenue",(B56/B$9),IF(C$7="% of Change","N/A","N/A")),0)</f>
        <v>0</v>
      </c>
      <c r="D56" s="160">
        <v>0</v>
      </c>
      <c r="E56" s="172">
        <f t="shared" si="118"/>
        <v>0</v>
      </c>
      <c r="F56" s="160">
        <v>0</v>
      </c>
      <c r="G56" s="172">
        <f t="shared" si="118"/>
        <v>0</v>
      </c>
      <c r="H56" s="160">
        <v>0</v>
      </c>
      <c r="I56" s="172">
        <f t="shared" si="118"/>
        <v>0</v>
      </c>
      <c r="J56" s="160">
        <v>0</v>
      </c>
      <c r="K56" s="172">
        <f t="shared" si="118"/>
        <v>0</v>
      </c>
      <c r="L56" s="160">
        <v>0</v>
      </c>
      <c r="M56" s="172">
        <f t="shared" si="118"/>
        <v>0</v>
      </c>
      <c r="N56" s="160">
        <v>0</v>
      </c>
      <c r="O56" s="172">
        <f t="shared" si="118"/>
        <v>0</v>
      </c>
      <c r="P56" s="160">
        <v>0</v>
      </c>
      <c r="Q56" s="172">
        <f t="shared" si="118"/>
        <v>0</v>
      </c>
      <c r="R56" s="160">
        <v>0</v>
      </c>
      <c r="S56" s="172">
        <f t="shared" si="118"/>
        <v>0</v>
      </c>
      <c r="T56" s="160">
        <v>0</v>
      </c>
      <c r="U56" s="172">
        <f t="shared" si="118"/>
        <v>0</v>
      </c>
      <c r="V56" s="160">
        <v>0</v>
      </c>
      <c r="W56" s="172">
        <f t="shared" si="118"/>
        <v>0</v>
      </c>
      <c r="X56" s="160">
        <v>0</v>
      </c>
      <c r="Y56" s="172">
        <f t="shared" si="118"/>
        <v>0</v>
      </c>
      <c r="Z56" s="160">
        <v>0</v>
      </c>
      <c r="AA56" s="172">
        <f t="shared" si="118"/>
        <v>0</v>
      </c>
      <c r="AB56" s="160">
        <v>0</v>
      </c>
      <c r="AC56" s="172">
        <f t="shared" si="118"/>
        <v>0</v>
      </c>
      <c r="AD56" s="149"/>
    </row>
    <row r="57" spans="1:30" s="150" customFormat="1" ht="15.75" customHeight="1" outlineLevel="1" x14ac:dyDescent="0.25">
      <c r="A57" s="202" t="s">
        <v>241</v>
      </c>
      <c r="B57" s="195">
        <v>0</v>
      </c>
      <c r="C57" s="172">
        <f>IFERROR(IF(C$7="% of Revenue",(B57/B$9),IF(C$7="% of Change","N/A","N/A")),0)</f>
        <v>0</v>
      </c>
      <c r="D57" s="160">
        <v>0</v>
      </c>
      <c r="E57" s="172">
        <f t="shared" si="118"/>
        <v>0</v>
      </c>
      <c r="F57" s="160">
        <v>0</v>
      </c>
      <c r="G57" s="172">
        <f t="shared" si="118"/>
        <v>0</v>
      </c>
      <c r="H57" s="160">
        <v>0</v>
      </c>
      <c r="I57" s="172">
        <f t="shared" si="118"/>
        <v>0</v>
      </c>
      <c r="J57" s="160">
        <v>0</v>
      </c>
      <c r="K57" s="172">
        <f t="shared" si="118"/>
        <v>0</v>
      </c>
      <c r="L57" s="160">
        <v>0</v>
      </c>
      <c r="M57" s="172">
        <f t="shared" si="118"/>
        <v>0</v>
      </c>
      <c r="N57" s="160">
        <v>0</v>
      </c>
      <c r="O57" s="172">
        <f t="shared" si="118"/>
        <v>0</v>
      </c>
      <c r="P57" s="160">
        <v>0</v>
      </c>
      <c r="Q57" s="172">
        <f t="shared" si="118"/>
        <v>0</v>
      </c>
      <c r="R57" s="160">
        <v>0</v>
      </c>
      <c r="S57" s="172">
        <f t="shared" si="118"/>
        <v>0</v>
      </c>
      <c r="T57" s="160">
        <v>0</v>
      </c>
      <c r="U57" s="172">
        <f t="shared" si="118"/>
        <v>0</v>
      </c>
      <c r="V57" s="160">
        <v>0</v>
      </c>
      <c r="W57" s="172">
        <f t="shared" si="118"/>
        <v>0</v>
      </c>
      <c r="X57" s="160">
        <v>0</v>
      </c>
      <c r="Y57" s="172">
        <f t="shared" si="118"/>
        <v>0</v>
      </c>
      <c r="Z57" s="160">
        <v>0</v>
      </c>
      <c r="AA57" s="172">
        <f t="shared" si="118"/>
        <v>0</v>
      </c>
      <c r="AB57" s="160">
        <v>0</v>
      </c>
      <c r="AC57" s="172">
        <f t="shared" si="118"/>
        <v>0</v>
      </c>
      <c r="AD57" s="149"/>
    </row>
    <row r="58" spans="1:30" s="150" customFormat="1" ht="15.75" customHeight="1" outlineLevel="1" thickBot="1" x14ac:dyDescent="0.3">
      <c r="A58" s="202" t="s">
        <v>241</v>
      </c>
      <c r="B58" s="211">
        <v>0</v>
      </c>
      <c r="C58" s="172">
        <f>IFERROR(IF(C$7="% of Revenue",(B58/B$9),IF(C$7="% of Change","N/A","N/A")),0)</f>
        <v>0</v>
      </c>
      <c r="D58" s="160">
        <v>0</v>
      </c>
      <c r="E58" s="172">
        <f t="shared" si="118"/>
        <v>0</v>
      </c>
      <c r="F58" s="160">
        <v>0</v>
      </c>
      <c r="G58" s="172">
        <f t="shared" si="118"/>
        <v>0</v>
      </c>
      <c r="H58" s="160">
        <v>0</v>
      </c>
      <c r="I58" s="172">
        <f t="shared" si="118"/>
        <v>0</v>
      </c>
      <c r="J58" s="160">
        <v>0</v>
      </c>
      <c r="K58" s="172">
        <f t="shared" si="118"/>
        <v>0</v>
      </c>
      <c r="L58" s="160">
        <v>0</v>
      </c>
      <c r="M58" s="172">
        <f t="shared" si="118"/>
        <v>0</v>
      </c>
      <c r="N58" s="160">
        <v>0</v>
      </c>
      <c r="O58" s="172">
        <f t="shared" si="118"/>
        <v>0</v>
      </c>
      <c r="P58" s="160">
        <v>0</v>
      </c>
      <c r="Q58" s="172">
        <f t="shared" si="118"/>
        <v>0</v>
      </c>
      <c r="R58" s="160">
        <v>0</v>
      </c>
      <c r="S58" s="172">
        <f t="shared" si="118"/>
        <v>0</v>
      </c>
      <c r="T58" s="160">
        <v>0</v>
      </c>
      <c r="U58" s="172">
        <f t="shared" si="118"/>
        <v>0</v>
      </c>
      <c r="V58" s="160">
        <v>0</v>
      </c>
      <c r="W58" s="172">
        <f t="shared" si="118"/>
        <v>0</v>
      </c>
      <c r="X58" s="160">
        <v>0</v>
      </c>
      <c r="Y58" s="172">
        <f t="shared" si="118"/>
        <v>0</v>
      </c>
      <c r="Z58" s="160">
        <v>0</v>
      </c>
      <c r="AA58" s="172">
        <f t="shared" si="118"/>
        <v>0</v>
      </c>
      <c r="AB58" s="160">
        <v>0</v>
      </c>
      <c r="AC58" s="172">
        <f t="shared" si="118"/>
        <v>0</v>
      </c>
      <c r="AD58" s="149"/>
    </row>
    <row r="59" spans="1:30" s="1" customFormat="1" thickBot="1" x14ac:dyDescent="0.25">
      <c r="A59" s="214" t="s">
        <v>28</v>
      </c>
      <c r="B59" s="5">
        <f>SUM(B49:B54)</f>
        <v>0</v>
      </c>
      <c r="C59" s="176">
        <f>IFERROR(IF(C$7="% of Revenue",(ABS(B59)/B$9),IF(C$7="% of Change","N/A","N/A")),0)</f>
        <v>0</v>
      </c>
      <c r="D59" s="46">
        <f t="shared" ref="D59" si="119">SUM(D49:D53)</f>
        <v>0</v>
      </c>
      <c r="E59" s="179">
        <f>IFERROR(IF(E$7="% of Revenue",(D59/D$9),IF(E$7="% of Change",IFERROR(((D59-B59)/B59),0),"N/A")),0)</f>
        <v>0</v>
      </c>
      <c r="F59" s="46">
        <f t="shared" ref="F59:H59" si="120">SUM(F49:F53)</f>
        <v>0</v>
      </c>
      <c r="G59" s="179">
        <f>IFERROR(IF(G$7="% of Revenue",(F59/F$9),IF(G$7="% of Change",IFERROR(((F59-D59)/D59),0),"N/A")),0)</f>
        <v>0</v>
      </c>
      <c r="H59" s="46">
        <f t="shared" si="120"/>
        <v>0</v>
      </c>
      <c r="I59" s="179">
        <f>IFERROR(IF(I$7="% of Revenue",(H59/H$9),IF(I$7="% of Change",IFERROR(((H59-F59)/F59),0),"N/A")),0)</f>
        <v>0</v>
      </c>
      <c r="J59" s="46">
        <f t="shared" ref="J59" si="121">SUM(J49:J53)</f>
        <v>0</v>
      </c>
      <c r="K59" s="179">
        <f>IFERROR(IF(K$7="% of Revenue",(J59/J$9),IF(K$7="% of Change",IFERROR(((J59-H59)/H59),0),"N/A")),0)</f>
        <v>0</v>
      </c>
      <c r="L59" s="46">
        <f t="shared" ref="L59" si="122">SUM(L49:L53)</f>
        <v>0</v>
      </c>
      <c r="M59" s="179">
        <f>IFERROR(IF(M$7="% of Revenue",(L59/L$9),IF(M$7="% of Change",IFERROR(((L59-J59)/J59),0),"N/A")),0)</f>
        <v>0</v>
      </c>
      <c r="N59" s="46">
        <f t="shared" ref="N59" si="123">SUM(N49:N53)</f>
        <v>0</v>
      </c>
      <c r="O59" s="179">
        <f>IFERROR(IF(O$7="% of Revenue",(N59/N$9),IF(O$7="% of Change",IFERROR(((N59-L59)/L59),0),"N/A")),0)</f>
        <v>0</v>
      </c>
      <c r="P59" s="46">
        <f t="shared" ref="P59" si="124">SUM(P49:P53)</f>
        <v>0</v>
      </c>
      <c r="Q59" s="179">
        <f>IFERROR(IF(Q$7="% of Revenue",(P59/P$9),IF(Q$7="% of Change",IFERROR(((P59-N59)/N59),0),"N/A")),0)</f>
        <v>0</v>
      </c>
      <c r="R59" s="46">
        <f t="shared" ref="R59" si="125">SUM(R49:R53)</f>
        <v>0</v>
      </c>
      <c r="S59" s="179">
        <f>IFERROR(IF(S$7="% of Revenue",(R59/R$9),IF(S$7="% of Change",IFERROR(((R59-P59)/P59),0),"N/A")),0)</f>
        <v>0</v>
      </c>
      <c r="T59" s="46">
        <f t="shared" ref="T59" si="126">SUM(T49:T53)</f>
        <v>0</v>
      </c>
      <c r="U59" s="179">
        <f>IFERROR(IF(U$7="% of Revenue",(T59/T$9),IF(U$7="% of Change",IFERROR(((T59-R59)/R59),0),"N/A")),0)</f>
        <v>0</v>
      </c>
      <c r="V59" s="46">
        <f t="shared" ref="V59" si="127">SUM(V49:V53)</f>
        <v>0</v>
      </c>
      <c r="W59" s="179">
        <f>IFERROR(IF(W$7="% of Revenue",(V59/V$9),IF(W$7="% of Change",IFERROR(((V59-T59)/T59),0),"N/A")),0)</f>
        <v>0</v>
      </c>
      <c r="X59" s="46">
        <f t="shared" ref="X59" si="128">SUM(X49:X53)</f>
        <v>0</v>
      </c>
      <c r="Y59" s="179">
        <f>IFERROR(IF(Y$7="% of Revenue",(X59/X$9),IF(Y$7="% of Change",IFERROR(((X59-V59)/V59),0),"N/A")),0)</f>
        <v>0</v>
      </c>
      <c r="Z59" s="46">
        <f t="shared" ref="Z59" si="129">SUM(Z49:Z53)</f>
        <v>0</v>
      </c>
      <c r="AA59" s="179">
        <f>IFERROR(IF(AA$7="% of Revenue",(Z59/Z$9),IF(AA$7="% of Change",IFERROR(((Z59-X59)/X59),0),"N/A")),0)</f>
        <v>0</v>
      </c>
      <c r="AB59" s="46">
        <f t="shared" ref="AB59" si="130">SUM(AB49:AB53)</f>
        <v>0</v>
      </c>
      <c r="AC59" s="179">
        <f>IFERROR(IF(AC$7="% of Revenue",(AB59/AB$9),IF(AC$7="% of Change",IFERROR(((AB59-Z59)/Z59),0),"N/A")),0)</f>
        <v>0</v>
      </c>
      <c r="AD59" s="14"/>
    </row>
    <row r="60" spans="1:30" s="1" customFormat="1" thickBot="1" x14ac:dyDescent="0.25">
      <c r="A60" s="214" t="s">
        <v>183</v>
      </c>
      <c r="B60" s="5">
        <f>B47+B59</f>
        <v>0</v>
      </c>
      <c r="C60" s="176">
        <f>IFERROR(IF(C$7="% of Revenue",(ABS(B60)/B$9),IF(C$7="% of Change","N/A","N/A")),0)</f>
        <v>0</v>
      </c>
      <c r="D60" s="46">
        <f>D47+D59</f>
        <v>0</v>
      </c>
      <c r="E60" s="179">
        <f>IFERROR(IF(E$7="% of Revenue",(D60/D$9),IF(E$7="% of Change",IFERROR(((D60-B60)/B60),0),"N/A")),0)</f>
        <v>0</v>
      </c>
      <c r="F60" s="46">
        <f>F47+F59</f>
        <v>0</v>
      </c>
      <c r="G60" s="179">
        <f>IFERROR(IF(G$7="% of Revenue",(F60/F$9),IF(G$7="% of Change",IFERROR(((F60-D60)/D60),0),"N/A")),0)</f>
        <v>0</v>
      </c>
      <c r="H60" s="46">
        <f>H47+H59</f>
        <v>0</v>
      </c>
      <c r="I60" s="179">
        <f>IFERROR(IF(I$7="% of Revenue",(H60/H$9),IF(I$7="% of Change",IFERROR(((H60-F60)/F60),0),"N/A")),0)</f>
        <v>0</v>
      </c>
      <c r="J60" s="46">
        <f>J47+J59</f>
        <v>0</v>
      </c>
      <c r="K60" s="179">
        <f>IFERROR(IF(K$7="% of Revenue",(J60/J$9),IF(K$7="% of Change",IFERROR(((J60-H60)/H60),0),"N/A")),0)</f>
        <v>0</v>
      </c>
      <c r="L60" s="46">
        <f>L47+L59</f>
        <v>0</v>
      </c>
      <c r="M60" s="179">
        <f>IFERROR(IF(M$7="% of Revenue",(L60/L$9),IF(M$7="% of Change",IFERROR(((L60-J60)/J60),0),"N/A")),0)</f>
        <v>0</v>
      </c>
      <c r="N60" s="46">
        <f>N47+N59</f>
        <v>0</v>
      </c>
      <c r="O60" s="179">
        <f>IFERROR(IF(O$7="% of Revenue",(N60/N$9),IF(O$7="% of Change",IFERROR(((N60-L60)/L60),0),"N/A")),0)</f>
        <v>0</v>
      </c>
      <c r="P60" s="46">
        <f>P47+P59</f>
        <v>0</v>
      </c>
      <c r="Q60" s="179">
        <f>IFERROR(IF(Q$7="% of Revenue",(P60/P$9),IF(Q$7="% of Change",IFERROR(((P60-N60)/N60),0),"N/A")),0)</f>
        <v>0</v>
      </c>
      <c r="R60" s="46">
        <f>R47+R59</f>
        <v>0</v>
      </c>
      <c r="S60" s="179">
        <f>IFERROR(IF(S$7="% of Revenue",(R60/R$9),IF(S$7="% of Change",IFERROR(((R60-P60)/P60),0),"N/A")),0)</f>
        <v>0</v>
      </c>
      <c r="T60" s="46">
        <f>T47+T59</f>
        <v>0</v>
      </c>
      <c r="U60" s="179">
        <f>IFERROR(IF(U$7="% of Revenue",(T60/T$9),IF(U$7="% of Change",IFERROR(((T60-R60)/R60),0),"N/A")),0)</f>
        <v>0</v>
      </c>
      <c r="V60" s="46">
        <f>V47+V59</f>
        <v>0</v>
      </c>
      <c r="W60" s="179">
        <f>IFERROR(IF(W$7="% of Revenue",(V60/V$9),IF(W$7="% of Change",IFERROR(((V60-T60)/T60),0),"N/A")),0)</f>
        <v>0</v>
      </c>
      <c r="X60" s="46">
        <f>X47+X59</f>
        <v>0</v>
      </c>
      <c r="Y60" s="179">
        <f>IFERROR(IF(Y$7="% of Revenue",(X60/X$9),IF(Y$7="% of Change",IFERROR(((X60-V60)/V60),0),"N/A")),0)</f>
        <v>0</v>
      </c>
      <c r="Z60" s="46">
        <f>Z47+Z59</f>
        <v>0</v>
      </c>
      <c r="AA60" s="179">
        <f>IFERROR(IF(AA$7="% of Revenue",(Z60/Z$9),IF(AA$7="% of Change",IFERROR(((Z60-X60)/X60),0),"N/A")),0)</f>
        <v>0</v>
      </c>
      <c r="AB60" s="46">
        <f>AB47+AB59</f>
        <v>0</v>
      </c>
      <c r="AC60" s="179">
        <f>IFERROR(IF(AC$7="% of Revenue",(AB60/AB$9),IF(AC$7="% of Change",IFERROR(((AB60-Z60)/Z60),0),"N/A")),0)</f>
        <v>0</v>
      </c>
      <c r="AD60" s="14"/>
    </row>
    <row r="61" spans="1:30" ht="15.75" customHeight="1" outlineLevel="1" thickBot="1" x14ac:dyDescent="0.3">
      <c r="A61" s="97" t="s">
        <v>181</v>
      </c>
      <c r="B61" s="98"/>
      <c r="C61" s="98"/>
      <c r="D61" s="98"/>
      <c r="E61" s="98"/>
      <c r="F61" s="98"/>
      <c r="G61" s="19"/>
      <c r="H61" s="20"/>
      <c r="I61" s="19"/>
      <c r="J61" s="20"/>
      <c r="K61" s="19"/>
      <c r="L61" s="20"/>
      <c r="M61" s="19"/>
      <c r="N61" s="20"/>
      <c r="O61" s="19"/>
      <c r="P61" s="20"/>
      <c r="Q61" s="19"/>
      <c r="R61" s="20"/>
      <c r="S61" s="19"/>
      <c r="T61" s="20"/>
      <c r="U61" s="19"/>
      <c r="V61" s="20"/>
      <c r="W61" s="19"/>
      <c r="X61" s="20"/>
      <c r="Y61" s="19"/>
      <c r="Z61" s="20"/>
      <c r="AA61" s="19"/>
      <c r="AB61" s="20"/>
      <c r="AC61" s="22"/>
      <c r="AD61" s="13"/>
    </row>
    <row r="62" spans="1:30" s="167" customFormat="1" ht="15" customHeight="1" outlineLevel="1" x14ac:dyDescent="0.2">
      <c r="A62" s="217" t="s">
        <v>29</v>
      </c>
      <c r="B62" s="215">
        <v>0</v>
      </c>
      <c r="C62" s="171">
        <f>IFERROR(IF(C$7="% of Revenue",(B62/B$9),IF(C$7="% of Change","N/A","N/A")),0)</f>
        <v>0</v>
      </c>
      <c r="D62" s="168">
        <v>0</v>
      </c>
      <c r="E62" s="174">
        <f>IF(D$7="",0,IF(E$7="% of Revenue",(D62/D$9),IF(E$7="% of Change",IFERROR(((D62-B62)/B62),0),"N/A")))</f>
        <v>0</v>
      </c>
      <c r="F62" s="168">
        <v>0</v>
      </c>
      <c r="G62" s="174">
        <f>IF(F$7="",0,IF(G$7="% of Revenue",(F62/F$9),IF(G$7="% of Change",IFERROR(((F62-D62)/D62),0),"N/A")))</f>
        <v>0</v>
      </c>
      <c r="H62" s="168">
        <v>0</v>
      </c>
      <c r="I62" s="174">
        <f>IF(H$7="",0,IF(I$7="% of Revenue",(H62/H$9),IF(I$7="% of Change",IFERROR(((H62-F62)/F62),0),"N/A")))</f>
        <v>0</v>
      </c>
      <c r="J62" s="168">
        <v>0</v>
      </c>
      <c r="K62" s="174">
        <f>IF(J$7="",0,IF(K$7="% of Revenue",(J62/J$9),IF(K$7="% of Change",IFERROR(((J62-H62)/H62),0),"N/A")))</f>
        <v>0</v>
      </c>
      <c r="L62" s="168">
        <v>0</v>
      </c>
      <c r="M62" s="174">
        <f>IF(L$7="",0,IF(M$7="% of Revenue",(L62/L$9),IF(M$7="% of Change",IFERROR(((L62-J62)/J62),0),"N/A")))</f>
        <v>0</v>
      </c>
      <c r="N62" s="168">
        <v>0</v>
      </c>
      <c r="O62" s="174">
        <f>IF(N$7="",0,IF(O$7="% of Revenue",(N62/N$9),IF(O$7="% of Change",IFERROR(((N62-L62)/L62),0),"N/A")))</f>
        <v>0</v>
      </c>
      <c r="P62" s="168">
        <v>0</v>
      </c>
      <c r="Q62" s="174">
        <f>IF(P$7="",0,IF(Q$7="% of Revenue",(P62/P$9),IF(Q$7="% of Change",IFERROR(((P62-N62)/N62),0),"N/A")))</f>
        <v>0</v>
      </c>
      <c r="R62" s="168">
        <v>0</v>
      </c>
      <c r="S62" s="174">
        <f>IF(R$7="",0,IF(S$7="% of Revenue",(R62/R$9),IF(S$7="% of Change",IFERROR(((R62-P62)/P62),0),"N/A")))</f>
        <v>0</v>
      </c>
      <c r="T62" s="168">
        <v>0</v>
      </c>
      <c r="U62" s="174">
        <f>IF(T$7="",0,IF(U$7="% of Revenue",(T62/T$9),IF(U$7="% of Change",IFERROR(((T62-R62)/R62),0),"N/A")))</f>
        <v>0</v>
      </c>
      <c r="V62" s="168">
        <v>0</v>
      </c>
      <c r="W62" s="174">
        <f>IF(V$7="",0,IF(W$7="% of Revenue",(V62/V$9),IF(W$7="% of Change",IFERROR(((V62-T62)/T62),0),"N/A")))</f>
        <v>0</v>
      </c>
      <c r="X62" s="168">
        <v>0</v>
      </c>
      <c r="Y62" s="174">
        <f>IF(X$7="",0,IF(Y$7="% of Revenue",(X62/X$9),IF(Y$7="% of Change",IFERROR(((X62-V62)/V62),0),"N/A")))</f>
        <v>0</v>
      </c>
      <c r="Z62" s="168">
        <v>0</v>
      </c>
      <c r="AA62" s="174">
        <f>IF(Z$7="",0,IF(AA$7="% of Revenue",(Z62/Z$9),IF(AA$7="% of Change",IFERROR(((Z62-X62)/X62),0),"N/A")))</f>
        <v>0</v>
      </c>
      <c r="AB62" s="168">
        <v>0</v>
      </c>
      <c r="AC62" s="174">
        <f>IF(AB$7="",0,IF(AC$7="% of Revenue",(AB62/AB$9),IF(AC$7="% of Change",IFERROR(((AB62-Z62)/Z62),0),"N/A")))</f>
        <v>0</v>
      </c>
      <c r="AD62" s="165"/>
    </row>
    <row r="63" spans="1:30" s="157" customFormat="1" ht="15.75" customHeight="1" outlineLevel="1" thickBot="1" x14ac:dyDescent="0.3">
      <c r="A63" s="206" t="s">
        <v>177</v>
      </c>
      <c r="B63" s="216">
        <v>0</v>
      </c>
      <c r="C63" s="171">
        <f>IFERROR(IF(C$7="% of Revenue",(B63/B$9),IF(C$7="% of Change","N/A","N/A")),0)</f>
        <v>0</v>
      </c>
      <c r="D63" s="169">
        <v>0</v>
      </c>
      <c r="E63" s="171">
        <f t="shared" ref="E63:AC64" si="131">IFERROR(IF(E$7="% of Revenue",(D63/D$9),IF(E$7="% of Change",IFERROR(((D63-B63)/B63),0),"N/A")),0)</f>
        <v>0</v>
      </c>
      <c r="F63" s="169">
        <v>0</v>
      </c>
      <c r="G63" s="171">
        <f t="shared" si="131"/>
        <v>0</v>
      </c>
      <c r="H63" s="169">
        <v>0</v>
      </c>
      <c r="I63" s="171">
        <f t="shared" si="131"/>
        <v>0</v>
      </c>
      <c r="J63" s="169">
        <v>0</v>
      </c>
      <c r="K63" s="171">
        <f t="shared" si="131"/>
        <v>0</v>
      </c>
      <c r="L63" s="169">
        <v>0</v>
      </c>
      <c r="M63" s="171">
        <f t="shared" si="131"/>
        <v>0</v>
      </c>
      <c r="N63" s="169">
        <v>0</v>
      </c>
      <c r="O63" s="171">
        <f t="shared" si="131"/>
        <v>0</v>
      </c>
      <c r="P63" s="169">
        <v>0</v>
      </c>
      <c r="Q63" s="171">
        <f t="shared" si="131"/>
        <v>0</v>
      </c>
      <c r="R63" s="169">
        <v>0</v>
      </c>
      <c r="S63" s="171">
        <f t="shared" si="131"/>
        <v>0</v>
      </c>
      <c r="T63" s="169">
        <v>0</v>
      </c>
      <c r="U63" s="171">
        <f t="shared" si="131"/>
        <v>0</v>
      </c>
      <c r="V63" s="169">
        <v>0</v>
      </c>
      <c r="W63" s="171">
        <f t="shared" si="131"/>
        <v>0</v>
      </c>
      <c r="X63" s="169">
        <v>0</v>
      </c>
      <c r="Y63" s="171">
        <f t="shared" si="131"/>
        <v>0</v>
      </c>
      <c r="Z63" s="169">
        <v>0</v>
      </c>
      <c r="AA63" s="171">
        <f t="shared" si="131"/>
        <v>0</v>
      </c>
      <c r="AB63" s="169">
        <v>0</v>
      </c>
      <c r="AC63" s="171">
        <f t="shared" si="131"/>
        <v>0</v>
      </c>
      <c r="AD63" s="155"/>
    </row>
    <row r="64" spans="1:30" s="1" customFormat="1" ht="15" customHeight="1" outlineLevel="1" thickBot="1" x14ac:dyDescent="0.25">
      <c r="A64" s="205" t="s">
        <v>182</v>
      </c>
      <c r="B64" s="5">
        <f>B60+SUM(B62:B63)</f>
        <v>0</v>
      </c>
      <c r="C64" s="179">
        <f>IFERROR(IF(C$7="% of Revenue",(ABS(B64)/B$9),IF(C$7="% of Change","N/A","N/A")),0)</f>
        <v>0</v>
      </c>
      <c r="D64" s="5">
        <f t="shared" ref="D64" si="132">D60+SUM(D62:D63)</f>
        <v>0</v>
      </c>
      <c r="E64" s="176">
        <f t="shared" si="131"/>
        <v>0</v>
      </c>
      <c r="F64" s="5">
        <f t="shared" ref="F64:H64" si="133">F60+SUM(F62:F63)</f>
        <v>0</v>
      </c>
      <c r="G64" s="176">
        <f t="shared" si="131"/>
        <v>0</v>
      </c>
      <c r="H64" s="5">
        <f t="shared" si="133"/>
        <v>0</v>
      </c>
      <c r="I64" s="176">
        <f t="shared" si="131"/>
        <v>0</v>
      </c>
      <c r="J64" s="5">
        <f t="shared" ref="J64" si="134">J60+SUM(J62:J63)</f>
        <v>0</v>
      </c>
      <c r="K64" s="176">
        <f t="shared" si="131"/>
        <v>0</v>
      </c>
      <c r="L64" s="5">
        <f t="shared" ref="L64" si="135">L60+SUM(L62:L63)</f>
        <v>0</v>
      </c>
      <c r="M64" s="176">
        <f t="shared" si="131"/>
        <v>0</v>
      </c>
      <c r="N64" s="5">
        <f t="shared" ref="N64" si="136">N60+SUM(N62:N63)</f>
        <v>0</v>
      </c>
      <c r="O64" s="176">
        <f t="shared" si="131"/>
        <v>0</v>
      </c>
      <c r="P64" s="5">
        <f t="shared" ref="P64" si="137">P60+SUM(P62:P63)</f>
        <v>0</v>
      </c>
      <c r="Q64" s="176">
        <f t="shared" si="131"/>
        <v>0</v>
      </c>
      <c r="R64" s="5">
        <f t="shared" ref="R64" si="138">R60+SUM(R62:R63)</f>
        <v>0</v>
      </c>
      <c r="S64" s="176">
        <f t="shared" si="131"/>
        <v>0</v>
      </c>
      <c r="T64" s="5">
        <f t="shared" ref="T64" si="139">T60+SUM(T62:T63)</f>
        <v>0</v>
      </c>
      <c r="U64" s="176">
        <f t="shared" si="131"/>
        <v>0</v>
      </c>
      <c r="V64" s="5">
        <f t="shared" ref="V64" si="140">V60+SUM(V62:V63)</f>
        <v>0</v>
      </c>
      <c r="W64" s="176">
        <f t="shared" si="131"/>
        <v>0</v>
      </c>
      <c r="X64" s="5">
        <f t="shared" ref="X64" si="141">X60+SUM(X62:X63)</f>
        <v>0</v>
      </c>
      <c r="Y64" s="176">
        <f t="shared" si="131"/>
        <v>0</v>
      </c>
      <c r="Z64" s="5">
        <f t="shared" ref="Z64" si="142">Z60+SUM(Z62:Z63)</f>
        <v>0</v>
      </c>
      <c r="AA64" s="176">
        <f t="shared" si="131"/>
        <v>0</v>
      </c>
      <c r="AB64" s="5">
        <f t="shared" ref="AB64" si="143">AB60+SUM(AB62:AB63)</f>
        <v>0</v>
      </c>
      <c r="AC64" s="176">
        <f t="shared" si="131"/>
        <v>0</v>
      </c>
      <c r="AD64" s="14"/>
    </row>
    <row r="65" spans="1:30" ht="15.75" thickBot="1" x14ac:dyDescent="0.3">
      <c r="A65" s="200" t="s">
        <v>30</v>
      </c>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13"/>
    </row>
    <row r="66" spans="1:30" s="1" customFormat="1" x14ac:dyDescent="0.25">
      <c r="A66" s="201" t="s">
        <v>159</v>
      </c>
      <c r="B66" s="75">
        <f>SUBTOTAL(9,B67:B71)</f>
        <v>0</v>
      </c>
      <c r="C66" s="171">
        <f>IFERROR(IF(C$7="% of Revenue",(B66/B$9),IF(C$7="% of Change","N/A","N/A")),0)</f>
        <v>0</v>
      </c>
      <c r="D66" s="47">
        <f t="shared" ref="D66" si="144">SUBTOTAL(9,D67:D71)</f>
        <v>0</v>
      </c>
      <c r="E66" s="171">
        <f t="shared" ref="E66:AC75" si="145">IFERROR(IF(E$7="% of Revenue",(D66/D$9),IF(E$7="% of Change",IFERROR(((D66-B66)/B66),0),"N/A")),0)</f>
        <v>0</v>
      </c>
      <c r="F66" s="47">
        <f t="shared" ref="F66:H66" si="146">SUBTOTAL(9,F67:F71)</f>
        <v>0</v>
      </c>
      <c r="G66" s="171">
        <f t="shared" si="145"/>
        <v>0</v>
      </c>
      <c r="H66" s="47">
        <f t="shared" si="146"/>
        <v>0</v>
      </c>
      <c r="I66" s="171">
        <f t="shared" si="145"/>
        <v>0</v>
      </c>
      <c r="J66" s="47">
        <f t="shared" ref="J66" si="147">SUBTOTAL(9,J67:J71)</f>
        <v>0</v>
      </c>
      <c r="K66" s="171">
        <f t="shared" si="145"/>
        <v>0</v>
      </c>
      <c r="L66" s="47">
        <f t="shared" ref="L66" si="148">SUBTOTAL(9,L67:L71)</f>
        <v>0</v>
      </c>
      <c r="M66" s="171">
        <f t="shared" si="145"/>
        <v>0</v>
      </c>
      <c r="N66" s="47">
        <f t="shared" ref="N66" si="149">SUBTOTAL(9,N67:N71)</f>
        <v>0</v>
      </c>
      <c r="O66" s="171">
        <f t="shared" si="145"/>
        <v>0</v>
      </c>
      <c r="P66" s="47">
        <f t="shared" ref="P66" si="150">SUBTOTAL(9,P67:P71)</f>
        <v>0</v>
      </c>
      <c r="Q66" s="171">
        <f t="shared" si="145"/>
        <v>0</v>
      </c>
      <c r="R66" s="47">
        <f t="shared" ref="R66" si="151">SUBTOTAL(9,R67:R71)</f>
        <v>0</v>
      </c>
      <c r="S66" s="171">
        <f t="shared" si="145"/>
        <v>0</v>
      </c>
      <c r="T66" s="47">
        <f t="shared" ref="T66" si="152">SUBTOTAL(9,T67:T71)</f>
        <v>0</v>
      </c>
      <c r="U66" s="171">
        <f t="shared" si="145"/>
        <v>0</v>
      </c>
      <c r="V66" s="47">
        <f t="shared" ref="V66" si="153">SUBTOTAL(9,V67:V71)</f>
        <v>0</v>
      </c>
      <c r="W66" s="171">
        <f t="shared" si="145"/>
        <v>0</v>
      </c>
      <c r="X66" s="47">
        <f t="shared" ref="X66" si="154">SUBTOTAL(9,X67:X71)</f>
        <v>0</v>
      </c>
      <c r="Y66" s="171">
        <f t="shared" si="145"/>
        <v>0</v>
      </c>
      <c r="Z66" s="47">
        <f t="shared" ref="Z66" si="155">SUBTOTAL(9,Z67:Z71)</f>
        <v>0</v>
      </c>
      <c r="AA66" s="171">
        <f t="shared" si="145"/>
        <v>0</v>
      </c>
      <c r="AB66" s="47">
        <f t="shared" ref="AB66" si="156">SUBTOTAL(9,AB67:AB71)</f>
        <v>0</v>
      </c>
      <c r="AC66" s="171">
        <f t="shared" si="145"/>
        <v>0</v>
      </c>
      <c r="AD66" s="14"/>
    </row>
    <row r="67" spans="1:30" s="150" customFormat="1" ht="15.75" customHeight="1" outlineLevel="1" x14ac:dyDescent="0.25">
      <c r="A67" s="325" t="s">
        <v>243</v>
      </c>
      <c r="B67" s="195">
        <v>0</v>
      </c>
      <c r="C67" s="172">
        <f>IFERROR(IF(C$7="% of Revenue",(B67/B$9),IF(C$7="% of Change","N/A","N/A")),0)</f>
        <v>0</v>
      </c>
      <c r="D67" s="148">
        <v>0</v>
      </c>
      <c r="E67" s="172">
        <f t="shared" si="145"/>
        <v>0</v>
      </c>
      <c r="F67" s="148">
        <v>0</v>
      </c>
      <c r="G67" s="172">
        <f t="shared" si="145"/>
        <v>0</v>
      </c>
      <c r="H67" s="148">
        <v>0</v>
      </c>
      <c r="I67" s="172">
        <f t="shared" si="145"/>
        <v>0</v>
      </c>
      <c r="J67" s="148">
        <v>0</v>
      </c>
      <c r="K67" s="172">
        <f t="shared" si="145"/>
        <v>0</v>
      </c>
      <c r="L67" s="148">
        <v>0</v>
      </c>
      <c r="M67" s="172">
        <f t="shared" si="145"/>
        <v>0</v>
      </c>
      <c r="N67" s="148">
        <v>0</v>
      </c>
      <c r="O67" s="172">
        <f t="shared" si="145"/>
        <v>0</v>
      </c>
      <c r="P67" s="148">
        <v>0</v>
      </c>
      <c r="Q67" s="172">
        <f t="shared" si="145"/>
        <v>0</v>
      </c>
      <c r="R67" s="148">
        <v>0</v>
      </c>
      <c r="S67" s="172">
        <f t="shared" si="145"/>
        <v>0</v>
      </c>
      <c r="T67" s="148">
        <v>0</v>
      </c>
      <c r="U67" s="172">
        <f t="shared" si="145"/>
        <v>0</v>
      </c>
      <c r="V67" s="148">
        <v>0</v>
      </c>
      <c r="W67" s="172">
        <f t="shared" si="145"/>
        <v>0</v>
      </c>
      <c r="X67" s="148">
        <v>0</v>
      </c>
      <c r="Y67" s="172">
        <f t="shared" si="145"/>
        <v>0</v>
      </c>
      <c r="Z67" s="148">
        <v>0</v>
      </c>
      <c r="AA67" s="172">
        <f t="shared" si="145"/>
        <v>0</v>
      </c>
      <c r="AB67" s="148">
        <v>0</v>
      </c>
      <c r="AC67" s="172">
        <f t="shared" si="145"/>
        <v>0</v>
      </c>
      <c r="AD67" s="149"/>
    </row>
    <row r="68" spans="1:30" s="150" customFormat="1" ht="15.75" customHeight="1" outlineLevel="1" x14ac:dyDescent="0.25">
      <c r="A68" s="202" t="s">
        <v>241</v>
      </c>
      <c r="B68" s="195">
        <v>0</v>
      </c>
      <c r="C68" s="172">
        <f>IFERROR(IF(C$7="% of Revenue",(B68/B$9),IF(C$7="% of Change","N/A","N/A")),0)</f>
        <v>0</v>
      </c>
      <c r="D68" s="148">
        <v>0</v>
      </c>
      <c r="E68" s="172">
        <f t="shared" si="145"/>
        <v>0</v>
      </c>
      <c r="F68" s="148">
        <v>0</v>
      </c>
      <c r="G68" s="172">
        <f t="shared" si="145"/>
        <v>0</v>
      </c>
      <c r="H68" s="148">
        <v>0</v>
      </c>
      <c r="I68" s="172">
        <f t="shared" si="145"/>
        <v>0</v>
      </c>
      <c r="J68" s="148">
        <v>0</v>
      </c>
      <c r="K68" s="172">
        <f t="shared" si="145"/>
        <v>0</v>
      </c>
      <c r="L68" s="148">
        <v>0</v>
      </c>
      <c r="M68" s="172">
        <f t="shared" si="145"/>
        <v>0</v>
      </c>
      <c r="N68" s="148">
        <v>0</v>
      </c>
      <c r="O68" s="172">
        <f t="shared" si="145"/>
        <v>0</v>
      </c>
      <c r="P68" s="148">
        <v>0</v>
      </c>
      <c r="Q68" s="172">
        <f t="shared" si="145"/>
        <v>0</v>
      </c>
      <c r="R68" s="148">
        <v>0</v>
      </c>
      <c r="S68" s="172">
        <f t="shared" si="145"/>
        <v>0</v>
      </c>
      <c r="T68" s="148">
        <v>0</v>
      </c>
      <c r="U68" s="172">
        <f t="shared" si="145"/>
        <v>0</v>
      </c>
      <c r="V68" s="148">
        <v>0</v>
      </c>
      <c r="W68" s="172">
        <f t="shared" si="145"/>
        <v>0</v>
      </c>
      <c r="X68" s="148">
        <v>0</v>
      </c>
      <c r="Y68" s="172">
        <f t="shared" si="145"/>
        <v>0</v>
      </c>
      <c r="Z68" s="148">
        <v>0</v>
      </c>
      <c r="AA68" s="172">
        <f t="shared" si="145"/>
        <v>0</v>
      </c>
      <c r="AB68" s="148">
        <v>0</v>
      </c>
      <c r="AC68" s="172">
        <f t="shared" si="145"/>
        <v>0</v>
      </c>
      <c r="AD68" s="149"/>
    </row>
    <row r="69" spans="1:30" s="150" customFormat="1" ht="15.75" customHeight="1" outlineLevel="1" x14ac:dyDescent="0.25">
      <c r="A69" s="202" t="s">
        <v>241</v>
      </c>
      <c r="B69" s="195">
        <v>0</v>
      </c>
      <c r="C69" s="172">
        <f>IFERROR(IF(C$7="% of Revenue",(B69/B$9),IF(C$7="% of Change","N/A","N/A")),0)</f>
        <v>0</v>
      </c>
      <c r="D69" s="148">
        <v>0</v>
      </c>
      <c r="E69" s="172">
        <f t="shared" si="145"/>
        <v>0</v>
      </c>
      <c r="F69" s="148">
        <v>0</v>
      </c>
      <c r="G69" s="172">
        <f t="shared" si="145"/>
        <v>0</v>
      </c>
      <c r="H69" s="148">
        <v>0</v>
      </c>
      <c r="I69" s="172">
        <f t="shared" si="145"/>
        <v>0</v>
      </c>
      <c r="J69" s="148">
        <v>0</v>
      </c>
      <c r="K69" s="172">
        <f t="shared" si="145"/>
        <v>0</v>
      </c>
      <c r="L69" s="148">
        <v>0</v>
      </c>
      <c r="M69" s="172">
        <f t="shared" si="145"/>
        <v>0</v>
      </c>
      <c r="N69" s="148">
        <v>0</v>
      </c>
      <c r="O69" s="172">
        <f t="shared" si="145"/>
        <v>0</v>
      </c>
      <c r="P69" s="148">
        <v>0</v>
      </c>
      <c r="Q69" s="172">
        <f t="shared" si="145"/>
        <v>0</v>
      </c>
      <c r="R69" s="148">
        <v>0</v>
      </c>
      <c r="S69" s="172">
        <f t="shared" si="145"/>
        <v>0</v>
      </c>
      <c r="T69" s="148">
        <v>0</v>
      </c>
      <c r="U69" s="172">
        <f t="shared" si="145"/>
        <v>0</v>
      </c>
      <c r="V69" s="148">
        <v>0</v>
      </c>
      <c r="W69" s="172">
        <f t="shared" si="145"/>
        <v>0</v>
      </c>
      <c r="X69" s="148">
        <v>0</v>
      </c>
      <c r="Y69" s="172">
        <f t="shared" si="145"/>
        <v>0</v>
      </c>
      <c r="Z69" s="148">
        <v>0</v>
      </c>
      <c r="AA69" s="172">
        <f t="shared" si="145"/>
        <v>0</v>
      </c>
      <c r="AB69" s="148">
        <v>0</v>
      </c>
      <c r="AC69" s="172">
        <f t="shared" si="145"/>
        <v>0</v>
      </c>
      <c r="AD69" s="149"/>
    </row>
    <row r="70" spans="1:30" s="150" customFormat="1" ht="15.75" customHeight="1" outlineLevel="1" x14ac:dyDescent="0.25">
      <c r="A70" s="202" t="s">
        <v>241</v>
      </c>
      <c r="B70" s="195">
        <v>0</v>
      </c>
      <c r="C70" s="172">
        <f>IFERROR(IF(C$7="% of Revenue",(B70/B$9),IF(C$7="% of Change","N/A","N/A")),0)</f>
        <v>0</v>
      </c>
      <c r="D70" s="148">
        <v>0</v>
      </c>
      <c r="E70" s="172">
        <f t="shared" si="145"/>
        <v>0</v>
      </c>
      <c r="F70" s="148">
        <v>0</v>
      </c>
      <c r="G70" s="172">
        <f t="shared" si="145"/>
        <v>0</v>
      </c>
      <c r="H70" s="148">
        <v>0</v>
      </c>
      <c r="I70" s="172">
        <f t="shared" si="145"/>
        <v>0</v>
      </c>
      <c r="J70" s="148">
        <v>0</v>
      </c>
      <c r="K70" s="172">
        <f t="shared" si="145"/>
        <v>0</v>
      </c>
      <c r="L70" s="148">
        <v>0</v>
      </c>
      <c r="M70" s="172">
        <f t="shared" si="145"/>
        <v>0</v>
      </c>
      <c r="N70" s="148">
        <v>0</v>
      </c>
      <c r="O70" s="172">
        <f t="shared" si="145"/>
        <v>0</v>
      </c>
      <c r="P70" s="148">
        <v>0</v>
      </c>
      <c r="Q70" s="172">
        <f t="shared" si="145"/>
        <v>0</v>
      </c>
      <c r="R70" s="148">
        <v>0</v>
      </c>
      <c r="S70" s="172">
        <f t="shared" si="145"/>
        <v>0</v>
      </c>
      <c r="T70" s="148">
        <v>0</v>
      </c>
      <c r="U70" s="172">
        <f t="shared" si="145"/>
        <v>0</v>
      </c>
      <c r="V70" s="148">
        <v>0</v>
      </c>
      <c r="W70" s="172">
        <f t="shared" si="145"/>
        <v>0</v>
      </c>
      <c r="X70" s="148">
        <v>0</v>
      </c>
      <c r="Y70" s="172">
        <f t="shared" si="145"/>
        <v>0</v>
      </c>
      <c r="Z70" s="148">
        <v>0</v>
      </c>
      <c r="AA70" s="172">
        <f t="shared" si="145"/>
        <v>0</v>
      </c>
      <c r="AB70" s="148">
        <v>0</v>
      </c>
      <c r="AC70" s="172">
        <f t="shared" si="145"/>
        <v>0</v>
      </c>
      <c r="AD70" s="149"/>
    </row>
    <row r="71" spans="1:30" s="150" customFormat="1" ht="15.75" customHeight="1" outlineLevel="1" thickBot="1" x14ac:dyDescent="0.3">
      <c r="A71" s="202" t="s">
        <v>241</v>
      </c>
      <c r="B71" s="195">
        <v>0</v>
      </c>
      <c r="C71" s="172">
        <f>IFERROR(IF(C$7="% of Revenue",(B71/B$9),IF(C$7="% of Change","N/A","N/A")),0)</f>
        <v>0</v>
      </c>
      <c r="D71" s="164">
        <v>0</v>
      </c>
      <c r="E71" s="172">
        <f t="shared" si="145"/>
        <v>0</v>
      </c>
      <c r="F71" s="164">
        <v>0</v>
      </c>
      <c r="G71" s="172">
        <f t="shared" si="145"/>
        <v>0</v>
      </c>
      <c r="H71" s="164">
        <v>0</v>
      </c>
      <c r="I71" s="172">
        <f t="shared" si="145"/>
        <v>0</v>
      </c>
      <c r="J71" s="164">
        <v>0</v>
      </c>
      <c r="K71" s="172">
        <f t="shared" si="145"/>
        <v>0</v>
      </c>
      <c r="L71" s="164">
        <v>0</v>
      </c>
      <c r="M71" s="172">
        <f t="shared" si="145"/>
        <v>0</v>
      </c>
      <c r="N71" s="164">
        <v>0</v>
      </c>
      <c r="O71" s="172">
        <f t="shared" si="145"/>
        <v>0</v>
      </c>
      <c r="P71" s="164">
        <v>0</v>
      </c>
      <c r="Q71" s="172">
        <f t="shared" si="145"/>
        <v>0</v>
      </c>
      <c r="R71" s="164">
        <v>0</v>
      </c>
      <c r="S71" s="172">
        <f t="shared" si="145"/>
        <v>0</v>
      </c>
      <c r="T71" s="164">
        <v>0</v>
      </c>
      <c r="U71" s="172">
        <f t="shared" si="145"/>
        <v>0</v>
      </c>
      <c r="V71" s="164">
        <v>0</v>
      </c>
      <c r="W71" s="172">
        <f t="shared" si="145"/>
        <v>0</v>
      </c>
      <c r="X71" s="164">
        <v>0</v>
      </c>
      <c r="Y71" s="172">
        <f t="shared" si="145"/>
        <v>0</v>
      </c>
      <c r="Z71" s="164">
        <v>0</v>
      </c>
      <c r="AA71" s="172">
        <f t="shared" si="145"/>
        <v>0</v>
      </c>
      <c r="AB71" s="164">
        <v>0</v>
      </c>
      <c r="AC71" s="172">
        <f t="shared" si="145"/>
        <v>0</v>
      </c>
      <c r="AD71" s="149"/>
    </row>
    <row r="72" spans="1:30" s="1" customFormat="1" ht="14.25" x14ac:dyDescent="0.2">
      <c r="A72" s="218" t="s">
        <v>32</v>
      </c>
      <c r="B72" s="6">
        <f>B64+ABS(B52)+ABS(B62)+(ABS(B63)*-1)+B66</f>
        <v>0</v>
      </c>
      <c r="C72" s="180">
        <f>IFERROR(IF(C$7="% of Revenue",(ABS(B72)/B$9),IF(C$7="% of Change","N/A","N/A")),0)</f>
        <v>0</v>
      </c>
      <c r="D72" s="6">
        <f>D64+ABS(D52)+ABS(D62)+(ABS(D63)*-1)+D66</f>
        <v>0</v>
      </c>
      <c r="E72" s="190">
        <f t="shared" si="145"/>
        <v>0</v>
      </c>
      <c r="F72" s="48">
        <f>F64+ABS(F52)+ABS(F62)+(ABS(F63)*-1)+F66</f>
        <v>0</v>
      </c>
      <c r="G72" s="190">
        <f t="shared" si="145"/>
        <v>0</v>
      </c>
      <c r="H72" s="48">
        <f>H64+ABS(H52)+ABS(H62)+(ABS(H63)*-1)+H66</f>
        <v>0</v>
      </c>
      <c r="I72" s="190">
        <f t="shared" si="145"/>
        <v>0</v>
      </c>
      <c r="J72" s="48">
        <f>J64+ABS(J52)+ABS(J62)+(ABS(J63)*-1)+J66</f>
        <v>0</v>
      </c>
      <c r="K72" s="190">
        <f t="shared" si="145"/>
        <v>0</v>
      </c>
      <c r="L72" s="48">
        <f>L64+ABS(L52)+ABS(L62)+(ABS(L63)*-1)+L66</f>
        <v>0</v>
      </c>
      <c r="M72" s="190">
        <f t="shared" si="145"/>
        <v>0</v>
      </c>
      <c r="N72" s="48">
        <f>N64+ABS(N52)+ABS(N62)+(ABS(N63)*-1)+N66</f>
        <v>0</v>
      </c>
      <c r="O72" s="190">
        <f t="shared" si="145"/>
        <v>0</v>
      </c>
      <c r="P72" s="48">
        <f>P64+ABS(P52)+ABS(P62)+(ABS(P63)*-1)+P66</f>
        <v>0</v>
      </c>
      <c r="Q72" s="190">
        <f t="shared" si="145"/>
        <v>0</v>
      </c>
      <c r="R72" s="48">
        <f>R64+ABS(R52)+ABS(R62)+(ABS(R63)*-1)+R66</f>
        <v>0</v>
      </c>
      <c r="S72" s="190">
        <f t="shared" si="145"/>
        <v>0</v>
      </c>
      <c r="T72" s="48">
        <f>T64+ABS(T52)+ABS(T62)+(ABS(T63)*-1)+T66</f>
        <v>0</v>
      </c>
      <c r="U72" s="190">
        <f t="shared" si="145"/>
        <v>0</v>
      </c>
      <c r="V72" s="48">
        <f>V64+ABS(V52)+ABS(V62)+(ABS(V63)*-1)+V66</f>
        <v>0</v>
      </c>
      <c r="W72" s="190">
        <f t="shared" si="145"/>
        <v>0</v>
      </c>
      <c r="X72" s="48">
        <f>X64+ABS(X52)+ABS(X62)+(ABS(X63)*-1)+X66</f>
        <v>0</v>
      </c>
      <c r="Y72" s="190">
        <f t="shared" si="145"/>
        <v>0</v>
      </c>
      <c r="Z72" s="48">
        <f>Z64+ABS(Z52)+ABS(Z62)+(ABS(Z63)*-1)+Z66</f>
        <v>0</v>
      </c>
      <c r="AA72" s="190">
        <f t="shared" si="145"/>
        <v>0</v>
      </c>
      <c r="AB72" s="48">
        <f>AB64+ABS(AB52)+ABS(AB62)+(ABS(AB63)*-1)+AB66</f>
        <v>0</v>
      </c>
      <c r="AC72" s="190">
        <f t="shared" si="145"/>
        <v>0</v>
      </c>
      <c r="AD72" s="14"/>
    </row>
    <row r="73" spans="1:30" s="1" customFormat="1" ht="14.25" x14ac:dyDescent="0.2">
      <c r="A73" s="219" t="s">
        <v>33</v>
      </c>
      <c r="B73" s="134">
        <f>B72+B35+B36+ABS(B19)</f>
        <v>0</v>
      </c>
      <c r="C73" s="181">
        <f>IFERROR(IF(C$7="% of Revenue",(ABS(B73)/B$9),IF(C$7="% of Change","N/A","N/A")),0)</f>
        <v>0</v>
      </c>
      <c r="D73" s="134">
        <f>D72+D35+D36+ABS(D19)</f>
        <v>0</v>
      </c>
      <c r="E73" s="191">
        <f t="shared" si="145"/>
        <v>0</v>
      </c>
      <c r="F73" s="49">
        <f>F72+F35+F36+ABS(F19)</f>
        <v>0</v>
      </c>
      <c r="G73" s="191">
        <f t="shared" si="145"/>
        <v>0</v>
      </c>
      <c r="H73" s="49">
        <f>H72+H35+H36+ABS(H19)</f>
        <v>0</v>
      </c>
      <c r="I73" s="191">
        <f t="shared" si="145"/>
        <v>0</v>
      </c>
      <c r="J73" s="49">
        <f>J72+J35+J36+ABS(J19)</f>
        <v>0</v>
      </c>
      <c r="K73" s="191">
        <f t="shared" si="145"/>
        <v>0</v>
      </c>
      <c r="L73" s="49">
        <f>L72+L35+L36+ABS(L19)</f>
        <v>0</v>
      </c>
      <c r="M73" s="191">
        <f t="shared" si="145"/>
        <v>0</v>
      </c>
      <c r="N73" s="49">
        <f>N72+N35+N36+ABS(N19)</f>
        <v>0</v>
      </c>
      <c r="O73" s="191">
        <f t="shared" si="145"/>
        <v>0</v>
      </c>
      <c r="P73" s="49">
        <f>P72+P35+P36+ABS(P19)</f>
        <v>0</v>
      </c>
      <c r="Q73" s="191">
        <f t="shared" si="145"/>
        <v>0</v>
      </c>
      <c r="R73" s="49">
        <f>R72+R35+R36+ABS(R19)</f>
        <v>0</v>
      </c>
      <c r="S73" s="191">
        <f t="shared" si="145"/>
        <v>0</v>
      </c>
      <c r="T73" s="49">
        <f>T72+T35+T36+ABS(T19)</f>
        <v>0</v>
      </c>
      <c r="U73" s="191">
        <f t="shared" si="145"/>
        <v>0</v>
      </c>
      <c r="V73" s="49">
        <f>V72+V35+V36+ABS(V19)</f>
        <v>0</v>
      </c>
      <c r="W73" s="191">
        <f t="shared" si="145"/>
        <v>0</v>
      </c>
      <c r="X73" s="49">
        <f>X72+X35+X36+ABS(X19)</f>
        <v>0</v>
      </c>
      <c r="Y73" s="191">
        <f t="shared" si="145"/>
        <v>0</v>
      </c>
      <c r="Z73" s="49">
        <f>Z72+Z35+Z36+ABS(Z19)</f>
        <v>0</v>
      </c>
      <c r="AA73" s="191">
        <f t="shared" si="145"/>
        <v>0</v>
      </c>
      <c r="AB73" s="49">
        <f>AB72+AB35+AB36+ABS(AB19)</f>
        <v>0</v>
      </c>
      <c r="AC73" s="191">
        <f t="shared" si="145"/>
        <v>0</v>
      </c>
      <c r="AD73" s="14"/>
    </row>
    <row r="74" spans="1:30" s="1" customFormat="1" ht="14.25" x14ac:dyDescent="0.2">
      <c r="A74" s="219" t="s">
        <v>34</v>
      </c>
      <c r="B74" s="134">
        <f>B73+B27</f>
        <v>0</v>
      </c>
      <c r="C74" s="181">
        <f>IFERROR(IF(C$7="% of Revenue",(ABS(B74)/B$9),IF(C$7="% of Change","N/A","N/A")),0)</f>
        <v>0</v>
      </c>
      <c r="D74" s="134">
        <f>D73+D27</f>
        <v>0</v>
      </c>
      <c r="E74" s="191">
        <f t="shared" si="145"/>
        <v>0</v>
      </c>
      <c r="F74" s="49">
        <f>F73+F27</f>
        <v>0</v>
      </c>
      <c r="G74" s="191">
        <f t="shared" si="145"/>
        <v>0</v>
      </c>
      <c r="H74" s="49">
        <f>H73+H27</f>
        <v>0</v>
      </c>
      <c r="I74" s="191">
        <f t="shared" si="145"/>
        <v>0</v>
      </c>
      <c r="J74" s="49">
        <f>J73+J27</f>
        <v>0</v>
      </c>
      <c r="K74" s="191">
        <f t="shared" si="145"/>
        <v>0</v>
      </c>
      <c r="L74" s="49">
        <f>L73+L27</f>
        <v>0</v>
      </c>
      <c r="M74" s="191">
        <f t="shared" si="145"/>
        <v>0</v>
      </c>
      <c r="N74" s="49">
        <f>N73+N27</f>
        <v>0</v>
      </c>
      <c r="O74" s="191">
        <f t="shared" si="145"/>
        <v>0</v>
      </c>
      <c r="P74" s="49">
        <f>P73+P27</f>
        <v>0</v>
      </c>
      <c r="Q74" s="191">
        <f t="shared" si="145"/>
        <v>0</v>
      </c>
      <c r="R74" s="49">
        <f>R73+R27</f>
        <v>0</v>
      </c>
      <c r="S74" s="191">
        <f t="shared" si="145"/>
        <v>0</v>
      </c>
      <c r="T74" s="49">
        <f>T73+T27</f>
        <v>0</v>
      </c>
      <c r="U74" s="191">
        <f t="shared" si="145"/>
        <v>0</v>
      </c>
      <c r="V74" s="49">
        <f>V73+V27</f>
        <v>0</v>
      </c>
      <c r="W74" s="191">
        <f t="shared" si="145"/>
        <v>0</v>
      </c>
      <c r="X74" s="49">
        <f>X73+X27</f>
        <v>0</v>
      </c>
      <c r="Y74" s="191">
        <f t="shared" si="145"/>
        <v>0</v>
      </c>
      <c r="Z74" s="49">
        <f>Z73+Z27</f>
        <v>0</v>
      </c>
      <c r="AA74" s="191">
        <f t="shared" si="145"/>
        <v>0</v>
      </c>
      <c r="AB74" s="49">
        <f>AB73+AB27</f>
        <v>0</v>
      </c>
      <c r="AC74" s="191">
        <f t="shared" si="145"/>
        <v>0</v>
      </c>
      <c r="AD74" s="14"/>
    </row>
    <row r="75" spans="1:30" s="1" customFormat="1" thickBot="1" x14ac:dyDescent="0.25">
      <c r="A75" s="220" t="s">
        <v>211</v>
      </c>
      <c r="B75" s="135">
        <f>B74+B91</f>
        <v>0</v>
      </c>
      <c r="C75" s="182">
        <f>IFERROR(IF(C$7="% of Revenue",(ABS(B75)/B$9),IF(C$7="% of Change","N/A","N/A")),0)</f>
        <v>0</v>
      </c>
      <c r="D75" s="135">
        <f>D74+D91</f>
        <v>0</v>
      </c>
      <c r="E75" s="192">
        <f t="shared" si="145"/>
        <v>0</v>
      </c>
      <c r="F75" s="50">
        <f>F74+F91</f>
        <v>0</v>
      </c>
      <c r="G75" s="192">
        <f t="shared" si="145"/>
        <v>0</v>
      </c>
      <c r="H75" s="50">
        <f>H74+H91</f>
        <v>0</v>
      </c>
      <c r="I75" s="192">
        <f t="shared" si="145"/>
        <v>0</v>
      </c>
      <c r="J75" s="50">
        <f>J74+J91</f>
        <v>0</v>
      </c>
      <c r="K75" s="192">
        <f t="shared" si="145"/>
        <v>0</v>
      </c>
      <c r="L75" s="50">
        <f>L74+L91</f>
        <v>0</v>
      </c>
      <c r="M75" s="192">
        <f t="shared" si="145"/>
        <v>0</v>
      </c>
      <c r="N75" s="50">
        <f>N74+N91</f>
        <v>0</v>
      </c>
      <c r="O75" s="192">
        <f t="shared" si="145"/>
        <v>0</v>
      </c>
      <c r="P75" s="50">
        <f>P74+P91</f>
        <v>0</v>
      </c>
      <c r="Q75" s="192">
        <f t="shared" si="145"/>
        <v>0</v>
      </c>
      <c r="R75" s="50">
        <f>R74+R91</f>
        <v>0</v>
      </c>
      <c r="S75" s="192">
        <f t="shared" si="145"/>
        <v>0</v>
      </c>
      <c r="T75" s="50">
        <f>T74+T91</f>
        <v>0</v>
      </c>
      <c r="U75" s="192">
        <f t="shared" si="145"/>
        <v>0</v>
      </c>
      <c r="V75" s="50">
        <f>V74+V91</f>
        <v>0</v>
      </c>
      <c r="W75" s="192">
        <f t="shared" si="145"/>
        <v>0</v>
      </c>
      <c r="X75" s="50">
        <f>X74+X91</f>
        <v>0</v>
      </c>
      <c r="Y75" s="192">
        <f t="shared" si="145"/>
        <v>0</v>
      </c>
      <c r="Z75" s="50">
        <f>Z74+Z91</f>
        <v>0</v>
      </c>
      <c r="AA75" s="192">
        <f t="shared" si="145"/>
        <v>0</v>
      </c>
      <c r="AB75" s="50">
        <f>AB74+AB91</f>
        <v>0</v>
      </c>
      <c r="AC75" s="192">
        <f t="shared" si="145"/>
        <v>0</v>
      </c>
      <c r="AD75" s="14"/>
    </row>
    <row r="76" spans="1:30" ht="15.75" thickBot="1" x14ac:dyDescent="0.3">
      <c r="A76" s="11" t="s">
        <v>233</v>
      </c>
      <c r="B76" s="136"/>
      <c r="C76" s="136"/>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13"/>
    </row>
    <row r="77" spans="1:30" s="1" customFormat="1" x14ac:dyDescent="0.25">
      <c r="A77" s="225" t="s">
        <v>202</v>
      </c>
      <c r="B77" s="75">
        <f>SUBTOTAL(9,B78:B82)</f>
        <v>0</v>
      </c>
      <c r="C77" s="183">
        <f>IFERROR(IF(C$7="% of Revenue",(ABS(B77)/$B$9),IF(C$7="% of Change","N/A","N/A")),0)</f>
        <v>0</v>
      </c>
      <c r="D77" s="47">
        <f t="shared" ref="D77:F77" si="157">SUBTOTAL(9,D78:D82)</f>
        <v>0</v>
      </c>
      <c r="E77" s="183">
        <f>IFERROR(IF(E$7="% of Revenue",(D77/D$9),IF(E$7="% of Change",IFERROR(((D77-B77)/B77),0),"N/A")),0)</f>
        <v>0</v>
      </c>
      <c r="F77" s="47">
        <f t="shared" si="157"/>
        <v>0</v>
      </c>
      <c r="G77" s="183">
        <f>IFERROR(IF(G$7="% of Revenue",(F77/F$9),IF(G$7="% of Change",IFERROR(((F77-D77)/D77),0),"N/A")),0)</f>
        <v>0</v>
      </c>
      <c r="H77" s="47">
        <f t="shared" ref="H77:I77" si="158">SUBTOTAL(9,H78:H82)</f>
        <v>0</v>
      </c>
      <c r="I77" s="183">
        <f>IFERROR(IF(I$7="% of Revenue",(H77/H$9),IF(I$7="% of Change",IFERROR(((H77-F77)/F77),0),"N/A")),0)</f>
        <v>0</v>
      </c>
      <c r="J77" s="47">
        <f t="shared" ref="J77:AC77" si="159">SUBTOTAL(9,J78:J82)</f>
        <v>0</v>
      </c>
      <c r="K77" s="183">
        <f>IFERROR(IF(K$7="% of Revenue",(J77/J$9),IF(K$7="% of Change",IFERROR(((J77-H77)/H77),0),"N/A")),0)</f>
        <v>0</v>
      </c>
      <c r="L77" s="47">
        <f t="shared" ref="L77:AC77" si="160">SUBTOTAL(9,L78:L82)</f>
        <v>0</v>
      </c>
      <c r="M77" s="183">
        <f>IFERROR(IF(M$7="% of Revenue",(L77/L$9),IF(M$7="% of Change",IFERROR(((L77-J77)/J77),0),"N/A")),0)</f>
        <v>0</v>
      </c>
      <c r="N77" s="47">
        <f t="shared" ref="N77:AC77" si="161">SUBTOTAL(9,N78:N82)</f>
        <v>0</v>
      </c>
      <c r="O77" s="183">
        <f>IFERROR(IF(O$7="% of Revenue",(N77/N$9),IF(O$7="% of Change",IFERROR(((N77-L77)/L77),0),"N/A")),0)</f>
        <v>0</v>
      </c>
      <c r="P77" s="47">
        <f t="shared" ref="P77:AC77" si="162">SUBTOTAL(9,P78:P82)</f>
        <v>0</v>
      </c>
      <c r="Q77" s="183">
        <f>IFERROR(IF(Q$7="% of Revenue",(P77/P$9),IF(Q$7="% of Change",IFERROR(((P77-N77)/N77),0),"N/A")),0)</f>
        <v>0</v>
      </c>
      <c r="R77" s="47">
        <f t="shared" ref="R77:AC77" si="163">SUBTOTAL(9,R78:R82)</f>
        <v>0</v>
      </c>
      <c r="S77" s="183">
        <f>IFERROR(IF(S$7="% of Revenue",(R77/R$9),IF(S$7="% of Change",IFERROR(((R77-P77)/P77),0),"N/A")),0)</f>
        <v>0</v>
      </c>
      <c r="T77" s="47">
        <f t="shared" ref="T77:AC77" si="164">SUBTOTAL(9,T78:T82)</f>
        <v>0</v>
      </c>
      <c r="U77" s="183">
        <f>IFERROR(IF(U$7="% of Revenue",(T77/T$9),IF(U$7="% of Change",IFERROR(((T77-R77)/R77),0),"N/A")),0)</f>
        <v>0</v>
      </c>
      <c r="V77" s="47">
        <f t="shared" ref="V77:AC77" si="165">SUBTOTAL(9,V78:V82)</f>
        <v>0</v>
      </c>
      <c r="W77" s="183">
        <f>IFERROR(IF(W$7="% of Revenue",(V77/V$9),IF(W$7="% of Change",IFERROR(((V77-T77)/T77),0),"N/A")),0)</f>
        <v>0</v>
      </c>
      <c r="X77" s="47">
        <f t="shared" ref="X77:AC77" si="166">SUBTOTAL(9,X78:X82)</f>
        <v>0</v>
      </c>
      <c r="Y77" s="183">
        <f>IFERROR(IF(Y$7="% of Revenue",(X77/X$9),IF(Y$7="% of Change",IFERROR(((X77-V77)/V77),0),"N/A")),0)</f>
        <v>0</v>
      </c>
      <c r="Z77" s="47">
        <f t="shared" ref="Z77:AC77" si="167">SUBTOTAL(9,Z78:Z82)</f>
        <v>0</v>
      </c>
      <c r="AA77" s="183">
        <f>IFERROR(IF(AA$7="% of Revenue",(Z77/Z$9),IF(AA$7="% of Change",IFERROR(((Z77-X77)/X77),0),"N/A")),0)</f>
        <v>0</v>
      </c>
      <c r="AB77" s="47">
        <f t="shared" ref="AB77:AC77" si="168">SUBTOTAL(9,AB78:AB82)</f>
        <v>0</v>
      </c>
      <c r="AC77" s="183">
        <f>IFERROR(IF(AC$7="% of Revenue",(AB77/AB$9),IF(AC$7="% of Change",IFERROR(((AB77-Z77)/Z77),0),"N/A")),0)</f>
        <v>0</v>
      </c>
      <c r="AD77" s="14"/>
    </row>
    <row r="78" spans="1:30" s="150" customFormat="1" ht="15" customHeight="1" outlineLevel="1" x14ac:dyDescent="0.25">
      <c r="A78" s="325" t="s">
        <v>244</v>
      </c>
      <c r="B78" s="195">
        <v>0</v>
      </c>
      <c r="C78" s="172">
        <f>IFERROR(IF(C$7="% of Revenue",(B78/B$9),IF(C$7="% of Change","N/A","N/A")),0)</f>
        <v>0</v>
      </c>
      <c r="D78" s="148">
        <v>0</v>
      </c>
      <c r="E78" s="172">
        <f>IFERROR(IF(E$7="% of Revenue",(D78/D$9),IF(E$7="% of Change",IFERROR(((D78-B78)/B78),0),"N/A")),0)</f>
        <v>0</v>
      </c>
      <c r="F78" s="148">
        <v>0</v>
      </c>
      <c r="G78" s="172">
        <f>IFERROR(IF(G$7="% of Revenue",(F78/F$9),IF(G$7="% of Change",IFERROR(((F78-D78)/D78),0),"N/A")),0)</f>
        <v>0</v>
      </c>
      <c r="H78" s="148">
        <v>0</v>
      </c>
      <c r="I78" s="172">
        <f>IFERROR(IF(I$7="% of Revenue",(H78/H$9),IF(I$7="% of Change",IFERROR(((H78-F78)/F78),0),"N/A")),0)</f>
        <v>0</v>
      </c>
      <c r="J78" s="148">
        <v>0</v>
      </c>
      <c r="K78" s="172">
        <f>IFERROR(IF(K$7="% of Revenue",(J78/J$9),IF(K$7="% of Change",IFERROR(((J78-H78)/H78),0),"N/A")),0)</f>
        <v>0</v>
      </c>
      <c r="L78" s="148">
        <v>0</v>
      </c>
      <c r="M78" s="172">
        <f>IFERROR(IF(M$7="% of Revenue",(L78/L$9),IF(M$7="% of Change",IFERROR(((L78-J78)/J78),0),"N/A")),0)</f>
        <v>0</v>
      </c>
      <c r="N78" s="148">
        <v>0</v>
      </c>
      <c r="O78" s="172">
        <f>IFERROR(IF(O$7="% of Revenue",(N78/N$9),IF(O$7="% of Change",IFERROR(((N78-L78)/L78),0),"N/A")),0)</f>
        <v>0</v>
      </c>
      <c r="P78" s="148">
        <v>0</v>
      </c>
      <c r="Q78" s="172">
        <f>IFERROR(IF(Q$7="% of Revenue",(P78/P$9),IF(Q$7="% of Change",IFERROR(((P78-N78)/N78),0),"N/A")),0)</f>
        <v>0</v>
      </c>
      <c r="R78" s="148">
        <v>0</v>
      </c>
      <c r="S78" s="172">
        <f>IFERROR(IF(S$7="% of Revenue",(R78/R$9),IF(S$7="% of Change",IFERROR(((R78-P78)/P78),0),"N/A")),0)</f>
        <v>0</v>
      </c>
      <c r="T78" s="148">
        <v>0</v>
      </c>
      <c r="U78" s="172">
        <f>IFERROR(IF(U$7="% of Revenue",(T78/T$9),IF(U$7="% of Change",IFERROR(((T78-R78)/R78),0),"N/A")),0)</f>
        <v>0</v>
      </c>
      <c r="V78" s="148">
        <v>0</v>
      </c>
      <c r="W78" s="172">
        <f>IFERROR(IF(W$7="% of Revenue",(V78/V$9),IF(W$7="% of Change",IFERROR(((V78-T78)/T78),0),"N/A")),0)</f>
        <v>0</v>
      </c>
      <c r="X78" s="148">
        <v>0</v>
      </c>
      <c r="Y78" s="172">
        <f>IFERROR(IF(Y$7="% of Revenue",(X78/X$9),IF(Y$7="% of Change",IFERROR(((X78-V78)/V78),0),"N/A")),0)</f>
        <v>0</v>
      </c>
      <c r="Z78" s="148">
        <v>0</v>
      </c>
      <c r="AA78" s="172">
        <f>IFERROR(IF(AA$7="% of Revenue",(Z78/Z$9),IF(AA$7="% of Change",IFERROR(((Z78-X78)/X78),0),"N/A")),0)</f>
        <v>0</v>
      </c>
      <c r="AB78" s="148">
        <v>0</v>
      </c>
      <c r="AC78" s="172">
        <f>IFERROR(IF(AC$7="% of Revenue",(AB78/AB$9),IF(AC$7="% of Change",IFERROR(((AB78-Z78)/Z78),0),"N/A")),0)</f>
        <v>0</v>
      </c>
      <c r="AD78" s="149"/>
    </row>
    <row r="79" spans="1:30" s="150" customFormat="1" ht="15" customHeight="1" outlineLevel="1" x14ac:dyDescent="0.25">
      <c r="A79" s="202" t="s">
        <v>241</v>
      </c>
      <c r="B79" s="195">
        <v>0</v>
      </c>
      <c r="C79" s="172">
        <f>IFERROR(IF(C$7="% of Revenue",(B79/B$9),IF(C$7="% of Change","N/A","N/A")),0)</f>
        <v>0</v>
      </c>
      <c r="D79" s="148">
        <v>0</v>
      </c>
      <c r="E79" s="172">
        <f>IFERROR(IF(E$7="% of Revenue",(D79/D$9),IF(E$7="% of Change",IFERROR(((D79-B79)/B79),0),"N/A")),0)</f>
        <v>0</v>
      </c>
      <c r="F79" s="148">
        <v>0</v>
      </c>
      <c r="G79" s="172">
        <f>IFERROR(IF(G$7="% of Revenue",(F79/F$9),IF(G$7="% of Change",IFERROR(((F79-D79)/D79),0),"N/A")),0)</f>
        <v>0</v>
      </c>
      <c r="H79" s="148">
        <v>0</v>
      </c>
      <c r="I79" s="172">
        <f>IFERROR(IF(I$7="% of Revenue",(H79/H$9),IF(I$7="% of Change",IFERROR(((H79-F79)/F79),0),"N/A")),0)</f>
        <v>0</v>
      </c>
      <c r="J79" s="148">
        <v>0</v>
      </c>
      <c r="K79" s="172">
        <f>IFERROR(IF(K$7="% of Revenue",(J79/J$9),IF(K$7="% of Change",IFERROR(((J79-H79)/H79),0),"N/A")),0)</f>
        <v>0</v>
      </c>
      <c r="L79" s="148">
        <v>0</v>
      </c>
      <c r="M79" s="172">
        <f>IFERROR(IF(M$7="% of Revenue",(L79/L$9),IF(M$7="% of Change",IFERROR(((L79-J79)/J79),0),"N/A")),0)</f>
        <v>0</v>
      </c>
      <c r="N79" s="148">
        <v>0</v>
      </c>
      <c r="O79" s="172">
        <f>IFERROR(IF(O$7="% of Revenue",(N79/N$9),IF(O$7="% of Change",IFERROR(((N79-L79)/L79),0),"N/A")),0)</f>
        <v>0</v>
      </c>
      <c r="P79" s="148">
        <v>0</v>
      </c>
      <c r="Q79" s="172">
        <f>IFERROR(IF(Q$7="% of Revenue",(P79/P$9),IF(Q$7="% of Change",IFERROR(((P79-N79)/N79),0),"N/A")),0)</f>
        <v>0</v>
      </c>
      <c r="R79" s="148">
        <v>0</v>
      </c>
      <c r="S79" s="172">
        <f>IFERROR(IF(S$7="% of Revenue",(R79/R$9),IF(S$7="% of Change",IFERROR(((R79-P79)/P79),0),"N/A")),0)</f>
        <v>0</v>
      </c>
      <c r="T79" s="148">
        <v>0</v>
      </c>
      <c r="U79" s="172">
        <f>IFERROR(IF(U$7="% of Revenue",(T79/T$9),IF(U$7="% of Change",IFERROR(((T79-R79)/R79),0),"N/A")),0)</f>
        <v>0</v>
      </c>
      <c r="V79" s="148">
        <v>0</v>
      </c>
      <c r="W79" s="172">
        <f>IFERROR(IF(W$7="% of Revenue",(V79/V$9),IF(W$7="% of Change",IFERROR(((V79-T79)/T79),0),"N/A")),0)</f>
        <v>0</v>
      </c>
      <c r="X79" s="148">
        <v>0</v>
      </c>
      <c r="Y79" s="172">
        <f>IFERROR(IF(Y$7="% of Revenue",(X79/X$9),IF(Y$7="% of Change",IFERROR(((X79-V79)/V79),0),"N/A")),0)</f>
        <v>0</v>
      </c>
      <c r="Z79" s="148">
        <v>0</v>
      </c>
      <c r="AA79" s="172">
        <f>IFERROR(IF(AA$7="% of Revenue",(Z79/Z$9),IF(AA$7="% of Change",IFERROR(((Z79-X79)/X79),0),"N/A")),0)</f>
        <v>0</v>
      </c>
      <c r="AB79" s="148">
        <v>0</v>
      </c>
      <c r="AC79" s="172">
        <f>IFERROR(IF(AC$7="% of Revenue",(AB79/AB$9),IF(AC$7="% of Change",IFERROR(((AB79-Z79)/Z79),0),"N/A")),0)</f>
        <v>0</v>
      </c>
      <c r="AD79" s="149"/>
    </row>
    <row r="80" spans="1:30" s="150" customFormat="1" ht="15" customHeight="1" outlineLevel="1" x14ac:dyDescent="0.25">
      <c r="A80" s="202" t="s">
        <v>241</v>
      </c>
      <c r="B80" s="195">
        <v>0</v>
      </c>
      <c r="C80" s="172">
        <f>IFERROR(IF(C$7="% of Revenue",(B80/B$9),IF(C$7="% of Change","N/A","N/A")),0)</f>
        <v>0</v>
      </c>
      <c r="D80" s="148">
        <v>0</v>
      </c>
      <c r="E80" s="172">
        <f>IFERROR(IF(E$7="% of Revenue",(D80/D$9),IF(E$7="% of Change",IFERROR(((D80-B80)/B80),0),"N/A")),0)</f>
        <v>0</v>
      </c>
      <c r="F80" s="148">
        <v>0</v>
      </c>
      <c r="G80" s="172">
        <f>IFERROR(IF(G$7="% of Revenue",(F80/F$9),IF(G$7="% of Change",IFERROR(((F80-D80)/D80),0),"N/A")),0)</f>
        <v>0</v>
      </c>
      <c r="H80" s="148">
        <v>0</v>
      </c>
      <c r="I80" s="172">
        <f>IFERROR(IF(I$7="% of Revenue",(H80/H$9),IF(I$7="% of Change",IFERROR(((H80-F80)/F80),0),"N/A")),0)</f>
        <v>0</v>
      </c>
      <c r="J80" s="148">
        <v>0</v>
      </c>
      <c r="K80" s="172">
        <f>IFERROR(IF(K$7="% of Revenue",(J80/J$9),IF(K$7="% of Change",IFERROR(((J80-H80)/H80),0),"N/A")),0)</f>
        <v>0</v>
      </c>
      <c r="L80" s="148">
        <v>0</v>
      </c>
      <c r="M80" s="172">
        <f>IFERROR(IF(M$7="% of Revenue",(L80/L$9),IF(M$7="% of Change",IFERROR(((L80-J80)/J80),0),"N/A")),0)</f>
        <v>0</v>
      </c>
      <c r="N80" s="148">
        <v>0</v>
      </c>
      <c r="O80" s="172">
        <f>IFERROR(IF(O$7="% of Revenue",(N80/N$9),IF(O$7="% of Change",IFERROR(((N80-L80)/L80),0),"N/A")),0)</f>
        <v>0</v>
      </c>
      <c r="P80" s="148">
        <v>0</v>
      </c>
      <c r="Q80" s="172">
        <f>IFERROR(IF(Q$7="% of Revenue",(P80/P$9),IF(Q$7="% of Change",IFERROR(((P80-N80)/N80),0),"N/A")),0)</f>
        <v>0</v>
      </c>
      <c r="R80" s="148">
        <v>0</v>
      </c>
      <c r="S80" s="172">
        <f>IFERROR(IF(S$7="% of Revenue",(R80/R$9),IF(S$7="% of Change",IFERROR(((R80-P80)/P80),0),"N/A")),0)</f>
        <v>0</v>
      </c>
      <c r="T80" s="148">
        <v>0</v>
      </c>
      <c r="U80" s="172">
        <f>IFERROR(IF(U$7="% of Revenue",(T80/T$9),IF(U$7="% of Change",IFERROR(((T80-R80)/R80),0),"N/A")),0)</f>
        <v>0</v>
      </c>
      <c r="V80" s="148">
        <v>0</v>
      </c>
      <c r="W80" s="172">
        <f>IFERROR(IF(W$7="% of Revenue",(V80/V$9),IF(W$7="% of Change",IFERROR(((V80-T80)/T80),0),"N/A")),0)</f>
        <v>0</v>
      </c>
      <c r="X80" s="148">
        <v>0</v>
      </c>
      <c r="Y80" s="172">
        <f>IFERROR(IF(Y$7="% of Revenue",(X80/X$9),IF(Y$7="% of Change",IFERROR(((X80-V80)/V80),0),"N/A")),0)</f>
        <v>0</v>
      </c>
      <c r="Z80" s="148">
        <v>0</v>
      </c>
      <c r="AA80" s="172">
        <f>IFERROR(IF(AA$7="% of Revenue",(Z80/Z$9),IF(AA$7="% of Change",IFERROR(((Z80-X80)/X80),0),"N/A")),0)</f>
        <v>0</v>
      </c>
      <c r="AB80" s="148">
        <v>0</v>
      </c>
      <c r="AC80" s="172">
        <f>IFERROR(IF(AC$7="% of Revenue",(AB80/AB$9),IF(AC$7="% of Change",IFERROR(((AB80-Z80)/Z80),0),"N/A")),0)</f>
        <v>0</v>
      </c>
      <c r="AD80" s="149"/>
    </row>
    <row r="81" spans="1:30" s="150" customFormat="1" ht="15" customHeight="1" outlineLevel="1" x14ac:dyDescent="0.25">
      <c r="A81" s="202" t="s">
        <v>241</v>
      </c>
      <c r="B81" s="195">
        <v>0</v>
      </c>
      <c r="C81" s="172">
        <f>IFERROR(IF(C$7="% of Revenue",(B81/B$9),IF(C$7="% of Change","N/A","N/A")),0)</f>
        <v>0</v>
      </c>
      <c r="D81" s="148">
        <v>0</v>
      </c>
      <c r="E81" s="172">
        <f>IFERROR(IF(E$7="% of Revenue",(D81/D$9),IF(E$7="% of Change",IFERROR(((D81-B81)/B81),0),"N/A")),0)</f>
        <v>0</v>
      </c>
      <c r="F81" s="148">
        <v>0</v>
      </c>
      <c r="G81" s="172">
        <f>IFERROR(IF(G$7="% of Revenue",(F81/F$9),IF(G$7="% of Change",IFERROR(((F81-D81)/D81),0),"N/A")),0)</f>
        <v>0</v>
      </c>
      <c r="H81" s="148">
        <v>0</v>
      </c>
      <c r="I81" s="172">
        <f>IFERROR(IF(I$7="% of Revenue",(H81/H$9),IF(I$7="% of Change",IFERROR(((H81-F81)/F81),0),"N/A")),0)</f>
        <v>0</v>
      </c>
      <c r="J81" s="148">
        <v>0</v>
      </c>
      <c r="K81" s="172">
        <f>IFERROR(IF(K$7="% of Revenue",(J81/J$9),IF(K$7="% of Change",IFERROR(((J81-H81)/H81),0),"N/A")),0)</f>
        <v>0</v>
      </c>
      <c r="L81" s="148">
        <v>0</v>
      </c>
      <c r="M81" s="172">
        <f>IFERROR(IF(M$7="% of Revenue",(L81/L$9),IF(M$7="% of Change",IFERROR(((L81-J81)/J81),0),"N/A")),0)</f>
        <v>0</v>
      </c>
      <c r="N81" s="148">
        <v>0</v>
      </c>
      <c r="O81" s="172">
        <f>IFERROR(IF(O$7="% of Revenue",(N81/N$9),IF(O$7="% of Change",IFERROR(((N81-L81)/L81),0),"N/A")),0)</f>
        <v>0</v>
      </c>
      <c r="P81" s="148">
        <v>0</v>
      </c>
      <c r="Q81" s="172">
        <f>IFERROR(IF(Q$7="% of Revenue",(P81/P$9),IF(Q$7="% of Change",IFERROR(((P81-N81)/N81),0),"N/A")),0)</f>
        <v>0</v>
      </c>
      <c r="R81" s="148">
        <v>0</v>
      </c>
      <c r="S81" s="172">
        <f>IFERROR(IF(S$7="% of Revenue",(R81/R$9),IF(S$7="% of Change",IFERROR(((R81-P81)/P81),0),"N/A")),0)</f>
        <v>0</v>
      </c>
      <c r="T81" s="148">
        <v>0</v>
      </c>
      <c r="U81" s="172">
        <f>IFERROR(IF(U$7="% of Revenue",(T81/T$9),IF(U$7="% of Change",IFERROR(((T81-R81)/R81),0),"N/A")),0)</f>
        <v>0</v>
      </c>
      <c r="V81" s="148">
        <v>0</v>
      </c>
      <c r="W81" s="172">
        <f>IFERROR(IF(W$7="% of Revenue",(V81/V$9),IF(W$7="% of Change",IFERROR(((V81-T81)/T81),0),"N/A")),0)</f>
        <v>0</v>
      </c>
      <c r="X81" s="148">
        <v>0</v>
      </c>
      <c r="Y81" s="172">
        <f>IFERROR(IF(Y$7="% of Revenue",(X81/X$9),IF(Y$7="% of Change",IFERROR(((X81-V81)/V81),0),"N/A")),0)</f>
        <v>0</v>
      </c>
      <c r="Z81" s="148">
        <v>0</v>
      </c>
      <c r="AA81" s="172">
        <f>IFERROR(IF(AA$7="% of Revenue",(Z81/Z$9),IF(AA$7="% of Change",IFERROR(((Z81-X81)/X81),0),"N/A")),0)</f>
        <v>0</v>
      </c>
      <c r="AB81" s="148">
        <v>0</v>
      </c>
      <c r="AC81" s="172">
        <f>IFERROR(IF(AC$7="% of Revenue",(AB81/AB$9),IF(AC$7="% of Change",IFERROR(((AB81-Z81)/Z81),0),"N/A")),0)</f>
        <v>0</v>
      </c>
      <c r="AD81" s="149"/>
    </row>
    <row r="82" spans="1:30" s="150" customFormat="1" ht="15" customHeight="1" outlineLevel="1" thickBot="1" x14ac:dyDescent="0.3">
      <c r="A82" s="208" t="s">
        <v>241</v>
      </c>
      <c r="B82" s="195">
        <v>0</v>
      </c>
      <c r="C82" s="172">
        <f>IFERROR(IF(C$7="% of Revenue",(B82/B$9),IF(C$7="% of Change","N/A","N/A")),0)</f>
        <v>0</v>
      </c>
      <c r="D82" s="148">
        <v>0</v>
      </c>
      <c r="E82" s="172">
        <f>IFERROR(IF(E$7="% of Revenue",(D82/D$9),IF(E$7="% of Change",IFERROR(((D82-B82)/B82),0),"N/A")),0)</f>
        <v>0</v>
      </c>
      <c r="F82" s="148">
        <v>0</v>
      </c>
      <c r="G82" s="172">
        <f>IFERROR(IF(G$7="% of Revenue",(F82/F$9),IF(G$7="% of Change",IFERROR(((F82-D82)/D82),0),"N/A")),0)</f>
        <v>0</v>
      </c>
      <c r="H82" s="148">
        <v>0</v>
      </c>
      <c r="I82" s="172">
        <f>IFERROR(IF(I$7="% of Revenue",(H82/H$9),IF(I$7="% of Change",IFERROR(((H82-F82)/F82),0),"N/A")),0)</f>
        <v>0</v>
      </c>
      <c r="J82" s="148">
        <v>0</v>
      </c>
      <c r="K82" s="172">
        <f>IFERROR(IF(K$7="% of Revenue",(J82/J$9),IF(K$7="% of Change",IFERROR(((J82-H82)/H82),0),"N/A")),0)</f>
        <v>0</v>
      </c>
      <c r="L82" s="148">
        <v>0</v>
      </c>
      <c r="M82" s="172">
        <f>IFERROR(IF(M$7="% of Revenue",(L82/L$9),IF(M$7="% of Change",IFERROR(((L82-J82)/J82),0),"N/A")),0)</f>
        <v>0</v>
      </c>
      <c r="N82" s="148">
        <v>0</v>
      </c>
      <c r="O82" s="172">
        <f>IFERROR(IF(O$7="% of Revenue",(N82/N$9),IF(O$7="% of Change",IFERROR(((N82-L82)/L82),0),"N/A")),0)</f>
        <v>0</v>
      </c>
      <c r="P82" s="148">
        <v>0</v>
      </c>
      <c r="Q82" s="172">
        <f>IFERROR(IF(Q$7="% of Revenue",(P82/P$9),IF(Q$7="% of Change",IFERROR(((P82-N82)/N82),0),"N/A")),0)</f>
        <v>0</v>
      </c>
      <c r="R82" s="148">
        <v>0</v>
      </c>
      <c r="S82" s="172">
        <f>IFERROR(IF(S$7="% of Revenue",(R82/R$9),IF(S$7="% of Change",IFERROR(((R82-P82)/P82),0),"N/A")),0)</f>
        <v>0</v>
      </c>
      <c r="T82" s="148">
        <v>0</v>
      </c>
      <c r="U82" s="172">
        <f>IFERROR(IF(U$7="% of Revenue",(T82/T$9),IF(U$7="% of Change",IFERROR(((T82-R82)/R82),0),"N/A")),0)</f>
        <v>0</v>
      </c>
      <c r="V82" s="148">
        <v>0</v>
      </c>
      <c r="W82" s="172">
        <f>IFERROR(IF(W$7="% of Revenue",(V82/V$9),IF(W$7="% of Change",IFERROR(((V82-T82)/T82),0),"N/A")),0)</f>
        <v>0</v>
      </c>
      <c r="X82" s="148">
        <v>0</v>
      </c>
      <c r="Y82" s="172">
        <f>IFERROR(IF(Y$7="% of Revenue",(X82/X$9),IF(Y$7="% of Change",IFERROR(((X82-V82)/V82),0),"N/A")),0)</f>
        <v>0</v>
      </c>
      <c r="Z82" s="148">
        <v>0</v>
      </c>
      <c r="AA82" s="172">
        <f>IFERROR(IF(AA$7="% of Revenue",(Z82/Z$9),IF(AA$7="% of Change",IFERROR(((Z82-X82)/X82),0),"N/A")),0)</f>
        <v>0</v>
      </c>
      <c r="AB82" s="148">
        <v>0</v>
      </c>
      <c r="AC82" s="172">
        <f>IFERROR(IF(AC$7="% of Revenue",(AB82/AB$9),IF(AC$7="% of Change",IFERROR(((AB82-Z82)/Z82),0),"N/A")),0)</f>
        <v>0</v>
      </c>
      <c r="AD82" s="149"/>
    </row>
    <row r="83" spans="1:30" s="1" customFormat="1" outlineLevel="1" thickBot="1" x14ac:dyDescent="0.25">
      <c r="A83" s="226" t="s">
        <v>208</v>
      </c>
      <c r="B83" s="8">
        <f>B77/12</f>
        <v>0</v>
      </c>
      <c r="C83" s="184">
        <f>IFERROR(IF(C$7="% of Revenue",(ABS(B83)/$B$9),IF(C$7="% of Change","N/A","N/A")),0)</f>
        <v>0</v>
      </c>
      <c r="D83" s="8">
        <f>D77/12</f>
        <v>0</v>
      </c>
      <c r="E83" s="184">
        <f>IFERROR(IF(E$7="% of Revenue",(D83/D$9),IF(E$7="% of Change",IFERROR(((D83-B83)/B83),0),"N/A")),0)</f>
        <v>0</v>
      </c>
      <c r="F83" s="8">
        <f>F77/12</f>
        <v>0</v>
      </c>
      <c r="G83" s="184">
        <f>IFERROR(IF(G$7="% of Revenue",(F83/F$9),IF(G$7="% of Change",IFERROR(((F83-D83)/D83),0),"N/A")),0)</f>
        <v>0</v>
      </c>
      <c r="H83" s="8">
        <f>H77/12</f>
        <v>0</v>
      </c>
      <c r="I83" s="184">
        <f>IFERROR(IF(I$7="% of Revenue",(H83/H$9),IF(I$7="% of Change",IFERROR(((H83-F83)/F83),0),"N/A")),0)</f>
        <v>0</v>
      </c>
      <c r="J83" s="8">
        <f>J77/12</f>
        <v>0</v>
      </c>
      <c r="K83" s="184">
        <f>IFERROR(IF(K$7="% of Revenue",(J83/J$9),IF(K$7="% of Change",IFERROR(((J83-H83)/H83),0),"N/A")),0)</f>
        <v>0</v>
      </c>
      <c r="L83" s="8">
        <f>L77/12</f>
        <v>0</v>
      </c>
      <c r="M83" s="184">
        <f>IFERROR(IF(M$7="% of Revenue",(L83/L$9),IF(M$7="% of Change",IFERROR(((L83-J83)/J83),0),"N/A")),0)</f>
        <v>0</v>
      </c>
      <c r="N83" s="8">
        <f>N77/12</f>
        <v>0</v>
      </c>
      <c r="O83" s="184">
        <f>IFERROR(IF(O$7="% of Revenue",(N83/N$9),IF(O$7="% of Change",IFERROR(((N83-L83)/L83),0),"N/A")),0)</f>
        <v>0</v>
      </c>
      <c r="P83" s="8">
        <f>P77/12</f>
        <v>0</v>
      </c>
      <c r="Q83" s="184">
        <f>IFERROR(IF(Q$7="% of Revenue",(P83/P$9),IF(Q$7="% of Change",IFERROR(((P83-N83)/N83),0),"N/A")),0)</f>
        <v>0</v>
      </c>
      <c r="R83" s="8">
        <f>R77/12</f>
        <v>0</v>
      </c>
      <c r="S83" s="184">
        <f>IFERROR(IF(S$7="% of Revenue",(R83/R$9),IF(S$7="% of Change",IFERROR(((R83-P83)/P83),0),"N/A")),0)</f>
        <v>0</v>
      </c>
      <c r="T83" s="8">
        <f>T77/12</f>
        <v>0</v>
      </c>
      <c r="U83" s="184">
        <f>IFERROR(IF(U$7="% of Revenue",(T83/T$9),IF(U$7="% of Change",IFERROR(((T83-R83)/R83),0),"N/A")),0)</f>
        <v>0</v>
      </c>
      <c r="V83" s="8">
        <f>V77/12</f>
        <v>0</v>
      </c>
      <c r="W83" s="184">
        <f>IFERROR(IF(W$7="% of Revenue",(V83/V$9),IF(W$7="% of Change",IFERROR(((V83-T83)/T83),0),"N/A")),0)</f>
        <v>0</v>
      </c>
      <c r="X83" s="8">
        <f>X77/12</f>
        <v>0</v>
      </c>
      <c r="Y83" s="184">
        <f>IFERROR(IF(Y$7="% of Revenue",(X83/X$9),IF(Y$7="% of Change",IFERROR(((X83-V83)/V83),0),"N/A")),0)</f>
        <v>0</v>
      </c>
      <c r="Z83" s="8">
        <f>Z77/12</f>
        <v>0</v>
      </c>
      <c r="AA83" s="184">
        <f>IFERROR(IF(AA$7="% of Revenue",(Z83/Z$9),IF(AA$7="% of Change",IFERROR(((Z83-X83)/X83),0),"N/A")),0)</f>
        <v>0</v>
      </c>
      <c r="AB83" s="8">
        <f>AB77/12</f>
        <v>0</v>
      </c>
      <c r="AC83" s="184">
        <f>IFERROR(IF(AC$7="% of Revenue",(AB83/AB$9),IF(AC$7="% of Change",IFERROR(((AB83-Z83)/Z83),0),"N/A")),0)</f>
        <v>0</v>
      </c>
      <c r="AD83" s="14"/>
    </row>
    <row r="84" spans="1:30" s="1" customFormat="1" outlineLevel="1" thickBot="1" x14ac:dyDescent="0.25">
      <c r="A84" s="227" t="s">
        <v>234</v>
      </c>
      <c r="B84" s="221" t="str">
        <f>B7</f>
        <v/>
      </c>
      <c r="C84" s="137"/>
      <c r="D84" s="93" t="str">
        <f>D7</f>
        <v/>
      </c>
      <c r="E84" s="94"/>
      <c r="F84" s="93" t="str">
        <f>F7</f>
        <v/>
      </c>
      <c r="G84" s="94"/>
      <c r="H84" s="93" t="str">
        <f>H7</f>
        <v/>
      </c>
      <c r="I84" s="94"/>
      <c r="J84" s="93" t="str">
        <f>J7</f>
        <v/>
      </c>
      <c r="K84" s="94"/>
      <c r="L84" s="93" t="str">
        <f>L7</f>
        <v/>
      </c>
      <c r="M84" s="94"/>
      <c r="N84" s="93" t="str">
        <f>N7</f>
        <v/>
      </c>
      <c r="O84" s="94"/>
      <c r="P84" s="93" t="str">
        <f>P7</f>
        <v/>
      </c>
      <c r="Q84" s="94"/>
      <c r="R84" s="93" t="str">
        <f>R7</f>
        <v/>
      </c>
      <c r="S84" s="94"/>
      <c r="T84" s="93" t="str">
        <f>T7</f>
        <v/>
      </c>
      <c r="U84" s="94"/>
      <c r="V84" s="93" t="str">
        <f>V7</f>
        <v/>
      </c>
      <c r="W84" s="94"/>
      <c r="X84" s="93" t="str">
        <f>X7</f>
        <v/>
      </c>
      <c r="Y84" s="94"/>
      <c r="Z84" s="93" t="str">
        <f>Z7</f>
        <v/>
      </c>
      <c r="AA84" s="94"/>
      <c r="AB84" s="93" t="str">
        <f>AB7</f>
        <v/>
      </c>
      <c r="AC84" s="101"/>
      <c r="AD84" s="14"/>
    </row>
    <row r="85" spans="1:30" s="4" customFormat="1" ht="15.75" outlineLevel="1" thickBot="1" x14ac:dyDescent="0.3">
      <c r="A85" s="228" t="s">
        <v>35</v>
      </c>
      <c r="B85" s="23">
        <f>IFERROR((B77/12)*B7,0)</f>
        <v>0</v>
      </c>
      <c r="C85" s="177">
        <f>IFERROR(IF(C$7="% of Revenue",(ABS(B85)/$B$9),IF(C$7="% of Change","N/A","N/A")),0)</f>
        <v>0</v>
      </c>
      <c r="D85" s="23">
        <f>IFERROR((D77/12)*D7,0)</f>
        <v>0</v>
      </c>
      <c r="E85" s="177">
        <f>IFERROR(IF(E$7="% of Revenue",(D85/D$9),IF(E$7="% of Change",IFERROR(((D85-B85)/B85),0),"N/A")),0)</f>
        <v>0</v>
      </c>
      <c r="F85" s="23">
        <f>IFERROR((F77/12)*F7,0)</f>
        <v>0</v>
      </c>
      <c r="G85" s="177">
        <f>IFERROR(IF(G$7="% of Revenue",(F85/F$9),IF(G$7="% of Change",IFERROR(((F85-D85)/D85),0),"N/A")),0)</f>
        <v>0</v>
      </c>
      <c r="H85" s="23">
        <f>IFERROR((H77/12)*H7,0)</f>
        <v>0</v>
      </c>
      <c r="I85" s="177">
        <f>IFERROR(IF(I$7="% of Revenue",(H85/H$9),IF(I$7="% of Change",IFERROR(((H85-F85)/F85),0),"N/A")),0)</f>
        <v>0</v>
      </c>
      <c r="J85" s="23">
        <f>IFERROR((J77/12)*J7,0)</f>
        <v>0</v>
      </c>
      <c r="K85" s="177">
        <f>IFERROR(IF(K$7="% of Revenue",(J85/J$9),IF(K$7="% of Change",IFERROR(((J85-H85)/H85),0),"N/A")),0)</f>
        <v>0</v>
      </c>
      <c r="L85" s="23">
        <f>IFERROR((L77/12)*L7,0)</f>
        <v>0</v>
      </c>
      <c r="M85" s="177">
        <f>IFERROR(IF(M$7="% of Revenue",(L85/L$9),IF(M$7="% of Change",IFERROR(((L85-J85)/J85),0),"N/A")),0)</f>
        <v>0</v>
      </c>
      <c r="N85" s="23">
        <f>IFERROR((N77/12)*N7,0)</f>
        <v>0</v>
      </c>
      <c r="O85" s="177">
        <f>IFERROR(IF(O$7="% of Revenue",(N85/N$9),IF(O$7="% of Change",IFERROR(((N85-L85)/L85),0),"N/A")),0)</f>
        <v>0</v>
      </c>
      <c r="P85" s="23">
        <f>IFERROR((P77/12)*P7,0)</f>
        <v>0</v>
      </c>
      <c r="Q85" s="177">
        <f>IFERROR(IF(Q$7="% of Revenue",(P85/P$9),IF(Q$7="% of Change",IFERROR(((P85-N85)/N85),0),"N/A")),0)</f>
        <v>0</v>
      </c>
      <c r="R85" s="23">
        <f>IFERROR((R77/12)*R7,0)</f>
        <v>0</v>
      </c>
      <c r="S85" s="177">
        <f>IFERROR(IF(S$7="% of Revenue",(R85/R$9),IF(S$7="% of Change",IFERROR(((R85-P85)/P85),0),"N/A")),0)</f>
        <v>0</v>
      </c>
      <c r="T85" s="23">
        <f>IFERROR((T77/12)*T7,0)</f>
        <v>0</v>
      </c>
      <c r="U85" s="177">
        <f>IFERROR(IF(U$7="% of Revenue",(T85/T$9),IF(U$7="% of Change",IFERROR(((T85-R85)/R85),0),"N/A")),0)</f>
        <v>0</v>
      </c>
      <c r="V85" s="23">
        <f>IFERROR((V77/12)*V7,0)</f>
        <v>0</v>
      </c>
      <c r="W85" s="177">
        <f>IFERROR(IF(W$7="% of Revenue",(V85/V$9),IF(W$7="% of Change",IFERROR(((V85-T85)/T85),0),"N/A")),0)</f>
        <v>0</v>
      </c>
      <c r="X85" s="23">
        <f>IFERROR((X77/12)*X7,0)</f>
        <v>0</v>
      </c>
      <c r="Y85" s="177">
        <f>IFERROR(IF(Y$7="% of Revenue",(X85/X$9),IF(Y$7="% of Change",IFERROR(((X85-V85)/V85),0),"N/A")),0)</f>
        <v>0</v>
      </c>
      <c r="Z85" s="23">
        <f>IFERROR((Z77/12)*Z7,0)</f>
        <v>0</v>
      </c>
      <c r="AA85" s="177">
        <f>IFERROR(IF(AA$7="% of Revenue",(Z85/Z$9),IF(AA$7="% of Change",IFERROR(((Z85-X85)/X85),0),"N/A")),0)</f>
        <v>0</v>
      </c>
      <c r="AB85" s="23">
        <f>IFERROR((AB77/12)*AB7,0)</f>
        <v>0</v>
      </c>
      <c r="AC85" s="177">
        <f>IFERROR(IF(AC$7="% of Revenue",(AB85/AB$9),IF(AC$7="% of Change",IFERROR(((AB85-Z85)/Z85),0),"N/A")),0)</f>
        <v>0</v>
      </c>
      <c r="AD85" s="24"/>
    </row>
    <row r="86" spans="1:30" s="157" customFormat="1" ht="15" customHeight="1" outlineLevel="1" thickBot="1" x14ac:dyDescent="0.25">
      <c r="A86" s="229" t="s">
        <v>235</v>
      </c>
      <c r="B86" s="222">
        <f>B52*-1</f>
        <v>0</v>
      </c>
      <c r="C86" s="185">
        <f>IFERROR(IF(C$7="% of Revenue",(ABS(B86)/$B$9),IF(C$7="% of Change","N/A","N/A")),0)</f>
        <v>0</v>
      </c>
      <c r="D86" s="169">
        <f>D52*-1</f>
        <v>0</v>
      </c>
      <c r="E86" s="193">
        <f>IFERROR(IF(E$7="% of Revenue",(ABS(D86)/$B$9),IF(E$7="% of Change","N/A","N/A")),0)</f>
        <v>0</v>
      </c>
      <c r="F86" s="169">
        <f t="shared" ref="F86:AC86" si="169">F52*-1</f>
        <v>0</v>
      </c>
      <c r="G86" s="193">
        <f>IFERROR(IF(G$7="% of Revenue",(ABS(F86)/$B$9),IF(G$7="% of Change","N/A","N/A")),0)</f>
        <v>0</v>
      </c>
      <c r="H86" s="169">
        <f t="shared" ref="H86:AC86" si="170">H52*-1</f>
        <v>0</v>
      </c>
      <c r="I86" s="193">
        <f>IFERROR(IF(I$7="% of Revenue",(ABS(H86)/$B$9),IF(I$7="% of Change","N/A","N/A")),0)</f>
        <v>0</v>
      </c>
      <c r="J86" s="169">
        <f t="shared" ref="J86:AC86" si="171">J52*-1</f>
        <v>0</v>
      </c>
      <c r="K86" s="193">
        <f>IFERROR(IF(K$7="% of Revenue",(ABS(J86)/$B$9),IF(K$7="% of Change","N/A","N/A")),0)</f>
        <v>0</v>
      </c>
      <c r="L86" s="169">
        <f t="shared" ref="L86:AC86" si="172">L52*-1</f>
        <v>0</v>
      </c>
      <c r="M86" s="193">
        <f>IFERROR(IF(M$7="% of Revenue",(ABS(L86)/$B$9),IF(M$7="% of Change","N/A","N/A")),0)</f>
        <v>0</v>
      </c>
      <c r="N86" s="169">
        <f t="shared" ref="N86:AC86" si="173">N52*-1</f>
        <v>0</v>
      </c>
      <c r="O86" s="193">
        <f>IFERROR(IF(O$7="% of Revenue",(ABS(N86)/$B$9),IF(O$7="% of Change","N/A","N/A")),0)</f>
        <v>0</v>
      </c>
      <c r="P86" s="169">
        <f t="shared" ref="P86:AC86" si="174">P52*-1</f>
        <v>0</v>
      </c>
      <c r="Q86" s="193">
        <f>IFERROR(IF(Q$7="% of Revenue",(ABS(P86)/$B$9),IF(Q$7="% of Change","N/A","N/A")),0)</f>
        <v>0</v>
      </c>
      <c r="R86" s="169">
        <f t="shared" ref="R86:AC86" si="175">R52*-1</f>
        <v>0</v>
      </c>
      <c r="S86" s="193">
        <f>IFERROR(IF(S$7="% of Revenue",(ABS(R86)/$B$9),IF(S$7="% of Change","N/A","N/A")),0)</f>
        <v>0</v>
      </c>
      <c r="T86" s="169">
        <f t="shared" ref="T86:AC86" si="176">T52*-1</f>
        <v>0</v>
      </c>
      <c r="U86" s="193">
        <f>IFERROR(IF(U$7="% of Revenue",(ABS(T86)/$B$9),IF(U$7="% of Change","N/A","N/A")),0)</f>
        <v>0</v>
      </c>
      <c r="V86" s="169">
        <f t="shared" ref="V86:AC86" si="177">V52*-1</f>
        <v>0</v>
      </c>
      <c r="W86" s="193">
        <f>IFERROR(IF(W$7="% of Revenue",(ABS(V86)/$B$9),IF(W$7="% of Change","N/A","N/A")),0)</f>
        <v>0</v>
      </c>
      <c r="X86" s="169">
        <f t="shared" ref="X86:AC86" si="178">X52*-1</f>
        <v>0</v>
      </c>
      <c r="Y86" s="193">
        <f>IFERROR(IF(Y$7="% of Revenue",(ABS(X86)/$B$9),IF(Y$7="% of Change","N/A","N/A")),0)</f>
        <v>0</v>
      </c>
      <c r="Z86" s="169">
        <f t="shared" ref="Z86:AC86" si="179">Z52*-1</f>
        <v>0</v>
      </c>
      <c r="AA86" s="193">
        <f>IFERROR(IF(AA$7="% of Revenue",(ABS(Z86)/$B$9),IF(AA$7="% of Change","N/A","N/A")),0)</f>
        <v>0</v>
      </c>
      <c r="AB86" s="169">
        <f t="shared" ref="AB86:AC86" si="180">AB52*-1</f>
        <v>0</v>
      </c>
      <c r="AC86" s="193">
        <f>IFERROR(IF(AC$7="% of Revenue",(ABS(AB86)/$B$9),IF(AC$7="% of Change","N/A","N/A")),0)</f>
        <v>0</v>
      </c>
      <c r="AD86" s="155"/>
    </row>
    <row r="87" spans="1:30" s="1" customFormat="1" ht="15" customHeight="1" outlineLevel="1" thickBot="1" x14ac:dyDescent="0.25">
      <c r="A87" s="228" t="s">
        <v>210</v>
      </c>
      <c r="B87" s="8">
        <f>SUM(B85:B86)</f>
        <v>0</v>
      </c>
      <c r="C87" s="177">
        <f>IFERROR(IF(C$7="% of Revenue",(ABS(B87)/$B$9),IF(C$7="% of Change","N/A","N/A")),0)</f>
        <v>0</v>
      </c>
      <c r="D87" s="8">
        <f>SUM(D85:D86)</f>
        <v>0</v>
      </c>
      <c r="E87" s="177">
        <f>IFERROR(IF(E$7="% of Revenue",(D87/D$9),IF(E$7="% of Change",IFERROR(((D87-B87)/B87),0),"N/A")),0)</f>
        <v>0</v>
      </c>
      <c r="F87" s="8">
        <f>SUM(F85:F86)</f>
        <v>0</v>
      </c>
      <c r="G87" s="177">
        <f>IFERROR(IF(G$7="% of Revenue",(F87/F$9),IF(G$7="% of Change",IFERROR(((F87-D87)/D87),0),"N/A")),0)</f>
        <v>0</v>
      </c>
      <c r="H87" s="8">
        <f>SUM(H85:H86)</f>
        <v>0</v>
      </c>
      <c r="I87" s="177">
        <f>IFERROR(IF(I$7="% of Revenue",(H87/H$9),IF(I$7="% of Change",IFERROR(((H87-F87)/F87),0),"N/A")),0)</f>
        <v>0</v>
      </c>
      <c r="J87" s="8">
        <f>SUM(J85:J86)</f>
        <v>0</v>
      </c>
      <c r="K87" s="177">
        <f>IFERROR(IF(K$7="% of Revenue",(J87/J$9),IF(K$7="% of Change",IFERROR(((J87-H87)/H87),0),"N/A")),0)</f>
        <v>0</v>
      </c>
      <c r="L87" s="8">
        <f>SUM(L85:L86)</f>
        <v>0</v>
      </c>
      <c r="M87" s="177">
        <f>IFERROR(IF(M$7="% of Revenue",(L87/L$9),IF(M$7="% of Change",IFERROR(((L87-J87)/J87),0),"N/A")),0)</f>
        <v>0</v>
      </c>
      <c r="N87" s="8">
        <f>SUM(N85:N86)</f>
        <v>0</v>
      </c>
      <c r="O87" s="177">
        <f>IFERROR(IF(O$7="% of Revenue",(N87/N$9),IF(O$7="% of Change",IFERROR(((N87-L87)/L87),0),"N/A")),0)</f>
        <v>0</v>
      </c>
      <c r="P87" s="8">
        <f>SUM(P85:P86)</f>
        <v>0</v>
      </c>
      <c r="Q87" s="177">
        <f>IFERROR(IF(Q$7="% of Revenue",(P87/P$9),IF(Q$7="% of Change",IFERROR(((P87-N87)/N87),0),"N/A")),0)</f>
        <v>0</v>
      </c>
      <c r="R87" s="8">
        <f>SUM(R85:R86)</f>
        <v>0</v>
      </c>
      <c r="S87" s="177">
        <f>IFERROR(IF(S$7="% of Revenue",(R87/R$9),IF(S$7="% of Change",IFERROR(((R87-P87)/P87),0),"N/A")),0)</f>
        <v>0</v>
      </c>
      <c r="T87" s="8">
        <f>SUM(T85:T86)</f>
        <v>0</v>
      </c>
      <c r="U87" s="177">
        <f>IFERROR(IF(U$7="% of Revenue",(T87/T$9),IF(U$7="% of Change",IFERROR(((T87-R87)/R87),0),"N/A")),0)</f>
        <v>0</v>
      </c>
      <c r="V87" s="8">
        <f>SUM(V85:V86)</f>
        <v>0</v>
      </c>
      <c r="W87" s="177">
        <f>IFERROR(IF(W$7="% of Revenue",(V87/V$9),IF(W$7="% of Change",IFERROR(((V87-T87)/T87),0),"N/A")),0)</f>
        <v>0</v>
      </c>
      <c r="X87" s="8">
        <f>SUM(X85:X86)</f>
        <v>0</v>
      </c>
      <c r="Y87" s="177">
        <f>IFERROR(IF(Y$7="% of Revenue",(X87/X$9),IF(Y$7="% of Change",IFERROR(((X87-V87)/V87),0),"N/A")),0)</f>
        <v>0</v>
      </c>
      <c r="Z87" s="8">
        <f>SUM(Z85:Z86)</f>
        <v>0</v>
      </c>
      <c r="AA87" s="177">
        <f>IFERROR(IF(AA$7="% of Revenue",(Z87/Z$9),IF(AA$7="% of Change",IFERROR(((Z87-X87)/X87),0),"N/A")),0)</f>
        <v>0</v>
      </c>
      <c r="AB87" s="8">
        <f>SUM(AB85:AB86)</f>
        <v>0</v>
      </c>
      <c r="AC87" s="177">
        <f>IFERROR(IF(AC$7="% of Revenue",(AB87/AB$9),IF(AC$7="% of Change",IFERROR(((AB87-Z87)/Z87),0),"N/A")),0)</f>
        <v>0</v>
      </c>
      <c r="AD87" s="14"/>
    </row>
    <row r="88" spans="1:30" s="1" customFormat="1" ht="14.25" x14ac:dyDescent="0.2">
      <c r="A88" s="230" t="s">
        <v>36</v>
      </c>
      <c r="B88" s="115" t="str">
        <f>IFERROR(B72/B$87,"N/A")</f>
        <v>N/A</v>
      </c>
      <c r="C88" s="108"/>
      <c r="D88" s="109" t="str">
        <f>IFERROR(D72/D$87,"N/A")</f>
        <v>N/A</v>
      </c>
      <c r="E88" s="110"/>
      <c r="F88" s="109" t="str">
        <f>IFERROR(F72/F$87,"N/A")</f>
        <v>N/A</v>
      </c>
      <c r="G88" s="110"/>
      <c r="H88" s="109" t="str">
        <f>IFERROR(H72/H$87,"N/A")</f>
        <v>N/A</v>
      </c>
      <c r="I88" s="110"/>
      <c r="J88" s="109" t="str">
        <f>IFERROR(J72/J$87,"N/A")</f>
        <v>N/A</v>
      </c>
      <c r="K88" s="110"/>
      <c r="L88" s="109" t="str">
        <f>IFERROR(L72/L$87,"N/A")</f>
        <v>N/A</v>
      </c>
      <c r="M88" s="110"/>
      <c r="N88" s="109" t="str">
        <f>IFERROR(N72/N$87,"N/A")</f>
        <v>N/A</v>
      </c>
      <c r="O88" s="110"/>
      <c r="P88" s="109" t="str">
        <f>IFERROR(P72/P$87,"N/A")</f>
        <v>N/A</v>
      </c>
      <c r="Q88" s="110"/>
      <c r="R88" s="109" t="str">
        <f>IFERROR(R72/R$87,"N/A")</f>
        <v>N/A</v>
      </c>
      <c r="S88" s="110"/>
      <c r="T88" s="109" t="str">
        <f>IFERROR(T72/T$87,"N/A")</f>
        <v>N/A</v>
      </c>
      <c r="U88" s="110"/>
      <c r="V88" s="109" t="str">
        <f>IFERROR(V72/V$87,"N/A")</f>
        <v>N/A</v>
      </c>
      <c r="W88" s="110"/>
      <c r="X88" s="109" t="str">
        <f>IFERROR(X72/X$87,"N/A")</f>
        <v>N/A</v>
      </c>
      <c r="Y88" s="110"/>
      <c r="Z88" s="109" t="str">
        <f>IFERROR(Z72/Z$87,"N/A")</f>
        <v>N/A</v>
      </c>
      <c r="AA88" s="110"/>
      <c r="AB88" s="109" t="str">
        <f>IFERROR(AB72/AB$87,"N/A")</f>
        <v>N/A</v>
      </c>
      <c r="AC88" s="118"/>
      <c r="AD88" s="14"/>
    </row>
    <row r="89" spans="1:30" s="1" customFormat="1" ht="14.25" x14ac:dyDescent="0.2">
      <c r="A89" s="231" t="s">
        <v>37</v>
      </c>
      <c r="B89" s="223" t="str">
        <f>IFERROR(B73/B$87,"N/A")</f>
        <v>N/A</v>
      </c>
      <c r="C89" s="110"/>
      <c r="D89" s="109" t="str">
        <f>IFERROR(D73/D$87,"N/A")</f>
        <v>N/A</v>
      </c>
      <c r="E89" s="110"/>
      <c r="F89" s="109" t="str">
        <f>IFERROR(F73/F$87,"N/A")</f>
        <v>N/A</v>
      </c>
      <c r="G89" s="110"/>
      <c r="H89" s="109" t="str">
        <f>IFERROR(H73/H$87,"N/A")</f>
        <v>N/A</v>
      </c>
      <c r="I89" s="110"/>
      <c r="J89" s="109" t="str">
        <f>IFERROR(J73/J$87,"N/A")</f>
        <v>N/A</v>
      </c>
      <c r="K89" s="110"/>
      <c r="L89" s="109" t="str">
        <f>IFERROR(L73/L$87,"N/A")</f>
        <v>N/A</v>
      </c>
      <c r="M89" s="110"/>
      <c r="N89" s="109" t="str">
        <f>IFERROR(N73/N$87,"N/A")</f>
        <v>N/A</v>
      </c>
      <c r="O89" s="110"/>
      <c r="P89" s="109" t="str">
        <f>IFERROR(P73/P$87,"N/A")</f>
        <v>N/A</v>
      </c>
      <c r="Q89" s="110"/>
      <c r="R89" s="109" t="str">
        <f>IFERROR(R73/R$87,"N/A")</f>
        <v>N/A</v>
      </c>
      <c r="S89" s="110"/>
      <c r="T89" s="109" t="str">
        <f>IFERROR(T73/T$87,"N/A")</f>
        <v>N/A</v>
      </c>
      <c r="U89" s="110"/>
      <c r="V89" s="109" t="str">
        <f>IFERROR(V73/V$87,"N/A")</f>
        <v>N/A</v>
      </c>
      <c r="W89" s="110"/>
      <c r="X89" s="109" t="str">
        <f>IFERROR(X73/X$87,"N/A")</f>
        <v>N/A</v>
      </c>
      <c r="Y89" s="110"/>
      <c r="Z89" s="109" t="str">
        <f>IFERROR(Z73/Z$87,"N/A")</f>
        <v>N/A</v>
      </c>
      <c r="AA89" s="110"/>
      <c r="AB89" s="109" t="str">
        <f>IFERROR(AB73/AB$87,"N/A")</f>
        <v>N/A</v>
      </c>
      <c r="AC89" s="118"/>
      <c r="AD89" s="14"/>
    </row>
    <row r="90" spans="1:30" s="1" customFormat="1" thickBot="1" x14ac:dyDescent="0.25">
      <c r="A90" s="231" t="s">
        <v>38</v>
      </c>
      <c r="B90" s="116" t="str">
        <f>IFERROR(B74/B$87,"N/A")</f>
        <v>N/A</v>
      </c>
      <c r="C90" s="96"/>
      <c r="D90" s="95" t="str">
        <f t="shared" ref="D90" si="181">IFERROR(D74/D$87,"N/A")</f>
        <v>N/A</v>
      </c>
      <c r="E90" s="96"/>
      <c r="F90" s="95" t="str">
        <f t="shared" ref="F90:H90" si="182">IFERROR(F74/F$87,"N/A")</f>
        <v>N/A</v>
      </c>
      <c r="G90" s="96"/>
      <c r="H90" s="95" t="str">
        <f t="shared" si="182"/>
        <v>N/A</v>
      </c>
      <c r="I90" s="96"/>
      <c r="J90" s="95" t="str">
        <f t="shared" ref="J90" si="183">IFERROR(J74/J$87,"N/A")</f>
        <v>N/A</v>
      </c>
      <c r="K90" s="96"/>
      <c r="L90" s="95" t="str">
        <f t="shared" ref="L90" si="184">IFERROR(L74/L$87,"N/A")</f>
        <v>N/A</v>
      </c>
      <c r="M90" s="96"/>
      <c r="N90" s="95" t="str">
        <f t="shared" ref="N90" si="185">IFERROR(N74/N$87,"N/A")</f>
        <v>N/A</v>
      </c>
      <c r="O90" s="96"/>
      <c r="P90" s="95" t="str">
        <f t="shared" ref="P90" si="186">IFERROR(P74/P$87,"N/A")</f>
        <v>N/A</v>
      </c>
      <c r="Q90" s="96"/>
      <c r="R90" s="95" t="str">
        <f t="shared" ref="R90" si="187">IFERROR(R74/R$87,"N/A")</f>
        <v>N/A</v>
      </c>
      <c r="S90" s="96"/>
      <c r="T90" s="95" t="str">
        <f t="shared" ref="T90" si="188">IFERROR(T74/T$87,"N/A")</f>
        <v>N/A</v>
      </c>
      <c r="U90" s="96"/>
      <c r="V90" s="95" t="str">
        <f t="shared" ref="V90" si="189">IFERROR(V74/V$87,"N/A")</f>
        <v>N/A</v>
      </c>
      <c r="W90" s="96"/>
      <c r="X90" s="95" t="str">
        <f t="shared" ref="X90" si="190">IFERROR(X74/X$87,"N/A")</f>
        <v>N/A</v>
      </c>
      <c r="Y90" s="96"/>
      <c r="Z90" s="95" t="str">
        <f t="shared" ref="Z90" si="191">IFERROR(Z74/Z$87,"N/A")</f>
        <v>N/A</v>
      </c>
      <c r="AA90" s="96"/>
      <c r="AB90" s="95" t="str">
        <f t="shared" ref="AB90" si="192">IFERROR(AB74/AB$87,"N/A")</f>
        <v>N/A</v>
      </c>
      <c r="AC90" s="102"/>
      <c r="AD90" s="14"/>
    </row>
    <row r="91" spans="1:30" s="157" customFormat="1" thickBot="1" x14ac:dyDescent="0.25">
      <c r="A91" s="232" t="s">
        <v>31</v>
      </c>
      <c r="B91" s="224">
        <v>0</v>
      </c>
      <c r="C91" s="186">
        <f>IFERROR(IF(C$7="% of Revenue",(ABS(B91)/B$9),IF(C$7="% of Change","N/A","N/A")),0)</f>
        <v>0</v>
      </c>
      <c r="D91" s="170">
        <v>0</v>
      </c>
      <c r="E91" s="186">
        <f>IFERROR(IF(E$7="% of Revenue",(D91/D$9),IF(E$7="% of Change",IFERROR(((D57-B57)/B57),0),"N/A")),0)</f>
        <v>0</v>
      </c>
      <c r="F91" s="170">
        <v>0</v>
      </c>
      <c r="G91" s="186">
        <f>IFERROR(IF(G$7="% of Revenue",(F91/F$9),IF(G$7="% of Change",IFERROR(((F57-D57)/D57),0),"N/A")),0)</f>
        <v>0</v>
      </c>
      <c r="H91" s="170">
        <v>0</v>
      </c>
      <c r="I91" s="186">
        <f>IFERROR(IF(I$7="% of Revenue",(H91/H$9),IF(I$7="% of Change",IFERROR(((H57-F57)/F57),0),"N/A")),0)</f>
        <v>0</v>
      </c>
      <c r="J91" s="170">
        <v>0</v>
      </c>
      <c r="K91" s="186">
        <f>IFERROR(IF(K$7="% of Revenue",(J91/J$9),IF(K$7="% of Change",IFERROR(((J57-H57)/H57),0),"N/A")),0)</f>
        <v>0</v>
      </c>
      <c r="L91" s="170">
        <v>0</v>
      </c>
      <c r="M91" s="186">
        <f>IFERROR(IF(M$7="% of Revenue",(L91/L$9),IF(M$7="% of Change",IFERROR(((L57-J57)/J57),0),"N/A")),0)</f>
        <v>0</v>
      </c>
      <c r="N91" s="170">
        <v>0</v>
      </c>
      <c r="O91" s="186">
        <f>IFERROR(IF(O$7="% of Revenue",(N91/N$9),IF(O$7="% of Change",IFERROR(((N57-L57)/L57),0),"N/A")),0)</f>
        <v>0</v>
      </c>
      <c r="P91" s="170">
        <v>0</v>
      </c>
      <c r="Q91" s="186">
        <f>IFERROR(IF(Q$7="% of Revenue",(P91/P$9),IF(Q$7="% of Change",IFERROR(((P57-N57)/N57),0),"N/A")),0)</f>
        <v>0</v>
      </c>
      <c r="R91" s="170">
        <v>0</v>
      </c>
      <c r="S91" s="186">
        <f>IFERROR(IF(S$7="% of Revenue",(R91/R$9),IF(S$7="% of Change",IFERROR(((R57-P57)/P57),0),"N/A")),0)</f>
        <v>0</v>
      </c>
      <c r="T91" s="170">
        <v>0</v>
      </c>
      <c r="U91" s="186">
        <f>IFERROR(IF(U$7="% of Revenue",(T91/T$9),IF(U$7="% of Change",IFERROR(((T57-R57)/R57),0),"N/A")),0)</f>
        <v>0</v>
      </c>
      <c r="V91" s="170">
        <v>0</v>
      </c>
      <c r="W91" s="186">
        <f>IFERROR(IF(W$7="% of Revenue",(V91/V$9),IF(W$7="% of Change",IFERROR(((V57-T57)/T57),0),"N/A")),0)</f>
        <v>0</v>
      </c>
      <c r="X91" s="170">
        <v>0</v>
      </c>
      <c r="Y91" s="186">
        <f>IFERROR(IF(Y$7="% of Revenue",(X91/X$9),IF(Y$7="% of Change",IFERROR(((X57-V57)/V57),0),"N/A")),0)</f>
        <v>0</v>
      </c>
      <c r="Z91" s="170">
        <v>0</v>
      </c>
      <c r="AA91" s="186">
        <f>IFERROR(IF(AA$7="% of Revenue",(Z91/Z$9),IF(AA$7="% of Change",IFERROR(((Z57-X57)/X57),0),"N/A")),0)</f>
        <v>0</v>
      </c>
      <c r="AB91" s="170">
        <v>0</v>
      </c>
      <c r="AC91" s="186">
        <f>IFERROR(IF(AC$7="% of Revenue",(AB91/AB$9),IF(AC$7="% of Change",IFERROR(((AB57-Z57)/Z57),0),"N/A")),0)</f>
        <v>0</v>
      </c>
      <c r="AD91" s="155"/>
    </row>
    <row r="92" spans="1:30" s="1" customFormat="1" ht="15.75" thickBot="1" x14ac:dyDescent="0.3">
      <c r="A92" s="233" t="s">
        <v>224</v>
      </c>
      <c r="B92" s="117" t="str">
        <f>IFERROR(B75/B$87,"N/A")</f>
        <v>N/A</v>
      </c>
      <c r="C92" s="114"/>
      <c r="D92" s="113" t="str">
        <f t="shared" ref="D92" si="193">IFERROR(D75/D$87,"N/A")</f>
        <v>N/A</v>
      </c>
      <c r="E92" s="114"/>
      <c r="F92" s="113" t="str">
        <f t="shared" ref="F92:H92" si="194">IFERROR(F75/F$87,"N/A")</f>
        <v>N/A</v>
      </c>
      <c r="G92" s="114"/>
      <c r="H92" s="113" t="str">
        <f t="shared" si="194"/>
        <v>N/A</v>
      </c>
      <c r="I92" s="114"/>
      <c r="J92" s="113" t="str">
        <f t="shared" ref="J92" si="195">IFERROR(J75/J$87,"N/A")</f>
        <v>N/A</v>
      </c>
      <c r="K92" s="114"/>
      <c r="L92" s="113" t="str">
        <f t="shared" ref="L92" si="196">IFERROR(L75/L$87,"N/A")</f>
        <v>N/A</v>
      </c>
      <c r="M92" s="114"/>
      <c r="N92" s="113" t="str">
        <f t="shared" ref="N92" si="197">IFERROR(N75/N$87,"N/A")</f>
        <v>N/A</v>
      </c>
      <c r="O92" s="114"/>
      <c r="P92" s="113" t="str">
        <f t="shared" ref="P92" si="198">IFERROR(P75/P$87,"N/A")</f>
        <v>N/A</v>
      </c>
      <c r="Q92" s="114"/>
      <c r="R92" s="113" t="str">
        <f t="shared" ref="R92" si="199">IFERROR(R75/R$87,"N/A")</f>
        <v>N/A</v>
      </c>
      <c r="S92" s="114"/>
      <c r="T92" s="113" t="str">
        <f t="shared" ref="T92" si="200">IFERROR(T75/T$87,"N/A")</f>
        <v>N/A</v>
      </c>
      <c r="U92" s="114"/>
      <c r="V92" s="113" t="str">
        <f t="shared" ref="V92" si="201">IFERROR(V75/V$87,"N/A")</f>
        <v>N/A</v>
      </c>
      <c r="W92" s="114"/>
      <c r="X92" s="113" t="str">
        <f t="shared" ref="X92" si="202">IFERROR(X75/X$87,"N/A")</f>
        <v>N/A</v>
      </c>
      <c r="Y92" s="114"/>
      <c r="Z92" s="113" t="str">
        <f t="shared" ref="Z92" si="203">IFERROR(Z75/Z$87,"N/A")</f>
        <v>N/A</v>
      </c>
      <c r="AA92" s="114"/>
      <c r="AB92" s="113" t="str">
        <f t="shared" ref="AB92" si="204">IFERROR(AB75/AB$87,"N/A")</f>
        <v>N/A</v>
      </c>
      <c r="AC92" s="119"/>
      <c r="AD92" s="14"/>
    </row>
  </sheetData>
  <sheetProtection formatColumns="0" formatRows="0" selectLockedCells="1"/>
  <mergeCells count="104">
    <mergeCell ref="AB92:AC92"/>
    <mergeCell ref="L6:M6"/>
    <mergeCell ref="N5:O5"/>
    <mergeCell ref="N6:O6"/>
    <mergeCell ref="P5:Q5"/>
    <mergeCell ref="P6:Q6"/>
    <mergeCell ref="R6:S6"/>
    <mergeCell ref="T5:U5"/>
    <mergeCell ref="T6:U6"/>
    <mergeCell ref="V5:W5"/>
    <mergeCell ref="V6:W6"/>
    <mergeCell ref="X6:Y6"/>
    <mergeCell ref="Z5:AA5"/>
    <mergeCell ref="Z6:AA6"/>
    <mergeCell ref="AB5:AC5"/>
    <mergeCell ref="AB6:AC6"/>
    <mergeCell ref="P92:Q92"/>
    <mergeCell ref="R88:S88"/>
    <mergeCell ref="T92:U92"/>
    <mergeCell ref="V88:W88"/>
    <mergeCell ref="V89:W89"/>
    <mergeCell ref="V92:W92"/>
    <mergeCell ref="H92:I92"/>
    <mergeCell ref="X92:Y92"/>
    <mergeCell ref="Z88:AA88"/>
    <mergeCell ref="Z89:AA89"/>
    <mergeCell ref="Z92:AA92"/>
    <mergeCell ref="J92:K92"/>
    <mergeCell ref="L88:M88"/>
    <mergeCell ref="L89:M89"/>
    <mergeCell ref="L92:M92"/>
    <mergeCell ref="N88:O88"/>
    <mergeCell ref="N89:O89"/>
    <mergeCell ref="N92:O92"/>
    <mergeCell ref="R89:S89"/>
    <mergeCell ref="R92:S92"/>
    <mergeCell ref="B92:C92"/>
    <mergeCell ref="D88:E88"/>
    <mergeCell ref="D89:E89"/>
    <mergeCell ref="D92:E92"/>
    <mergeCell ref="B90:C90"/>
    <mergeCell ref="D90:E90"/>
    <mergeCell ref="F88:G88"/>
    <mergeCell ref="F89:G89"/>
    <mergeCell ref="F92:G92"/>
    <mergeCell ref="F90:G90"/>
    <mergeCell ref="A1:AC1"/>
    <mergeCell ref="F5:G5"/>
    <mergeCell ref="H5:I5"/>
    <mergeCell ref="J5:K5"/>
    <mergeCell ref="L5:M5"/>
    <mergeCell ref="R5:S5"/>
    <mergeCell ref="X5:Y5"/>
    <mergeCell ref="B88:C88"/>
    <mergeCell ref="B89:C89"/>
    <mergeCell ref="H88:I88"/>
    <mergeCell ref="H89:I89"/>
    <mergeCell ref="P88:Q88"/>
    <mergeCell ref="P89:Q89"/>
    <mergeCell ref="X88:Y88"/>
    <mergeCell ref="X89:Y89"/>
    <mergeCell ref="D84:E84"/>
    <mergeCell ref="F84:G84"/>
    <mergeCell ref="H6:I6"/>
    <mergeCell ref="J6:K6"/>
    <mergeCell ref="A2:F2"/>
    <mergeCell ref="B6:C6"/>
    <mergeCell ref="D6:E6"/>
    <mergeCell ref="F6:G6"/>
    <mergeCell ref="B3:AC3"/>
    <mergeCell ref="AB84:AC84"/>
    <mergeCell ref="AB90:AC90"/>
    <mergeCell ref="B4:AC4"/>
    <mergeCell ref="T84:U84"/>
    <mergeCell ref="T90:U90"/>
    <mergeCell ref="V84:W84"/>
    <mergeCell ref="V90:W90"/>
    <mergeCell ref="X84:Y84"/>
    <mergeCell ref="X90:Y90"/>
    <mergeCell ref="N84:O84"/>
    <mergeCell ref="N90:O90"/>
    <mergeCell ref="P84:Q84"/>
    <mergeCell ref="P90:Q90"/>
    <mergeCell ref="R84:S84"/>
    <mergeCell ref="R90:S90"/>
    <mergeCell ref="H84:I84"/>
    <mergeCell ref="H90:I90"/>
    <mergeCell ref="L90:M90"/>
    <mergeCell ref="J88:K88"/>
    <mergeCell ref="J89:K89"/>
    <mergeCell ref="T88:U88"/>
    <mergeCell ref="T89:U89"/>
    <mergeCell ref="AB88:AC88"/>
    <mergeCell ref="AB89:AC89"/>
    <mergeCell ref="J84:K84"/>
    <mergeCell ref="J90:K90"/>
    <mergeCell ref="L84:M84"/>
    <mergeCell ref="B84:C84"/>
    <mergeCell ref="A61:F61"/>
    <mergeCell ref="A48:G48"/>
    <mergeCell ref="B5:C5"/>
    <mergeCell ref="D5:E5"/>
    <mergeCell ref="Z84:AA84"/>
    <mergeCell ref="Z90:AA90"/>
  </mergeCells>
  <conditionalFormatting sqref="B3">
    <cfRule type="containsBlanks" dxfId="16574" priority="15367">
      <formula>LEN(TRIM(B3))=0</formula>
    </cfRule>
  </conditionalFormatting>
  <conditionalFormatting sqref="B4:B6">
    <cfRule type="containsBlanks" dxfId="16573" priority="15366">
      <formula>LEN(TRIM(B4))=0</formula>
    </cfRule>
  </conditionalFormatting>
  <conditionalFormatting sqref="B93:C1048576 A48 A65 A76 A21 B3:B4 AD1:AD1048576 A77:C92 B1:AC2 B5:AC7 D77:AC1048576 A22:AC47 A49:AC64 A66:AC75 A9:AC20">
    <cfRule type="cellIs" dxfId="16572" priority="15362" operator="lessThan">
      <formula>0</formula>
    </cfRule>
  </conditionalFormatting>
  <conditionalFormatting sqref="E23:E25 G23:G25 I23:I25 K23:K25 M23:M25 O23:O25 Q23:Q25 S23:S25 U23:U25 W23:W25 Y23:Y25 AA23:AA25 AC23:AC25">
    <cfRule type="cellIs" dxfId="16571" priority="15347" operator="lessThan">
      <formula>0</formula>
    </cfRule>
  </conditionalFormatting>
  <conditionalFormatting sqref="E25 G25 I25 K25 M25 O25 Q25 S25 U25 W25 Y25 AA25 AC25">
    <cfRule type="cellIs" dxfId="16570" priority="15346" operator="lessThan">
      <formula>0</formula>
    </cfRule>
  </conditionalFormatting>
  <conditionalFormatting sqref="E62 G62 I62 K62 M62 O62 Q62 S62 U62 W62 Y62 AA62 AC62">
    <cfRule type="cellIs" dxfId="16569" priority="15329" operator="lessThan">
      <formula>0</formula>
    </cfRule>
  </conditionalFormatting>
  <conditionalFormatting sqref="E63 G63 I63 K63 M63 O63 Q63 S63 U63 W63 Y63 AA63 AC63">
    <cfRule type="cellIs" dxfId="16568" priority="15328" operator="lessThan">
      <formula>0</formula>
    </cfRule>
  </conditionalFormatting>
  <conditionalFormatting sqref="C18:C19">
    <cfRule type="cellIs" dxfId="16567" priority="15225" operator="lessThan">
      <formula>0</formula>
    </cfRule>
  </conditionalFormatting>
  <conditionalFormatting sqref="C86">
    <cfRule type="cellIs" dxfId="16566" priority="15138" operator="lessThan">
      <formula>0</formula>
    </cfRule>
  </conditionalFormatting>
  <conditionalFormatting sqref="C87">
    <cfRule type="cellIs" dxfId="16565" priority="15134" operator="lessThan">
      <formula>0</formula>
    </cfRule>
  </conditionalFormatting>
  <conditionalFormatting sqref="H5:H6">
    <cfRule type="containsBlanks" dxfId="16564" priority="15129">
      <formula>LEN(TRIM(H5))=0</formula>
    </cfRule>
  </conditionalFormatting>
  <conditionalFormatting sqref="E62 G62 I62 K62 M62 O62 Q62 S62 U62 W62 Y62 AA62 AC62">
    <cfRule type="cellIs" dxfId="16563" priority="10739" operator="lessThan">
      <formula>0</formula>
    </cfRule>
  </conditionalFormatting>
  <conditionalFormatting sqref="E62 G62 I62 K62 M62 O62 Q62 S62 U62 W62 Y62 AA62 AC62">
    <cfRule type="cellIs" dxfId="16562" priority="10738" operator="lessThan">
      <formula>0</formula>
    </cfRule>
  </conditionalFormatting>
  <conditionalFormatting sqref="E62 G62 I62 K62 M62 O62 Q62 S62 U62 W62 Y62 AA62 AC62">
    <cfRule type="cellIs" dxfId="16561" priority="10737" operator="lessThan">
      <formula>0</formula>
    </cfRule>
  </conditionalFormatting>
  <conditionalFormatting sqref="E62 G62 I62 K62 M62 O62 Q62 S62 U62 W62 Y62 AA62 AC62">
    <cfRule type="cellIs" dxfId="16560" priority="10736" operator="lessThan">
      <formula>0</formula>
    </cfRule>
  </conditionalFormatting>
  <conditionalFormatting sqref="E62 G62 I62 K62 M62 O62 Q62 S62 U62 W62 Y62 AA62 AC62">
    <cfRule type="cellIs" dxfId="16559" priority="10735" operator="lessThan">
      <formula>0</formula>
    </cfRule>
  </conditionalFormatting>
  <conditionalFormatting sqref="E62 G62 I62 K62 M62 O62 Q62 S62 U62 W62 Y62 AA62 AC62">
    <cfRule type="cellIs" dxfId="16558" priority="10734" operator="lessThan">
      <formula>0</formula>
    </cfRule>
  </conditionalFormatting>
  <conditionalFormatting sqref="E62 G62 I62 K62 M62 O62 Q62 S62 U62 W62 Y62 AA62 AC62">
    <cfRule type="cellIs" dxfId="16557" priority="10733" operator="lessThan">
      <formula>0</formula>
    </cfRule>
  </conditionalFormatting>
  <conditionalFormatting sqref="E63 G63 I63 K63 M63 O63 Q63 S63 U63 W63 Y63 AA63 AC63">
    <cfRule type="cellIs" dxfId="16556" priority="10732" operator="lessThan">
      <formula>0</formula>
    </cfRule>
  </conditionalFormatting>
  <conditionalFormatting sqref="E63 G63 I63 K63 M63 O63 Q63 S63 U63 W63 Y63 AA63 AC63">
    <cfRule type="cellIs" dxfId="16555" priority="10731" operator="lessThan">
      <formula>0</formula>
    </cfRule>
  </conditionalFormatting>
  <conditionalFormatting sqref="E63 G63 I63 K63 M63 O63 Q63 S63 U63 W63 Y63 AA63 AC63">
    <cfRule type="cellIs" dxfId="16554" priority="10730" operator="lessThan">
      <formula>0</formula>
    </cfRule>
  </conditionalFormatting>
  <conditionalFormatting sqref="E63 G63 I63 K63 M63 O63 Q63 S63 U63 W63 Y63 AA63 AC63">
    <cfRule type="cellIs" dxfId="16553" priority="10729" operator="lessThan">
      <formula>0</formula>
    </cfRule>
  </conditionalFormatting>
  <conditionalFormatting sqref="E63 G63 I63 K63 M63 O63 Q63 S63 U63 W63 Y63 AA63 AC63">
    <cfRule type="cellIs" dxfId="16552" priority="10728" operator="lessThan">
      <formula>0</formula>
    </cfRule>
  </conditionalFormatting>
  <conditionalFormatting sqref="E62 G62 I62 K62 M62 O62 Q62 S62 U62 W62 Y62 AA62 AC62">
    <cfRule type="cellIs" dxfId="16551" priority="10727" operator="lessThan">
      <formula>0</formula>
    </cfRule>
  </conditionalFormatting>
  <conditionalFormatting sqref="E62 G62 I62 K62 M62 O62 Q62 S62 U62 W62 Y62 AA62 AC62">
    <cfRule type="cellIs" dxfId="16550" priority="10726" operator="lessThan">
      <formula>0</formula>
    </cfRule>
  </conditionalFormatting>
  <conditionalFormatting sqref="E62 G62 I62 K62 M62 O62 Q62 S62 U62 W62 Y62 AA62 AC62">
    <cfRule type="cellIs" dxfId="16549" priority="10725" operator="lessThan">
      <formula>0</formula>
    </cfRule>
  </conditionalFormatting>
  <conditionalFormatting sqref="E62 G62 I62 K62 M62 O62 Q62 S62 U62 W62 Y62 AA62 AC62">
    <cfRule type="cellIs" dxfId="16548" priority="10724" operator="lessThan">
      <formula>0</formula>
    </cfRule>
  </conditionalFormatting>
  <conditionalFormatting sqref="E62 G62 I62 K62 M62 O62 Q62 S62 U62 W62 Y62 AA62 AC62">
    <cfRule type="cellIs" dxfId="16547" priority="10723" operator="lessThan">
      <formula>0</formula>
    </cfRule>
  </conditionalFormatting>
  <conditionalFormatting sqref="E62 G62 I62 K62 M62 O62 Q62 S62 U62 W62 Y62 AA62 AC62">
    <cfRule type="cellIs" dxfId="16546" priority="10722" operator="lessThan">
      <formula>0</formula>
    </cfRule>
  </conditionalFormatting>
  <conditionalFormatting sqref="J5:J6">
    <cfRule type="containsBlanks" dxfId="16545" priority="10705">
      <formula>LEN(TRIM(J5))=0</formula>
    </cfRule>
  </conditionalFormatting>
  <conditionalFormatting sqref="L5:L6">
    <cfRule type="containsBlanks" dxfId="16544" priority="10313">
      <formula>LEN(TRIM(L5))=0</formula>
    </cfRule>
  </conditionalFormatting>
  <conditionalFormatting sqref="N5:N6">
    <cfRule type="containsBlanks" dxfId="16543" priority="9921">
      <formula>LEN(TRIM(N5))=0</formula>
    </cfRule>
  </conditionalFormatting>
  <conditionalFormatting sqref="P5:P6">
    <cfRule type="containsBlanks" dxfId="16542" priority="9529">
      <formula>LEN(TRIM(P5))=0</formula>
    </cfRule>
  </conditionalFormatting>
  <conditionalFormatting sqref="R5:R6">
    <cfRule type="containsBlanks" dxfId="16541" priority="9137">
      <formula>LEN(TRIM(R5))=0</formula>
    </cfRule>
  </conditionalFormatting>
  <conditionalFormatting sqref="T5:T6">
    <cfRule type="containsBlanks" dxfId="16540" priority="8745">
      <formula>LEN(TRIM(T5))=0</formula>
    </cfRule>
  </conditionalFormatting>
  <conditionalFormatting sqref="V5:V6">
    <cfRule type="containsBlanks" dxfId="16539" priority="8353">
      <formula>LEN(TRIM(V5))=0</formula>
    </cfRule>
  </conditionalFormatting>
  <conditionalFormatting sqref="X5:X6">
    <cfRule type="containsBlanks" dxfId="16538" priority="7961">
      <formula>LEN(TRIM(X5))=0</formula>
    </cfRule>
  </conditionalFormatting>
  <conditionalFormatting sqref="Z5:Z6">
    <cfRule type="containsBlanks" dxfId="16537" priority="7569">
      <formula>LEN(TRIM(Z5))=0</formula>
    </cfRule>
  </conditionalFormatting>
  <conditionalFormatting sqref="AB5:AB6">
    <cfRule type="containsBlanks" dxfId="16536" priority="7177">
      <formula>LEN(TRIM(AB5))=0</formula>
    </cfRule>
  </conditionalFormatting>
  <conditionalFormatting sqref="E23 G23 I23 K23 M23 O23 Q23 S23 U23 W23 Y23 AA23 AC23">
    <cfRule type="cellIs" dxfId="16535" priority="6402" operator="lessThan">
      <formula>0</formula>
    </cfRule>
  </conditionalFormatting>
  <conditionalFormatting sqref="E24 G24 I24 K24 M24 O24 Q24 S24 U24 W24 Y24 AA24 AC24">
    <cfRule type="cellIs" dxfId="16534" priority="6401" operator="lessThan">
      <formula>0</formula>
    </cfRule>
  </conditionalFormatting>
  <conditionalFormatting sqref="E25 G25 I25 K25 M25 O25 Q25 S25 U25 W25 Y25 AA25 AC25">
    <cfRule type="cellIs" dxfId="16533" priority="6092" operator="lessThan">
      <formula>0</formula>
    </cfRule>
  </conditionalFormatting>
  <conditionalFormatting sqref="E25 G25 I25 K25 M25 O25 Q25 S25 U25 W25 Y25 AA25 AC25">
    <cfRule type="cellIs" dxfId="16532" priority="6091" operator="lessThan">
      <formula>0</formula>
    </cfRule>
  </conditionalFormatting>
  <conditionalFormatting sqref="E25 G25 I25 K25 M25 O25 Q25 S25 U25 W25 Y25 AA25 AC25">
    <cfRule type="cellIs" dxfId="16531" priority="6090" operator="lessThan">
      <formula>0</formula>
    </cfRule>
  </conditionalFormatting>
  <conditionalFormatting sqref="E25 G25 I25 K25 M25 O25 Q25 S25 U25 W25 Y25 AA25 AC25">
    <cfRule type="cellIs" dxfId="16530" priority="6089" operator="lessThan">
      <formula>0</formula>
    </cfRule>
  </conditionalFormatting>
  <conditionalFormatting sqref="E25 G25 I25 K25 M25 O25 Q25 S25 U25 W25 Y25 AA25 AC25">
    <cfRule type="cellIs" dxfId="16529" priority="6088" operator="lessThan">
      <formula>0</formula>
    </cfRule>
  </conditionalFormatting>
  <conditionalFormatting sqref="E25 G25 I25 K25 M25 O25 Q25 S25 U25 W25 Y25 AA25 AC25">
    <cfRule type="cellIs" dxfId="16528" priority="6087" operator="lessThan">
      <formula>0</formula>
    </cfRule>
  </conditionalFormatting>
  <conditionalFormatting sqref="E25 G25 I25 K25 M25 O25 Q25 S25 U25 W25 Y25 AA25 AC25">
    <cfRule type="cellIs" dxfId="16527" priority="6086" operator="lessThan">
      <formula>0</formula>
    </cfRule>
  </conditionalFormatting>
  <conditionalFormatting sqref="E25 G25 I25 K25 M25 O25 Q25 S25 U25 W25 Y25 AA25 AC25">
    <cfRule type="cellIs" dxfId="16526" priority="6085" operator="lessThan">
      <formula>0</formula>
    </cfRule>
  </conditionalFormatting>
  <conditionalFormatting sqref="E25 G25 I25 K25 M25 O25 Q25 S25 U25 W25 Y25 AA25 AC25">
    <cfRule type="cellIs" dxfId="16525" priority="6084" operator="lessThan">
      <formula>0</formula>
    </cfRule>
  </conditionalFormatting>
  <conditionalFormatting sqref="E25 G25 I25 K25 M25 O25 Q25 S25 U25 W25 Y25 AA25 AC25">
    <cfRule type="cellIs" dxfId="16524" priority="6083" operator="lessThan">
      <formula>0</formula>
    </cfRule>
  </conditionalFormatting>
  <conditionalFormatting sqref="E25 G25 I25 K25 M25 O25 Q25 S25 U25 W25 Y25 AA25 AC25">
    <cfRule type="cellIs" dxfId="16523" priority="6082" operator="lessThan">
      <formula>0</formula>
    </cfRule>
  </conditionalFormatting>
  <conditionalFormatting sqref="E25 G25 I25 K25 M25 O25 Q25 S25 U25 W25 Y25 AA25 AC25">
    <cfRule type="cellIs" dxfId="16522" priority="6081" operator="lessThan">
      <formula>0</formula>
    </cfRule>
  </conditionalFormatting>
  <conditionalFormatting sqref="E25 G25 I25 K25 M25 O25 Q25 S25 U25 W25 Y25 AA25 AC25">
    <cfRule type="cellIs" dxfId="16521" priority="6080" operator="lessThan">
      <formula>0</formula>
    </cfRule>
  </conditionalFormatting>
  <conditionalFormatting sqref="E25 G25 I25 K25 M25 O25 Q25 S25 U25 W25 Y25 AA25 AC25">
    <cfRule type="cellIs" dxfId="16520" priority="6079" operator="lessThan">
      <formula>0</formula>
    </cfRule>
  </conditionalFormatting>
  <conditionalFormatting sqref="E25 G25 I25 K25 M25 O25 Q25 S25 U25 W25 Y25 AA25 AC25">
    <cfRule type="cellIs" dxfId="16519" priority="6078" operator="lessThan">
      <formula>0</formula>
    </cfRule>
  </conditionalFormatting>
  <conditionalFormatting sqref="E25 G25 I25 K25 M25 O25 Q25 S25 U25 W25 Y25 AA25 AC25">
    <cfRule type="cellIs" dxfId="16518" priority="6077" operator="lessThan">
      <formula>0</formula>
    </cfRule>
  </conditionalFormatting>
  <conditionalFormatting sqref="E25 G25 I25 K25 M25 O25 Q25 S25 U25 W25 Y25 AA25 AC25">
    <cfRule type="cellIs" dxfId="16517" priority="6076" operator="lessThan">
      <formula>0</formula>
    </cfRule>
  </conditionalFormatting>
  <conditionalFormatting sqref="E25 G25 I25 K25 M25 O25 Q25 S25 U25 W25 Y25 AA25 AC25">
    <cfRule type="cellIs" dxfId="16516" priority="6075" operator="lessThan">
      <formula>0</formula>
    </cfRule>
  </conditionalFormatting>
  <conditionalFormatting sqref="E25 G25 I25 K25 M25 O25 Q25 S25 U25 W25 Y25 AA25 AC25">
    <cfRule type="cellIs" dxfId="16515" priority="6074" operator="lessThan">
      <formula>0</formula>
    </cfRule>
  </conditionalFormatting>
  <conditionalFormatting sqref="E25 G25 I25 K25 M25 O25 Q25 S25 U25 W25 Y25 AA25 AC25">
    <cfRule type="cellIs" dxfId="16514" priority="6073" operator="lessThan">
      <formula>0</formula>
    </cfRule>
  </conditionalFormatting>
  <conditionalFormatting sqref="E25 G25 I25 K25 M25 O25 Q25 S25 U25 W25 Y25 AA25 AC25">
    <cfRule type="cellIs" dxfId="16513" priority="6072" operator="lessThan">
      <formula>0</formula>
    </cfRule>
  </conditionalFormatting>
  <conditionalFormatting sqref="E25 G25 I25 K25 M25 O25 Q25 S25 U25 W25 Y25 AA25 AC25">
    <cfRule type="cellIs" dxfId="16512" priority="6071" operator="lessThan">
      <formula>0</formula>
    </cfRule>
  </conditionalFormatting>
  <conditionalFormatting sqref="E24 G24 I24 K24 M24 O24 Q24 S24 U24 W24 Y24 AA24 AC24">
    <cfRule type="cellIs" dxfId="16511" priority="6070" operator="lessThan">
      <formula>0</formula>
    </cfRule>
  </conditionalFormatting>
  <conditionalFormatting sqref="E24 G24 I24 K24 M24 O24 Q24 S24 U24 W24 Y24 AA24 AC24">
    <cfRule type="cellIs" dxfId="16510" priority="6069" operator="lessThan">
      <formula>0</formula>
    </cfRule>
  </conditionalFormatting>
  <conditionalFormatting sqref="E24 G24 I24 K24 M24 O24 Q24 S24 U24 W24 Y24 AA24 AC24">
    <cfRule type="cellIs" dxfId="16509" priority="6068" operator="lessThan">
      <formula>0</formula>
    </cfRule>
  </conditionalFormatting>
  <conditionalFormatting sqref="E24 G24 I24 K24 M24 O24 Q24 S24 U24 W24 Y24 AA24 AC24">
    <cfRule type="cellIs" dxfId="16508" priority="6067" operator="lessThan">
      <formula>0</formula>
    </cfRule>
  </conditionalFormatting>
  <conditionalFormatting sqref="E24 G24 I24 K24 M24 O24 Q24 S24 U24 W24 Y24 AA24 AC24">
    <cfRule type="cellIs" dxfId="16507" priority="6066" operator="lessThan">
      <formula>0</formula>
    </cfRule>
  </conditionalFormatting>
  <conditionalFormatting sqref="E24 G24 I24 K24 M24 O24 Q24 S24 U24 W24 Y24 AA24 AC24">
    <cfRule type="cellIs" dxfId="16506" priority="6065" operator="lessThan">
      <formula>0</formula>
    </cfRule>
  </conditionalFormatting>
  <conditionalFormatting sqref="E24 G24 I24 K24 M24 O24 Q24 S24 U24 W24 Y24 AA24 AC24">
    <cfRule type="cellIs" dxfId="16505" priority="6064" operator="lessThan">
      <formula>0</formula>
    </cfRule>
  </conditionalFormatting>
  <conditionalFormatting sqref="E24 G24 I24 K24 M24 O24 Q24 S24 U24 W24 Y24 AA24 AC24">
    <cfRule type="cellIs" dxfId="16504" priority="6063" operator="lessThan">
      <formula>0</formula>
    </cfRule>
  </conditionalFormatting>
  <conditionalFormatting sqref="E24 G24 I24 K24 M24 O24 Q24 S24 U24 W24 Y24 AA24 AC24">
    <cfRule type="cellIs" dxfId="16503" priority="6062" operator="lessThan">
      <formula>0</formula>
    </cfRule>
  </conditionalFormatting>
  <conditionalFormatting sqref="E24 G24 I24 K24 M24 O24 Q24 S24 U24 W24 Y24 AA24 AC24">
    <cfRule type="cellIs" dxfId="16502" priority="6061" operator="lessThan">
      <formula>0</formula>
    </cfRule>
  </conditionalFormatting>
  <conditionalFormatting sqref="E24 G24 I24 K24 M24 O24 Q24 S24 U24 W24 Y24 AA24 AC24">
    <cfRule type="cellIs" dxfId="16501" priority="6060" operator="lessThan">
      <formula>0</formula>
    </cfRule>
  </conditionalFormatting>
  <conditionalFormatting sqref="E24 G24 I24 K24 M24 O24 Q24 S24 U24 W24 Y24 AA24 AC24">
    <cfRule type="cellIs" dxfId="16500" priority="6059" operator="lessThan">
      <formula>0</formula>
    </cfRule>
  </conditionalFormatting>
  <conditionalFormatting sqref="E24 G24 I24 K24 M24 O24 Q24 S24 U24 W24 Y24 AA24 AC24">
    <cfRule type="cellIs" dxfId="16499" priority="6058" operator="lessThan">
      <formula>0</formula>
    </cfRule>
  </conditionalFormatting>
  <conditionalFormatting sqref="E24 G24 I24 K24 M24 O24 Q24 S24 U24 W24 Y24 AA24 AC24">
    <cfRule type="cellIs" dxfId="16498" priority="6057" operator="lessThan">
      <formula>0</formula>
    </cfRule>
  </conditionalFormatting>
  <conditionalFormatting sqref="E24 G24 I24 K24 M24 O24 Q24 S24 U24 W24 Y24 AA24 AC24">
    <cfRule type="cellIs" dxfId="16497" priority="6056" operator="lessThan">
      <formula>0</formula>
    </cfRule>
  </conditionalFormatting>
  <conditionalFormatting sqref="E24 G24 I24 K24 M24 O24 Q24 S24 U24 W24 Y24 AA24 AC24">
    <cfRule type="cellIs" dxfId="16496" priority="6055" operator="lessThan">
      <formula>0</formula>
    </cfRule>
  </conditionalFormatting>
  <conditionalFormatting sqref="E24 G24 I24 K24 M24 O24 Q24 S24 U24 W24 Y24 AA24 AC24">
    <cfRule type="cellIs" dxfId="16495" priority="6054" operator="lessThan">
      <formula>0</formula>
    </cfRule>
  </conditionalFormatting>
  <conditionalFormatting sqref="E24 G24 I24 K24 M24 O24 Q24 S24 U24 W24 Y24 AA24 AC24">
    <cfRule type="cellIs" dxfId="16494" priority="6053" operator="lessThan">
      <formula>0</formula>
    </cfRule>
  </conditionalFormatting>
  <conditionalFormatting sqref="E24 G24 I24 K24 M24 O24 Q24 S24 U24 W24 Y24 AA24 AC24">
    <cfRule type="cellIs" dxfId="16493" priority="6052" operator="lessThan">
      <formula>0</formula>
    </cfRule>
  </conditionalFormatting>
  <conditionalFormatting sqref="E24 G24 I24 K24 M24 O24 Q24 S24 U24 W24 Y24 AA24 AC24">
    <cfRule type="cellIs" dxfId="16492" priority="6051" operator="lessThan">
      <formula>0</formula>
    </cfRule>
  </conditionalFormatting>
  <conditionalFormatting sqref="E24 G24 I24 K24 M24 O24 Q24 S24 U24 W24 Y24 AA24 AC24">
    <cfRule type="cellIs" dxfId="16491" priority="6050" operator="lessThan">
      <formula>0</formula>
    </cfRule>
  </conditionalFormatting>
  <conditionalFormatting sqref="E24 G24 I24 K24 M24 O24 Q24 S24 U24 W24 Y24 AA24 AC24">
    <cfRule type="cellIs" dxfId="16490" priority="6049" operator="lessThan">
      <formula>0</formula>
    </cfRule>
  </conditionalFormatting>
  <conditionalFormatting sqref="E23 G23 I23 K23 M23 O23 Q23 S23 U23 W23 Y23 AA23 AC23">
    <cfRule type="cellIs" dxfId="16489" priority="6048" operator="lessThan">
      <formula>0</formula>
    </cfRule>
  </conditionalFormatting>
  <conditionalFormatting sqref="E23 G23 I23 K23 M23 O23 Q23 S23 U23 W23 Y23 AA23 AC23">
    <cfRule type="cellIs" dxfId="16488" priority="6047" operator="lessThan">
      <formula>0</formula>
    </cfRule>
  </conditionalFormatting>
  <conditionalFormatting sqref="E23 G23 I23 K23 M23 O23 Q23 S23 U23 W23 Y23 AA23 AC23">
    <cfRule type="cellIs" dxfId="16487" priority="6046" operator="lessThan">
      <formula>0</formula>
    </cfRule>
  </conditionalFormatting>
  <conditionalFormatting sqref="E23 G23 I23 K23 M23 O23 Q23 S23 U23 W23 Y23 AA23 AC23">
    <cfRule type="cellIs" dxfId="16486" priority="6045" operator="lessThan">
      <formula>0</formula>
    </cfRule>
  </conditionalFormatting>
  <conditionalFormatting sqref="E23 G23 I23 K23 M23 O23 Q23 S23 U23 W23 Y23 AA23 AC23">
    <cfRule type="cellIs" dxfId="16485" priority="6044" operator="lessThan">
      <formula>0</formula>
    </cfRule>
  </conditionalFormatting>
  <conditionalFormatting sqref="E23 G23 I23 K23 M23 O23 Q23 S23 U23 W23 Y23 AA23 AC23">
    <cfRule type="cellIs" dxfId="16484" priority="6043" operator="lessThan">
      <formula>0</formula>
    </cfRule>
  </conditionalFormatting>
  <conditionalFormatting sqref="E23 G23 I23 K23 M23 O23 Q23 S23 U23 W23 Y23 AA23 AC23">
    <cfRule type="cellIs" dxfId="16483" priority="6042" operator="lessThan">
      <formula>0</formula>
    </cfRule>
  </conditionalFormatting>
  <conditionalFormatting sqref="E23 G23 I23 K23 M23 O23 Q23 S23 U23 W23 Y23 AA23 AC23">
    <cfRule type="cellIs" dxfId="16482" priority="6041" operator="lessThan">
      <formula>0</formula>
    </cfRule>
  </conditionalFormatting>
  <conditionalFormatting sqref="E23 G23 I23 K23 M23 O23 Q23 S23 U23 W23 Y23 AA23 AC23">
    <cfRule type="cellIs" dxfId="16481" priority="6040" operator="lessThan">
      <formula>0</formula>
    </cfRule>
  </conditionalFormatting>
  <conditionalFormatting sqref="E23 G23 I23 K23 M23 O23 Q23 S23 U23 W23 Y23 AA23 AC23">
    <cfRule type="cellIs" dxfId="16480" priority="6039" operator="lessThan">
      <formula>0</formula>
    </cfRule>
  </conditionalFormatting>
  <conditionalFormatting sqref="E23 G23 I23 K23 M23 O23 Q23 S23 U23 W23 Y23 AA23 AC23">
    <cfRule type="cellIs" dxfId="16479" priority="6038" operator="lessThan">
      <formula>0</formula>
    </cfRule>
  </conditionalFormatting>
  <conditionalFormatting sqref="E23 G23 I23 K23 M23 O23 Q23 S23 U23 W23 Y23 AA23 AC23">
    <cfRule type="cellIs" dxfId="16478" priority="6037" operator="lessThan">
      <formula>0</formula>
    </cfRule>
  </conditionalFormatting>
  <conditionalFormatting sqref="E23 G23 I23 K23 M23 O23 Q23 S23 U23 W23 Y23 AA23 AC23">
    <cfRule type="cellIs" dxfId="16477" priority="6036" operator="lessThan">
      <formula>0</formula>
    </cfRule>
  </conditionalFormatting>
  <conditionalFormatting sqref="E23 G23 I23 K23 M23 O23 Q23 S23 U23 W23 Y23 AA23 AC23">
    <cfRule type="cellIs" dxfId="16476" priority="6035" operator="lessThan">
      <formula>0</formula>
    </cfRule>
  </conditionalFormatting>
  <conditionalFormatting sqref="E23 G23 I23 K23 M23 O23 Q23 S23 U23 W23 Y23 AA23 AC23">
    <cfRule type="cellIs" dxfId="16475" priority="6034" operator="lessThan">
      <formula>0</formula>
    </cfRule>
  </conditionalFormatting>
  <conditionalFormatting sqref="E23 G23 I23 K23 M23 O23 Q23 S23 U23 W23 Y23 AA23 AC23">
    <cfRule type="cellIs" dxfId="16474" priority="6033" operator="lessThan">
      <formula>0</formula>
    </cfRule>
  </conditionalFormatting>
  <conditionalFormatting sqref="E23 G23 I23 K23 M23 O23 Q23 S23 U23 W23 Y23 AA23 AC23">
    <cfRule type="cellIs" dxfId="16473" priority="6032" operator="lessThan">
      <formula>0</formula>
    </cfRule>
  </conditionalFormatting>
  <conditionalFormatting sqref="E23 G23 I23 K23 M23 O23 Q23 S23 U23 W23 Y23 AA23 AC23">
    <cfRule type="cellIs" dxfId="16472" priority="6031" operator="lessThan">
      <formula>0</formula>
    </cfRule>
  </conditionalFormatting>
  <conditionalFormatting sqref="E23 G23 I23 K23 M23 O23 Q23 S23 U23 W23 Y23 AA23 AC23">
    <cfRule type="cellIs" dxfId="16471" priority="6030" operator="lessThan">
      <formula>0</formula>
    </cfRule>
  </conditionalFormatting>
  <conditionalFormatting sqref="E23 G23 I23 K23 M23 O23 Q23 S23 U23 W23 Y23 AA23 AC23">
    <cfRule type="cellIs" dxfId="16470" priority="6029" operator="lessThan">
      <formula>0</formula>
    </cfRule>
  </conditionalFormatting>
  <conditionalFormatting sqref="E23 G23 I23 K23 M23 O23 Q23 S23 U23 W23 Y23 AA23 AC23">
    <cfRule type="cellIs" dxfId="16469" priority="6028" operator="lessThan">
      <formula>0</formula>
    </cfRule>
  </conditionalFormatting>
  <conditionalFormatting sqref="E23 G23 I23 K23 M23 O23 Q23 S23 U23 W23 Y23 AA23 AC23">
    <cfRule type="cellIs" dxfId="16468" priority="6027" operator="lessThan">
      <formula>0</formula>
    </cfRule>
  </conditionalFormatting>
  <conditionalFormatting sqref="E64">
    <cfRule type="cellIs" dxfId="16467" priority="5845" operator="lessThan">
      <formula>0</formula>
    </cfRule>
  </conditionalFormatting>
  <conditionalFormatting sqref="E64">
    <cfRule type="cellIs" dxfId="16466" priority="5844" operator="lessThan">
      <formula>0</formula>
    </cfRule>
  </conditionalFormatting>
  <conditionalFormatting sqref="D5:D6">
    <cfRule type="containsBlanks" dxfId="16465" priority="5843">
      <formula>LEN(TRIM(D5))=0</formula>
    </cfRule>
  </conditionalFormatting>
  <conditionalFormatting sqref="E9">
    <cfRule type="cellIs" dxfId="16464" priority="5842" operator="lessThan">
      <formula>0</formula>
    </cfRule>
  </conditionalFormatting>
  <conditionalFormatting sqref="E17:E19">
    <cfRule type="cellIs" dxfId="16463" priority="5841" operator="lessThan">
      <formula>0</formula>
    </cfRule>
  </conditionalFormatting>
  <conditionalFormatting sqref="E20">
    <cfRule type="cellIs" dxfId="16462" priority="5840" operator="lessThan">
      <formula>0</formula>
    </cfRule>
  </conditionalFormatting>
  <conditionalFormatting sqref="E22">
    <cfRule type="cellIs" dxfId="16461" priority="5839" operator="lessThan">
      <formula>0</formula>
    </cfRule>
  </conditionalFormatting>
  <conditionalFormatting sqref="E26">
    <cfRule type="cellIs" dxfId="16460" priority="5838" operator="lessThan">
      <formula>0</formula>
    </cfRule>
  </conditionalFormatting>
  <conditionalFormatting sqref="E30">
    <cfRule type="cellIs" dxfId="16459" priority="5837" operator="lessThan">
      <formula>0</formula>
    </cfRule>
  </conditionalFormatting>
  <conditionalFormatting sqref="E27:E35">
    <cfRule type="cellIs" dxfId="16458" priority="5836" operator="lessThan">
      <formula>0</formula>
    </cfRule>
  </conditionalFormatting>
  <conditionalFormatting sqref="E36">
    <cfRule type="cellIs" dxfId="16457" priority="5835" operator="lessThan">
      <formula>0</formula>
    </cfRule>
  </conditionalFormatting>
  <conditionalFormatting sqref="E37">
    <cfRule type="cellIs" dxfId="16456" priority="5834" operator="lessThan">
      <formula>0</formula>
    </cfRule>
  </conditionalFormatting>
  <conditionalFormatting sqref="E39">
    <cfRule type="cellIs" dxfId="16455" priority="5833" operator="lessThan">
      <formula>0</formula>
    </cfRule>
  </conditionalFormatting>
  <conditionalFormatting sqref="E40:E45">
    <cfRule type="cellIs" dxfId="16454" priority="5832" operator="lessThan">
      <formula>0</formula>
    </cfRule>
  </conditionalFormatting>
  <conditionalFormatting sqref="E46">
    <cfRule type="cellIs" dxfId="16453" priority="5831" operator="lessThan">
      <formula>0</formula>
    </cfRule>
  </conditionalFormatting>
  <conditionalFormatting sqref="E47">
    <cfRule type="cellIs" dxfId="16452" priority="5830" operator="lessThan">
      <formula>0</formula>
    </cfRule>
  </conditionalFormatting>
  <conditionalFormatting sqref="E49:E53">
    <cfRule type="cellIs" dxfId="16451" priority="5829" operator="lessThan">
      <formula>0</formula>
    </cfRule>
  </conditionalFormatting>
  <conditionalFormatting sqref="E59">
    <cfRule type="cellIs" dxfId="16450" priority="5828" operator="lessThan">
      <formula>0</formula>
    </cfRule>
  </conditionalFormatting>
  <conditionalFormatting sqref="E60">
    <cfRule type="cellIs" dxfId="16449" priority="5827" operator="lessThan">
      <formula>0</formula>
    </cfRule>
  </conditionalFormatting>
  <conditionalFormatting sqref="E62">
    <cfRule type="cellIs" dxfId="16448" priority="5826" operator="lessThan">
      <formula>0</formula>
    </cfRule>
  </conditionalFormatting>
  <conditionalFormatting sqref="E63">
    <cfRule type="cellIs" dxfId="16447" priority="5825" operator="lessThan">
      <formula>0</formula>
    </cfRule>
  </conditionalFormatting>
  <conditionalFormatting sqref="E64">
    <cfRule type="cellIs" dxfId="16446" priority="5824" operator="lessThan">
      <formula>0</formula>
    </cfRule>
  </conditionalFormatting>
  <conditionalFormatting sqref="E91">
    <cfRule type="cellIs" dxfId="16445" priority="5823" operator="lessThan">
      <formula>0</formula>
    </cfRule>
  </conditionalFormatting>
  <conditionalFormatting sqref="E66">
    <cfRule type="cellIs" dxfId="16444" priority="5822" operator="lessThan">
      <formula>0</formula>
    </cfRule>
  </conditionalFormatting>
  <conditionalFormatting sqref="E72">
    <cfRule type="cellIs" dxfId="16443" priority="5821" operator="lessThan">
      <formula>0</formula>
    </cfRule>
  </conditionalFormatting>
  <conditionalFormatting sqref="E73:E75">
    <cfRule type="cellIs" dxfId="16442" priority="5820" operator="lessThan">
      <formula>0</formula>
    </cfRule>
  </conditionalFormatting>
  <conditionalFormatting sqref="E74">
    <cfRule type="cellIs" dxfId="16441" priority="5819" operator="lessThan">
      <formula>0</formula>
    </cfRule>
  </conditionalFormatting>
  <conditionalFormatting sqref="E77:E78 E80:E83">
    <cfRule type="cellIs" dxfId="16440" priority="5818" operator="lessThan">
      <formula>0</formula>
    </cfRule>
  </conditionalFormatting>
  <conditionalFormatting sqref="E85">
    <cfRule type="cellIs" dxfId="16439" priority="5817" operator="lessThan">
      <formula>0</formula>
    </cfRule>
  </conditionalFormatting>
  <conditionalFormatting sqref="E9">
    <cfRule type="cellIs" dxfId="16438" priority="5816" operator="lessThan">
      <formula>0</formula>
    </cfRule>
  </conditionalFormatting>
  <conditionalFormatting sqref="E20">
    <cfRule type="cellIs" dxfId="16437" priority="5815" operator="lessThan">
      <formula>0</formula>
    </cfRule>
  </conditionalFormatting>
  <conditionalFormatting sqref="E22">
    <cfRule type="cellIs" dxfId="16436" priority="5814" operator="lessThan">
      <formula>0</formula>
    </cfRule>
  </conditionalFormatting>
  <conditionalFormatting sqref="E26">
    <cfRule type="cellIs" dxfId="16435" priority="5813" operator="lessThan">
      <formula>0</formula>
    </cfRule>
  </conditionalFormatting>
  <conditionalFormatting sqref="E30">
    <cfRule type="cellIs" dxfId="16434" priority="5812" operator="lessThan">
      <formula>0</formula>
    </cfRule>
  </conditionalFormatting>
  <conditionalFormatting sqref="E27:E35">
    <cfRule type="cellIs" dxfId="16433" priority="5811" operator="lessThan">
      <formula>0</formula>
    </cfRule>
  </conditionalFormatting>
  <conditionalFormatting sqref="E36">
    <cfRule type="cellIs" dxfId="16432" priority="5810" operator="lessThan">
      <formula>0</formula>
    </cfRule>
  </conditionalFormatting>
  <conditionalFormatting sqref="E37">
    <cfRule type="cellIs" dxfId="16431" priority="5809" operator="lessThan">
      <formula>0</formula>
    </cfRule>
  </conditionalFormatting>
  <conditionalFormatting sqref="E39">
    <cfRule type="cellIs" dxfId="16430" priority="5808" operator="lessThan">
      <formula>0</formula>
    </cfRule>
  </conditionalFormatting>
  <conditionalFormatting sqref="E40:E45">
    <cfRule type="cellIs" dxfId="16429" priority="5807" operator="lessThan">
      <formula>0</formula>
    </cfRule>
  </conditionalFormatting>
  <conditionalFormatting sqref="E46">
    <cfRule type="cellIs" dxfId="16428" priority="5806" operator="lessThan">
      <formula>0</formula>
    </cfRule>
  </conditionalFormatting>
  <conditionalFormatting sqref="E47">
    <cfRule type="cellIs" dxfId="16427" priority="5805" operator="lessThan">
      <formula>0</formula>
    </cfRule>
  </conditionalFormatting>
  <conditionalFormatting sqref="E49:E53">
    <cfRule type="cellIs" dxfId="16426" priority="5804" operator="lessThan">
      <formula>0</formula>
    </cfRule>
  </conditionalFormatting>
  <conditionalFormatting sqref="E59">
    <cfRule type="cellIs" dxfId="16425" priority="5803" operator="lessThan">
      <formula>0</formula>
    </cfRule>
  </conditionalFormatting>
  <conditionalFormatting sqref="E60">
    <cfRule type="cellIs" dxfId="16424" priority="5802" operator="lessThan">
      <formula>0</formula>
    </cfRule>
  </conditionalFormatting>
  <conditionalFormatting sqref="E62">
    <cfRule type="cellIs" dxfId="16423" priority="5801" operator="lessThan">
      <formula>0</formula>
    </cfRule>
  </conditionalFormatting>
  <conditionalFormatting sqref="E63">
    <cfRule type="cellIs" dxfId="16422" priority="5800" operator="lessThan">
      <formula>0</formula>
    </cfRule>
  </conditionalFormatting>
  <conditionalFormatting sqref="E64">
    <cfRule type="cellIs" dxfId="16421" priority="5799" operator="lessThan">
      <formula>0</formula>
    </cfRule>
  </conditionalFormatting>
  <conditionalFormatting sqref="E91">
    <cfRule type="cellIs" dxfId="16420" priority="5798" operator="lessThan">
      <formula>0</formula>
    </cfRule>
  </conditionalFormatting>
  <conditionalFormatting sqref="E66">
    <cfRule type="cellIs" dxfId="16419" priority="5797" operator="lessThan">
      <formula>0</formula>
    </cfRule>
  </conditionalFormatting>
  <conditionalFormatting sqref="E72">
    <cfRule type="cellIs" dxfId="16418" priority="5796" operator="lessThan">
      <formula>0</formula>
    </cfRule>
  </conditionalFormatting>
  <conditionalFormatting sqref="E73:E75">
    <cfRule type="cellIs" dxfId="16417" priority="5795" operator="lessThan">
      <formula>0</formula>
    </cfRule>
  </conditionalFormatting>
  <conditionalFormatting sqref="E74">
    <cfRule type="cellIs" dxfId="16416" priority="5794" operator="lessThan">
      <formula>0</formula>
    </cfRule>
  </conditionalFormatting>
  <conditionalFormatting sqref="E77:E78 E80:E83">
    <cfRule type="cellIs" dxfId="16415" priority="5793" operator="lessThan">
      <formula>0</formula>
    </cfRule>
  </conditionalFormatting>
  <conditionalFormatting sqref="E85">
    <cfRule type="cellIs" dxfId="16414" priority="5792" operator="lessThan">
      <formula>0</formula>
    </cfRule>
  </conditionalFormatting>
  <conditionalFormatting sqref="E17:E19">
    <cfRule type="cellIs" dxfId="16413" priority="5791" operator="lessThan">
      <formula>0</formula>
    </cfRule>
  </conditionalFormatting>
  <conditionalFormatting sqref="E18:E19">
    <cfRule type="cellIs" dxfId="16412" priority="5790" operator="lessThan">
      <formula>0</formula>
    </cfRule>
  </conditionalFormatting>
  <conditionalFormatting sqref="E17:E19">
    <cfRule type="cellIs" dxfId="16411" priority="5789" operator="lessThan">
      <formula>0</formula>
    </cfRule>
  </conditionalFormatting>
  <conditionalFormatting sqref="E22">
    <cfRule type="cellIs" dxfId="16410" priority="5788" operator="lessThan">
      <formula>0</formula>
    </cfRule>
  </conditionalFormatting>
  <conditionalFormatting sqref="E22">
    <cfRule type="cellIs" dxfId="16409" priority="5787" operator="lessThan">
      <formula>0</formula>
    </cfRule>
  </conditionalFormatting>
  <conditionalFormatting sqref="E22">
    <cfRule type="cellIs" dxfId="16408" priority="5786" operator="lessThan">
      <formula>0</formula>
    </cfRule>
  </conditionalFormatting>
  <conditionalFormatting sqref="E26">
    <cfRule type="cellIs" dxfId="16407" priority="5785" operator="lessThan">
      <formula>0</formula>
    </cfRule>
  </conditionalFormatting>
  <conditionalFormatting sqref="E26">
    <cfRule type="cellIs" dxfId="16406" priority="5784" operator="lessThan">
      <formula>0</formula>
    </cfRule>
  </conditionalFormatting>
  <conditionalFormatting sqref="E26">
    <cfRule type="cellIs" dxfId="16405" priority="5783" operator="lessThan">
      <formula>0</formula>
    </cfRule>
  </conditionalFormatting>
  <conditionalFormatting sqref="E26">
    <cfRule type="cellIs" dxfId="16404" priority="5782" operator="lessThan">
      <formula>0</formula>
    </cfRule>
  </conditionalFormatting>
  <conditionalFormatting sqref="E26">
    <cfRule type="cellIs" dxfId="16403" priority="5781" operator="lessThan">
      <formula>0</formula>
    </cfRule>
  </conditionalFormatting>
  <conditionalFormatting sqref="E30">
    <cfRule type="cellIs" dxfId="16402" priority="5780" operator="lessThan">
      <formula>0</formula>
    </cfRule>
  </conditionalFormatting>
  <conditionalFormatting sqref="E30">
    <cfRule type="cellIs" dxfId="16401" priority="5779" operator="lessThan">
      <formula>0</formula>
    </cfRule>
  </conditionalFormatting>
  <conditionalFormatting sqref="E30">
    <cfRule type="cellIs" dxfId="16400" priority="5778" operator="lessThan">
      <formula>0</formula>
    </cfRule>
  </conditionalFormatting>
  <conditionalFormatting sqref="E30">
    <cfRule type="cellIs" dxfId="16399" priority="5777" operator="lessThan">
      <formula>0</formula>
    </cfRule>
  </conditionalFormatting>
  <conditionalFormatting sqref="E30">
    <cfRule type="cellIs" dxfId="16398" priority="5776" operator="lessThan">
      <formula>0</formula>
    </cfRule>
  </conditionalFormatting>
  <conditionalFormatting sqref="E27:E35">
    <cfRule type="cellIs" dxfId="16397" priority="5775" operator="lessThan">
      <formula>0</formula>
    </cfRule>
  </conditionalFormatting>
  <conditionalFormatting sqref="E27:E35">
    <cfRule type="cellIs" dxfId="16396" priority="5774" operator="lessThan">
      <formula>0</formula>
    </cfRule>
  </conditionalFormatting>
  <conditionalFormatting sqref="E27:E35">
    <cfRule type="cellIs" dxfId="16395" priority="5773" operator="lessThan">
      <formula>0</formula>
    </cfRule>
  </conditionalFormatting>
  <conditionalFormatting sqref="E27:E35">
    <cfRule type="cellIs" dxfId="16394" priority="5772" operator="lessThan">
      <formula>0</formula>
    </cfRule>
  </conditionalFormatting>
  <conditionalFormatting sqref="E27:E35">
    <cfRule type="cellIs" dxfId="16393" priority="5771" operator="lessThan">
      <formula>0</formula>
    </cfRule>
  </conditionalFormatting>
  <conditionalFormatting sqref="E36">
    <cfRule type="cellIs" dxfId="16392" priority="5770" operator="lessThan">
      <formula>0</formula>
    </cfRule>
  </conditionalFormatting>
  <conditionalFormatting sqref="E36">
    <cfRule type="cellIs" dxfId="16391" priority="5769" operator="lessThan">
      <formula>0</formula>
    </cfRule>
  </conditionalFormatting>
  <conditionalFormatting sqref="E36">
    <cfRule type="cellIs" dxfId="16390" priority="5768" operator="lessThan">
      <formula>0</formula>
    </cfRule>
  </conditionalFormatting>
  <conditionalFormatting sqref="E36">
    <cfRule type="cellIs" dxfId="16389" priority="5767" operator="lessThan">
      <formula>0</formula>
    </cfRule>
  </conditionalFormatting>
  <conditionalFormatting sqref="E36">
    <cfRule type="cellIs" dxfId="16388" priority="5766" operator="lessThan">
      <formula>0</formula>
    </cfRule>
  </conditionalFormatting>
  <conditionalFormatting sqref="E37">
    <cfRule type="cellIs" dxfId="16387" priority="5765" operator="lessThan">
      <formula>0</formula>
    </cfRule>
  </conditionalFormatting>
  <conditionalFormatting sqref="E37">
    <cfRule type="cellIs" dxfId="16386" priority="5764" operator="lessThan">
      <formula>0</formula>
    </cfRule>
  </conditionalFormatting>
  <conditionalFormatting sqref="E37">
    <cfRule type="cellIs" dxfId="16385" priority="5763" operator="lessThan">
      <formula>0</formula>
    </cfRule>
  </conditionalFormatting>
  <conditionalFormatting sqref="E37">
    <cfRule type="cellIs" dxfId="16384" priority="5762" operator="lessThan">
      <formula>0</formula>
    </cfRule>
  </conditionalFormatting>
  <conditionalFormatting sqref="E37">
    <cfRule type="cellIs" dxfId="16383" priority="5761" operator="lessThan">
      <formula>0</formula>
    </cfRule>
  </conditionalFormatting>
  <conditionalFormatting sqref="E39">
    <cfRule type="cellIs" dxfId="16382" priority="5760" operator="lessThan">
      <formula>0</formula>
    </cfRule>
  </conditionalFormatting>
  <conditionalFormatting sqref="E39">
    <cfRule type="cellIs" dxfId="16381" priority="5759" operator="lessThan">
      <formula>0</formula>
    </cfRule>
  </conditionalFormatting>
  <conditionalFormatting sqref="E39">
    <cfRule type="cellIs" dxfId="16380" priority="5758" operator="lessThan">
      <formula>0</formula>
    </cfRule>
  </conditionalFormatting>
  <conditionalFormatting sqref="E39">
    <cfRule type="cellIs" dxfId="16379" priority="5757" operator="lessThan">
      <formula>0</formula>
    </cfRule>
  </conditionalFormatting>
  <conditionalFormatting sqref="E39">
    <cfRule type="cellIs" dxfId="16378" priority="5756" operator="lessThan">
      <formula>0</formula>
    </cfRule>
  </conditionalFormatting>
  <conditionalFormatting sqref="E40:E45">
    <cfRule type="cellIs" dxfId="16377" priority="5755" operator="lessThan">
      <formula>0</formula>
    </cfRule>
  </conditionalFormatting>
  <conditionalFormatting sqref="E40:E45">
    <cfRule type="cellIs" dxfId="16376" priority="5754" operator="lessThan">
      <formula>0</formula>
    </cfRule>
  </conditionalFormatting>
  <conditionalFormatting sqref="E40:E45">
    <cfRule type="cellIs" dxfId="16375" priority="5753" operator="lessThan">
      <formula>0</formula>
    </cfRule>
  </conditionalFormatting>
  <conditionalFormatting sqref="E40:E45">
    <cfRule type="cellIs" dxfId="16374" priority="5752" operator="lessThan">
      <formula>0</formula>
    </cfRule>
  </conditionalFormatting>
  <conditionalFormatting sqref="E40:E45">
    <cfRule type="cellIs" dxfId="16373" priority="5751" operator="lessThan">
      <formula>0</formula>
    </cfRule>
  </conditionalFormatting>
  <conditionalFormatting sqref="E86 G86 I86 K86 M86 O86 Q86 S86 U86 W86 Y86 AA86 AC86">
    <cfRule type="cellIs" dxfId="16372" priority="5750" operator="lessThan">
      <formula>0</formula>
    </cfRule>
  </conditionalFormatting>
  <conditionalFormatting sqref="E87">
    <cfRule type="cellIs" dxfId="16371" priority="5749" operator="lessThan">
      <formula>0</formula>
    </cfRule>
  </conditionalFormatting>
  <conditionalFormatting sqref="E17:E19">
    <cfRule type="cellIs" dxfId="16370" priority="5748" operator="lessThan">
      <formula>0</formula>
    </cfRule>
  </conditionalFormatting>
  <conditionalFormatting sqref="E17:E19">
    <cfRule type="cellIs" dxfId="16369" priority="5747" operator="lessThan">
      <formula>0</formula>
    </cfRule>
  </conditionalFormatting>
  <conditionalFormatting sqref="E17:E19">
    <cfRule type="cellIs" dxfId="16368" priority="5746" operator="lessThan">
      <formula>0</formula>
    </cfRule>
  </conditionalFormatting>
  <conditionalFormatting sqref="E22">
    <cfRule type="cellIs" dxfId="16367" priority="5745" operator="lessThan">
      <formula>0</formula>
    </cfRule>
  </conditionalFormatting>
  <conditionalFormatting sqref="E26">
    <cfRule type="cellIs" dxfId="16366" priority="5744" operator="lessThan">
      <formula>0</formula>
    </cfRule>
  </conditionalFormatting>
  <conditionalFormatting sqref="E30:E45">
    <cfRule type="cellIs" dxfId="16365" priority="5743" operator="lessThan">
      <formula>0</formula>
    </cfRule>
  </conditionalFormatting>
  <conditionalFormatting sqref="E35">
    <cfRule type="cellIs" dxfId="16364" priority="5742" operator="lessThan">
      <formula>0</formula>
    </cfRule>
  </conditionalFormatting>
  <conditionalFormatting sqref="E36">
    <cfRule type="cellIs" dxfId="16363" priority="5741" operator="lessThan">
      <formula>0</formula>
    </cfRule>
  </conditionalFormatting>
  <conditionalFormatting sqref="E37">
    <cfRule type="cellIs" dxfId="16362" priority="5740" operator="lessThan">
      <formula>0</formula>
    </cfRule>
  </conditionalFormatting>
  <conditionalFormatting sqref="E39">
    <cfRule type="cellIs" dxfId="16361" priority="5739" operator="lessThan">
      <formula>0</formula>
    </cfRule>
  </conditionalFormatting>
  <conditionalFormatting sqref="E40">
    <cfRule type="cellIs" dxfId="16360" priority="5738" operator="lessThan">
      <formula>0</formula>
    </cfRule>
  </conditionalFormatting>
  <conditionalFormatting sqref="E27:E29">
    <cfRule type="cellIs" dxfId="16359" priority="5737" operator="lessThan">
      <formula>0</formula>
    </cfRule>
  </conditionalFormatting>
  <conditionalFormatting sqref="E41:E45">
    <cfRule type="cellIs" dxfId="16358" priority="5736" operator="lessThan">
      <formula>0</formula>
    </cfRule>
  </conditionalFormatting>
  <conditionalFormatting sqref="E31:E34">
    <cfRule type="cellIs" dxfId="16357" priority="5735" operator="lessThan">
      <formula>0</formula>
    </cfRule>
  </conditionalFormatting>
  <conditionalFormatting sqref="E41">
    <cfRule type="cellIs" dxfId="16356" priority="5734" operator="lessThan">
      <formula>0</formula>
    </cfRule>
  </conditionalFormatting>
  <conditionalFormatting sqref="E41">
    <cfRule type="cellIs" dxfId="16355" priority="5733" operator="lessThan">
      <formula>0</formula>
    </cfRule>
  </conditionalFormatting>
  <conditionalFormatting sqref="E41">
    <cfRule type="cellIs" dxfId="16354" priority="5732" operator="lessThan">
      <formula>0</formula>
    </cfRule>
  </conditionalFormatting>
  <conditionalFormatting sqref="E41">
    <cfRule type="cellIs" dxfId="16353" priority="5731" operator="lessThan">
      <formula>0</formula>
    </cfRule>
  </conditionalFormatting>
  <conditionalFormatting sqref="E41">
    <cfRule type="cellIs" dxfId="16352" priority="5730" operator="lessThan">
      <formula>0</formula>
    </cfRule>
  </conditionalFormatting>
  <conditionalFormatting sqref="E41">
    <cfRule type="cellIs" dxfId="16351" priority="5729" operator="lessThan">
      <formula>0</formula>
    </cfRule>
  </conditionalFormatting>
  <conditionalFormatting sqref="E41">
    <cfRule type="cellIs" dxfId="16350" priority="5728" operator="lessThan">
      <formula>0</formula>
    </cfRule>
  </conditionalFormatting>
  <conditionalFormatting sqref="E41">
    <cfRule type="cellIs" dxfId="16349" priority="5727" operator="lessThan">
      <formula>0</formula>
    </cfRule>
  </conditionalFormatting>
  <conditionalFormatting sqref="E42">
    <cfRule type="cellIs" dxfId="16348" priority="5726" operator="lessThan">
      <formula>0</formula>
    </cfRule>
  </conditionalFormatting>
  <conditionalFormatting sqref="E42">
    <cfRule type="cellIs" dxfId="16347" priority="5725" operator="lessThan">
      <formula>0</formula>
    </cfRule>
  </conditionalFormatting>
  <conditionalFormatting sqref="E42">
    <cfRule type="cellIs" dxfId="16346" priority="5724" operator="lessThan">
      <formula>0</formula>
    </cfRule>
  </conditionalFormatting>
  <conditionalFormatting sqref="E42">
    <cfRule type="cellIs" dxfId="16345" priority="5723" operator="lessThan">
      <formula>0</formula>
    </cfRule>
  </conditionalFormatting>
  <conditionalFormatting sqref="E42">
    <cfRule type="cellIs" dxfId="16344" priority="5722" operator="lessThan">
      <formula>0</formula>
    </cfRule>
  </conditionalFormatting>
  <conditionalFormatting sqref="E42">
    <cfRule type="cellIs" dxfId="16343" priority="5721" operator="lessThan">
      <formula>0</formula>
    </cfRule>
  </conditionalFormatting>
  <conditionalFormatting sqref="E42">
    <cfRule type="cellIs" dxfId="16342" priority="5720" operator="lessThan">
      <formula>0</formula>
    </cfRule>
  </conditionalFormatting>
  <conditionalFormatting sqref="E42">
    <cfRule type="cellIs" dxfId="16341" priority="5719" operator="lessThan">
      <formula>0</formula>
    </cfRule>
  </conditionalFormatting>
  <conditionalFormatting sqref="E43">
    <cfRule type="cellIs" dxfId="16340" priority="5718" operator="lessThan">
      <formula>0</formula>
    </cfRule>
  </conditionalFormatting>
  <conditionalFormatting sqref="E43">
    <cfRule type="cellIs" dxfId="16339" priority="5717" operator="lessThan">
      <formula>0</formula>
    </cfRule>
  </conditionalFormatting>
  <conditionalFormatting sqref="E43">
    <cfRule type="cellIs" dxfId="16338" priority="5716" operator="lessThan">
      <formula>0</formula>
    </cfRule>
  </conditionalFormatting>
  <conditionalFormatting sqref="E43">
    <cfRule type="cellIs" dxfId="16337" priority="5715" operator="lessThan">
      <formula>0</formula>
    </cfRule>
  </conditionalFormatting>
  <conditionalFormatting sqref="E43">
    <cfRule type="cellIs" dxfId="16336" priority="5714" operator="lessThan">
      <formula>0</formula>
    </cfRule>
  </conditionalFormatting>
  <conditionalFormatting sqref="E43">
    <cfRule type="cellIs" dxfId="16335" priority="5713" operator="lessThan">
      <formula>0</formula>
    </cfRule>
  </conditionalFormatting>
  <conditionalFormatting sqref="E43">
    <cfRule type="cellIs" dxfId="16334" priority="5712" operator="lessThan">
      <formula>0</formula>
    </cfRule>
  </conditionalFormatting>
  <conditionalFormatting sqref="E43">
    <cfRule type="cellIs" dxfId="16333" priority="5711" operator="lessThan">
      <formula>0</formula>
    </cfRule>
  </conditionalFormatting>
  <conditionalFormatting sqref="E44">
    <cfRule type="cellIs" dxfId="16332" priority="5710" operator="lessThan">
      <formula>0</formula>
    </cfRule>
  </conditionalFormatting>
  <conditionalFormatting sqref="E44">
    <cfRule type="cellIs" dxfId="16331" priority="5709" operator="lessThan">
      <formula>0</formula>
    </cfRule>
  </conditionalFormatting>
  <conditionalFormatting sqref="E44">
    <cfRule type="cellIs" dxfId="16330" priority="5708" operator="lessThan">
      <formula>0</formula>
    </cfRule>
  </conditionalFormatting>
  <conditionalFormatting sqref="E44">
    <cfRule type="cellIs" dxfId="16329" priority="5707" operator="lessThan">
      <formula>0</formula>
    </cfRule>
  </conditionalFormatting>
  <conditionalFormatting sqref="E44">
    <cfRule type="cellIs" dxfId="16328" priority="5706" operator="lessThan">
      <formula>0</formula>
    </cfRule>
  </conditionalFormatting>
  <conditionalFormatting sqref="E44">
    <cfRule type="cellIs" dxfId="16327" priority="5705" operator="lessThan">
      <formula>0</formula>
    </cfRule>
  </conditionalFormatting>
  <conditionalFormatting sqref="E44">
    <cfRule type="cellIs" dxfId="16326" priority="5704" operator="lessThan">
      <formula>0</formula>
    </cfRule>
  </conditionalFormatting>
  <conditionalFormatting sqref="E44">
    <cfRule type="cellIs" dxfId="16325" priority="5703" operator="lessThan">
      <formula>0</formula>
    </cfRule>
  </conditionalFormatting>
  <conditionalFormatting sqref="E45">
    <cfRule type="cellIs" dxfId="16324" priority="5702" operator="lessThan">
      <formula>0</formula>
    </cfRule>
  </conditionalFormatting>
  <conditionalFormatting sqref="E45">
    <cfRule type="cellIs" dxfId="16323" priority="5701" operator="lessThan">
      <formula>0</formula>
    </cfRule>
  </conditionalFormatting>
  <conditionalFormatting sqref="E45">
    <cfRule type="cellIs" dxfId="16322" priority="5700" operator="lessThan">
      <formula>0</formula>
    </cfRule>
  </conditionalFormatting>
  <conditionalFormatting sqref="E45">
    <cfRule type="cellIs" dxfId="16321" priority="5699" operator="lessThan">
      <formula>0</formula>
    </cfRule>
  </conditionalFormatting>
  <conditionalFormatting sqref="E45">
    <cfRule type="cellIs" dxfId="16320" priority="5698" operator="lessThan">
      <formula>0</formula>
    </cfRule>
  </conditionalFormatting>
  <conditionalFormatting sqref="E45">
    <cfRule type="cellIs" dxfId="16319" priority="5697" operator="lessThan">
      <formula>0</formula>
    </cfRule>
  </conditionalFormatting>
  <conditionalFormatting sqref="E45">
    <cfRule type="cellIs" dxfId="16318" priority="5696" operator="lessThan">
      <formula>0</formula>
    </cfRule>
  </conditionalFormatting>
  <conditionalFormatting sqref="E45">
    <cfRule type="cellIs" dxfId="16317" priority="5695" operator="lessThan">
      <formula>0</formula>
    </cfRule>
  </conditionalFormatting>
  <conditionalFormatting sqref="E30">
    <cfRule type="cellIs" dxfId="16316" priority="5694" operator="lessThan">
      <formula>0</formula>
    </cfRule>
  </conditionalFormatting>
  <conditionalFormatting sqref="E30">
    <cfRule type="cellIs" dxfId="16315" priority="5693" operator="lessThan">
      <formula>0</formula>
    </cfRule>
  </conditionalFormatting>
  <conditionalFormatting sqref="E30">
    <cfRule type="cellIs" dxfId="16314" priority="5692" operator="lessThan">
      <formula>0</formula>
    </cfRule>
  </conditionalFormatting>
  <conditionalFormatting sqref="E30">
    <cfRule type="cellIs" dxfId="16313" priority="5691" operator="lessThan">
      <formula>0</formula>
    </cfRule>
  </conditionalFormatting>
  <conditionalFormatting sqref="E30">
    <cfRule type="cellIs" dxfId="16312" priority="5690" operator="lessThan">
      <formula>0</formula>
    </cfRule>
  </conditionalFormatting>
  <conditionalFormatting sqref="E30">
    <cfRule type="cellIs" dxfId="16311" priority="5689" operator="lessThan">
      <formula>0</formula>
    </cfRule>
  </conditionalFormatting>
  <conditionalFormatting sqref="E30">
    <cfRule type="cellIs" dxfId="16310" priority="5688" operator="lessThan">
      <formula>0</formula>
    </cfRule>
  </conditionalFormatting>
  <conditionalFormatting sqref="E30">
    <cfRule type="cellIs" dxfId="16309" priority="5687" operator="lessThan">
      <formula>0</formula>
    </cfRule>
  </conditionalFormatting>
  <conditionalFormatting sqref="E35">
    <cfRule type="cellIs" dxfId="16308" priority="5686" operator="lessThan">
      <formula>0</formula>
    </cfRule>
  </conditionalFormatting>
  <conditionalFormatting sqref="E35">
    <cfRule type="cellIs" dxfId="16307" priority="5685" operator="lessThan">
      <formula>0</formula>
    </cfRule>
  </conditionalFormatting>
  <conditionalFormatting sqref="E35">
    <cfRule type="cellIs" dxfId="16306" priority="5684" operator="lessThan">
      <formula>0</formula>
    </cfRule>
  </conditionalFormatting>
  <conditionalFormatting sqref="E35">
    <cfRule type="cellIs" dxfId="16305" priority="5683" operator="lessThan">
      <formula>0</formula>
    </cfRule>
  </conditionalFormatting>
  <conditionalFormatting sqref="E35">
    <cfRule type="cellIs" dxfId="16304" priority="5682" operator="lessThan">
      <formula>0</formula>
    </cfRule>
  </conditionalFormatting>
  <conditionalFormatting sqref="E35">
    <cfRule type="cellIs" dxfId="16303" priority="5681" operator="lessThan">
      <formula>0</formula>
    </cfRule>
  </conditionalFormatting>
  <conditionalFormatting sqref="E35">
    <cfRule type="cellIs" dxfId="16302" priority="5680" operator="lessThan">
      <formula>0</formula>
    </cfRule>
  </conditionalFormatting>
  <conditionalFormatting sqref="E35">
    <cfRule type="cellIs" dxfId="16301" priority="5679" operator="lessThan">
      <formula>0</formula>
    </cfRule>
  </conditionalFormatting>
  <conditionalFormatting sqref="E36">
    <cfRule type="cellIs" dxfId="16300" priority="5678" operator="lessThan">
      <formula>0</formula>
    </cfRule>
  </conditionalFormatting>
  <conditionalFormatting sqref="E36">
    <cfRule type="cellIs" dxfId="16299" priority="5677" operator="lessThan">
      <formula>0</formula>
    </cfRule>
  </conditionalFormatting>
  <conditionalFormatting sqref="E36">
    <cfRule type="cellIs" dxfId="16298" priority="5676" operator="lessThan">
      <formula>0</formula>
    </cfRule>
  </conditionalFormatting>
  <conditionalFormatting sqref="E36">
    <cfRule type="cellIs" dxfId="16297" priority="5675" operator="lessThan">
      <formula>0</formula>
    </cfRule>
  </conditionalFormatting>
  <conditionalFormatting sqref="E36">
    <cfRule type="cellIs" dxfId="16296" priority="5674" operator="lessThan">
      <formula>0</formula>
    </cfRule>
  </conditionalFormatting>
  <conditionalFormatting sqref="E36">
    <cfRule type="cellIs" dxfId="16295" priority="5673" operator="lessThan">
      <formula>0</formula>
    </cfRule>
  </conditionalFormatting>
  <conditionalFormatting sqref="E36">
    <cfRule type="cellIs" dxfId="16294" priority="5672" operator="lessThan">
      <formula>0</formula>
    </cfRule>
  </conditionalFormatting>
  <conditionalFormatting sqref="E36">
    <cfRule type="cellIs" dxfId="16293" priority="5671" operator="lessThan">
      <formula>0</formula>
    </cfRule>
  </conditionalFormatting>
  <conditionalFormatting sqref="E37">
    <cfRule type="cellIs" dxfId="16292" priority="5670" operator="lessThan">
      <formula>0</formula>
    </cfRule>
  </conditionalFormatting>
  <conditionalFormatting sqref="E37">
    <cfRule type="cellIs" dxfId="16291" priority="5669" operator="lessThan">
      <formula>0</formula>
    </cfRule>
  </conditionalFormatting>
  <conditionalFormatting sqref="E37">
    <cfRule type="cellIs" dxfId="16290" priority="5668" operator="lessThan">
      <formula>0</formula>
    </cfRule>
  </conditionalFormatting>
  <conditionalFormatting sqref="E37">
    <cfRule type="cellIs" dxfId="16289" priority="5667" operator="lessThan">
      <formula>0</formula>
    </cfRule>
  </conditionalFormatting>
  <conditionalFormatting sqref="E37">
    <cfRule type="cellIs" dxfId="16288" priority="5666" operator="lessThan">
      <formula>0</formula>
    </cfRule>
  </conditionalFormatting>
  <conditionalFormatting sqref="E37">
    <cfRule type="cellIs" dxfId="16287" priority="5665" operator="lessThan">
      <formula>0</formula>
    </cfRule>
  </conditionalFormatting>
  <conditionalFormatting sqref="E37">
    <cfRule type="cellIs" dxfId="16286" priority="5664" operator="lessThan">
      <formula>0</formula>
    </cfRule>
  </conditionalFormatting>
  <conditionalFormatting sqref="E37">
    <cfRule type="cellIs" dxfId="16285" priority="5663" operator="lessThan">
      <formula>0</formula>
    </cfRule>
  </conditionalFormatting>
  <conditionalFormatting sqref="E39">
    <cfRule type="cellIs" dxfId="16284" priority="5662" operator="lessThan">
      <formula>0</formula>
    </cfRule>
  </conditionalFormatting>
  <conditionalFormatting sqref="E39">
    <cfRule type="cellIs" dxfId="16283" priority="5661" operator="lessThan">
      <formula>0</formula>
    </cfRule>
  </conditionalFormatting>
  <conditionalFormatting sqref="E39">
    <cfRule type="cellIs" dxfId="16282" priority="5660" operator="lessThan">
      <formula>0</formula>
    </cfRule>
  </conditionalFormatting>
  <conditionalFormatting sqref="E39">
    <cfRule type="cellIs" dxfId="16281" priority="5659" operator="lessThan">
      <formula>0</formula>
    </cfRule>
  </conditionalFormatting>
  <conditionalFormatting sqref="E39">
    <cfRule type="cellIs" dxfId="16280" priority="5658" operator="lessThan">
      <formula>0</formula>
    </cfRule>
  </conditionalFormatting>
  <conditionalFormatting sqref="E39">
    <cfRule type="cellIs" dxfId="16279" priority="5657" operator="lessThan">
      <formula>0</formula>
    </cfRule>
  </conditionalFormatting>
  <conditionalFormatting sqref="E39">
    <cfRule type="cellIs" dxfId="16278" priority="5656" operator="lessThan">
      <formula>0</formula>
    </cfRule>
  </conditionalFormatting>
  <conditionalFormatting sqref="E39">
    <cfRule type="cellIs" dxfId="16277" priority="5655" operator="lessThan">
      <formula>0</formula>
    </cfRule>
  </conditionalFormatting>
  <conditionalFormatting sqref="E40">
    <cfRule type="cellIs" dxfId="16276" priority="5654" operator="lessThan">
      <formula>0</formula>
    </cfRule>
  </conditionalFormatting>
  <conditionalFormatting sqref="E40">
    <cfRule type="cellIs" dxfId="16275" priority="5653" operator="lessThan">
      <formula>0</formula>
    </cfRule>
  </conditionalFormatting>
  <conditionalFormatting sqref="E40">
    <cfRule type="cellIs" dxfId="16274" priority="5652" operator="lessThan">
      <formula>0</formula>
    </cfRule>
  </conditionalFormatting>
  <conditionalFormatting sqref="E40">
    <cfRule type="cellIs" dxfId="16273" priority="5651" operator="lessThan">
      <formula>0</formula>
    </cfRule>
  </conditionalFormatting>
  <conditionalFormatting sqref="E40">
    <cfRule type="cellIs" dxfId="16272" priority="5650" operator="lessThan">
      <formula>0</formula>
    </cfRule>
  </conditionalFormatting>
  <conditionalFormatting sqref="E40">
    <cfRule type="cellIs" dxfId="16271" priority="5649" operator="lessThan">
      <formula>0</formula>
    </cfRule>
  </conditionalFormatting>
  <conditionalFormatting sqref="E40">
    <cfRule type="cellIs" dxfId="16270" priority="5648" operator="lessThan">
      <formula>0</formula>
    </cfRule>
  </conditionalFormatting>
  <conditionalFormatting sqref="E40">
    <cfRule type="cellIs" dxfId="16269" priority="5647" operator="lessThan">
      <formula>0</formula>
    </cfRule>
  </conditionalFormatting>
  <conditionalFormatting sqref="E49:E53">
    <cfRule type="cellIs" dxfId="16268" priority="5646" operator="lessThan">
      <formula>0</formula>
    </cfRule>
  </conditionalFormatting>
  <conditionalFormatting sqref="E53">
    <cfRule type="cellIs" dxfId="16267" priority="5645" operator="lessThan">
      <formula>0</formula>
    </cfRule>
  </conditionalFormatting>
  <conditionalFormatting sqref="E53">
    <cfRule type="cellIs" dxfId="16266" priority="5644" operator="lessThan">
      <formula>0</formula>
    </cfRule>
  </conditionalFormatting>
  <conditionalFormatting sqref="E53:E58">
    <cfRule type="cellIs" dxfId="16265" priority="5643" operator="lessThan">
      <formula>0</formula>
    </cfRule>
  </conditionalFormatting>
  <conditionalFormatting sqref="E49">
    <cfRule type="cellIs" dxfId="16264" priority="5642" operator="lessThan">
      <formula>0</formula>
    </cfRule>
  </conditionalFormatting>
  <conditionalFormatting sqref="E49">
    <cfRule type="cellIs" dxfId="16263" priority="5641" operator="lessThan">
      <formula>0</formula>
    </cfRule>
  </conditionalFormatting>
  <conditionalFormatting sqref="E49">
    <cfRule type="cellIs" dxfId="16262" priority="5640" operator="lessThan">
      <formula>0</formula>
    </cfRule>
  </conditionalFormatting>
  <conditionalFormatting sqref="E49">
    <cfRule type="cellIs" dxfId="16261" priority="5639" operator="lessThan">
      <formula>0</formula>
    </cfRule>
  </conditionalFormatting>
  <conditionalFormatting sqref="E49">
    <cfRule type="cellIs" dxfId="16260" priority="5638" operator="lessThan">
      <formula>0</formula>
    </cfRule>
  </conditionalFormatting>
  <conditionalFormatting sqref="E49">
    <cfRule type="cellIs" dxfId="16259" priority="5637" operator="lessThan">
      <formula>0</formula>
    </cfRule>
  </conditionalFormatting>
  <conditionalFormatting sqref="E49">
    <cfRule type="cellIs" dxfId="16258" priority="5636" operator="lessThan">
      <formula>0</formula>
    </cfRule>
  </conditionalFormatting>
  <conditionalFormatting sqref="E49">
    <cfRule type="cellIs" dxfId="16257" priority="5635" operator="lessThan">
      <formula>0</formula>
    </cfRule>
  </conditionalFormatting>
  <conditionalFormatting sqref="E49">
    <cfRule type="cellIs" dxfId="16256" priority="5634" operator="lessThan">
      <formula>0</formula>
    </cfRule>
  </conditionalFormatting>
  <conditionalFormatting sqref="E49">
    <cfRule type="cellIs" dxfId="16255" priority="5633" operator="lessThan">
      <formula>0</formula>
    </cfRule>
  </conditionalFormatting>
  <conditionalFormatting sqref="E49">
    <cfRule type="cellIs" dxfId="16254" priority="5632" operator="lessThan">
      <formula>0</formula>
    </cfRule>
  </conditionalFormatting>
  <conditionalFormatting sqref="E49">
    <cfRule type="cellIs" dxfId="16253" priority="5631" operator="lessThan">
      <formula>0</formula>
    </cfRule>
  </conditionalFormatting>
  <conditionalFormatting sqref="E49">
    <cfRule type="cellIs" dxfId="16252" priority="5630" operator="lessThan">
      <formula>0</formula>
    </cfRule>
  </conditionalFormatting>
  <conditionalFormatting sqref="E49">
    <cfRule type="cellIs" dxfId="16251" priority="5629" operator="lessThan">
      <formula>0</formula>
    </cfRule>
  </conditionalFormatting>
  <conditionalFormatting sqref="E49">
    <cfRule type="cellIs" dxfId="16250" priority="5628" operator="lessThan">
      <formula>0</formula>
    </cfRule>
  </conditionalFormatting>
  <conditionalFormatting sqref="E49">
    <cfRule type="cellIs" dxfId="16249" priority="5627" operator="lessThan">
      <formula>0</formula>
    </cfRule>
  </conditionalFormatting>
  <conditionalFormatting sqref="E49">
    <cfRule type="cellIs" dxfId="16248" priority="5626" operator="lessThan">
      <formula>0</formula>
    </cfRule>
  </conditionalFormatting>
  <conditionalFormatting sqref="E51">
    <cfRule type="cellIs" dxfId="16247" priority="5625" operator="lessThan">
      <formula>0</formula>
    </cfRule>
  </conditionalFormatting>
  <conditionalFormatting sqref="E51">
    <cfRule type="cellIs" dxfId="16246" priority="5624" operator="lessThan">
      <formula>0</formula>
    </cfRule>
  </conditionalFormatting>
  <conditionalFormatting sqref="E51">
    <cfRule type="cellIs" dxfId="16245" priority="5623" operator="lessThan">
      <formula>0</formula>
    </cfRule>
  </conditionalFormatting>
  <conditionalFormatting sqref="E51">
    <cfRule type="cellIs" dxfId="16244" priority="5622" operator="lessThan">
      <formula>0</formula>
    </cfRule>
  </conditionalFormatting>
  <conditionalFormatting sqref="E51">
    <cfRule type="cellIs" dxfId="16243" priority="5621" operator="lessThan">
      <formula>0</formula>
    </cfRule>
  </conditionalFormatting>
  <conditionalFormatting sqref="E51">
    <cfRule type="cellIs" dxfId="16242" priority="5620" operator="lessThan">
      <formula>0</formula>
    </cfRule>
  </conditionalFormatting>
  <conditionalFormatting sqref="E51">
    <cfRule type="cellIs" dxfId="16241" priority="5619" operator="lessThan">
      <formula>0</formula>
    </cfRule>
  </conditionalFormatting>
  <conditionalFormatting sqref="E51">
    <cfRule type="cellIs" dxfId="16240" priority="5618" operator="lessThan">
      <formula>0</formula>
    </cfRule>
  </conditionalFormatting>
  <conditionalFormatting sqref="E51">
    <cfRule type="cellIs" dxfId="16239" priority="5617" operator="lessThan">
      <formula>0</formula>
    </cfRule>
  </conditionalFormatting>
  <conditionalFormatting sqref="E51">
    <cfRule type="cellIs" dxfId="16238" priority="5616" operator="lessThan">
      <formula>0</formula>
    </cfRule>
  </conditionalFormatting>
  <conditionalFormatting sqref="E51">
    <cfRule type="cellIs" dxfId="16237" priority="5615" operator="lessThan">
      <formula>0</formula>
    </cfRule>
  </conditionalFormatting>
  <conditionalFormatting sqref="E51">
    <cfRule type="cellIs" dxfId="16236" priority="5614" operator="lessThan">
      <formula>0</formula>
    </cfRule>
  </conditionalFormatting>
  <conditionalFormatting sqref="E51">
    <cfRule type="cellIs" dxfId="16235" priority="5613" operator="lessThan">
      <formula>0</formula>
    </cfRule>
  </conditionalFormatting>
  <conditionalFormatting sqref="E51">
    <cfRule type="cellIs" dxfId="16234" priority="5612" operator="lessThan">
      <formula>0</formula>
    </cfRule>
  </conditionalFormatting>
  <conditionalFormatting sqref="E51">
    <cfRule type="cellIs" dxfId="16233" priority="5611" operator="lessThan">
      <formula>0</formula>
    </cfRule>
  </conditionalFormatting>
  <conditionalFormatting sqref="E51">
    <cfRule type="cellIs" dxfId="16232" priority="5610" operator="lessThan">
      <formula>0</formula>
    </cfRule>
  </conditionalFormatting>
  <conditionalFormatting sqref="E51">
    <cfRule type="cellIs" dxfId="16231" priority="5609" operator="lessThan">
      <formula>0</formula>
    </cfRule>
  </conditionalFormatting>
  <conditionalFormatting sqref="E53">
    <cfRule type="cellIs" dxfId="16230" priority="5608" operator="lessThan">
      <formula>0</formula>
    </cfRule>
  </conditionalFormatting>
  <conditionalFormatting sqref="E53">
    <cfRule type="cellIs" dxfId="16229" priority="5607" operator="lessThan">
      <formula>0</formula>
    </cfRule>
  </conditionalFormatting>
  <conditionalFormatting sqref="E53">
    <cfRule type="cellIs" dxfId="16228" priority="5606" operator="lessThan">
      <formula>0</formula>
    </cfRule>
  </conditionalFormatting>
  <conditionalFormatting sqref="E53">
    <cfRule type="cellIs" dxfId="16227" priority="5605" operator="lessThan">
      <formula>0</formula>
    </cfRule>
  </conditionalFormatting>
  <conditionalFormatting sqref="E53">
    <cfRule type="cellIs" dxfId="16226" priority="5604" operator="lessThan">
      <formula>0</formula>
    </cfRule>
  </conditionalFormatting>
  <conditionalFormatting sqref="E53">
    <cfRule type="cellIs" dxfId="16225" priority="5603" operator="lessThan">
      <formula>0</formula>
    </cfRule>
  </conditionalFormatting>
  <conditionalFormatting sqref="E53">
    <cfRule type="cellIs" dxfId="16224" priority="5602" operator="lessThan">
      <formula>0</formula>
    </cfRule>
  </conditionalFormatting>
  <conditionalFormatting sqref="E53">
    <cfRule type="cellIs" dxfId="16223" priority="5601" operator="lessThan">
      <formula>0</formula>
    </cfRule>
  </conditionalFormatting>
  <conditionalFormatting sqref="E53">
    <cfRule type="cellIs" dxfId="16222" priority="5600" operator="lessThan">
      <formula>0</formula>
    </cfRule>
  </conditionalFormatting>
  <conditionalFormatting sqref="E53">
    <cfRule type="cellIs" dxfId="16221" priority="5599" operator="lessThan">
      <formula>0</formula>
    </cfRule>
  </conditionalFormatting>
  <conditionalFormatting sqref="E53">
    <cfRule type="cellIs" dxfId="16220" priority="5598" operator="lessThan">
      <formula>0</formula>
    </cfRule>
  </conditionalFormatting>
  <conditionalFormatting sqref="E53">
    <cfRule type="cellIs" dxfId="16219" priority="5597" operator="lessThan">
      <formula>0</formula>
    </cfRule>
  </conditionalFormatting>
  <conditionalFormatting sqref="E53">
    <cfRule type="cellIs" dxfId="16218" priority="5596" operator="lessThan">
      <formula>0</formula>
    </cfRule>
  </conditionalFormatting>
  <conditionalFormatting sqref="E53">
    <cfRule type="cellIs" dxfId="16217" priority="5595" operator="lessThan">
      <formula>0</formula>
    </cfRule>
  </conditionalFormatting>
  <conditionalFormatting sqref="E53">
    <cfRule type="cellIs" dxfId="16216" priority="5594" operator="lessThan">
      <formula>0</formula>
    </cfRule>
  </conditionalFormatting>
  <conditionalFormatting sqref="E53">
    <cfRule type="cellIs" dxfId="16215" priority="5593" operator="lessThan">
      <formula>0</formula>
    </cfRule>
  </conditionalFormatting>
  <conditionalFormatting sqref="E53">
    <cfRule type="cellIs" dxfId="16214" priority="5592" operator="lessThan">
      <formula>0</formula>
    </cfRule>
  </conditionalFormatting>
  <conditionalFormatting sqref="E50">
    <cfRule type="cellIs" dxfId="16213" priority="5591" operator="lessThan">
      <formula>0</formula>
    </cfRule>
  </conditionalFormatting>
  <conditionalFormatting sqref="E50">
    <cfRule type="cellIs" dxfId="16212" priority="5590" operator="lessThan">
      <formula>0</formula>
    </cfRule>
  </conditionalFormatting>
  <conditionalFormatting sqref="E50">
    <cfRule type="cellIs" dxfId="16211" priority="5589" operator="lessThan">
      <formula>0</formula>
    </cfRule>
  </conditionalFormatting>
  <conditionalFormatting sqref="E50">
    <cfRule type="cellIs" dxfId="16210" priority="5588" operator="lessThan">
      <formula>0</formula>
    </cfRule>
  </conditionalFormatting>
  <conditionalFormatting sqref="E50">
    <cfRule type="cellIs" dxfId="16209" priority="5587" operator="lessThan">
      <formula>0</formula>
    </cfRule>
  </conditionalFormatting>
  <conditionalFormatting sqref="E50">
    <cfRule type="cellIs" dxfId="16208" priority="5586" operator="lessThan">
      <formula>0</formula>
    </cfRule>
  </conditionalFormatting>
  <conditionalFormatting sqref="E52">
    <cfRule type="cellIs" dxfId="16207" priority="5585" operator="lessThan">
      <formula>0</formula>
    </cfRule>
  </conditionalFormatting>
  <conditionalFormatting sqref="E52">
    <cfRule type="cellIs" dxfId="16206" priority="5584" operator="lessThan">
      <formula>0</formula>
    </cfRule>
  </conditionalFormatting>
  <conditionalFormatting sqref="E52">
    <cfRule type="cellIs" dxfId="16205" priority="5583" operator="lessThan">
      <formula>0</formula>
    </cfRule>
  </conditionalFormatting>
  <conditionalFormatting sqref="E52">
    <cfRule type="cellIs" dxfId="16204" priority="5582" operator="lessThan">
      <formula>0</formula>
    </cfRule>
  </conditionalFormatting>
  <conditionalFormatting sqref="E52">
    <cfRule type="cellIs" dxfId="16203" priority="5581" operator="lessThan">
      <formula>0</formula>
    </cfRule>
  </conditionalFormatting>
  <conditionalFormatting sqref="E52">
    <cfRule type="cellIs" dxfId="16202" priority="5580" operator="lessThan">
      <formula>0</formula>
    </cfRule>
  </conditionalFormatting>
  <conditionalFormatting sqref="E59">
    <cfRule type="cellIs" dxfId="16201" priority="5579" operator="lessThan">
      <formula>0</formula>
    </cfRule>
  </conditionalFormatting>
  <conditionalFormatting sqref="E60">
    <cfRule type="cellIs" dxfId="16200" priority="5578" operator="lessThan">
      <formula>0</formula>
    </cfRule>
  </conditionalFormatting>
  <conditionalFormatting sqref="E59">
    <cfRule type="cellIs" dxfId="16199" priority="5577" operator="lessThan">
      <formula>0</formula>
    </cfRule>
  </conditionalFormatting>
  <conditionalFormatting sqref="E60">
    <cfRule type="cellIs" dxfId="16198" priority="5576" operator="lessThan">
      <formula>0</formula>
    </cfRule>
  </conditionalFormatting>
  <conditionalFormatting sqref="E72">
    <cfRule type="cellIs" dxfId="16197" priority="5575" operator="lessThan">
      <formula>0</formula>
    </cfRule>
  </conditionalFormatting>
  <conditionalFormatting sqref="E73:E75">
    <cfRule type="cellIs" dxfId="16196" priority="5574" operator="lessThan">
      <formula>0</formula>
    </cfRule>
  </conditionalFormatting>
  <conditionalFormatting sqref="E72">
    <cfRule type="cellIs" dxfId="16195" priority="5573" operator="lessThan">
      <formula>0</formula>
    </cfRule>
  </conditionalFormatting>
  <conditionalFormatting sqref="E73:E75">
    <cfRule type="cellIs" dxfId="16194" priority="5572" operator="lessThan">
      <formula>0</formula>
    </cfRule>
  </conditionalFormatting>
  <conditionalFormatting sqref="E66">
    <cfRule type="cellIs" dxfId="16193" priority="5571" operator="lessThan">
      <formula>0</formula>
    </cfRule>
  </conditionalFormatting>
  <conditionalFormatting sqref="E66">
    <cfRule type="cellIs" dxfId="16192" priority="5570" operator="lessThan">
      <formula>0</formula>
    </cfRule>
  </conditionalFormatting>
  <conditionalFormatting sqref="E67:E71">
    <cfRule type="cellIs" dxfId="16191" priority="5569" operator="lessThan">
      <formula>0</formula>
    </cfRule>
  </conditionalFormatting>
  <conditionalFormatting sqref="E66">
    <cfRule type="cellIs" dxfId="16190" priority="5568" operator="lessThan">
      <formula>0</formula>
    </cfRule>
  </conditionalFormatting>
  <conditionalFormatting sqref="E66">
    <cfRule type="cellIs" dxfId="16189" priority="5567" operator="lessThan">
      <formula>0</formula>
    </cfRule>
  </conditionalFormatting>
  <conditionalFormatting sqref="E66">
    <cfRule type="cellIs" dxfId="16188" priority="5566" operator="lessThan">
      <formula>0</formula>
    </cfRule>
  </conditionalFormatting>
  <conditionalFormatting sqref="E66">
    <cfRule type="cellIs" dxfId="16187" priority="5565" operator="lessThan">
      <formula>0</formula>
    </cfRule>
  </conditionalFormatting>
  <conditionalFormatting sqref="E67:E71">
    <cfRule type="cellIs" dxfId="16186" priority="5564" operator="lessThan">
      <formula>0</formula>
    </cfRule>
  </conditionalFormatting>
  <conditionalFormatting sqref="E66">
    <cfRule type="cellIs" dxfId="16185" priority="5563" operator="lessThan">
      <formula>0</formula>
    </cfRule>
  </conditionalFormatting>
  <conditionalFormatting sqref="E66">
    <cfRule type="cellIs" dxfId="16184" priority="5562" operator="lessThan">
      <formula>0</formula>
    </cfRule>
  </conditionalFormatting>
  <conditionalFormatting sqref="E66">
    <cfRule type="cellIs" dxfId="16183" priority="5561" operator="lessThan">
      <formula>0</formula>
    </cfRule>
  </conditionalFormatting>
  <conditionalFormatting sqref="E91">
    <cfRule type="cellIs" dxfId="16182" priority="5560" operator="lessThan">
      <formula>0</formula>
    </cfRule>
  </conditionalFormatting>
  <conditionalFormatting sqref="E91">
    <cfRule type="cellIs" dxfId="16181" priority="5559" operator="lessThan">
      <formula>0</formula>
    </cfRule>
  </conditionalFormatting>
  <conditionalFormatting sqref="E91">
    <cfRule type="cellIs" dxfId="16180" priority="5558" operator="lessThan">
      <formula>0</formula>
    </cfRule>
  </conditionalFormatting>
  <conditionalFormatting sqref="E77">
    <cfRule type="cellIs" dxfId="16179" priority="5557" operator="lessThan">
      <formula>0</formula>
    </cfRule>
  </conditionalFormatting>
  <conditionalFormatting sqref="E77">
    <cfRule type="cellIs" dxfId="16178" priority="5556" operator="lessThan">
      <formula>0</formula>
    </cfRule>
  </conditionalFormatting>
  <conditionalFormatting sqref="E77">
    <cfRule type="cellIs" dxfId="16177" priority="5555" operator="lessThan">
      <formula>0</formula>
    </cfRule>
  </conditionalFormatting>
  <conditionalFormatting sqref="E77">
    <cfRule type="cellIs" dxfId="16176" priority="5554" operator="lessThan">
      <formula>0</formula>
    </cfRule>
  </conditionalFormatting>
  <conditionalFormatting sqref="E77">
    <cfRule type="cellIs" dxfId="16175" priority="5553" operator="lessThan">
      <formula>0</formula>
    </cfRule>
  </conditionalFormatting>
  <conditionalFormatting sqref="E77">
    <cfRule type="cellIs" dxfId="16174" priority="5552" operator="lessThan">
      <formula>0</formula>
    </cfRule>
  </conditionalFormatting>
  <conditionalFormatting sqref="E77">
    <cfRule type="cellIs" dxfId="16173" priority="5551" operator="lessThan">
      <formula>0</formula>
    </cfRule>
  </conditionalFormatting>
  <conditionalFormatting sqref="E77">
    <cfRule type="cellIs" dxfId="16172" priority="5550" operator="lessThan">
      <formula>0</formula>
    </cfRule>
  </conditionalFormatting>
  <conditionalFormatting sqref="E77">
    <cfRule type="cellIs" dxfId="16171" priority="5549" operator="lessThan">
      <formula>0</formula>
    </cfRule>
  </conditionalFormatting>
  <conditionalFormatting sqref="E77">
    <cfRule type="cellIs" dxfId="16170" priority="5548" operator="lessThan">
      <formula>0</formula>
    </cfRule>
  </conditionalFormatting>
  <conditionalFormatting sqref="E77">
    <cfRule type="cellIs" dxfId="16169" priority="5547" operator="lessThan">
      <formula>0</formula>
    </cfRule>
  </conditionalFormatting>
  <conditionalFormatting sqref="E77">
    <cfRule type="cellIs" dxfId="16168" priority="5546" operator="lessThan">
      <formula>0</formula>
    </cfRule>
  </conditionalFormatting>
  <conditionalFormatting sqref="E77">
    <cfRule type="cellIs" dxfId="16167" priority="5545" operator="lessThan">
      <formula>0</formula>
    </cfRule>
  </conditionalFormatting>
  <conditionalFormatting sqref="E77">
    <cfRule type="cellIs" dxfId="16166" priority="5544" operator="lessThan">
      <formula>0</formula>
    </cfRule>
  </conditionalFormatting>
  <conditionalFormatting sqref="E77">
    <cfRule type="cellIs" dxfId="16165" priority="5543" operator="lessThan">
      <formula>0</formula>
    </cfRule>
  </conditionalFormatting>
  <conditionalFormatting sqref="E78:E82">
    <cfRule type="cellIs" dxfId="16164" priority="5542" operator="lessThan">
      <formula>0</formula>
    </cfRule>
  </conditionalFormatting>
  <conditionalFormatting sqref="E77">
    <cfRule type="cellIs" dxfId="16163" priority="5541" operator="lessThan">
      <formula>0</formula>
    </cfRule>
  </conditionalFormatting>
  <conditionalFormatting sqref="E77">
    <cfRule type="cellIs" dxfId="16162" priority="5540" operator="lessThan">
      <formula>0</formula>
    </cfRule>
  </conditionalFormatting>
  <conditionalFormatting sqref="E77">
    <cfRule type="cellIs" dxfId="16161" priority="5539" operator="lessThan">
      <formula>0</formula>
    </cfRule>
  </conditionalFormatting>
  <conditionalFormatting sqref="E77">
    <cfRule type="cellIs" dxfId="16160" priority="5538" operator="lessThan">
      <formula>0</formula>
    </cfRule>
  </conditionalFormatting>
  <conditionalFormatting sqref="E78:E82">
    <cfRule type="cellIs" dxfId="16159" priority="5537" operator="lessThan">
      <formula>0</formula>
    </cfRule>
  </conditionalFormatting>
  <conditionalFormatting sqref="E77">
    <cfRule type="cellIs" dxfId="16158" priority="5536" operator="lessThan">
      <formula>0</formula>
    </cfRule>
  </conditionalFormatting>
  <conditionalFormatting sqref="E77">
    <cfRule type="cellIs" dxfId="16157" priority="5535" operator="lessThan">
      <formula>0</formula>
    </cfRule>
  </conditionalFormatting>
  <conditionalFormatting sqref="E77">
    <cfRule type="cellIs" dxfId="16156" priority="5534" operator="lessThan">
      <formula>0</formula>
    </cfRule>
  </conditionalFormatting>
  <conditionalFormatting sqref="E83">
    <cfRule type="cellIs" dxfId="16155" priority="5533" operator="lessThan">
      <formula>0</formula>
    </cfRule>
  </conditionalFormatting>
  <conditionalFormatting sqref="E83">
    <cfRule type="cellIs" dxfId="16154" priority="5532" operator="lessThan">
      <formula>0</formula>
    </cfRule>
  </conditionalFormatting>
  <conditionalFormatting sqref="E83">
    <cfRule type="cellIs" dxfId="16153" priority="5531" operator="lessThan">
      <formula>0</formula>
    </cfRule>
  </conditionalFormatting>
  <conditionalFormatting sqref="E83">
    <cfRule type="cellIs" dxfId="16152" priority="5530" operator="lessThan">
      <formula>0</formula>
    </cfRule>
  </conditionalFormatting>
  <conditionalFormatting sqref="E83">
    <cfRule type="cellIs" dxfId="16151" priority="5529" operator="lessThan">
      <formula>0</formula>
    </cfRule>
  </conditionalFormatting>
  <conditionalFormatting sqref="E83">
    <cfRule type="cellIs" dxfId="16150" priority="5528" operator="lessThan">
      <formula>0</formula>
    </cfRule>
  </conditionalFormatting>
  <conditionalFormatting sqref="E85">
    <cfRule type="cellIs" dxfId="16149" priority="5527" operator="lessThan">
      <formula>0</formula>
    </cfRule>
  </conditionalFormatting>
  <conditionalFormatting sqref="E85">
    <cfRule type="cellIs" dxfId="16148" priority="5526" operator="lessThan">
      <formula>0</formula>
    </cfRule>
  </conditionalFormatting>
  <conditionalFormatting sqref="E85">
    <cfRule type="cellIs" dxfId="16147" priority="5525" operator="lessThan">
      <formula>0</formula>
    </cfRule>
  </conditionalFormatting>
  <conditionalFormatting sqref="E85">
    <cfRule type="cellIs" dxfId="16146" priority="5524" operator="lessThan">
      <formula>0</formula>
    </cfRule>
  </conditionalFormatting>
  <conditionalFormatting sqref="E85">
    <cfRule type="cellIs" dxfId="16145" priority="5523" operator="lessThan">
      <formula>0</formula>
    </cfRule>
  </conditionalFormatting>
  <conditionalFormatting sqref="E85">
    <cfRule type="cellIs" dxfId="16144" priority="5522" operator="lessThan">
      <formula>0</formula>
    </cfRule>
  </conditionalFormatting>
  <conditionalFormatting sqref="E85">
    <cfRule type="cellIs" dxfId="16143" priority="5521" operator="lessThan">
      <formula>0</formula>
    </cfRule>
  </conditionalFormatting>
  <conditionalFormatting sqref="E85">
    <cfRule type="cellIs" dxfId="16142" priority="5520" operator="lessThan">
      <formula>0</formula>
    </cfRule>
  </conditionalFormatting>
  <conditionalFormatting sqref="E87">
    <cfRule type="cellIs" dxfId="16141" priority="5519" operator="lessThan">
      <formula>0</formula>
    </cfRule>
  </conditionalFormatting>
  <conditionalFormatting sqref="E87">
    <cfRule type="cellIs" dxfId="16140" priority="5518" operator="lessThan">
      <formula>0</formula>
    </cfRule>
  </conditionalFormatting>
  <conditionalFormatting sqref="E87">
    <cfRule type="cellIs" dxfId="16139" priority="5517" operator="lessThan">
      <formula>0</formula>
    </cfRule>
  </conditionalFormatting>
  <conditionalFormatting sqref="E87">
    <cfRule type="cellIs" dxfId="16138" priority="5516" operator="lessThan">
      <formula>0</formula>
    </cfRule>
  </conditionalFormatting>
  <conditionalFormatting sqref="E87">
    <cfRule type="cellIs" dxfId="16137" priority="5515" operator="lessThan">
      <formula>0</formula>
    </cfRule>
  </conditionalFormatting>
  <conditionalFormatting sqref="E87">
    <cfRule type="cellIs" dxfId="16136" priority="5514" operator="lessThan">
      <formula>0</formula>
    </cfRule>
  </conditionalFormatting>
  <conditionalFormatting sqref="E87">
    <cfRule type="cellIs" dxfId="16135" priority="5513" operator="lessThan">
      <formula>0</formula>
    </cfRule>
  </conditionalFormatting>
  <conditionalFormatting sqref="E87">
    <cfRule type="cellIs" dxfId="16134" priority="5512" operator="lessThan">
      <formula>0</formula>
    </cfRule>
  </conditionalFormatting>
  <conditionalFormatting sqref="E16">
    <cfRule type="cellIs" dxfId="16133" priority="5511" operator="lessThan">
      <formula>0</formula>
    </cfRule>
  </conditionalFormatting>
  <conditionalFormatting sqref="E16">
    <cfRule type="cellIs" dxfId="16132" priority="5510" operator="lessThan">
      <formula>0</formula>
    </cfRule>
  </conditionalFormatting>
  <conditionalFormatting sqref="E16">
    <cfRule type="cellIs" dxfId="16131" priority="5509" operator="lessThan">
      <formula>0</formula>
    </cfRule>
  </conditionalFormatting>
  <conditionalFormatting sqref="E16">
    <cfRule type="cellIs" dxfId="16130" priority="5508" operator="lessThan">
      <formula>0</formula>
    </cfRule>
  </conditionalFormatting>
  <conditionalFormatting sqref="E16">
    <cfRule type="cellIs" dxfId="16129" priority="5507" operator="lessThan">
      <formula>0</formula>
    </cfRule>
  </conditionalFormatting>
  <conditionalFormatting sqref="E16">
    <cfRule type="cellIs" dxfId="16128" priority="5506" operator="lessThan">
      <formula>0</formula>
    </cfRule>
  </conditionalFormatting>
  <conditionalFormatting sqref="E16">
    <cfRule type="cellIs" dxfId="16127" priority="5505" operator="lessThan">
      <formula>0</formula>
    </cfRule>
  </conditionalFormatting>
  <conditionalFormatting sqref="E16">
    <cfRule type="cellIs" dxfId="16126" priority="5504" operator="lessThan">
      <formula>0</formula>
    </cfRule>
  </conditionalFormatting>
  <conditionalFormatting sqref="E16">
    <cfRule type="cellIs" dxfId="16125" priority="5503" operator="lessThan">
      <formula>0</formula>
    </cfRule>
  </conditionalFormatting>
  <conditionalFormatting sqref="E16">
    <cfRule type="cellIs" dxfId="16124" priority="5502" operator="lessThan">
      <formula>0</formula>
    </cfRule>
  </conditionalFormatting>
  <conditionalFormatting sqref="E16">
    <cfRule type="cellIs" dxfId="16123" priority="5501" operator="lessThan">
      <formula>0</formula>
    </cfRule>
  </conditionalFormatting>
  <conditionalFormatting sqref="E16">
    <cfRule type="cellIs" dxfId="16122" priority="5500" operator="lessThan">
      <formula>0</formula>
    </cfRule>
  </conditionalFormatting>
  <conditionalFormatting sqref="E16">
    <cfRule type="cellIs" dxfId="16121" priority="5499" operator="lessThan">
      <formula>0</formula>
    </cfRule>
  </conditionalFormatting>
  <conditionalFormatting sqref="E16">
    <cfRule type="cellIs" dxfId="16120" priority="5498" operator="lessThan">
      <formula>0</formula>
    </cfRule>
  </conditionalFormatting>
  <conditionalFormatting sqref="E9">
    <cfRule type="cellIs" dxfId="16119" priority="5497" operator="lessThan">
      <formula>0</formula>
    </cfRule>
  </conditionalFormatting>
  <conditionalFormatting sqref="E9">
    <cfRule type="cellIs" dxfId="16118" priority="5496" operator="lessThan">
      <formula>0</formula>
    </cfRule>
  </conditionalFormatting>
  <conditionalFormatting sqref="E9">
    <cfRule type="cellIs" dxfId="16117" priority="5495" operator="lessThan">
      <formula>0</formula>
    </cfRule>
  </conditionalFormatting>
  <conditionalFormatting sqref="E9">
    <cfRule type="cellIs" dxfId="16116" priority="5494" operator="lessThan">
      <formula>0</formula>
    </cfRule>
  </conditionalFormatting>
  <conditionalFormatting sqref="E9">
    <cfRule type="cellIs" dxfId="16115" priority="5493" operator="lessThan">
      <formula>0</formula>
    </cfRule>
  </conditionalFormatting>
  <conditionalFormatting sqref="E9">
    <cfRule type="cellIs" dxfId="16114" priority="5492" operator="lessThan">
      <formula>0</formula>
    </cfRule>
  </conditionalFormatting>
  <conditionalFormatting sqref="E9">
    <cfRule type="cellIs" dxfId="16113" priority="5491" operator="lessThan">
      <formula>0</formula>
    </cfRule>
  </conditionalFormatting>
  <conditionalFormatting sqref="E9">
    <cfRule type="cellIs" dxfId="16112" priority="5490" operator="lessThan">
      <formula>0</formula>
    </cfRule>
  </conditionalFormatting>
  <conditionalFormatting sqref="E9">
    <cfRule type="cellIs" dxfId="16111" priority="5489" operator="lessThan">
      <formula>0</formula>
    </cfRule>
  </conditionalFormatting>
  <conditionalFormatting sqref="E9">
    <cfRule type="cellIs" dxfId="16110" priority="5488" operator="lessThan">
      <formula>0</formula>
    </cfRule>
  </conditionalFormatting>
  <conditionalFormatting sqref="E9">
    <cfRule type="cellIs" dxfId="16109" priority="5487" operator="lessThan">
      <formula>0</formula>
    </cfRule>
  </conditionalFormatting>
  <conditionalFormatting sqref="E9">
    <cfRule type="cellIs" dxfId="16108" priority="5486" operator="lessThan">
      <formula>0</formula>
    </cfRule>
  </conditionalFormatting>
  <conditionalFormatting sqref="E9">
    <cfRule type="cellIs" dxfId="16107" priority="5485" operator="lessThan">
      <formula>0</formula>
    </cfRule>
  </conditionalFormatting>
  <conditionalFormatting sqref="E9">
    <cfRule type="cellIs" dxfId="16106" priority="5484" operator="lessThan">
      <formula>0</formula>
    </cfRule>
  </conditionalFormatting>
  <conditionalFormatting sqref="E16">
    <cfRule type="cellIs" dxfId="16105" priority="5483" operator="lessThan">
      <formula>0</formula>
    </cfRule>
  </conditionalFormatting>
  <conditionalFormatting sqref="E16">
    <cfRule type="cellIs" dxfId="16104" priority="5482" operator="lessThan">
      <formula>0</formula>
    </cfRule>
  </conditionalFormatting>
  <conditionalFormatting sqref="E16">
    <cfRule type="cellIs" dxfId="16103" priority="5481" operator="lessThan">
      <formula>0</formula>
    </cfRule>
  </conditionalFormatting>
  <conditionalFormatting sqref="E16">
    <cfRule type="cellIs" dxfId="16102" priority="5480" operator="lessThan">
      <formula>0</formula>
    </cfRule>
  </conditionalFormatting>
  <conditionalFormatting sqref="E16">
    <cfRule type="cellIs" dxfId="16101" priority="5479" operator="lessThan">
      <formula>0</formula>
    </cfRule>
  </conditionalFormatting>
  <conditionalFormatting sqref="E16">
    <cfRule type="cellIs" dxfId="16100" priority="5478" operator="lessThan">
      <formula>0</formula>
    </cfRule>
  </conditionalFormatting>
  <conditionalFormatting sqref="E16">
    <cfRule type="cellIs" dxfId="16099" priority="5477" operator="lessThan">
      <formula>0</formula>
    </cfRule>
  </conditionalFormatting>
  <conditionalFormatting sqref="E9">
    <cfRule type="cellIs" dxfId="16098" priority="5476" operator="lessThan">
      <formula>0</formula>
    </cfRule>
  </conditionalFormatting>
  <conditionalFormatting sqref="E9">
    <cfRule type="cellIs" dxfId="16097" priority="5475" operator="lessThan">
      <formula>0</formula>
    </cfRule>
  </conditionalFormatting>
  <conditionalFormatting sqref="E9">
    <cfRule type="cellIs" dxfId="16096" priority="5474" operator="lessThan">
      <formula>0</formula>
    </cfRule>
  </conditionalFormatting>
  <conditionalFormatting sqref="E9">
    <cfRule type="cellIs" dxfId="16095" priority="5473" operator="lessThan">
      <formula>0</formula>
    </cfRule>
  </conditionalFormatting>
  <conditionalFormatting sqref="E9">
    <cfRule type="cellIs" dxfId="16094" priority="5472" operator="lessThan">
      <formula>0</formula>
    </cfRule>
  </conditionalFormatting>
  <conditionalFormatting sqref="E9">
    <cfRule type="cellIs" dxfId="16093" priority="5471" operator="lessThan">
      <formula>0</formula>
    </cfRule>
  </conditionalFormatting>
  <conditionalFormatting sqref="E9">
    <cfRule type="cellIs" dxfId="16092" priority="5470" operator="lessThan">
      <formula>0</formula>
    </cfRule>
  </conditionalFormatting>
  <conditionalFormatting sqref="E9">
    <cfRule type="cellIs" dxfId="16091" priority="5469" operator="lessThan">
      <formula>0</formula>
    </cfRule>
  </conditionalFormatting>
  <conditionalFormatting sqref="E9">
    <cfRule type="cellIs" dxfId="16090" priority="5468" operator="lessThan">
      <formula>0</formula>
    </cfRule>
  </conditionalFormatting>
  <conditionalFormatting sqref="E9">
    <cfRule type="cellIs" dxfId="16089" priority="5467" operator="lessThan">
      <formula>0</formula>
    </cfRule>
  </conditionalFormatting>
  <conditionalFormatting sqref="E9">
    <cfRule type="cellIs" dxfId="16088" priority="5466" operator="lessThan">
      <formula>0</formula>
    </cfRule>
  </conditionalFormatting>
  <conditionalFormatting sqref="E9">
    <cfRule type="cellIs" dxfId="16087" priority="5465" operator="lessThan">
      <formula>0</formula>
    </cfRule>
  </conditionalFormatting>
  <conditionalFormatting sqref="E9">
    <cfRule type="cellIs" dxfId="16086" priority="5464" operator="lessThan">
      <formula>0</formula>
    </cfRule>
  </conditionalFormatting>
  <conditionalFormatting sqref="E9">
    <cfRule type="cellIs" dxfId="16085" priority="5463" operator="lessThan">
      <formula>0</formula>
    </cfRule>
  </conditionalFormatting>
  <conditionalFormatting sqref="E9">
    <cfRule type="cellIs" dxfId="16084" priority="5462" operator="lessThan">
      <formula>0</formula>
    </cfRule>
  </conditionalFormatting>
  <conditionalFormatting sqref="E9">
    <cfRule type="cellIs" dxfId="16083" priority="5461" operator="lessThan">
      <formula>0</formula>
    </cfRule>
  </conditionalFormatting>
  <conditionalFormatting sqref="E9">
    <cfRule type="cellIs" dxfId="16082" priority="5460" operator="lessThan">
      <formula>0</formula>
    </cfRule>
  </conditionalFormatting>
  <conditionalFormatting sqref="E9">
    <cfRule type="cellIs" dxfId="16081" priority="5459" operator="lessThan">
      <formula>0</formula>
    </cfRule>
  </conditionalFormatting>
  <conditionalFormatting sqref="E9">
    <cfRule type="cellIs" dxfId="16080" priority="5458" operator="lessThan">
      <formula>0</formula>
    </cfRule>
  </conditionalFormatting>
  <conditionalFormatting sqref="E9">
    <cfRule type="cellIs" dxfId="16079" priority="5457" operator="lessThan">
      <formula>0</formula>
    </cfRule>
  </conditionalFormatting>
  <conditionalFormatting sqref="E9">
    <cfRule type="cellIs" dxfId="16078" priority="5456" operator="lessThan">
      <formula>0</formula>
    </cfRule>
  </conditionalFormatting>
  <conditionalFormatting sqref="E64">
    <cfRule type="cellIs" dxfId="16077" priority="5455" operator="lessThan">
      <formula>0</formula>
    </cfRule>
  </conditionalFormatting>
  <conditionalFormatting sqref="E64">
    <cfRule type="cellIs" dxfId="16076" priority="5454" operator="lessThan">
      <formula>0</formula>
    </cfRule>
  </conditionalFormatting>
  <conditionalFormatting sqref="E64">
    <cfRule type="cellIs" dxfId="16075" priority="5453" operator="lessThan">
      <formula>0</formula>
    </cfRule>
  </conditionalFormatting>
  <conditionalFormatting sqref="E64">
    <cfRule type="cellIs" dxfId="16074" priority="5452" operator="lessThan">
      <formula>0</formula>
    </cfRule>
  </conditionalFormatting>
  <conditionalFormatting sqref="E64">
    <cfRule type="cellIs" dxfId="16073" priority="5451" operator="lessThan">
      <formula>0</formula>
    </cfRule>
  </conditionalFormatting>
  <conditionalFormatting sqref="E64">
    <cfRule type="cellIs" dxfId="16072" priority="5450" operator="lessThan">
      <formula>0</formula>
    </cfRule>
  </conditionalFormatting>
  <conditionalFormatting sqref="E64">
    <cfRule type="cellIs" dxfId="16071" priority="5449" operator="lessThan">
      <formula>0</formula>
    </cfRule>
  </conditionalFormatting>
  <conditionalFormatting sqref="E64">
    <cfRule type="cellIs" dxfId="16070" priority="5448" operator="lessThan">
      <formula>0</formula>
    </cfRule>
  </conditionalFormatting>
  <conditionalFormatting sqref="E64">
    <cfRule type="cellIs" dxfId="16069" priority="5447" operator="lessThan">
      <formula>0</formula>
    </cfRule>
  </conditionalFormatting>
  <conditionalFormatting sqref="E64">
    <cfRule type="cellIs" dxfId="16068" priority="5446" operator="lessThan">
      <formula>0</formula>
    </cfRule>
  </conditionalFormatting>
  <conditionalFormatting sqref="E62">
    <cfRule type="cellIs" dxfId="16067" priority="5445" operator="lessThan">
      <formula>0</formula>
    </cfRule>
  </conditionalFormatting>
  <conditionalFormatting sqref="E62">
    <cfRule type="cellIs" dxfId="16066" priority="5444" operator="lessThan">
      <formula>0</formula>
    </cfRule>
  </conditionalFormatting>
  <conditionalFormatting sqref="E62">
    <cfRule type="cellIs" dxfId="16065" priority="5443" operator="lessThan">
      <formula>0</formula>
    </cfRule>
  </conditionalFormatting>
  <conditionalFormatting sqref="E62">
    <cfRule type="cellIs" dxfId="16064" priority="5442" operator="lessThan">
      <formula>0</formula>
    </cfRule>
  </conditionalFormatting>
  <conditionalFormatting sqref="E62">
    <cfRule type="cellIs" dxfId="16063" priority="5441" operator="lessThan">
      <formula>0</formula>
    </cfRule>
  </conditionalFormatting>
  <conditionalFormatting sqref="E62">
    <cfRule type="cellIs" dxfId="16062" priority="5440" operator="lessThan">
      <formula>0</formula>
    </cfRule>
  </conditionalFormatting>
  <conditionalFormatting sqref="E62">
    <cfRule type="cellIs" dxfId="16061" priority="5439" operator="lessThan">
      <formula>0</formula>
    </cfRule>
  </conditionalFormatting>
  <conditionalFormatting sqref="E62">
    <cfRule type="cellIs" dxfId="16060" priority="5438" operator="lessThan">
      <formula>0</formula>
    </cfRule>
  </conditionalFormatting>
  <conditionalFormatting sqref="E62">
    <cfRule type="cellIs" dxfId="16059" priority="5437" operator="lessThan">
      <formula>0</formula>
    </cfRule>
  </conditionalFormatting>
  <conditionalFormatting sqref="E62">
    <cfRule type="cellIs" dxfId="16058" priority="5436" operator="lessThan">
      <formula>0</formula>
    </cfRule>
  </conditionalFormatting>
  <conditionalFormatting sqref="E62">
    <cfRule type="cellIs" dxfId="16057" priority="5435" operator="lessThan">
      <formula>0</formula>
    </cfRule>
  </conditionalFormatting>
  <conditionalFormatting sqref="E62">
    <cfRule type="cellIs" dxfId="16056" priority="5434" operator="lessThan">
      <formula>0</formula>
    </cfRule>
  </conditionalFormatting>
  <conditionalFormatting sqref="E62">
    <cfRule type="cellIs" dxfId="16055" priority="5433" operator="lessThan">
      <formula>0</formula>
    </cfRule>
  </conditionalFormatting>
  <conditionalFormatting sqref="E62">
    <cfRule type="cellIs" dxfId="16054" priority="5432" operator="lessThan">
      <formula>0</formula>
    </cfRule>
  </conditionalFormatting>
  <conditionalFormatting sqref="E62">
    <cfRule type="cellIs" dxfId="16053" priority="5431" operator="lessThan">
      <formula>0</formula>
    </cfRule>
  </conditionalFormatting>
  <conditionalFormatting sqref="E62">
    <cfRule type="cellIs" dxfId="16052" priority="5430" operator="lessThan">
      <formula>0</formula>
    </cfRule>
  </conditionalFormatting>
  <conditionalFormatting sqref="F5:F6">
    <cfRule type="containsBlanks" dxfId="16051" priority="5429">
      <formula>LEN(TRIM(F5))=0</formula>
    </cfRule>
  </conditionalFormatting>
  <conditionalFormatting sqref="G64">
    <cfRule type="cellIs" dxfId="16050" priority="4969" operator="lessThan">
      <formula>0</formula>
    </cfRule>
  </conditionalFormatting>
  <conditionalFormatting sqref="G64">
    <cfRule type="cellIs" dxfId="16049" priority="4968" operator="lessThan">
      <formula>0</formula>
    </cfRule>
  </conditionalFormatting>
  <conditionalFormatting sqref="G9">
    <cfRule type="cellIs" dxfId="16048" priority="4967" operator="lessThan">
      <formula>0</formula>
    </cfRule>
  </conditionalFormatting>
  <conditionalFormatting sqref="G17:G19">
    <cfRule type="cellIs" dxfId="16047" priority="4966" operator="lessThan">
      <formula>0</formula>
    </cfRule>
  </conditionalFormatting>
  <conditionalFormatting sqref="G20">
    <cfRule type="cellIs" dxfId="16046" priority="4965" operator="lessThan">
      <formula>0</formula>
    </cfRule>
  </conditionalFormatting>
  <conditionalFormatting sqref="G22">
    <cfRule type="cellIs" dxfId="16045" priority="4964" operator="lessThan">
      <formula>0</formula>
    </cfRule>
  </conditionalFormatting>
  <conditionalFormatting sqref="G26">
    <cfRule type="cellIs" dxfId="16044" priority="4963" operator="lessThan">
      <formula>0</formula>
    </cfRule>
  </conditionalFormatting>
  <conditionalFormatting sqref="G30">
    <cfRule type="cellIs" dxfId="16043" priority="4962" operator="lessThan">
      <formula>0</formula>
    </cfRule>
  </conditionalFormatting>
  <conditionalFormatting sqref="G27:G35">
    <cfRule type="cellIs" dxfId="16042" priority="4961" operator="lessThan">
      <formula>0</formula>
    </cfRule>
  </conditionalFormatting>
  <conditionalFormatting sqref="G36">
    <cfRule type="cellIs" dxfId="16041" priority="4960" operator="lessThan">
      <formula>0</formula>
    </cfRule>
  </conditionalFormatting>
  <conditionalFormatting sqref="G37">
    <cfRule type="cellIs" dxfId="16040" priority="4959" operator="lessThan">
      <formula>0</formula>
    </cfRule>
  </conditionalFormatting>
  <conditionalFormatting sqref="G39">
    <cfRule type="cellIs" dxfId="16039" priority="4958" operator="lessThan">
      <formula>0</formula>
    </cfRule>
  </conditionalFormatting>
  <conditionalFormatting sqref="G40:G45">
    <cfRule type="cellIs" dxfId="16038" priority="4957" operator="lessThan">
      <formula>0</formula>
    </cfRule>
  </conditionalFormatting>
  <conditionalFormatting sqref="G46">
    <cfRule type="cellIs" dxfId="16037" priority="4956" operator="lessThan">
      <formula>0</formula>
    </cfRule>
  </conditionalFormatting>
  <conditionalFormatting sqref="G47">
    <cfRule type="cellIs" dxfId="16036" priority="4955" operator="lessThan">
      <formula>0</formula>
    </cfRule>
  </conditionalFormatting>
  <conditionalFormatting sqref="G49:G53">
    <cfRule type="cellIs" dxfId="16035" priority="4954" operator="lessThan">
      <formula>0</formula>
    </cfRule>
  </conditionalFormatting>
  <conditionalFormatting sqref="G59">
    <cfRule type="cellIs" dxfId="16034" priority="4953" operator="lessThan">
      <formula>0</formula>
    </cfRule>
  </conditionalFormatting>
  <conditionalFormatting sqref="G60">
    <cfRule type="cellIs" dxfId="16033" priority="4952" operator="lessThan">
      <formula>0</formula>
    </cfRule>
  </conditionalFormatting>
  <conditionalFormatting sqref="G62">
    <cfRule type="cellIs" dxfId="16032" priority="4951" operator="lessThan">
      <formula>0</formula>
    </cfRule>
  </conditionalFormatting>
  <conditionalFormatting sqref="G63">
    <cfRule type="cellIs" dxfId="16031" priority="4950" operator="lessThan">
      <formula>0</formula>
    </cfRule>
  </conditionalFormatting>
  <conditionalFormatting sqref="G64">
    <cfRule type="cellIs" dxfId="16030" priority="4949" operator="lessThan">
      <formula>0</formula>
    </cfRule>
  </conditionalFormatting>
  <conditionalFormatting sqref="G91">
    <cfRule type="cellIs" dxfId="16029" priority="4948" operator="lessThan">
      <formula>0</formula>
    </cfRule>
  </conditionalFormatting>
  <conditionalFormatting sqref="G66">
    <cfRule type="cellIs" dxfId="16028" priority="4947" operator="lessThan">
      <formula>0</formula>
    </cfRule>
  </conditionalFormatting>
  <conditionalFormatting sqref="G72">
    <cfRule type="cellIs" dxfId="16027" priority="4946" operator="lessThan">
      <formula>0</formula>
    </cfRule>
  </conditionalFormatting>
  <conditionalFormatting sqref="G73:G75">
    <cfRule type="cellIs" dxfId="16026" priority="4945" operator="lessThan">
      <formula>0</formula>
    </cfRule>
  </conditionalFormatting>
  <conditionalFormatting sqref="G74">
    <cfRule type="cellIs" dxfId="16025" priority="4944" operator="lessThan">
      <formula>0</formula>
    </cfRule>
  </conditionalFormatting>
  <conditionalFormatting sqref="G77:G78 G80:G83">
    <cfRule type="cellIs" dxfId="16024" priority="4943" operator="lessThan">
      <formula>0</formula>
    </cfRule>
  </conditionalFormatting>
  <conditionalFormatting sqref="G85">
    <cfRule type="cellIs" dxfId="16023" priority="4942" operator="lessThan">
      <formula>0</formula>
    </cfRule>
  </conditionalFormatting>
  <conditionalFormatting sqref="G9">
    <cfRule type="cellIs" dxfId="16022" priority="4941" operator="lessThan">
      <formula>0</formula>
    </cfRule>
  </conditionalFormatting>
  <conditionalFormatting sqref="G20">
    <cfRule type="cellIs" dxfId="16021" priority="4940" operator="lessThan">
      <formula>0</formula>
    </cfRule>
  </conditionalFormatting>
  <conditionalFormatting sqref="G22">
    <cfRule type="cellIs" dxfId="16020" priority="4939" operator="lessThan">
      <formula>0</formula>
    </cfRule>
  </conditionalFormatting>
  <conditionalFormatting sqref="G26">
    <cfRule type="cellIs" dxfId="16019" priority="4938" operator="lessThan">
      <formula>0</formula>
    </cfRule>
  </conditionalFormatting>
  <conditionalFormatting sqref="G30">
    <cfRule type="cellIs" dxfId="16018" priority="4937" operator="lessThan">
      <formula>0</formula>
    </cfRule>
  </conditionalFormatting>
  <conditionalFormatting sqref="G27:G35">
    <cfRule type="cellIs" dxfId="16017" priority="4936" operator="lessThan">
      <formula>0</formula>
    </cfRule>
  </conditionalFormatting>
  <conditionalFormatting sqref="G36">
    <cfRule type="cellIs" dxfId="16016" priority="4935" operator="lessThan">
      <formula>0</formula>
    </cfRule>
  </conditionalFormatting>
  <conditionalFormatting sqref="G37">
    <cfRule type="cellIs" dxfId="16015" priority="4934" operator="lessThan">
      <formula>0</formula>
    </cfRule>
  </conditionalFormatting>
  <conditionalFormatting sqref="G39">
    <cfRule type="cellIs" dxfId="16014" priority="4933" operator="lessThan">
      <formula>0</formula>
    </cfRule>
  </conditionalFormatting>
  <conditionalFormatting sqref="G40:G45">
    <cfRule type="cellIs" dxfId="16013" priority="4932" operator="lessThan">
      <formula>0</formula>
    </cfRule>
  </conditionalFormatting>
  <conditionalFormatting sqref="G46">
    <cfRule type="cellIs" dxfId="16012" priority="4931" operator="lessThan">
      <formula>0</formula>
    </cfRule>
  </conditionalFormatting>
  <conditionalFormatting sqref="G47">
    <cfRule type="cellIs" dxfId="16011" priority="4930" operator="lessThan">
      <formula>0</formula>
    </cfRule>
  </conditionalFormatting>
  <conditionalFormatting sqref="G49:G53">
    <cfRule type="cellIs" dxfId="16010" priority="4929" operator="lessThan">
      <formula>0</formula>
    </cfRule>
  </conditionalFormatting>
  <conditionalFormatting sqref="G59">
    <cfRule type="cellIs" dxfId="16009" priority="4928" operator="lessThan">
      <formula>0</formula>
    </cfRule>
  </conditionalFormatting>
  <conditionalFormatting sqref="G60">
    <cfRule type="cellIs" dxfId="16008" priority="4927" operator="lessThan">
      <formula>0</formula>
    </cfRule>
  </conditionalFormatting>
  <conditionalFormatting sqref="G62">
    <cfRule type="cellIs" dxfId="16007" priority="4926" operator="lessThan">
      <formula>0</formula>
    </cfRule>
  </conditionalFormatting>
  <conditionalFormatting sqref="G63">
    <cfRule type="cellIs" dxfId="16006" priority="4925" operator="lessThan">
      <formula>0</formula>
    </cfRule>
  </conditionalFormatting>
  <conditionalFormatting sqref="G64">
    <cfRule type="cellIs" dxfId="16005" priority="4924" operator="lessThan">
      <formula>0</formula>
    </cfRule>
  </conditionalFormatting>
  <conditionalFormatting sqref="G91">
    <cfRule type="cellIs" dxfId="16004" priority="4923" operator="lessThan">
      <formula>0</formula>
    </cfRule>
  </conditionalFormatting>
  <conditionalFormatting sqref="G66">
    <cfRule type="cellIs" dxfId="16003" priority="4922" operator="lessThan">
      <formula>0</formula>
    </cfRule>
  </conditionalFormatting>
  <conditionalFormatting sqref="G72">
    <cfRule type="cellIs" dxfId="16002" priority="4921" operator="lessThan">
      <formula>0</formula>
    </cfRule>
  </conditionalFormatting>
  <conditionalFormatting sqref="G73:G75">
    <cfRule type="cellIs" dxfId="16001" priority="4920" operator="lessThan">
      <formula>0</formula>
    </cfRule>
  </conditionalFormatting>
  <conditionalFormatting sqref="G74">
    <cfRule type="cellIs" dxfId="16000" priority="4919" operator="lessThan">
      <formula>0</formula>
    </cfRule>
  </conditionalFormatting>
  <conditionalFormatting sqref="G77:G78 G80:G83">
    <cfRule type="cellIs" dxfId="15999" priority="4918" operator="lessThan">
      <formula>0</formula>
    </cfRule>
  </conditionalFormatting>
  <conditionalFormatting sqref="G85">
    <cfRule type="cellIs" dxfId="15998" priority="4917" operator="lessThan">
      <formula>0</formula>
    </cfRule>
  </conditionalFormatting>
  <conditionalFormatting sqref="G17:G19">
    <cfRule type="cellIs" dxfId="15997" priority="4916" operator="lessThan">
      <formula>0</formula>
    </cfRule>
  </conditionalFormatting>
  <conditionalFormatting sqref="G18:G19">
    <cfRule type="cellIs" dxfId="15996" priority="4915" operator="lessThan">
      <formula>0</formula>
    </cfRule>
  </conditionalFormatting>
  <conditionalFormatting sqref="G17:G19">
    <cfRule type="cellIs" dxfId="15995" priority="4914" operator="lessThan">
      <formula>0</formula>
    </cfRule>
  </conditionalFormatting>
  <conditionalFormatting sqref="G22">
    <cfRule type="cellIs" dxfId="15994" priority="4913" operator="lessThan">
      <formula>0</formula>
    </cfRule>
  </conditionalFormatting>
  <conditionalFormatting sqref="G22">
    <cfRule type="cellIs" dxfId="15993" priority="4912" operator="lessThan">
      <formula>0</formula>
    </cfRule>
  </conditionalFormatting>
  <conditionalFormatting sqref="G22">
    <cfRule type="cellIs" dxfId="15992" priority="4911" operator="lessThan">
      <formula>0</formula>
    </cfRule>
  </conditionalFormatting>
  <conditionalFormatting sqref="G26">
    <cfRule type="cellIs" dxfId="15991" priority="4910" operator="lessThan">
      <formula>0</formula>
    </cfRule>
  </conditionalFormatting>
  <conditionalFormatting sqref="G26">
    <cfRule type="cellIs" dxfId="15990" priority="4909" operator="lessThan">
      <formula>0</formula>
    </cfRule>
  </conditionalFormatting>
  <conditionalFormatting sqref="G26">
    <cfRule type="cellIs" dxfId="15989" priority="4908" operator="lessThan">
      <formula>0</formula>
    </cfRule>
  </conditionalFormatting>
  <conditionalFormatting sqref="G26">
    <cfRule type="cellIs" dxfId="15988" priority="4907" operator="lessThan">
      <formula>0</formula>
    </cfRule>
  </conditionalFormatting>
  <conditionalFormatting sqref="G26">
    <cfRule type="cellIs" dxfId="15987" priority="4906" operator="lessThan">
      <formula>0</formula>
    </cfRule>
  </conditionalFormatting>
  <conditionalFormatting sqref="G30">
    <cfRule type="cellIs" dxfId="15986" priority="4905" operator="lessThan">
      <formula>0</formula>
    </cfRule>
  </conditionalFormatting>
  <conditionalFormatting sqref="G30">
    <cfRule type="cellIs" dxfId="15985" priority="4904" operator="lessThan">
      <formula>0</formula>
    </cfRule>
  </conditionalFormatting>
  <conditionalFormatting sqref="G30">
    <cfRule type="cellIs" dxfId="15984" priority="4903" operator="lessThan">
      <formula>0</formula>
    </cfRule>
  </conditionalFormatting>
  <conditionalFormatting sqref="G30">
    <cfRule type="cellIs" dxfId="15983" priority="4902" operator="lessThan">
      <formula>0</formula>
    </cfRule>
  </conditionalFormatting>
  <conditionalFormatting sqref="G30">
    <cfRule type="cellIs" dxfId="15982" priority="4901" operator="lessThan">
      <formula>0</formula>
    </cfRule>
  </conditionalFormatting>
  <conditionalFormatting sqref="G27:G35">
    <cfRule type="cellIs" dxfId="15981" priority="4900" operator="lessThan">
      <formula>0</formula>
    </cfRule>
  </conditionalFormatting>
  <conditionalFormatting sqref="G27:G35">
    <cfRule type="cellIs" dxfId="15980" priority="4899" operator="lessThan">
      <formula>0</formula>
    </cfRule>
  </conditionalFormatting>
  <conditionalFormatting sqref="G27:G35">
    <cfRule type="cellIs" dxfId="15979" priority="4898" operator="lessThan">
      <formula>0</formula>
    </cfRule>
  </conditionalFormatting>
  <conditionalFormatting sqref="G27:G35">
    <cfRule type="cellIs" dxfId="15978" priority="4897" operator="lessThan">
      <formula>0</formula>
    </cfRule>
  </conditionalFormatting>
  <conditionalFormatting sqref="G27:G35">
    <cfRule type="cellIs" dxfId="15977" priority="4896" operator="lessThan">
      <formula>0</formula>
    </cfRule>
  </conditionalFormatting>
  <conditionalFormatting sqref="G36">
    <cfRule type="cellIs" dxfId="15976" priority="4895" operator="lessThan">
      <formula>0</formula>
    </cfRule>
  </conditionalFormatting>
  <conditionalFormatting sqref="G36">
    <cfRule type="cellIs" dxfId="15975" priority="4894" operator="lessThan">
      <formula>0</formula>
    </cfRule>
  </conditionalFormatting>
  <conditionalFormatting sqref="G36">
    <cfRule type="cellIs" dxfId="15974" priority="4893" operator="lessThan">
      <formula>0</formula>
    </cfRule>
  </conditionalFormatting>
  <conditionalFormatting sqref="G36">
    <cfRule type="cellIs" dxfId="15973" priority="4892" operator="lessThan">
      <formula>0</formula>
    </cfRule>
  </conditionalFormatting>
  <conditionalFormatting sqref="G36">
    <cfRule type="cellIs" dxfId="15972" priority="4891" operator="lessThan">
      <formula>0</formula>
    </cfRule>
  </conditionalFormatting>
  <conditionalFormatting sqref="G37">
    <cfRule type="cellIs" dxfId="15971" priority="4890" operator="lessThan">
      <formula>0</formula>
    </cfRule>
  </conditionalFormatting>
  <conditionalFormatting sqref="G37">
    <cfRule type="cellIs" dxfId="15970" priority="4889" operator="lessThan">
      <formula>0</formula>
    </cfRule>
  </conditionalFormatting>
  <conditionalFormatting sqref="G37">
    <cfRule type="cellIs" dxfId="15969" priority="4888" operator="lessThan">
      <formula>0</formula>
    </cfRule>
  </conditionalFormatting>
  <conditionalFormatting sqref="G37">
    <cfRule type="cellIs" dxfId="15968" priority="4887" operator="lessThan">
      <formula>0</formula>
    </cfRule>
  </conditionalFormatting>
  <conditionalFormatting sqref="G37">
    <cfRule type="cellIs" dxfId="15967" priority="4886" operator="lessThan">
      <formula>0</formula>
    </cfRule>
  </conditionalFormatting>
  <conditionalFormatting sqref="G39">
    <cfRule type="cellIs" dxfId="15966" priority="4885" operator="lessThan">
      <formula>0</formula>
    </cfRule>
  </conditionalFormatting>
  <conditionalFormatting sqref="G39">
    <cfRule type="cellIs" dxfId="15965" priority="4884" operator="lessThan">
      <formula>0</formula>
    </cfRule>
  </conditionalFormatting>
  <conditionalFormatting sqref="G39">
    <cfRule type="cellIs" dxfId="15964" priority="4883" operator="lessThan">
      <formula>0</formula>
    </cfRule>
  </conditionalFormatting>
  <conditionalFormatting sqref="G39">
    <cfRule type="cellIs" dxfId="15963" priority="4882" operator="lessThan">
      <formula>0</formula>
    </cfRule>
  </conditionalFormatting>
  <conditionalFormatting sqref="G39">
    <cfRule type="cellIs" dxfId="15962" priority="4881" operator="lessThan">
      <formula>0</formula>
    </cfRule>
  </conditionalFormatting>
  <conditionalFormatting sqref="G40:G45">
    <cfRule type="cellIs" dxfId="15961" priority="4880" operator="lessThan">
      <formula>0</formula>
    </cfRule>
  </conditionalFormatting>
  <conditionalFormatting sqref="G40:G45">
    <cfRule type="cellIs" dxfId="15960" priority="4879" operator="lessThan">
      <formula>0</formula>
    </cfRule>
  </conditionalFormatting>
  <conditionalFormatting sqref="G40:G45">
    <cfRule type="cellIs" dxfId="15959" priority="4878" operator="lessThan">
      <formula>0</formula>
    </cfRule>
  </conditionalFormatting>
  <conditionalFormatting sqref="G40:G45">
    <cfRule type="cellIs" dxfId="15958" priority="4877" operator="lessThan">
      <formula>0</formula>
    </cfRule>
  </conditionalFormatting>
  <conditionalFormatting sqref="G40:G45">
    <cfRule type="cellIs" dxfId="15957" priority="4876" operator="lessThan">
      <formula>0</formula>
    </cfRule>
  </conditionalFormatting>
  <conditionalFormatting sqref="G87">
    <cfRule type="cellIs" dxfId="15956" priority="4875" operator="lessThan">
      <formula>0</formula>
    </cfRule>
  </conditionalFormatting>
  <conditionalFormatting sqref="G17:G19">
    <cfRule type="cellIs" dxfId="15955" priority="4874" operator="lessThan">
      <formula>0</formula>
    </cfRule>
  </conditionalFormatting>
  <conditionalFormatting sqref="G17:G19">
    <cfRule type="cellIs" dxfId="15954" priority="4873" operator="lessThan">
      <formula>0</formula>
    </cfRule>
  </conditionalFormatting>
  <conditionalFormatting sqref="G17:G19">
    <cfRule type="cellIs" dxfId="15953" priority="4872" operator="lessThan">
      <formula>0</formula>
    </cfRule>
  </conditionalFormatting>
  <conditionalFormatting sqref="G22">
    <cfRule type="cellIs" dxfId="15952" priority="4871" operator="lessThan">
      <formula>0</formula>
    </cfRule>
  </conditionalFormatting>
  <conditionalFormatting sqref="G26">
    <cfRule type="cellIs" dxfId="15951" priority="4870" operator="lessThan">
      <formula>0</formula>
    </cfRule>
  </conditionalFormatting>
  <conditionalFormatting sqref="G30:G45">
    <cfRule type="cellIs" dxfId="15950" priority="4869" operator="lessThan">
      <formula>0</formula>
    </cfRule>
  </conditionalFormatting>
  <conditionalFormatting sqref="G35">
    <cfRule type="cellIs" dxfId="15949" priority="4868" operator="lessThan">
      <formula>0</formula>
    </cfRule>
  </conditionalFormatting>
  <conditionalFormatting sqref="G36">
    <cfRule type="cellIs" dxfId="15948" priority="4867" operator="lessThan">
      <formula>0</formula>
    </cfRule>
  </conditionalFormatting>
  <conditionalFormatting sqref="G37">
    <cfRule type="cellIs" dxfId="15947" priority="4866" operator="lessThan">
      <formula>0</formula>
    </cfRule>
  </conditionalFormatting>
  <conditionalFormatting sqref="G39">
    <cfRule type="cellIs" dxfId="15946" priority="4865" operator="lessThan">
      <formula>0</formula>
    </cfRule>
  </conditionalFormatting>
  <conditionalFormatting sqref="G40">
    <cfRule type="cellIs" dxfId="15945" priority="4864" operator="lessThan">
      <formula>0</formula>
    </cfRule>
  </conditionalFormatting>
  <conditionalFormatting sqref="G27:G29">
    <cfRule type="cellIs" dxfId="15944" priority="4863" operator="lessThan">
      <formula>0</formula>
    </cfRule>
  </conditionalFormatting>
  <conditionalFormatting sqref="G41:G45">
    <cfRule type="cellIs" dxfId="15943" priority="4862" operator="lessThan">
      <formula>0</formula>
    </cfRule>
  </conditionalFormatting>
  <conditionalFormatting sqref="G31:G34">
    <cfRule type="cellIs" dxfId="15942" priority="4861" operator="lessThan">
      <formula>0</formula>
    </cfRule>
  </conditionalFormatting>
  <conditionalFormatting sqref="G41">
    <cfRule type="cellIs" dxfId="15941" priority="4860" operator="lessThan">
      <formula>0</formula>
    </cfRule>
  </conditionalFormatting>
  <conditionalFormatting sqref="G41">
    <cfRule type="cellIs" dxfId="15940" priority="4859" operator="lessThan">
      <formula>0</formula>
    </cfRule>
  </conditionalFormatting>
  <conditionalFormatting sqref="G41">
    <cfRule type="cellIs" dxfId="15939" priority="4858" operator="lessThan">
      <formula>0</formula>
    </cfRule>
  </conditionalFormatting>
  <conditionalFormatting sqref="G41">
    <cfRule type="cellIs" dxfId="15938" priority="4857" operator="lessThan">
      <formula>0</formula>
    </cfRule>
  </conditionalFormatting>
  <conditionalFormatting sqref="G41">
    <cfRule type="cellIs" dxfId="15937" priority="4856" operator="lessThan">
      <formula>0</formula>
    </cfRule>
  </conditionalFormatting>
  <conditionalFormatting sqref="G41">
    <cfRule type="cellIs" dxfId="15936" priority="4855" operator="lessThan">
      <formula>0</formula>
    </cfRule>
  </conditionalFormatting>
  <conditionalFormatting sqref="G41">
    <cfRule type="cellIs" dxfId="15935" priority="4854" operator="lessThan">
      <formula>0</formula>
    </cfRule>
  </conditionalFormatting>
  <conditionalFormatting sqref="G41">
    <cfRule type="cellIs" dxfId="15934" priority="4853" operator="lessThan">
      <formula>0</formula>
    </cfRule>
  </conditionalFormatting>
  <conditionalFormatting sqref="G42">
    <cfRule type="cellIs" dxfId="15933" priority="4852" operator="lessThan">
      <formula>0</formula>
    </cfRule>
  </conditionalFormatting>
  <conditionalFormatting sqref="G42">
    <cfRule type="cellIs" dxfId="15932" priority="4851" operator="lessThan">
      <formula>0</formula>
    </cfRule>
  </conditionalFormatting>
  <conditionalFormatting sqref="G42">
    <cfRule type="cellIs" dxfId="15931" priority="4850" operator="lessThan">
      <formula>0</formula>
    </cfRule>
  </conditionalFormatting>
  <conditionalFormatting sqref="G42">
    <cfRule type="cellIs" dxfId="15930" priority="4849" operator="lessThan">
      <formula>0</formula>
    </cfRule>
  </conditionalFormatting>
  <conditionalFormatting sqref="G42">
    <cfRule type="cellIs" dxfId="15929" priority="4848" operator="lessThan">
      <formula>0</formula>
    </cfRule>
  </conditionalFormatting>
  <conditionalFormatting sqref="G42">
    <cfRule type="cellIs" dxfId="15928" priority="4847" operator="lessThan">
      <formula>0</formula>
    </cfRule>
  </conditionalFormatting>
  <conditionalFormatting sqref="G42">
    <cfRule type="cellIs" dxfId="15927" priority="4846" operator="lessThan">
      <formula>0</formula>
    </cfRule>
  </conditionalFormatting>
  <conditionalFormatting sqref="G42">
    <cfRule type="cellIs" dxfId="15926" priority="4845" operator="lessThan">
      <formula>0</formula>
    </cfRule>
  </conditionalFormatting>
  <conditionalFormatting sqref="G43">
    <cfRule type="cellIs" dxfId="15925" priority="4844" operator="lessThan">
      <formula>0</formula>
    </cfRule>
  </conditionalFormatting>
  <conditionalFormatting sqref="G43">
    <cfRule type="cellIs" dxfId="15924" priority="4843" operator="lessThan">
      <formula>0</formula>
    </cfRule>
  </conditionalFormatting>
  <conditionalFormatting sqref="G43">
    <cfRule type="cellIs" dxfId="15923" priority="4842" operator="lessThan">
      <formula>0</formula>
    </cfRule>
  </conditionalFormatting>
  <conditionalFormatting sqref="G43">
    <cfRule type="cellIs" dxfId="15922" priority="4841" operator="lessThan">
      <formula>0</formula>
    </cfRule>
  </conditionalFormatting>
  <conditionalFormatting sqref="G43">
    <cfRule type="cellIs" dxfId="15921" priority="4840" operator="lessThan">
      <formula>0</formula>
    </cfRule>
  </conditionalFormatting>
  <conditionalFormatting sqref="G43">
    <cfRule type="cellIs" dxfId="15920" priority="4839" operator="lessThan">
      <formula>0</formula>
    </cfRule>
  </conditionalFormatting>
  <conditionalFormatting sqref="G43">
    <cfRule type="cellIs" dxfId="15919" priority="4838" operator="lessThan">
      <formula>0</formula>
    </cfRule>
  </conditionalFormatting>
  <conditionalFormatting sqref="G43">
    <cfRule type="cellIs" dxfId="15918" priority="4837" operator="lessThan">
      <formula>0</formula>
    </cfRule>
  </conditionalFormatting>
  <conditionalFormatting sqref="G44">
    <cfRule type="cellIs" dxfId="15917" priority="4836" operator="lessThan">
      <formula>0</formula>
    </cfRule>
  </conditionalFormatting>
  <conditionalFormatting sqref="G44">
    <cfRule type="cellIs" dxfId="15916" priority="4835" operator="lessThan">
      <formula>0</formula>
    </cfRule>
  </conditionalFormatting>
  <conditionalFormatting sqref="G44">
    <cfRule type="cellIs" dxfId="15915" priority="4834" operator="lessThan">
      <formula>0</formula>
    </cfRule>
  </conditionalFormatting>
  <conditionalFormatting sqref="G44">
    <cfRule type="cellIs" dxfId="15914" priority="4833" operator="lessThan">
      <formula>0</formula>
    </cfRule>
  </conditionalFormatting>
  <conditionalFormatting sqref="G44">
    <cfRule type="cellIs" dxfId="15913" priority="4832" operator="lessThan">
      <formula>0</formula>
    </cfRule>
  </conditionalFormatting>
  <conditionalFormatting sqref="G44">
    <cfRule type="cellIs" dxfId="15912" priority="4831" operator="lessThan">
      <formula>0</formula>
    </cfRule>
  </conditionalFormatting>
  <conditionalFormatting sqref="G44">
    <cfRule type="cellIs" dxfId="15911" priority="4830" operator="lessThan">
      <formula>0</formula>
    </cfRule>
  </conditionalFormatting>
  <conditionalFormatting sqref="G44">
    <cfRule type="cellIs" dxfId="15910" priority="4829" operator="lessThan">
      <formula>0</formula>
    </cfRule>
  </conditionalFormatting>
  <conditionalFormatting sqref="G45">
    <cfRule type="cellIs" dxfId="15909" priority="4828" operator="lessThan">
      <formula>0</formula>
    </cfRule>
  </conditionalFormatting>
  <conditionalFormatting sqref="G45">
    <cfRule type="cellIs" dxfId="15908" priority="4827" operator="lessThan">
      <formula>0</formula>
    </cfRule>
  </conditionalFormatting>
  <conditionalFormatting sqref="G45">
    <cfRule type="cellIs" dxfId="15907" priority="4826" operator="lessThan">
      <formula>0</formula>
    </cfRule>
  </conditionalFormatting>
  <conditionalFormatting sqref="G45">
    <cfRule type="cellIs" dxfId="15906" priority="4825" operator="lessThan">
      <formula>0</formula>
    </cfRule>
  </conditionalFormatting>
  <conditionalFormatting sqref="G45">
    <cfRule type="cellIs" dxfId="15905" priority="4824" operator="lessThan">
      <formula>0</formula>
    </cfRule>
  </conditionalFormatting>
  <conditionalFormatting sqref="G45">
    <cfRule type="cellIs" dxfId="15904" priority="4823" operator="lessThan">
      <formula>0</formula>
    </cfRule>
  </conditionalFormatting>
  <conditionalFormatting sqref="G45">
    <cfRule type="cellIs" dxfId="15903" priority="4822" operator="lessThan">
      <formula>0</formula>
    </cfRule>
  </conditionalFormatting>
  <conditionalFormatting sqref="G45">
    <cfRule type="cellIs" dxfId="15902" priority="4821" operator="lessThan">
      <formula>0</formula>
    </cfRule>
  </conditionalFormatting>
  <conditionalFormatting sqref="G30">
    <cfRule type="cellIs" dxfId="15901" priority="4820" operator="lessThan">
      <formula>0</formula>
    </cfRule>
  </conditionalFormatting>
  <conditionalFormatting sqref="G30">
    <cfRule type="cellIs" dxfId="15900" priority="4819" operator="lessThan">
      <formula>0</formula>
    </cfRule>
  </conditionalFormatting>
  <conditionalFormatting sqref="G30">
    <cfRule type="cellIs" dxfId="15899" priority="4818" operator="lessThan">
      <formula>0</formula>
    </cfRule>
  </conditionalFormatting>
  <conditionalFormatting sqref="G30">
    <cfRule type="cellIs" dxfId="15898" priority="4817" operator="lessThan">
      <formula>0</formula>
    </cfRule>
  </conditionalFormatting>
  <conditionalFormatting sqref="G30">
    <cfRule type="cellIs" dxfId="15897" priority="4816" operator="lessThan">
      <formula>0</formula>
    </cfRule>
  </conditionalFormatting>
  <conditionalFormatting sqref="G30">
    <cfRule type="cellIs" dxfId="15896" priority="4815" operator="lessThan">
      <formula>0</formula>
    </cfRule>
  </conditionalFormatting>
  <conditionalFormatting sqref="G30">
    <cfRule type="cellIs" dxfId="15895" priority="4814" operator="lessThan">
      <formula>0</formula>
    </cfRule>
  </conditionalFormatting>
  <conditionalFormatting sqref="G30">
    <cfRule type="cellIs" dxfId="15894" priority="4813" operator="lessThan">
      <formula>0</formula>
    </cfRule>
  </conditionalFormatting>
  <conditionalFormatting sqref="G35">
    <cfRule type="cellIs" dxfId="15893" priority="4812" operator="lessThan">
      <formula>0</formula>
    </cfRule>
  </conditionalFormatting>
  <conditionalFormatting sqref="G35">
    <cfRule type="cellIs" dxfId="15892" priority="4811" operator="lessThan">
      <formula>0</formula>
    </cfRule>
  </conditionalFormatting>
  <conditionalFormatting sqref="G35">
    <cfRule type="cellIs" dxfId="15891" priority="4810" operator="lessThan">
      <formula>0</formula>
    </cfRule>
  </conditionalFormatting>
  <conditionalFormatting sqref="G35">
    <cfRule type="cellIs" dxfId="15890" priority="4809" operator="lessThan">
      <formula>0</formula>
    </cfRule>
  </conditionalFormatting>
  <conditionalFormatting sqref="G35">
    <cfRule type="cellIs" dxfId="15889" priority="4808" operator="lessThan">
      <formula>0</formula>
    </cfRule>
  </conditionalFormatting>
  <conditionalFormatting sqref="G35">
    <cfRule type="cellIs" dxfId="15888" priority="4807" operator="lessThan">
      <formula>0</formula>
    </cfRule>
  </conditionalFormatting>
  <conditionalFormatting sqref="G35">
    <cfRule type="cellIs" dxfId="15887" priority="4806" operator="lessThan">
      <formula>0</formula>
    </cfRule>
  </conditionalFormatting>
  <conditionalFormatting sqref="G35">
    <cfRule type="cellIs" dxfId="15886" priority="4805" operator="lessThan">
      <formula>0</formula>
    </cfRule>
  </conditionalFormatting>
  <conditionalFormatting sqref="G36">
    <cfRule type="cellIs" dxfId="15885" priority="4804" operator="lessThan">
      <formula>0</formula>
    </cfRule>
  </conditionalFormatting>
  <conditionalFormatting sqref="G36">
    <cfRule type="cellIs" dxfId="15884" priority="4803" operator="lessThan">
      <formula>0</formula>
    </cfRule>
  </conditionalFormatting>
  <conditionalFormatting sqref="G36">
    <cfRule type="cellIs" dxfId="15883" priority="4802" operator="lessThan">
      <formula>0</formula>
    </cfRule>
  </conditionalFormatting>
  <conditionalFormatting sqref="G36">
    <cfRule type="cellIs" dxfId="15882" priority="4801" operator="lessThan">
      <formula>0</formula>
    </cfRule>
  </conditionalFormatting>
  <conditionalFormatting sqref="G36">
    <cfRule type="cellIs" dxfId="15881" priority="4800" operator="lessThan">
      <formula>0</formula>
    </cfRule>
  </conditionalFormatting>
  <conditionalFormatting sqref="G36">
    <cfRule type="cellIs" dxfId="15880" priority="4799" operator="lessThan">
      <formula>0</formula>
    </cfRule>
  </conditionalFormatting>
  <conditionalFormatting sqref="G36">
    <cfRule type="cellIs" dxfId="15879" priority="4798" operator="lessThan">
      <formula>0</formula>
    </cfRule>
  </conditionalFormatting>
  <conditionalFormatting sqref="G36">
    <cfRule type="cellIs" dxfId="15878" priority="4797" operator="lessThan">
      <formula>0</formula>
    </cfRule>
  </conditionalFormatting>
  <conditionalFormatting sqref="G37">
    <cfRule type="cellIs" dxfId="15877" priority="4796" operator="lessThan">
      <formula>0</formula>
    </cfRule>
  </conditionalFormatting>
  <conditionalFormatting sqref="G37">
    <cfRule type="cellIs" dxfId="15876" priority="4795" operator="lessThan">
      <formula>0</formula>
    </cfRule>
  </conditionalFormatting>
  <conditionalFormatting sqref="G37">
    <cfRule type="cellIs" dxfId="15875" priority="4794" operator="lessThan">
      <formula>0</formula>
    </cfRule>
  </conditionalFormatting>
  <conditionalFormatting sqref="G37">
    <cfRule type="cellIs" dxfId="15874" priority="4793" operator="lessThan">
      <formula>0</formula>
    </cfRule>
  </conditionalFormatting>
  <conditionalFormatting sqref="G37">
    <cfRule type="cellIs" dxfId="15873" priority="4792" operator="lessThan">
      <formula>0</formula>
    </cfRule>
  </conditionalFormatting>
  <conditionalFormatting sqref="G37">
    <cfRule type="cellIs" dxfId="15872" priority="4791" operator="lessThan">
      <formula>0</formula>
    </cfRule>
  </conditionalFormatting>
  <conditionalFormatting sqref="G37">
    <cfRule type="cellIs" dxfId="15871" priority="4790" operator="lessThan">
      <formula>0</formula>
    </cfRule>
  </conditionalFormatting>
  <conditionalFormatting sqref="G37">
    <cfRule type="cellIs" dxfId="15870" priority="4789" operator="lessThan">
      <formula>0</formula>
    </cfRule>
  </conditionalFormatting>
  <conditionalFormatting sqref="G39">
    <cfRule type="cellIs" dxfId="15869" priority="4788" operator="lessThan">
      <formula>0</formula>
    </cfRule>
  </conditionalFormatting>
  <conditionalFormatting sqref="G39">
    <cfRule type="cellIs" dxfId="15868" priority="4787" operator="lessThan">
      <formula>0</formula>
    </cfRule>
  </conditionalFormatting>
  <conditionalFormatting sqref="G39">
    <cfRule type="cellIs" dxfId="15867" priority="4786" operator="lessThan">
      <formula>0</formula>
    </cfRule>
  </conditionalFormatting>
  <conditionalFormatting sqref="G39">
    <cfRule type="cellIs" dxfId="15866" priority="4785" operator="lessThan">
      <formula>0</formula>
    </cfRule>
  </conditionalFormatting>
  <conditionalFormatting sqref="G39">
    <cfRule type="cellIs" dxfId="15865" priority="4784" operator="lessThan">
      <formula>0</formula>
    </cfRule>
  </conditionalFormatting>
  <conditionalFormatting sqref="G39">
    <cfRule type="cellIs" dxfId="15864" priority="4783" operator="lessThan">
      <formula>0</formula>
    </cfRule>
  </conditionalFormatting>
  <conditionalFormatting sqref="G39">
    <cfRule type="cellIs" dxfId="15863" priority="4782" operator="lessThan">
      <formula>0</formula>
    </cfRule>
  </conditionalFormatting>
  <conditionalFormatting sqref="G39">
    <cfRule type="cellIs" dxfId="15862" priority="4781" operator="lessThan">
      <formula>0</formula>
    </cfRule>
  </conditionalFormatting>
  <conditionalFormatting sqref="G40">
    <cfRule type="cellIs" dxfId="15861" priority="4780" operator="lessThan">
      <formula>0</formula>
    </cfRule>
  </conditionalFormatting>
  <conditionalFormatting sqref="G40">
    <cfRule type="cellIs" dxfId="15860" priority="4779" operator="lessThan">
      <formula>0</formula>
    </cfRule>
  </conditionalFormatting>
  <conditionalFormatting sqref="G40">
    <cfRule type="cellIs" dxfId="15859" priority="4778" operator="lessThan">
      <formula>0</formula>
    </cfRule>
  </conditionalFormatting>
  <conditionalFormatting sqref="G40">
    <cfRule type="cellIs" dxfId="15858" priority="4777" operator="lessThan">
      <formula>0</formula>
    </cfRule>
  </conditionalFormatting>
  <conditionalFormatting sqref="G40">
    <cfRule type="cellIs" dxfId="15857" priority="4776" operator="lessThan">
      <formula>0</formula>
    </cfRule>
  </conditionalFormatting>
  <conditionalFormatting sqref="G40">
    <cfRule type="cellIs" dxfId="15856" priority="4775" operator="lessThan">
      <formula>0</formula>
    </cfRule>
  </conditionalFormatting>
  <conditionalFormatting sqref="G40">
    <cfRule type="cellIs" dxfId="15855" priority="4774" operator="lessThan">
      <formula>0</formula>
    </cfRule>
  </conditionalFormatting>
  <conditionalFormatting sqref="G40">
    <cfRule type="cellIs" dxfId="15854" priority="4773" operator="lessThan">
      <formula>0</formula>
    </cfRule>
  </conditionalFormatting>
  <conditionalFormatting sqref="G49:G53">
    <cfRule type="cellIs" dxfId="15853" priority="4772" operator="lessThan">
      <formula>0</formula>
    </cfRule>
  </conditionalFormatting>
  <conditionalFormatting sqref="G53">
    <cfRule type="cellIs" dxfId="15852" priority="4771" operator="lessThan">
      <formula>0</formula>
    </cfRule>
  </conditionalFormatting>
  <conditionalFormatting sqref="G53">
    <cfRule type="cellIs" dxfId="15851" priority="4770" operator="lessThan">
      <formula>0</formula>
    </cfRule>
  </conditionalFormatting>
  <conditionalFormatting sqref="G53:G58">
    <cfRule type="cellIs" dxfId="15850" priority="4769" operator="lessThan">
      <formula>0</formula>
    </cfRule>
  </conditionalFormatting>
  <conditionalFormatting sqref="G49">
    <cfRule type="cellIs" dxfId="15849" priority="4768" operator="lessThan">
      <formula>0</formula>
    </cfRule>
  </conditionalFormatting>
  <conditionalFormatting sqref="G49">
    <cfRule type="cellIs" dxfId="15848" priority="4767" operator="lessThan">
      <formula>0</formula>
    </cfRule>
  </conditionalFormatting>
  <conditionalFormatting sqref="G49">
    <cfRule type="cellIs" dxfId="15847" priority="4766" operator="lessThan">
      <formula>0</formula>
    </cfRule>
  </conditionalFormatting>
  <conditionalFormatting sqref="G49">
    <cfRule type="cellIs" dxfId="15846" priority="4765" operator="lessThan">
      <formula>0</formula>
    </cfRule>
  </conditionalFormatting>
  <conditionalFormatting sqref="G49">
    <cfRule type="cellIs" dxfId="15845" priority="4764" operator="lessThan">
      <formula>0</formula>
    </cfRule>
  </conditionalFormatting>
  <conditionalFormatting sqref="G49">
    <cfRule type="cellIs" dxfId="15844" priority="4763" operator="lessThan">
      <formula>0</formula>
    </cfRule>
  </conditionalFormatting>
  <conditionalFormatting sqref="G49">
    <cfRule type="cellIs" dxfId="15843" priority="4762" operator="lessThan">
      <formula>0</formula>
    </cfRule>
  </conditionalFormatting>
  <conditionalFormatting sqref="G49">
    <cfRule type="cellIs" dxfId="15842" priority="4761" operator="lessThan">
      <formula>0</formula>
    </cfRule>
  </conditionalFormatting>
  <conditionalFormatting sqref="G49">
    <cfRule type="cellIs" dxfId="15841" priority="4760" operator="lessThan">
      <formula>0</formula>
    </cfRule>
  </conditionalFormatting>
  <conditionalFormatting sqref="G49">
    <cfRule type="cellIs" dxfId="15840" priority="4759" operator="lessThan">
      <formula>0</formula>
    </cfRule>
  </conditionalFormatting>
  <conditionalFormatting sqref="G49">
    <cfRule type="cellIs" dxfId="15839" priority="4758" operator="lessThan">
      <formula>0</formula>
    </cfRule>
  </conditionalFormatting>
  <conditionalFormatting sqref="G49">
    <cfRule type="cellIs" dxfId="15838" priority="4757" operator="lessThan">
      <formula>0</formula>
    </cfRule>
  </conditionalFormatting>
  <conditionalFormatting sqref="G49">
    <cfRule type="cellIs" dxfId="15837" priority="4756" operator="lessThan">
      <formula>0</formula>
    </cfRule>
  </conditionalFormatting>
  <conditionalFormatting sqref="G49">
    <cfRule type="cellIs" dxfId="15836" priority="4755" operator="lessThan">
      <formula>0</formula>
    </cfRule>
  </conditionalFormatting>
  <conditionalFormatting sqref="G49">
    <cfRule type="cellIs" dxfId="15835" priority="4754" operator="lessThan">
      <formula>0</formula>
    </cfRule>
  </conditionalFormatting>
  <conditionalFormatting sqref="G49">
    <cfRule type="cellIs" dxfId="15834" priority="4753" operator="lessThan">
      <formula>0</formula>
    </cfRule>
  </conditionalFormatting>
  <conditionalFormatting sqref="G49">
    <cfRule type="cellIs" dxfId="15833" priority="4752" operator="lessThan">
      <formula>0</formula>
    </cfRule>
  </conditionalFormatting>
  <conditionalFormatting sqref="G51">
    <cfRule type="cellIs" dxfId="15832" priority="4751" operator="lessThan">
      <formula>0</formula>
    </cfRule>
  </conditionalFormatting>
  <conditionalFormatting sqref="G51">
    <cfRule type="cellIs" dxfId="15831" priority="4750" operator="lessThan">
      <formula>0</formula>
    </cfRule>
  </conditionalFormatting>
  <conditionalFormatting sqref="G51">
    <cfRule type="cellIs" dxfId="15830" priority="4749" operator="lessThan">
      <formula>0</formula>
    </cfRule>
  </conditionalFormatting>
  <conditionalFormatting sqref="G51">
    <cfRule type="cellIs" dxfId="15829" priority="4748" operator="lessThan">
      <formula>0</formula>
    </cfRule>
  </conditionalFormatting>
  <conditionalFormatting sqref="G51">
    <cfRule type="cellIs" dxfId="15828" priority="4747" operator="lessThan">
      <formula>0</formula>
    </cfRule>
  </conditionalFormatting>
  <conditionalFormatting sqref="G51">
    <cfRule type="cellIs" dxfId="15827" priority="4746" operator="lessThan">
      <formula>0</formula>
    </cfRule>
  </conditionalFormatting>
  <conditionalFormatting sqref="G51">
    <cfRule type="cellIs" dxfId="15826" priority="4745" operator="lessThan">
      <formula>0</formula>
    </cfRule>
  </conditionalFormatting>
  <conditionalFormatting sqref="G51">
    <cfRule type="cellIs" dxfId="15825" priority="4744" operator="lessThan">
      <formula>0</formula>
    </cfRule>
  </conditionalFormatting>
  <conditionalFormatting sqref="G51">
    <cfRule type="cellIs" dxfId="15824" priority="4743" operator="lessThan">
      <formula>0</formula>
    </cfRule>
  </conditionalFormatting>
  <conditionalFormatting sqref="G51">
    <cfRule type="cellIs" dxfId="15823" priority="4742" operator="lessThan">
      <formula>0</formula>
    </cfRule>
  </conditionalFormatting>
  <conditionalFormatting sqref="G51">
    <cfRule type="cellIs" dxfId="15822" priority="4741" operator="lessThan">
      <formula>0</formula>
    </cfRule>
  </conditionalFormatting>
  <conditionalFormatting sqref="G51">
    <cfRule type="cellIs" dxfId="15821" priority="4740" operator="lessThan">
      <formula>0</formula>
    </cfRule>
  </conditionalFormatting>
  <conditionalFormatting sqref="G51">
    <cfRule type="cellIs" dxfId="15820" priority="4739" operator="lessThan">
      <formula>0</formula>
    </cfRule>
  </conditionalFormatting>
  <conditionalFormatting sqref="G51">
    <cfRule type="cellIs" dxfId="15819" priority="4738" operator="lessThan">
      <formula>0</formula>
    </cfRule>
  </conditionalFormatting>
  <conditionalFormatting sqref="G51">
    <cfRule type="cellIs" dxfId="15818" priority="4737" operator="lessThan">
      <formula>0</formula>
    </cfRule>
  </conditionalFormatting>
  <conditionalFormatting sqref="G51">
    <cfRule type="cellIs" dxfId="15817" priority="4736" operator="lessThan">
      <formula>0</formula>
    </cfRule>
  </conditionalFormatting>
  <conditionalFormatting sqref="G51">
    <cfRule type="cellIs" dxfId="15816" priority="4735" operator="lessThan">
      <formula>0</formula>
    </cfRule>
  </conditionalFormatting>
  <conditionalFormatting sqref="G53">
    <cfRule type="cellIs" dxfId="15815" priority="4734" operator="lessThan">
      <formula>0</formula>
    </cfRule>
  </conditionalFormatting>
  <conditionalFormatting sqref="G53">
    <cfRule type="cellIs" dxfId="15814" priority="4733" operator="lessThan">
      <formula>0</formula>
    </cfRule>
  </conditionalFormatting>
  <conditionalFormatting sqref="G53">
    <cfRule type="cellIs" dxfId="15813" priority="4732" operator="lessThan">
      <formula>0</formula>
    </cfRule>
  </conditionalFormatting>
  <conditionalFormatting sqref="G53">
    <cfRule type="cellIs" dxfId="15812" priority="4731" operator="lessThan">
      <formula>0</formula>
    </cfRule>
  </conditionalFormatting>
  <conditionalFormatting sqref="G53">
    <cfRule type="cellIs" dxfId="15811" priority="4730" operator="lessThan">
      <formula>0</formula>
    </cfRule>
  </conditionalFormatting>
  <conditionalFormatting sqref="G53">
    <cfRule type="cellIs" dxfId="15810" priority="4729" operator="lessThan">
      <formula>0</formula>
    </cfRule>
  </conditionalFormatting>
  <conditionalFormatting sqref="G53">
    <cfRule type="cellIs" dxfId="15809" priority="4728" operator="lessThan">
      <formula>0</formula>
    </cfRule>
  </conditionalFormatting>
  <conditionalFormatting sqref="G53">
    <cfRule type="cellIs" dxfId="15808" priority="4727" operator="lessThan">
      <formula>0</formula>
    </cfRule>
  </conditionalFormatting>
  <conditionalFormatting sqref="G53">
    <cfRule type="cellIs" dxfId="15807" priority="4726" operator="lessThan">
      <formula>0</formula>
    </cfRule>
  </conditionalFormatting>
  <conditionalFormatting sqref="G53">
    <cfRule type="cellIs" dxfId="15806" priority="4725" operator="lessThan">
      <formula>0</formula>
    </cfRule>
  </conditionalFormatting>
  <conditionalFormatting sqref="G53">
    <cfRule type="cellIs" dxfId="15805" priority="4724" operator="lessThan">
      <formula>0</formula>
    </cfRule>
  </conditionalFormatting>
  <conditionalFormatting sqref="G53">
    <cfRule type="cellIs" dxfId="15804" priority="4723" operator="lessThan">
      <formula>0</formula>
    </cfRule>
  </conditionalFormatting>
  <conditionalFormatting sqref="G53">
    <cfRule type="cellIs" dxfId="15803" priority="4722" operator="lessThan">
      <formula>0</formula>
    </cfRule>
  </conditionalFormatting>
  <conditionalFormatting sqref="G53">
    <cfRule type="cellIs" dxfId="15802" priority="4721" operator="lessThan">
      <formula>0</formula>
    </cfRule>
  </conditionalFormatting>
  <conditionalFormatting sqref="G53">
    <cfRule type="cellIs" dxfId="15801" priority="4720" operator="lessThan">
      <formula>0</formula>
    </cfRule>
  </conditionalFormatting>
  <conditionalFormatting sqref="G53">
    <cfRule type="cellIs" dxfId="15800" priority="4719" operator="lessThan">
      <formula>0</formula>
    </cfRule>
  </conditionalFormatting>
  <conditionalFormatting sqref="G53">
    <cfRule type="cellIs" dxfId="15799" priority="4718" operator="lessThan">
      <formula>0</formula>
    </cfRule>
  </conditionalFormatting>
  <conditionalFormatting sqref="G50">
    <cfRule type="cellIs" dxfId="15798" priority="4717" operator="lessThan">
      <formula>0</formula>
    </cfRule>
  </conditionalFormatting>
  <conditionalFormatting sqref="G50">
    <cfRule type="cellIs" dxfId="15797" priority="4716" operator="lessThan">
      <formula>0</formula>
    </cfRule>
  </conditionalFormatting>
  <conditionalFormatting sqref="G50">
    <cfRule type="cellIs" dxfId="15796" priority="4715" operator="lessThan">
      <formula>0</formula>
    </cfRule>
  </conditionalFormatting>
  <conditionalFormatting sqref="G50">
    <cfRule type="cellIs" dxfId="15795" priority="4714" operator="lessThan">
      <formula>0</formula>
    </cfRule>
  </conditionalFormatting>
  <conditionalFormatting sqref="G50">
    <cfRule type="cellIs" dxfId="15794" priority="4713" operator="lessThan">
      <formula>0</formula>
    </cfRule>
  </conditionalFormatting>
  <conditionalFormatting sqref="G50">
    <cfRule type="cellIs" dxfId="15793" priority="4712" operator="lessThan">
      <formula>0</formula>
    </cfRule>
  </conditionalFormatting>
  <conditionalFormatting sqref="G52">
    <cfRule type="cellIs" dxfId="15792" priority="4711" operator="lessThan">
      <formula>0</formula>
    </cfRule>
  </conditionalFormatting>
  <conditionalFormatting sqref="G52">
    <cfRule type="cellIs" dxfId="15791" priority="4710" operator="lessThan">
      <formula>0</formula>
    </cfRule>
  </conditionalFormatting>
  <conditionalFormatting sqref="G52">
    <cfRule type="cellIs" dxfId="15790" priority="4709" operator="lessThan">
      <formula>0</formula>
    </cfRule>
  </conditionalFormatting>
  <conditionalFormatting sqref="G52">
    <cfRule type="cellIs" dxfId="15789" priority="4708" operator="lessThan">
      <formula>0</formula>
    </cfRule>
  </conditionalFormatting>
  <conditionalFormatting sqref="G52">
    <cfRule type="cellIs" dxfId="15788" priority="4707" operator="lessThan">
      <formula>0</formula>
    </cfRule>
  </conditionalFormatting>
  <conditionalFormatting sqref="G52">
    <cfRule type="cellIs" dxfId="15787" priority="4706" operator="lessThan">
      <formula>0</formula>
    </cfRule>
  </conditionalFormatting>
  <conditionalFormatting sqref="G59">
    <cfRule type="cellIs" dxfId="15786" priority="4705" operator="lessThan">
      <formula>0</formula>
    </cfRule>
  </conditionalFormatting>
  <conditionalFormatting sqref="G60">
    <cfRule type="cellIs" dxfId="15785" priority="4704" operator="lessThan">
      <formula>0</formula>
    </cfRule>
  </conditionalFormatting>
  <conditionalFormatting sqref="G59">
    <cfRule type="cellIs" dxfId="15784" priority="4703" operator="lessThan">
      <formula>0</formula>
    </cfRule>
  </conditionalFormatting>
  <conditionalFormatting sqref="G60">
    <cfRule type="cellIs" dxfId="15783" priority="4702" operator="lessThan">
      <formula>0</formula>
    </cfRule>
  </conditionalFormatting>
  <conditionalFormatting sqref="G72">
    <cfRule type="cellIs" dxfId="15782" priority="4701" operator="lessThan">
      <formula>0</formula>
    </cfRule>
  </conditionalFormatting>
  <conditionalFormatting sqref="G73:G75">
    <cfRule type="cellIs" dxfId="15781" priority="4700" operator="lessThan">
      <formula>0</formula>
    </cfRule>
  </conditionalFormatting>
  <conditionalFormatting sqref="G72">
    <cfRule type="cellIs" dxfId="15780" priority="4699" operator="lessThan">
      <formula>0</formula>
    </cfRule>
  </conditionalFormatting>
  <conditionalFormatting sqref="G73:G75">
    <cfRule type="cellIs" dxfId="15779" priority="4698" operator="lessThan">
      <formula>0</formula>
    </cfRule>
  </conditionalFormatting>
  <conditionalFormatting sqref="G66">
    <cfRule type="cellIs" dxfId="15778" priority="4697" operator="lessThan">
      <formula>0</formula>
    </cfRule>
  </conditionalFormatting>
  <conditionalFormatting sqref="G66">
    <cfRule type="cellIs" dxfId="15777" priority="4696" operator="lessThan">
      <formula>0</formula>
    </cfRule>
  </conditionalFormatting>
  <conditionalFormatting sqref="G67:G71">
    <cfRule type="cellIs" dxfId="15776" priority="4695" operator="lessThan">
      <formula>0</formula>
    </cfRule>
  </conditionalFormatting>
  <conditionalFormatting sqref="G66">
    <cfRule type="cellIs" dxfId="15775" priority="4694" operator="lessThan">
      <formula>0</formula>
    </cfRule>
  </conditionalFormatting>
  <conditionalFormatting sqref="G66">
    <cfRule type="cellIs" dxfId="15774" priority="4693" operator="lessThan">
      <formula>0</formula>
    </cfRule>
  </conditionalFormatting>
  <conditionalFormatting sqref="G66">
    <cfRule type="cellIs" dxfId="15773" priority="4692" operator="lessThan">
      <formula>0</formula>
    </cfRule>
  </conditionalFormatting>
  <conditionalFormatting sqref="G66">
    <cfRule type="cellIs" dxfId="15772" priority="4691" operator="lessThan">
      <formula>0</formula>
    </cfRule>
  </conditionalFormatting>
  <conditionalFormatting sqref="G67:G71">
    <cfRule type="cellIs" dxfId="15771" priority="4690" operator="lessThan">
      <formula>0</formula>
    </cfRule>
  </conditionalFormatting>
  <conditionalFormatting sqref="G66">
    <cfRule type="cellIs" dxfId="15770" priority="4689" operator="lessThan">
      <formula>0</formula>
    </cfRule>
  </conditionalFormatting>
  <conditionalFormatting sqref="G66">
    <cfRule type="cellIs" dxfId="15769" priority="4688" operator="lessThan">
      <formula>0</formula>
    </cfRule>
  </conditionalFormatting>
  <conditionalFormatting sqref="G66">
    <cfRule type="cellIs" dxfId="15768" priority="4687" operator="lessThan">
      <formula>0</formula>
    </cfRule>
  </conditionalFormatting>
  <conditionalFormatting sqref="G91">
    <cfRule type="cellIs" dxfId="15767" priority="4686" operator="lessThan">
      <formula>0</formula>
    </cfRule>
  </conditionalFormatting>
  <conditionalFormatting sqref="G91">
    <cfRule type="cellIs" dxfId="15766" priority="4685" operator="lessThan">
      <formula>0</formula>
    </cfRule>
  </conditionalFormatting>
  <conditionalFormatting sqref="G91">
    <cfRule type="cellIs" dxfId="15765" priority="4684" operator="lessThan">
      <formula>0</formula>
    </cfRule>
  </conditionalFormatting>
  <conditionalFormatting sqref="G77">
    <cfRule type="cellIs" dxfId="15764" priority="4683" operator="lessThan">
      <formula>0</formula>
    </cfRule>
  </conditionalFormatting>
  <conditionalFormatting sqref="G77">
    <cfRule type="cellIs" dxfId="15763" priority="4682" operator="lessThan">
      <formula>0</formula>
    </cfRule>
  </conditionalFormatting>
  <conditionalFormatting sqref="G77">
    <cfRule type="cellIs" dxfId="15762" priority="4681" operator="lessThan">
      <formula>0</formula>
    </cfRule>
  </conditionalFormatting>
  <conditionalFormatting sqref="G77">
    <cfRule type="cellIs" dxfId="15761" priority="4680" operator="lessThan">
      <formula>0</formula>
    </cfRule>
  </conditionalFormatting>
  <conditionalFormatting sqref="G77">
    <cfRule type="cellIs" dxfId="15760" priority="4679" operator="lessThan">
      <formula>0</formula>
    </cfRule>
  </conditionalFormatting>
  <conditionalFormatting sqref="G77">
    <cfRule type="cellIs" dxfId="15759" priority="4678" operator="lessThan">
      <formula>0</formula>
    </cfRule>
  </conditionalFormatting>
  <conditionalFormatting sqref="G77">
    <cfRule type="cellIs" dxfId="15758" priority="4677" operator="lessThan">
      <formula>0</formula>
    </cfRule>
  </conditionalFormatting>
  <conditionalFormatting sqref="G77">
    <cfRule type="cellIs" dxfId="15757" priority="4676" operator="lessThan">
      <formula>0</formula>
    </cfRule>
  </conditionalFormatting>
  <conditionalFormatting sqref="G77">
    <cfRule type="cellIs" dxfId="15756" priority="4675" operator="lessThan">
      <formula>0</formula>
    </cfRule>
  </conditionalFormatting>
  <conditionalFormatting sqref="G77">
    <cfRule type="cellIs" dxfId="15755" priority="4674" operator="lessThan">
      <formula>0</formula>
    </cfRule>
  </conditionalFormatting>
  <conditionalFormatting sqref="G77">
    <cfRule type="cellIs" dxfId="15754" priority="4673" operator="lessThan">
      <formula>0</formula>
    </cfRule>
  </conditionalFormatting>
  <conditionalFormatting sqref="G77">
    <cfRule type="cellIs" dxfId="15753" priority="4672" operator="lessThan">
      <formula>0</formula>
    </cfRule>
  </conditionalFormatting>
  <conditionalFormatting sqref="G77">
    <cfRule type="cellIs" dxfId="15752" priority="4671" operator="lessThan">
      <formula>0</formula>
    </cfRule>
  </conditionalFormatting>
  <conditionalFormatting sqref="G77">
    <cfRule type="cellIs" dxfId="15751" priority="4670" operator="lessThan">
      <formula>0</formula>
    </cfRule>
  </conditionalFormatting>
  <conditionalFormatting sqref="G77">
    <cfRule type="cellIs" dxfId="15750" priority="4669" operator="lessThan">
      <formula>0</formula>
    </cfRule>
  </conditionalFormatting>
  <conditionalFormatting sqref="G78:G82">
    <cfRule type="cellIs" dxfId="15749" priority="4668" operator="lessThan">
      <formula>0</formula>
    </cfRule>
  </conditionalFormatting>
  <conditionalFormatting sqref="G77">
    <cfRule type="cellIs" dxfId="15748" priority="4667" operator="lessThan">
      <formula>0</formula>
    </cfRule>
  </conditionalFormatting>
  <conditionalFormatting sqref="G77">
    <cfRule type="cellIs" dxfId="15747" priority="4666" operator="lessThan">
      <formula>0</formula>
    </cfRule>
  </conditionalFormatting>
  <conditionalFormatting sqref="G77">
    <cfRule type="cellIs" dxfId="15746" priority="4665" operator="lessThan">
      <formula>0</formula>
    </cfRule>
  </conditionalFormatting>
  <conditionalFormatting sqref="G77">
    <cfRule type="cellIs" dxfId="15745" priority="4664" operator="lessThan">
      <formula>0</formula>
    </cfRule>
  </conditionalFormatting>
  <conditionalFormatting sqref="G78:G82">
    <cfRule type="cellIs" dxfId="15744" priority="4663" operator="lessThan">
      <formula>0</formula>
    </cfRule>
  </conditionalFormatting>
  <conditionalFormatting sqref="G77">
    <cfRule type="cellIs" dxfId="15743" priority="4662" operator="lessThan">
      <formula>0</formula>
    </cfRule>
  </conditionalFormatting>
  <conditionalFormatting sqref="G77">
    <cfRule type="cellIs" dxfId="15742" priority="4661" operator="lessThan">
      <formula>0</formula>
    </cfRule>
  </conditionalFormatting>
  <conditionalFormatting sqref="G77">
    <cfRule type="cellIs" dxfId="15741" priority="4660" operator="lessThan">
      <formula>0</formula>
    </cfRule>
  </conditionalFormatting>
  <conditionalFormatting sqref="G83">
    <cfRule type="cellIs" dxfId="15740" priority="4659" operator="lessThan">
      <formula>0</formula>
    </cfRule>
  </conditionalFormatting>
  <conditionalFormatting sqref="G83">
    <cfRule type="cellIs" dxfId="15739" priority="4658" operator="lessThan">
      <formula>0</formula>
    </cfRule>
  </conditionalFormatting>
  <conditionalFormatting sqref="G83">
    <cfRule type="cellIs" dxfId="15738" priority="4657" operator="lessThan">
      <formula>0</formula>
    </cfRule>
  </conditionalFormatting>
  <conditionalFormatting sqref="G83">
    <cfRule type="cellIs" dxfId="15737" priority="4656" operator="lessThan">
      <formula>0</formula>
    </cfRule>
  </conditionalFormatting>
  <conditionalFormatting sqref="G83">
    <cfRule type="cellIs" dxfId="15736" priority="4655" operator="lessThan">
      <formula>0</formula>
    </cfRule>
  </conditionalFormatting>
  <conditionalFormatting sqref="G83">
    <cfRule type="cellIs" dxfId="15735" priority="4654" operator="lessThan">
      <formula>0</formula>
    </cfRule>
  </conditionalFormatting>
  <conditionalFormatting sqref="G85">
    <cfRule type="cellIs" dxfId="15734" priority="4653" operator="lessThan">
      <formula>0</formula>
    </cfRule>
  </conditionalFormatting>
  <conditionalFormatting sqref="G85">
    <cfRule type="cellIs" dxfId="15733" priority="4652" operator="lessThan">
      <formula>0</formula>
    </cfRule>
  </conditionalFormatting>
  <conditionalFormatting sqref="G85">
    <cfRule type="cellIs" dxfId="15732" priority="4651" operator="lessThan">
      <formula>0</formula>
    </cfRule>
  </conditionalFormatting>
  <conditionalFormatting sqref="G85">
    <cfRule type="cellIs" dxfId="15731" priority="4650" operator="lessThan">
      <formula>0</formula>
    </cfRule>
  </conditionalFormatting>
  <conditionalFormatting sqref="G85">
    <cfRule type="cellIs" dxfId="15730" priority="4649" operator="lessThan">
      <formula>0</formula>
    </cfRule>
  </conditionalFormatting>
  <conditionalFormatting sqref="G85">
    <cfRule type="cellIs" dxfId="15729" priority="4648" operator="lessThan">
      <formula>0</formula>
    </cfRule>
  </conditionalFormatting>
  <conditionalFormatting sqref="G85">
    <cfRule type="cellIs" dxfId="15728" priority="4647" operator="lessThan">
      <formula>0</formula>
    </cfRule>
  </conditionalFormatting>
  <conditionalFormatting sqref="G85">
    <cfRule type="cellIs" dxfId="15727" priority="4646" operator="lessThan">
      <formula>0</formula>
    </cfRule>
  </conditionalFormatting>
  <conditionalFormatting sqref="G87">
    <cfRule type="cellIs" dxfId="15726" priority="4645" operator="lessThan">
      <formula>0</formula>
    </cfRule>
  </conditionalFormatting>
  <conditionalFormatting sqref="G87">
    <cfRule type="cellIs" dxfId="15725" priority="4644" operator="lessThan">
      <formula>0</formula>
    </cfRule>
  </conditionalFormatting>
  <conditionalFormatting sqref="G87">
    <cfRule type="cellIs" dxfId="15724" priority="4643" operator="lessThan">
      <formula>0</formula>
    </cfRule>
  </conditionalFormatting>
  <conditionalFormatting sqref="G87">
    <cfRule type="cellIs" dxfId="15723" priority="4642" operator="lessThan">
      <formula>0</formula>
    </cfRule>
  </conditionalFormatting>
  <conditionalFormatting sqref="G87">
    <cfRule type="cellIs" dxfId="15722" priority="4641" operator="lessThan">
      <formula>0</formula>
    </cfRule>
  </conditionalFormatting>
  <conditionalFormatting sqref="G87">
    <cfRule type="cellIs" dxfId="15721" priority="4640" operator="lessThan">
      <formula>0</formula>
    </cfRule>
  </conditionalFormatting>
  <conditionalFormatting sqref="G87">
    <cfRule type="cellIs" dxfId="15720" priority="4639" operator="lessThan">
      <formula>0</formula>
    </cfRule>
  </conditionalFormatting>
  <conditionalFormatting sqref="G87">
    <cfRule type="cellIs" dxfId="15719" priority="4638" operator="lessThan">
      <formula>0</formula>
    </cfRule>
  </conditionalFormatting>
  <conditionalFormatting sqref="G16">
    <cfRule type="cellIs" dxfId="15718" priority="4637" operator="lessThan">
      <formula>0</formula>
    </cfRule>
  </conditionalFormatting>
  <conditionalFormatting sqref="G16">
    <cfRule type="cellIs" dxfId="15717" priority="4636" operator="lessThan">
      <formula>0</formula>
    </cfRule>
  </conditionalFormatting>
  <conditionalFormatting sqref="G16">
    <cfRule type="cellIs" dxfId="15716" priority="4635" operator="lessThan">
      <formula>0</formula>
    </cfRule>
  </conditionalFormatting>
  <conditionalFormatting sqref="G16">
    <cfRule type="cellIs" dxfId="15715" priority="4634" operator="lessThan">
      <formula>0</formula>
    </cfRule>
  </conditionalFormatting>
  <conditionalFormatting sqref="G16">
    <cfRule type="cellIs" dxfId="15714" priority="4633" operator="lessThan">
      <formula>0</formula>
    </cfRule>
  </conditionalFormatting>
  <conditionalFormatting sqref="G16">
    <cfRule type="cellIs" dxfId="15713" priority="4632" operator="lessThan">
      <formula>0</formula>
    </cfRule>
  </conditionalFormatting>
  <conditionalFormatting sqref="G16">
    <cfRule type="cellIs" dxfId="15712" priority="4631" operator="lessThan">
      <formula>0</formula>
    </cfRule>
  </conditionalFormatting>
  <conditionalFormatting sqref="G16">
    <cfRule type="cellIs" dxfId="15711" priority="4630" operator="lessThan">
      <formula>0</formula>
    </cfRule>
  </conditionalFormatting>
  <conditionalFormatting sqref="G16">
    <cfRule type="cellIs" dxfId="15710" priority="4629" operator="lessThan">
      <formula>0</formula>
    </cfRule>
  </conditionalFormatting>
  <conditionalFormatting sqref="G16">
    <cfRule type="cellIs" dxfId="15709" priority="4628" operator="lessThan">
      <formula>0</formula>
    </cfRule>
  </conditionalFormatting>
  <conditionalFormatting sqref="G16">
    <cfRule type="cellIs" dxfId="15708" priority="4627" operator="lessThan">
      <formula>0</formula>
    </cfRule>
  </conditionalFormatting>
  <conditionalFormatting sqref="G16">
    <cfRule type="cellIs" dxfId="15707" priority="4626" operator="lessThan">
      <formula>0</formula>
    </cfRule>
  </conditionalFormatting>
  <conditionalFormatting sqref="G16">
    <cfRule type="cellIs" dxfId="15706" priority="4625" operator="lessThan">
      <formula>0</formula>
    </cfRule>
  </conditionalFormatting>
  <conditionalFormatting sqref="G16">
    <cfRule type="cellIs" dxfId="15705" priority="4624" operator="lessThan">
      <formula>0</formula>
    </cfRule>
  </conditionalFormatting>
  <conditionalFormatting sqref="G9">
    <cfRule type="cellIs" dxfId="15704" priority="4623" operator="lessThan">
      <formula>0</formula>
    </cfRule>
  </conditionalFormatting>
  <conditionalFormatting sqref="G9">
    <cfRule type="cellIs" dxfId="15703" priority="4622" operator="lessThan">
      <formula>0</formula>
    </cfRule>
  </conditionalFormatting>
  <conditionalFormatting sqref="G9">
    <cfRule type="cellIs" dxfId="15702" priority="4621" operator="lessThan">
      <formula>0</formula>
    </cfRule>
  </conditionalFormatting>
  <conditionalFormatting sqref="G9">
    <cfRule type="cellIs" dxfId="15701" priority="4620" operator="lessThan">
      <formula>0</formula>
    </cfRule>
  </conditionalFormatting>
  <conditionalFormatting sqref="G9">
    <cfRule type="cellIs" dxfId="15700" priority="4619" operator="lessThan">
      <formula>0</formula>
    </cfRule>
  </conditionalFormatting>
  <conditionalFormatting sqref="G9">
    <cfRule type="cellIs" dxfId="15699" priority="4618" operator="lessThan">
      <formula>0</formula>
    </cfRule>
  </conditionalFormatting>
  <conditionalFormatting sqref="G9">
    <cfRule type="cellIs" dxfId="15698" priority="4617" operator="lessThan">
      <formula>0</formula>
    </cfRule>
  </conditionalFormatting>
  <conditionalFormatting sqref="G9">
    <cfRule type="cellIs" dxfId="15697" priority="4616" operator="lessThan">
      <formula>0</formula>
    </cfRule>
  </conditionalFormatting>
  <conditionalFormatting sqref="G9">
    <cfRule type="cellIs" dxfId="15696" priority="4615" operator="lessThan">
      <formula>0</formula>
    </cfRule>
  </conditionalFormatting>
  <conditionalFormatting sqref="G9">
    <cfRule type="cellIs" dxfId="15695" priority="4614" operator="lessThan">
      <formula>0</formula>
    </cfRule>
  </conditionalFormatting>
  <conditionalFormatting sqref="G9">
    <cfRule type="cellIs" dxfId="15694" priority="4613" operator="lessThan">
      <formula>0</formula>
    </cfRule>
  </conditionalFormatting>
  <conditionalFormatting sqref="G9">
    <cfRule type="cellIs" dxfId="15693" priority="4612" operator="lessThan">
      <formula>0</formula>
    </cfRule>
  </conditionalFormatting>
  <conditionalFormatting sqref="G9">
    <cfRule type="cellIs" dxfId="15692" priority="4611" operator="lessThan">
      <formula>0</formula>
    </cfRule>
  </conditionalFormatting>
  <conditionalFormatting sqref="G9">
    <cfRule type="cellIs" dxfId="15691" priority="4610" operator="lessThan">
      <formula>0</formula>
    </cfRule>
  </conditionalFormatting>
  <conditionalFormatting sqref="G16">
    <cfRule type="cellIs" dxfId="15690" priority="4609" operator="lessThan">
      <formula>0</formula>
    </cfRule>
  </conditionalFormatting>
  <conditionalFormatting sqref="G16">
    <cfRule type="cellIs" dxfId="15689" priority="4608" operator="lessThan">
      <formula>0</formula>
    </cfRule>
  </conditionalFormatting>
  <conditionalFormatting sqref="G16">
    <cfRule type="cellIs" dxfId="15688" priority="4607" operator="lessThan">
      <formula>0</formula>
    </cfRule>
  </conditionalFormatting>
  <conditionalFormatting sqref="G16">
    <cfRule type="cellIs" dxfId="15687" priority="4606" operator="lessThan">
      <formula>0</formula>
    </cfRule>
  </conditionalFormatting>
  <conditionalFormatting sqref="G16">
    <cfRule type="cellIs" dxfId="15686" priority="4605" operator="lessThan">
      <formula>0</formula>
    </cfRule>
  </conditionalFormatting>
  <conditionalFormatting sqref="G16">
    <cfRule type="cellIs" dxfId="15685" priority="4604" operator="lessThan">
      <formula>0</formula>
    </cfRule>
  </conditionalFormatting>
  <conditionalFormatting sqref="G16">
    <cfRule type="cellIs" dxfId="15684" priority="4603" operator="lessThan">
      <formula>0</formula>
    </cfRule>
  </conditionalFormatting>
  <conditionalFormatting sqref="G9">
    <cfRule type="cellIs" dxfId="15683" priority="4602" operator="lessThan">
      <formula>0</formula>
    </cfRule>
  </conditionalFormatting>
  <conditionalFormatting sqref="G9">
    <cfRule type="cellIs" dxfId="15682" priority="4601" operator="lessThan">
      <formula>0</formula>
    </cfRule>
  </conditionalFormatting>
  <conditionalFormatting sqref="G9">
    <cfRule type="cellIs" dxfId="15681" priority="4600" operator="lessThan">
      <formula>0</formula>
    </cfRule>
  </conditionalFormatting>
  <conditionalFormatting sqref="G9">
    <cfRule type="cellIs" dxfId="15680" priority="4599" operator="lessThan">
      <formula>0</formula>
    </cfRule>
  </conditionalFormatting>
  <conditionalFormatting sqref="G9">
    <cfRule type="cellIs" dxfId="15679" priority="4598" operator="lessThan">
      <formula>0</formula>
    </cfRule>
  </conditionalFormatting>
  <conditionalFormatting sqref="G9">
    <cfRule type="cellIs" dxfId="15678" priority="4597" operator="lessThan">
      <formula>0</formula>
    </cfRule>
  </conditionalFormatting>
  <conditionalFormatting sqref="G9">
    <cfRule type="cellIs" dxfId="15677" priority="4596" operator="lessThan">
      <formula>0</formula>
    </cfRule>
  </conditionalFormatting>
  <conditionalFormatting sqref="G9">
    <cfRule type="cellIs" dxfId="15676" priority="4595" operator="lessThan">
      <formula>0</formula>
    </cfRule>
  </conditionalFormatting>
  <conditionalFormatting sqref="G9">
    <cfRule type="cellIs" dxfId="15675" priority="4594" operator="lessThan">
      <formula>0</formula>
    </cfRule>
  </conditionalFormatting>
  <conditionalFormatting sqref="G9">
    <cfRule type="cellIs" dxfId="15674" priority="4593" operator="lessThan">
      <formula>0</formula>
    </cfRule>
  </conditionalFormatting>
  <conditionalFormatting sqref="G9">
    <cfRule type="cellIs" dxfId="15673" priority="4592" operator="lessThan">
      <formula>0</formula>
    </cfRule>
  </conditionalFormatting>
  <conditionalFormatting sqref="G9">
    <cfRule type="cellIs" dxfId="15672" priority="4591" operator="lessThan">
      <formula>0</formula>
    </cfRule>
  </conditionalFormatting>
  <conditionalFormatting sqref="G9">
    <cfRule type="cellIs" dxfId="15671" priority="4590" operator="lessThan">
      <formula>0</formula>
    </cfRule>
  </conditionalFormatting>
  <conditionalFormatting sqref="G9">
    <cfRule type="cellIs" dxfId="15670" priority="4589" operator="lessThan">
      <formula>0</formula>
    </cfRule>
  </conditionalFormatting>
  <conditionalFormatting sqref="G9">
    <cfRule type="cellIs" dxfId="15669" priority="4588" operator="lessThan">
      <formula>0</formula>
    </cfRule>
  </conditionalFormatting>
  <conditionalFormatting sqref="G9">
    <cfRule type="cellIs" dxfId="15668" priority="4587" operator="lessThan">
      <formula>0</formula>
    </cfRule>
  </conditionalFormatting>
  <conditionalFormatting sqref="G9">
    <cfRule type="cellIs" dxfId="15667" priority="4586" operator="lessThan">
      <formula>0</formula>
    </cfRule>
  </conditionalFormatting>
  <conditionalFormatting sqref="G9">
    <cfRule type="cellIs" dxfId="15666" priority="4585" operator="lessThan">
      <formula>0</formula>
    </cfRule>
  </conditionalFormatting>
  <conditionalFormatting sqref="G9">
    <cfRule type="cellIs" dxfId="15665" priority="4584" operator="lessThan">
      <formula>0</formula>
    </cfRule>
  </conditionalFormatting>
  <conditionalFormatting sqref="G9">
    <cfRule type="cellIs" dxfId="15664" priority="4583" operator="lessThan">
      <formula>0</formula>
    </cfRule>
  </conditionalFormatting>
  <conditionalFormatting sqref="G9">
    <cfRule type="cellIs" dxfId="15663" priority="4582" operator="lessThan">
      <formula>0</formula>
    </cfRule>
  </conditionalFormatting>
  <conditionalFormatting sqref="G64">
    <cfRule type="cellIs" dxfId="15662" priority="4581" operator="lessThan">
      <formula>0</formula>
    </cfRule>
  </conditionalFormatting>
  <conditionalFormatting sqref="G64">
    <cfRule type="cellIs" dxfId="15661" priority="4580" operator="lessThan">
      <formula>0</formula>
    </cfRule>
  </conditionalFormatting>
  <conditionalFormatting sqref="G64">
    <cfRule type="cellIs" dxfId="15660" priority="4579" operator="lessThan">
      <formula>0</formula>
    </cfRule>
  </conditionalFormatting>
  <conditionalFormatting sqref="G64">
    <cfRule type="cellIs" dxfId="15659" priority="4578" operator="lessThan">
      <formula>0</formula>
    </cfRule>
  </conditionalFormatting>
  <conditionalFormatting sqref="G64">
    <cfRule type="cellIs" dxfId="15658" priority="4577" operator="lessThan">
      <formula>0</formula>
    </cfRule>
  </conditionalFormatting>
  <conditionalFormatting sqref="G64">
    <cfRule type="cellIs" dxfId="15657" priority="4576" operator="lessThan">
      <formula>0</formula>
    </cfRule>
  </conditionalFormatting>
  <conditionalFormatting sqref="G64">
    <cfRule type="cellIs" dxfId="15656" priority="4575" operator="lessThan">
      <formula>0</formula>
    </cfRule>
  </conditionalFormatting>
  <conditionalFormatting sqref="G64">
    <cfRule type="cellIs" dxfId="15655" priority="4574" operator="lessThan">
      <formula>0</formula>
    </cfRule>
  </conditionalFormatting>
  <conditionalFormatting sqref="G64">
    <cfRule type="cellIs" dxfId="15654" priority="4573" operator="lessThan">
      <formula>0</formula>
    </cfRule>
  </conditionalFormatting>
  <conditionalFormatting sqref="G64">
    <cfRule type="cellIs" dxfId="15653" priority="4572" operator="lessThan">
      <formula>0</formula>
    </cfRule>
  </conditionalFormatting>
  <conditionalFormatting sqref="G62">
    <cfRule type="cellIs" dxfId="15652" priority="4571" operator="lessThan">
      <formula>0</formula>
    </cfRule>
  </conditionalFormatting>
  <conditionalFormatting sqref="G62">
    <cfRule type="cellIs" dxfId="15651" priority="4570" operator="lessThan">
      <formula>0</formula>
    </cfRule>
  </conditionalFormatting>
  <conditionalFormatting sqref="G62">
    <cfRule type="cellIs" dxfId="15650" priority="4569" operator="lessThan">
      <formula>0</formula>
    </cfRule>
  </conditionalFormatting>
  <conditionalFormatting sqref="G62">
    <cfRule type="cellIs" dxfId="15649" priority="4568" operator="lessThan">
      <formula>0</formula>
    </cfRule>
  </conditionalFormatting>
  <conditionalFormatting sqref="G62">
    <cfRule type="cellIs" dxfId="15648" priority="4567" operator="lessThan">
      <formula>0</formula>
    </cfRule>
  </conditionalFormatting>
  <conditionalFormatting sqref="G62">
    <cfRule type="cellIs" dxfId="15647" priority="4566" operator="lessThan">
      <formula>0</formula>
    </cfRule>
  </conditionalFormatting>
  <conditionalFormatting sqref="G62">
    <cfRule type="cellIs" dxfId="15646" priority="4565" operator="lessThan">
      <formula>0</formula>
    </cfRule>
  </conditionalFormatting>
  <conditionalFormatting sqref="G62">
    <cfRule type="cellIs" dxfId="15645" priority="4564" operator="lessThan">
      <formula>0</formula>
    </cfRule>
  </conditionalFormatting>
  <conditionalFormatting sqref="G62">
    <cfRule type="cellIs" dxfId="15644" priority="4563" operator="lessThan">
      <formula>0</formula>
    </cfRule>
  </conditionalFormatting>
  <conditionalFormatting sqref="G62">
    <cfRule type="cellIs" dxfId="15643" priority="4562" operator="lessThan">
      <formula>0</formula>
    </cfRule>
  </conditionalFormatting>
  <conditionalFormatting sqref="G62">
    <cfRule type="cellIs" dxfId="15642" priority="4561" operator="lessThan">
      <formula>0</formula>
    </cfRule>
  </conditionalFormatting>
  <conditionalFormatting sqref="G62">
    <cfRule type="cellIs" dxfId="15641" priority="4560" operator="lessThan">
      <formula>0</formula>
    </cfRule>
  </conditionalFormatting>
  <conditionalFormatting sqref="G62">
    <cfRule type="cellIs" dxfId="15640" priority="4559" operator="lessThan">
      <formula>0</formula>
    </cfRule>
  </conditionalFormatting>
  <conditionalFormatting sqref="G62">
    <cfRule type="cellIs" dxfId="15639" priority="4558" operator="lessThan">
      <formula>0</formula>
    </cfRule>
  </conditionalFormatting>
  <conditionalFormatting sqref="G62">
    <cfRule type="cellIs" dxfId="15638" priority="4557" operator="lessThan">
      <formula>0</formula>
    </cfRule>
  </conditionalFormatting>
  <conditionalFormatting sqref="G62">
    <cfRule type="cellIs" dxfId="15637" priority="4556" operator="lessThan">
      <formula>0</formula>
    </cfRule>
  </conditionalFormatting>
  <conditionalFormatting sqref="I64">
    <cfRule type="cellIs" dxfId="15636" priority="4555" operator="lessThan">
      <formula>0</formula>
    </cfRule>
  </conditionalFormatting>
  <conditionalFormatting sqref="I64">
    <cfRule type="cellIs" dxfId="15635" priority="4554" operator="lessThan">
      <formula>0</formula>
    </cfRule>
  </conditionalFormatting>
  <conditionalFormatting sqref="I9">
    <cfRule type="cellIs" dxfId="15634" priority="4553" operator="lessThan">
      <formula>0</formula>
    </cfRule>
  </conditionalFormatting>
  <conditionalFormatting sqref="I17:I19">
    <cfRule type="cellIs" dxfId="15633" priority="4552" operator="lessThan">
      <formula>0</formula>
    </cfRule>
  </conditionalFormatting>
  <conditionalFormatting sqref="I20">
    <cfRule type="cellIs" dxfId="15632" priority="4551" operator="lessThan">
      <formula>0</formula>
    </cfRule>
  </conditionalFormatting>
  <conditionalFormatting sqref="I22">
    <cfRule type="cellIs" dxfId="15631" priority="4550" operator="lessThan">
      <formula>0</formula>
    </cfRule>
  </conditionalFormatting>
  <conditionalFormatting sqref="I26">
    <cfRule type="cellIs" dxfId="15630" priority="4549" operator="lessThan">
      <formula>0</formula>
    </cfRule>
  </conditionalFormatting>
  <conditionalFormatting sqref="I30">
    <cfRule type="cellIs" dxfId="15629" priority="4548" operator="lessThan">
      <formula>0</formula>
    </cfRule>
  </conditionalFormatting>
  <conditionalFormatting sqref="I27:I35">
    <cfRule type="cellIs" dxfId="15628" priority="4547" operator="lessThan">
      <formula>0</formula>
    </cfRule>
  </conditionalFormatting>
  <conditionalFormatting sqref="I36">
    <cfRule type="cellIs" dxfId="15627" priority="4546" operator="lessThan">
      <formula>0</formula>
    </cfRule>
  </conditionalFormatting>
  <conditionalFormatting sqref="I37">
    <cfRule type="cellIs" dxfId="15626" priority="4545" operator="lessThan">
      <formula>0</formula>
    </cfRule>
  </conditionalFormatting>
  <conditionalFormatting sqref="I39">
    <cfRule type="cellIs" dxfId="15625" priority="4544" operator="lessThan">
      <formula>0</formula>
    </cfRule>
  </conditionalFormatting>
  <conditionalFormatting sqref="I40:I45">
    <cfRule type="cellIs" dxfId="15624" priority="4543" operator="lessThan">
      <formula>0</formula>
    </cfRule>
  </conditionalFormatting>
  <conditionalFormatting sqref="I46">
    <cfRule type="cellIs" dxfId="15623" priority="4542" operator="lessThan">
      <formula>0</formula>
    </cfRule>
  </conditionalFormatting>
  <conditionalFormatting sqref="I47">
    <cfRule type="cellIs" dxfId="15622" priority="4541" operator="lessThan">
      <formula>0</formula>
    </cfRule>
  </conditionalFormatting>
  <conditionalFormatting sqref="I49:I53">
    <cfRule type="cellIs" dxfId="15621" priority="4540" operator="lessThan">
      <formula>0</formula>
    </cfRule>
  </conditionalFormatting>
  <conditionalFormatting sqref="I59">
    <cfRule type="cellIs" dxfId="15620" priority="4539" operator="lessThan">
      <formula>0</formula>
    </cfRule>
  </conditionalFormatting>
  <conditionalFormatting sqref="I60">
    <cfRule type="cellIs" dxfId="15619" priority="4538" operator="lessThan">
      <formula>0</formula>
    </cfRule>
  </conditionalFormatting>
  <conditionalFormatting sqref="I62">
    <cfRule type="cellIs" dxfId="15618" priority="4537" operator="lessThan">
      <formula>0</formula>
    </cfRule>
  </conditionalFormatting>
  <conditionalFormatting sqref="I63">
    <cfRule type="cellIs" dxfId="15617" priority="4536" operator="lessThan">
      <formula>0</formula>
    </cfRule>
  </conditionalFormatting>
  <conditionalFormatting sqref="I64">
    <cfRule type="cellIs" dxfId="15616" priority="4535" operator="lessThan">
      <formula>0</formula>
    </cfRule>
  </conditionalFormatting>
  <conditionalFormatting sqref="I91">
    <cfRule type="cellIs" dxfId="15615" priority="4534" operator="lessThan">
      <formula>0</formula>
    </cfRule>
  </conditionalFormatting>
  <conditionalFormatting sqref="I66">
    <cfRule type="cellIs" dxfId="15614" priority="4533" operator="lessThan">
      <formula>0</formula>
    </cfRule>
  </conditionalFormatting>
  <conditionalFormatting sqref="I72">
    <cfRule type="cellIs" dxfId="15613" priority="4532" operator="lessThan">
      <formula>0</formula>
    </cfRule>
  </conditionalFormatting>
  <conditionalFormatting sqref="I73:I75">
    <cfRule type="cellIs" dxfId="15612" priority="4531" operator="lessThan">
      <formula>0</formula>
    </cfRule>
  </conditionalFormatting>
  <conditionalFormatting sqref="I74">
    <cfRule type="cellIs" dxfId="15611" priority="4530" operator="lessThan">
      <formula>0</formula>
    </cfRule>
  </conditionalFormatting>
  <conditionalFormatting sqref="I77:I78 I80:I83">
    <cfRule type="cellIs" dxfId="15610" priority="4529" operator="lessThan">
      <formula>0</formula>
    </cfRule>
  </conditionalFormatting>
  <conditionalFormatting sqref="I85">
    <cfRule type="cellIs" dxfId="15609" priority="4528" operator="lessThan">
      <formula>0</formula>
    </cfRule>
  </conditionalFormatting>
  <conditionalFormatting sqref="I9">
    <cfRule type="cellIs" dxfId="15608" priority="4527" operator="lessThan">
      <formula>0</formula>
    </cfRule>
  </conditionalFormatting>
  <conditionalFormatting sqref="I20">
    <cfRule type="cellIs" dxfId="15607" priority="4526" operator="lessThan">
      <formula>0</formula>
    </cfRule>
  </conditionalFormatting>
  <conditionalFormatting sqref="I22">
    <cfRule type="cellIs" dxfId="15606" priority="4525" operator="lessThan">
      <formula>0</formula>
    </cfRule>
  </conditionalFormatting>
  <conditionalFormatting sqref="I26">
    <cfRule type="cellIs" dxfId="15605" priority="4524" operator="lessThan">
      <formula>0</formula>
    </cfRule>
  </conditionalFormatting>
  <conditionalFormatting sqref="I30">
    <cfRule type="cellIs" dxfId="15604" priority="4523" operator="lessThan">
      <formula>0</formula>
    </cfRule>
  </conditionalFormatting>
  <conditionalFormatting sqref="I27:I35">
    <cfRule type="cellIs" dxfId="15603" priority="4522" operator="lessThan">
      <formula>0</formula>
    </cfRule>
  </conditionalFormatting>
  <conditionalFormatting sqref="I36">
    <cfRule type="cellIs" dxfId="15602" priority="4521" operator="lessThan">
      <formula>0</formula>
    </cfRule>
  </conditionalFormatting>
  <conditionalFormatting sqref="I37">
    <cfRule type="cellIs" dxfId="15601" priority="4520" operator="lessThan">
      <formula>0</formula>
    </cfRule>
  </conditionalFormatting>
  <conditionalFormatting sqref="I39">
    <cfRule type="cellIs" dxfId="15600" priority="4519" operator="lessThan">
      <formula>0</formula>
    </cfRule>
  </conditionalFormatting>
  <conditionalFormatting sqref="I40:I45">
    <cfRule type="cellIs" dxfId="15599" priority="4518" operator="lessThan">
      <formula>0</formula>
    </cfRule>
  </conditionalFormatting>
  <conditionalFormatting sqref="I46">
    <cfRule type="cellIs" dxfId="15598" priority="4517" operator="lessThan">
      <formula>0</formula>
    </cfRule>
  </conditionalFormatting>
  <conditionalFormatting sqref="I47">
    <cfRule type="cellIs" dxfId="15597" priority="4516" operator="lessThan">
      <formula>0</formula>
    </cfRule>
  </conditionalFormatting>
  <conditionalFormatting sqref="I49:I53">
    <cfRule type="cellIs" dxfId="15596" priority="4515" operator="lessThan">
      <formula>0</formula>
    </cfRule>
  </conditionalFormatting>
  <conditionalFormatting sqref="I59">
    <cfRule type="cellIs" dxfId="15595" priority="4514" operator="lessThan">
      <formula>0</formula>
    </cfRule>
  </conditionalFormatting>
  <conditionalFormatting sqref="I60">
    <cfRule type="cellIs" dxfId="15594" priority="4513" operator="lessThan">
      <formula>0</formula>
    </cfRule>
  </conditionalFormatting>
  <conditionalFormatting sqref="I62">
    <cfRule type="cellIs" dxfId="15593" priority="4512" operator="lessThan">
      <formula>0</formula>
    </cfRule>
  </conditionalFormatting>
  <conditionalFormatting sqref="I63">
    <cfRule type="cellIs" dxfId="15592" priority="4511" operator="lessThan">
      <formula>0</formula>
    </cfRule>
  </conditionalFormatting>
  <conditionalFormatting sqref="I64">
    <cfRule type="cellIs" dxfId="15591" priority="4510" operator="lessThan">
      <formula>0</formula>
    </cfRule>
  </conditionalFormatting>
  <conditionalFormatting sqref="I91">
    <cfRule type="cellIs" dxfId="15590" priority="4509" operator="lessThan">
      <formula>0</formula>
    </cfRule>
  </conditionalFormatting>
  <conditionalFormatting sqref="I66">
    <cfRule type="cellIs" dxfId="15589" priority="4508" operator="lessThan">
      <formula>0</formula>
    </cfRule>
  </conditionalFormatting>
  <conditionalFormatting sqref="I72">
    <cfRule type="cellIs" dxfId="15588" priority="4507" operator="lessThan">
      <formula>0</formula>
    </cfRule>
  </conditionalFormatting>
  <conditionalFormatting sqref="I73:I75">
    <cfRule type="cellIs" dxfId="15587" priority="4506" operator="lessThan">
      <formula>0</formula>
    </cfRule>
  </conditionalFormatting>
  <conditionalFormatting sqref="I74">
    <cfRule type="cellIs" dxfId="15586" priority="4505" operator="lessThan">
      <formula>0</formula>
    </cfRule>
  </conditionalFormatting>
  <conditionalFormatting sqref="I77:I78 I80:I83">
    <cfRule type="cellIs" dxfId="15585" priority="4504" operator="lessThan">
      <formula>0</formula>
    </cfRule>
  </conditionalFormatting>
  <conditionalFormatting sqref="I85">
    <cfRule type="cellIs" dxfId="15584" priority="4503" operator="lessThan">
      <formula>0</formula>
    </cfRule>
  </conditionalFormatting>
  <conditionalFormatting sqref="I17:I19">
    <cfRule type="cellIs" dxfId="15583" priority="4502" operator="lessThan">
      <formula>0</formula>
    </cfRule>
  </conditionalFormatting>
  <conditionalFormatting sqref="I18:I19">
    <cfRule type="cellIs" dxfId="15582" priority="4501" operator="lessThan">
      <formula>0</formula>
    </cfRule>
  </conditionalFormatting>
  <conditionalFormatting sqref="I17:I19">
    <cfRule type="cellIs" dxfId="15581" priority="4500" operator="lessThan">
      <formula>0</formula>
    </cfRule>
  </conditionalFormatting>
  <conditionalFormatting sqref="I22">
    <cfRule type="cellIs" dxfId="15580" priority="4499" operator="lessThan">
      <formula>0</formula>
    </cfRule>
  </conditionalFormatting>
  <conditionalFormatting sqref="I22">
    <cfRule type="cellIs" dxfId="15579" priority="4498" operator="lessThan">
      <formula>0</formula>
    </cfRule>
  </conditionalFormatting>
  <conditionalFormatting sqref="I22">
    <cfRule type="cellIs" dxfId="15578" priority="4497" operator="lessThan">
      <formula>0</formula>
    </cfRule>
  </conditionalFormatting>
  <conditionalFormatting sqref="I26">
    <cfRule type="cellIs" dxfId="15577" priority="4496" operator="lessThan">
      <formula>0</formula>
    </cfRule>
  </conditionalFormatting>
  <conditionalFormatting sqref="I26">
    <cfRule type="cellIs" dxfId="15576" priority="4495" operator="lessThan">
      <formula>0</formula>
    </cfRule>
  </conditionalFormatting>
  <conditionalFormatting sqref="I26">
    <cfRule type="cellIs" dxfId="15575" priority="4494" operator="lessThan">
      <formula>0</formula>
    </cfRule>
  </conditionalFormatting>
  <conditionalFormatting sqref="I26">
    <cfRule type="cellIs" dxfId="15574" priority="4493" operator="lessThan">
      <formula>0</formula>
    </cfRule>
  </conditionalFormatting>
  <conditionalFormatting sqref="I26">
    <cfRule type="cellIs" dxfId="15573" priority="4492" operator="lessThan">
      <formula>0</formula>
    </cfRule>
  </conditionalFormatting>
  <conditionalFormatting sqref="I30">
    <cfRule type="cellIs" dxfId="15572" priority="4491" operator="lessThan">
      <formula>0</formula>
    </cfRule>
  </conditionalFormatting>
  <conditionalFormatting sqref="I30">
    <cfRule type="cellIs" dxfId="15571" priority="4490" operator="lessThan">
      <formula>0</formula>
    </cfRule>
  </conditionalFormatting>
  <conditionalFormatting sqref="I30">
    <cfRule type="cellIs" dxfId="15570" priority="4489" operator="lessThan">
      <formula>0</formula>
    </cfRule>
  </conditionalFormatting>
  <conditionalFormatting sqref="I30">
    <cfRule type="cellIs" dxfId="15569" priority="4488" operator="lessThan">
      <formula>0</formula>
    </cfRule>
  </conditionalFormatting>
  <conditionalFormatting sqref="I30">
    <cfRule type="cellIs" dxfId="15568" priority="4487" operator="lessThan">
      <formula>0</formula>
    </cfRule>
  </conditionalFormatting>
  <conditionalFormatting sqref="I27:I35">
    <cfRule type="cellIs" dxfId="15567" priority="4486" operator="lessThan">
      <formula>0</formula>
    </cfRule>
  </conditionalFormatting>
  <conditionalFormatting sqref="I27:I35">
    <cfRule type="cellIs" dxfId="15566" priority="4485" operator="lessThan">
      <formula>0</formula>
    </cfRule>
  </conditionalFormatting>
  <conditionalFormatting sqref="I27:I35">
    <cfRule type="cellIs" dxfId="15565" priority="4484" operator="lessThan">
      <formula>0</formula>
    </cfRule>
  </conditionalFormatting>
  <conditionalFormatting sqref="I27:I35">
    <cfRule type="cellIs" dxfId="15564" priority="4483" operator="lessThan">
      <formula>0</formula>
    </cfRule>
  </conditionalFormatting>
  <conditionalFormatting sqref="I27:I35">
    <cfRule type="cellIs" dxfId="15563" priority="4482" operator="lessThan">
      <formula>0</formula>
    </cfRule>
  </conditionalFormatting>
  <conditionalFormatting sqref="I36">
    <cfRule type="cellIs" dxfId="15562" priority="4481" operator="lessThan">
      <formula>0</formula>
    </cfRule>
  </conditionalFormatting>
  <conditionalFormatting sqref="I36">
    <cfRule type="cellIs" dxfId="15561" priority="4480" operator="lessThan">
      <formula>0</formula>
    </cfRule>
  </conditionalFormatting>
  <conditionalFormatting sqref="I36">
    <cfRule type="cellIs" dxfId="15560" priority="4479" operator="lessThan">
      <formula>0</formula>
    </cfRule>
  </conditionalFormatting>
  <conditionalFormatting sqref="I36">
    <cfRule type="cellIs" dxfId="15559" priority="4478" operator="lessThan">
      <formula>0</formula>
    </cfRule>
  </conditionalFormatting>
  <conditionalFormatting sqref="I36">
    <cfRule type="cellIs" dxfId="15558" priority="4477" operator="lessThan">
      <formula>0</formula>
    </cfRule>
  </conditionalFormatting>
  <conditionalFormatting sqref="I37">
    <cfRule type="cellIs" dxfId="15557" priority="4476" operator="lessThan">
      <formula>0</formula>
    </cfRule>
  </conditionalFormatting>
  <conditionalFormatting sqref="I37">
    <cfRule type="cellIs" dxfId="15556" priority="4475" operator="lessThan">
      <formula>0</formula>
    </cfRule>
  </conditionalFormatting>
  <conditionalFormatting sqref="I37">
    <cfRule type="cellIs" dxfId="15555" priority="4474" operator="lessThan">
      <formula>0</formula>
    </cfRule>
  </conditionalFormatting>
  <conditionalFormatting sqref="I37">
    <cfRule type="cellIs" dxfId="15554" priority="4473" operator="lessThan">
      <formula>0</formula>
    </cfRule>
  </conditionalFormatting>
  <conditionalFormatting sqref="I37">
    <cfRule type="cellIs" dxfId="15553" priority="4472" operator="lessThan">
      <formula>0</formula>
    </cfRule>
  </conditionalFormatting>
  <conditionalFormatting sqref="I39">
    <cfRule type="cellIs" dxfId="15552" priority="4471" operator="lessThan">
      <formula>0</formula>
    </cfRule>
  </conditionalFormatting>
  <conditionalFormatting sqref="I39">
    <cfRule type="cellIs" dxfId="15551" priority="4470" operator="lessThan">
      <formula>0</formula>
    </cfRule>
  </conditionalFormatting>
  <conditionalFormatting sqref="I39">
    <cfRule type="cellIs" dxfId="15550" priority="4469" operator="lessThan">
      <formula>0</formula>
    </cfRule>
  </conditionalFormatting>
  <conditionalFormatting sqref="I39">
    <cfRule type="cellIs" dxfId="15549" priority="4468" operator="lessThan">
      <formula>0</formula>
    </cfRule>
  </conditionalFormatting>
  <conditionalFormatting sqref="I39">
    <cfRule type="cellIs" dxfId="15548" priority="4467" operator="lessThan">
      <formula>0</formula>
    </cfRule>
  </conditionalFormatting>
  <conditionalFormatting sqref="I40:I45">
    <cfRule type="cellIs" dxfId="15547" priority="4466" operator="lessThan">
      <formula>0</formula>
    </cfRule>
  </conditionalFormatting>
  <conditionalFormatting sqref="I40:I45">
    <cfRule type="cellIs" dxfId="15546" priority="4465" operator="lessThan">
      <formula>0</formula>
    </cfRule>
  </conditionalFormatting>
  <conditionalFormatting sqref="I40:I45">
    <cfRule type="cellIs" dxfId="15545" priority="4464" operator="lessThan">
      <formula>0</formula>
    </cfRule>
  </conditionalFormatting>
  <conditionalFormatting sqref="I40:I45">
    <cfRule type="cellIs" dxfId="15544" priority="4463" operator="lessThan">
      <formula>0</formula>
    </cfRule>
  </conditionalFormatting>
  <conditionalFormatting sqref="I40:I45">
    <cfRule type="cellIs" dxfId="15543" priority="4462" operator="lessThan">
      <formula>0</formula>
    </cfRule>
  </conditionalFormatting>
  <conditionalFormatting sqref="I87">
    <cfRule type="cellIs" dxfId="15542" priority="4461" operator="lessThan">
      <formula>0</formula>
    </cfRule>
  </conditionalFormatting>
  <conditionalFormatting sqref="I17:I19">
    <cfRule type="cellIs" dxfId="15541" priority="4460" operator="lessThan">
      <formula>0</formula>
    </cfRule>
  </conditionalFormatting>
  <conditionalFormatting sqref="I17:I19">
    <cfRule type="cellIs" dxfId="15540" priority="4459" operator="lessThan">
      <formula>0</formula>
    </cfRule>
  </conditionalFormatting>
  <conditionalFormatting sqref="I17:I19">
    <cfRule type="cellIs" dxfId="15539" priority="4458" operator="lessThan">
      <formula>0</formula>
    </cfRule>
  </conditionalFormatting>
  <conditionalFormatting sqref="I22">
    <cfRule type="cellIs" dxfId="15538" priority="4457" operator="lessThan">
      <formula>0</formula>
    </cfRule>
  </conditionalFormatting>
  <conditionalFormatting sqref="I26">
    <cfRule type="cellIs" dxfId="15537" priority="4456" operator="lessThan">
      <formula>0</formula>
    </cfRule>
  </conditionalFormatting>
  <conditionalFormatting sqref="I30:I45">
    <cfRule type="cellIs" dxfId="15536" priority="4455" operator="lessThan">
      <formula>0</formula>
    </cfRule>
  </conditionalFormatting>
  <conditionalFormatting sqref="I35">
    <cfRule type="cellIs" dxfId="15535" priority="4454" operator="lessThan">
      <formula>0</formula>
    </cfRule>
  </conditionalFormatting>
  <conditionalFormatting sqref="I36">
    <cfRule type="cellIs" dxfId="15534" priority="4453" operator="lessThan">
      <formula>0</formula>
    </cfRule>
  </conditionalFormatting>
  <conditionalFormatting sqref="I37">
    <cfRule type="cellIs" dxfId="15533" priority="4452" operator="lessThan">
      <formula>0</formula>
    </cfRule>
  </conditionalFormatting>
  <conditionalFormatting sqref="I39">
    <cfRule type="cellIs" dxfId="15532" priority="4451" operator="lessThan">
      <formula>0</formula>
    </cfRule>
  </conditionalFormatting>
  <conditionalFormatting sqref="I40">
    <cfRule type="cellIs" dxfId="15531" priority="4450" operator="lessThan">
      <formula>0</formula>
    </cfRule>
  </conditionalFormatting>
  <conditionalFormatting sqref="I27:I29">
    <cfRule type="cellIs" dxfId="15530" priority="4449" operator="lessThan">
      <formula>0</formula>
    </cfRule>
  </conditionalFormatting>
  <conditionalFormatting sqref="I41:I45">
    <cfRule type="cellIs" dxfId="15529" priority="4448" operator="lessThan">
      <formula>0</formula>
    </cfRule>
  </conditionalFormatting>
  <conditionalFormatting sqref="I31:I34">
    <cfRule type="cellIs" dxfId="15528" priority="4447" operator="lessThan">
      <formula>0</formula>
    </cfRule>
  </conditionalFormatting>
  <conditionalFormatting sqref="I41">
    <cfRule type="cellIs" dxfId="15527" priority="4446" operator="lessThan">
      <formula>0</formula>
    </cfRule>
  </conditionalFormatting>
  <conditionalFormatting sqref="I41">
    <cfRule type="cellIs" dxfId="15526" priority="4445" operator="lessThan">
      <formula>0</formula>
    </cfRule>
  </conditionalFormatting>
  <conditionalFormatting sqref="I41">
    <cfRule type="cellIs" dxfId="15525" priority="4444" operator="lessThan">
      <formula>0</formula>
    </cfRule>
  </conditionalFormatting>
  <conditionalFormatting sqref="I41">
    <cfRule type="cellIs" dxfId="15524" priority="4443" operator="lessThan">
      <formula>0</formula>
    </cfRule>
  </conditionalFormatting>
  <conditionalFormatting sqref="I41">
    <cfRule type="cellIs" dxfId="15523" priority="4442" operator="lessThan">
      <formula>0</formula>
    </cfRule>
  </conditionalFormatting>
  <conditionalFormatting sqref="I41">
    <cfRule type="cellIs" dxfId="15522" priority="4441" operator="lessThan">
      <formula>0</formula>
    </cfRule>
  </conditionalFormatting>
  <conditionalFormatting sqref="I41">
    <cfRule type="cellIs" dxfId="15521" priority="4440" operator="lessThan">
      <formula>0</formula>
    </cfRule>
  </conditionalFormatting>
  <conditionalFormatting sqref="I41">
    <cfRule type="cellIs" dxfId="15520" priority="4439" operator="lessThan">
      <formula>0</formula>
    </cfRule>
  </conditionalFormatting>
  <conditionalFormatting sqref="I42">
    <cfRule type="cellIs" dxfId="15519" priority="4438" operator="lessThan">
      <formula>0</formula>
    </cfRule>
  </conditionalFormatting>
  <conditionalFormatting sqref="I42">
    <cfRule type="cellIs" dxfId="15518" priority="4437" operator="lessThan">
      <formula>0</formula>
    </cfRule>
  </conditionalFormatting>
  <conditionalFormatting sqref="I42">
    <cfRule type="cellIs" dxfId="15517" priority="4436" operator="lessThan">
      <formula>0</formula>
    </cfRule>
  </conditionalFormatting>
  <conditionalFormatting sqref="I42">
    <cfRule type="cellIs" dxfId="15516" priority="4435" operator="lessThan">
      <formula>0</formula>
    </cfRule>
  </conditionalFormatting>
  <conditionalFormatting sqref="I42">
    <cfRule type="cellIs" dxfId="15515" priority="4434" operator="lessThan">
      <formula>0</formula>
    </cfRule>
  </conditionalFormatting>
  <conditionalFormatting sqref="I42">
    <cfRule type="cellIs" dxfId="15514" priority="4433" operator="lessThan">
      <formula>0</formula>
    </cfRule>
  </conditionalFormatting>
  <conditionalFormatting sqref="I42">
    <cfRule type="cellIs" dxfId="15513" priority="4432" operator="lessThan">
      <formula>0</formula>
    </cfRule>
  </conditionalFormatting>
  <conditionalFormatting sqref="I42">
    <cfRule type="cellIs" dxfId="15512" priority="4431" operator="lessThan">
      <formula>0</formula>
    </cfRule>
  </conditionalFormatting>
  <conditionalFormatting sqref="I43">
    <cfRule type="cellIs" dxfId="15511" priority="4430" operator="lessThan">
      <formula>0</formula>
    </cfRule>
  </conditionalFormatting>
  <conditionalFormatting sqref="I43">
    <cfRule type="cellIs" dxfId="15510" priority="4429" operator="lessThan">
      <formula>0</formula>
    </cfRule>
  </conditionalFormatting>
  <conditionalFormatting sqref="I43">
    <cfRule type="cellIs" dxfId="15509" priority="4428" operator="lessThan">
      <formula>0</formula>
    </cfRule>
  </conditionalFormatting>
  <conditionalFormatting sqref="I43">
    <cfRule type="cellIs" dxfId="15508" priority="4427" operator="lessThan">
      <formula>0</formula>
    </cfRule>
  </conditionalFormatting>
  <conditionalFormatting sqref="I43">
    <cfRule type="cellIs" dxfId="15507" priority="4426" operator="lessThan">
      <formula>0</formula>
    </cfRule>
  </conditionalFormatting>
  <conditionalFormatting sqref="I43">
    <cfRule type="cellIs" dxfId="15506" priority="4425" operator="lessThan">
      <formula>0</formula>
    </cfRule>
  </conditionalFormatting>
  <conditionalFormatting sqref="I43">
    <cfRule type="cellIs" dxfId="15505" priority="4424" operator="lessThan">
      <formula>0</formula>
    </cfRule>
  </conditionalFormatting>
  <conditionalFormatting sqref="I43">
    <cfRule type="cellIs" dxfId="15504" priority="4423" operator="lessThan">
      <formula>0</formula>
    </cfRule>
  </conditionalFormatting>
  <conditionalFormatting sqref="I44">
    <cfRule type="cellIs" dxfId="15503" priority="4422" operator="lessThan">
      <formula>0</formula>
    </cfRule>
  </conditionalFormatting>
  <conditionalFormatting sqref="I44">
    <cfRule type="cellIs" dxfId="15502" priority="4421" operator="lessThan">
      <formula>0</formula>
    </cfRule>
  </conditionalFormatting>
  <conditionalFormatting sqref="I44">
    <cfRule type="cellIs" dxfId="15501" priority="4420" operator="lessThan">
      <formula>0</formula>
    </cfRule>
  </conditionalFormatting>
  <conditionalFormatting sqref="I44">
    <cfRule type="cellIs" dxfId="15500" priority="4419" operator="lessThan">
      <formula>0</formula>
    </cfRule>
  </conditionalFormatting>
  <conditionalFormatting sqref="I44">
    <cfRule type="cellIs" dxfId="15499" priority="4418" operator="lessThan">
      <formula>0</formula>
    </cfRule>
  </conditionalFormatting>
  <conditionalFormatting sqref="I44">
    <cfRule type="cellIs" dxfId="15498" priority="4417" operator="lessThan">
      <formula>0</formula>
    </cfRule>
  </conditionalFormatting>
  <conditionalFormatting sqref="I44">
    <cfRule type="cellIs" dxfId="15497" priority="4416" operator="lessThan">
      <formula>0</formula>
    </cfRule>
  </conditionalFormatting>
  <conditionalFormatting sqref="I44">
    <cfRule type="cellIs" dxfId="15496" priority="4415" operator="lessThan">
      <formula>0</formula>
    </cfRule>
  </conditionalFormatting>
  <conditionalFormatting sqref="I45">
    <cfRule type="cellIs" dxfId="15495" priority="4414" operator="lessThan">
      <formula>0</formula>
    </cfRule>
  </conditionalFormatting>
  <conditionalFormatting sqref="I45">
    <cfRule type="cellIs" dxfId="15494" priority="4413" operator="lessThan">
      <formula>0</formula>
    </cfRule>
  </conditionalFormatting>
  <conditionalFormatting sqref="I45">
    <cfRule type="cellIs" dxfId="15493" priority="4412" operator="lessThan">
      <formula>0</formula>
    </cfRule>
  </conditionalFormatting>
  <conditionalFormatting sqref="I45">
    <cfRule type="cellIs" dxfId="15492" priority="4411" operator="lessThan">
      <formula>0</formula>
    </cfRule>
  </conditionalFormatting>
  <conditionalFormatting sqref="I45">
    <cfRule type="cellIs" dxfId="15491" priority="4410" operator="lessThan">
      <formula>0</formula>
    </cfRule>
  </conditionalFormatting>
  <conditionalFormatting sqref="I45">
    <cfRule type="cellIs" dxfId="15490" priority="4409" operator="lessThan">
      <formula>0</formula>
    </cfRule>
  </conditionalFormatting>
  <conditionalFormatting sqref="I45">
    <cfRule type="cellIs" dxfId="15489" priority="4408" operator="lessThan">
      <formula>0</formula>
    </cfRule>
  </conditionalFormatting>
  <conditionalFormatting sqref="I45">
    <cfRule type="cellIs" dxfId="15488" priority="4407" operator="lessThan">
      <formula>0</formula>
    </cfRule>
  </conditionalFormatting>
  <conditionalFormatting sqref="I30">
    <cfRule type="cellIs" dxfId="15487" priority="4406" operator="lessThan">
      <formula>0</formula>
    </cfRule>
  </conditionalFormatting>
  <conditionalFormatting sqref="I30">
    <cfRule type="cellIs" dxfId="15486" priority="4405" operator="lessThan">
      <formula>0</formula>
    </cfRule>
  </conditionalFormatting>
  <conditionalFormatting sqref="I30">
    <cfRule type="cellIs" dxfId="15485" priority="4404" operator="lessThan">
      <formula>0</formula>
    </cfRule>
  </conditionalFormatting>
  <conditionalFormatting sqref="I30">
    <cfRule type="cellIs" dxfId="15484" priority="4403" operator="lessThan">
      <formula>0</formula>
    </cfRule>
  </conditionalFormatting>
  <conditionalFormatting sqref="I30">
    <cfRule type="cellIs" dxfId="15483" priority="4402" operator="lessThan">
      <formula>0</formula>
    </cfRule>
  </conditionalFormatting>
  <conditionalFormatting sqref="I30">
    <cfRule type="cellIs" dxfId="15482" priority="4401" operator="lessThan">
      <formula>0</formula>
    </cfRule>
  </conditionalFormatting>
  <conditionalFormatting sqref="I30">
    <cfRule type="cellIs" dxfId="15481" priority="4400" operator="lessThan">
      <formula>0</formula>
    </cfRule>
  </conditionalFormatting>
  <conditionalFormatting sqref="I30">
    <cfRule type="cellIs" dxfId="15480" priority="4399" operator="lessThan">
      <formula>0</formula>
    </cfRule>
  </conditionalFormatting>
  <conditionalFormatting sqref="I35">
    <cfRule type="cellIs" dxfId="15479" priority="4398" operator="lessThan">
      <formula>0</formula>
    </cfRule>
  </conditionalFormatting>
  <conditionalFormatting sqref="I35">
    <cfRule type="cellIs" dxfId="15478" priority="4397" operator="lessThan">
      <formula>0</formula>
    </cfRule>
  </conditionalFormatting>
  <conditionalFormatting sqref="I35">
    <cfRule type="cellIs" dxfId="15477" priority="4396" operator="lessThan">
      <formula>0</formula>
    </cfRule>
  </conditionalFormatting>
  <conditionalFormatting sqref="I35">
    <cfRule type="cellIs" dxfId="15476" priority="4395" operator="lessThan">
      <formula>0</formula>
    </cfRule>
  </conditionalFormatting>
  <conditionalFormatting sqref="I35">
    <cfRule type="cellIs" dxfId="15475" priority="4394" operator="lessThan">
      <formula>0</formula>
    </cfRule>
  </conditionalFormatting>
  <conditionalFormatting sqref="I35">
    <cfRule type="cellIs" dxfId="15474" priority="4393" operator="lessThan">
      <formula>0</formula>
    </cfRule>
  </conditionalFormatting>
  <conditionalFormatting sqref="I35">
    <cfRule type="cellIs" dxfId="15473" priority="4392" operator="lessThan">
      <formula>0</formula>
    </cfRule>
  </conditionalFormatting>
  <conditionalFormatting sqref="I35">
    <cfRule type="cellIs" dxfId="15472" priority="4391" operator="lessThan">
      <formula>0</formula>
    </cfRule>
  </conditionalFormatting>
  <conditionalFormatting sqref="I36">
    <cfRule type="cellIs" dxfId="15471" priority="4390" operator="lessThan">
      <formula>0</formula>
    </cfRule>
  </conditionalFormatting>
  <conditionalFormatting sqref="I36">
    <cfRule type="cellIs" dxfId="15470" priority="4389" operator="lessThan">
      <formula>0</formula>
    </cfRule>
  </conditionalFormatting>
  <conditionalFormatting sqref="I36">
    <cfRule type="cellIs" dxfId="15469" priority="4388" operator="lessThan">
      <formula>0</formula>
    </cfRule>
  </conditionalFormatting>
  <conditionalFormatting sqref="I36">
    <cfRule type="cellIs" dxfId="15468" priority="4387" operator="lessThan">
      <formula>0</formula>
    </cfRule>
  </conditionalFormatting>
  <conditionalFormatting sqref="I36">
    <cfRule type="cellIs" dxfId="15467" priority="4386" operator="lessThan">
      <formula>0</formula>
    </cfRule>
  </conditionalFormatting>
  <conditionalFormatting sqref="I36">
    <cfRule type="cellIs" dxfId="15466" priority="4385" operator="lessThan">
      <formula>0</formula>
    </cfRule>
  </conditionalFormatting>
  <conditionalFormatting sqref="I36">
    <cfRule type="cellIs" dxfId="15465" priority="4384" operator="lessThan">
      <formula>0</formula>
    </cfRule>
  </conditionalFormatting>
  <conditionalFormatting sqref="I36">
    <cfRule type="cellIs" dxfId="15464" priority="4383" operator="lessThan">
      <formula>0</formula>
    </cfRule>
  </conditionalFormatting>
  <conditionalFormatting sqref="I37">
    <cfRule type="cellIs" dxfId="15463" priority="4382" operator="lessThan">
      <formula>0</formula>
    </cfRule>
  </conditionalFormatting>
  <conditionalFormatting sqref="I37">
    <cfRule type="cellIs" dxfId="15462" priority="4381" operator="lessThan">
      <formula>0</formula>
    </cfRule>
  </conditionalFormatting>
  <conditionalFormatting sqref="I37">
    <cfRule type="cellIs" dxfId="15461" priority="4380" operator="lessThan">
      <formula>0</formula>
    </cfRule>
  </conditionalFormatting>
  <conditionalFormatting sqref="I37">
    <cfRule type="cellIs" dxfId="15460" priority="4379" operator="lessThan">
      <formula>0</formula>
    </cfRule>
  </conditionalFormatting>
  <conditionalFormatting sqref="I37">
    <cfRule type="cellIs" dxfId="15459" priority="4378" operator="lessThan">
      <formula>0</formula>
    </cfRule>
  </conditionalFormatting>
  <conditionalFormatting sqref="I37">
    <cfRule type="cellIs" dxfId="15458" priority="4377" operator="lessThan">
      <formula>0</formula>
    </cfRule>
  </conditionalFormatting>
  <conditionalFormatting sqref="I37">
    <cfRule type="cellIs" dxfId="15457" priority="4376" operator="lessThan">
      <formula>0</formula>
    </cfRule>
  </conditionalFormatting>
  <conditionalFormatting sqref="I37">
    <cfRule type="cellIs" dxfId="15456" priority="4375" operator="lessThan">
      <formula>0</formula>
    </cfRule>
  </conditionalFormatting>
  <conditionalFormatting sqref="I39">
    <cfRule type="cellIs" dxfId="15455" priority="4374" operator="lessThan">
      <formula>0</formula>
    </cfRule>
  </conditionalFormatting>
  <conditionalFormatting sqref="I39">
    <cfRule type="cellIs" dxfId="15454" priority="4373" operator="lessThan">
      <formula>0</formula>
    </cfRule>
  </conditionalFormatting>
  <conditionalFormatting sqref="I39">
    <cfRule type="cellIs" dxfId="15453" priority="4372" operator="lessThan">
      <formula>0</formula>
    </cfRule>
  </conditionalFormatting>
  <conditionalFormatting sqref="I39">
    <cfRule type="cellIs" dxfId="15452" priority="4371" operator="lessThan">
      <formula>0</formula>
    </cfRule>
  </conditionalFormatting>
  <conditionalFormatting sqref="I39">
    <cfRule type="cellIs" dxfId="15451" priority="4370" operator="lessThan">
      <formula>0</formula>
    </cfRule>
  </conditionalFormatting>
  <conditionalFormatting sqref="I39">
    <cfRule type="cellIs" dxfId="15450" priority="4369" operator="lessThan">
      <formula>0</formula>
    </cfRule>
  </conditionalFormatting>
  <conditionalFormatting sqref="I39">
    <cfRule type="cellIs" dxfId="15449" priority="4368" operator="lessThan">
      <formula>0</formula>
    </cfRule>
  </conditionalFormatting>
  <conditionalFormatting sqref="I39">
    <cfRule type="cellIs" dxfId="15448" priority="4367" operator="lessThan">
      <formula>0</formula>
    </cfRule>
  </conditionalFormatting>
  <conditionalFormatting sqref="I40">
    <cfRule type="cellIs" dxfId="15447" priority="4366" operator="lessThan">
      <formula>0</formula>
    </cfRule>
  </conditionalFormatting>
  <conditionalFormatting sqref="I40">
    <cfRule type="cellIs" dxfId="15446" priority="4365" operator="lessThan">
      <formula>0</formula>
    </cfRule>
  </conditionalFormatting>
  <conditionalFormatting sqref="I40">
    <cfRule type="cellIs" dxfId="15445" priority="4364" operator="lessThan">
      <formula>0</formula>
    </cfRule>
  </conditionalFormatting>
  <conditionalFormatting sqref="I40">
    <cfRule type="cellIs" dxfId="15444" priority="4363" operator="lessThan">
      <formula>0</formula>
    </cfRule>
  </conditionalFormatting>
  <conditionalFormatting sqref="I40">
    <cfRule type="cellIs" dxfId="15443" priority="4362" operator="lessThan">
      <formula>0</formula>
    </cfRule>
  </conditionalFormatting>
  <conditionalFormatting sqref="I40">
    <cfRule type="cellIs" dxfId="15442" priority="4361" operator="lessThan">
      <formula>0</formula>
    </cfRule>
  </conditionalFormatting>
  <conditionalFormatting sqref="I40">
    <cfRule type="cellIs" dxfId="15441" priority="4360" operator="lessThan">
      <formula>0</formula>
    </cfRule>
  </conditionalFormatting>
  <conditionalFormatting sqref="I40">
    <cfRule type="cellIs" dxfId="15440" priority="4359" operator="lessThan">
      <formula>0</formula>
    </cfRule>
  </conditionalFormatting>
  <conditionalFormatting sqref="I49:I53">
    <cfRule type="cellIs" dxfId="15439" priority="4358" operator="lessThan">
      <formula>0</formula>
    </cfRule>
  </conditionalFormatting>
  <conditionalFormatting sqref="I53">
    <cfRule type="cellIs" dxfId="15438" priority="4357" operator="lessThan">
      <formula>0</formula>
    </cfRule>
  </conditionalFormatting>
  <conditionalFormatting sqref="I53">
    <cfRule type="cellIs" dxfId="15437" priority="4356" operator="lessThan">
      <formula>0</formula>
    </cfRule>
  </conditionalFormatting>
  <conditionalFormatting sqref="I53:I58">
    <cfRule type="cellIs" dxfId="15436" priority="4355" operator="lessThan">
      <formula>0</formula>
    </cfRule>
  </conditionalFormatting>
  <conditionalFormatting sqref="I49">
    <cfRule type="cellIs" dxfId="15435" priority="4354" operator="lessThan">
      <formula>0</formula>
    </cfRule>
  </conditionalFormatting>
  <conditionalFormatting sqref="I49">
    <cfRule type="cellIs" dxfId="15434" priority="4353" operator="lessThan">
      <formula>0</formula>
    </cfRule>
  </conditionalFormatting>
  <conditionalFormatting sqref="I49">
    <cfRule type="cellIs" dxfId="15433" priority="4352" operator="lessThan">
      <formula>0</formula>
    </cfRule>
  </conditionalFormatting>
  <conditionalFormatting sqref="I49">
    <cfRule type="cellIs" dxfId="15432" priority="4351" operator="lessThan">
      <formula>0</formula>
    </cfRule>
  </conditionalFormatting>
  <conditionalFormatting sqref="I49">
    <cfRule type="cellIs" dxfId="15431" priority="4350" operator="lessThan">
      <formula>0</formula>
    </cfRule>
  </conditionalFormatting>
  <conditionalFormatting sqref="I49">
    <cfRule type="cellIs" dxfId="15430" priority="4349" operator="lessThan">
      <formula>0</formula>
    </cfRule>
  </conditionalFormatting>
  <conditionalFormatting sqref="I49">
    <cfRule type="cellIs" dxfId="15429" priority="4348" operator="lessThan">
      <formula>0</formula>
    </cfRule>
  </conditionalFormatting>
  <conditionalFormatting sqref="I49">
    <cfRule type="cellIs" dxfId="15428" priority="4347" operator="lessThan">
      <formula>0</formula>
    </cfRule>
  </conditionalFormatting>
  <conditionalFormatting sqref="I49">
    <cfRule type="cellIs" dxfId="15427" priority="4346" operator="lessThan">
      <formula>0</formula>
    </cfRule>
  </conditionalFormatting>
  <conditionalFormatting sqref="I49">
    <cfRule type="cellIs" dxfId="15426" priority="4345" operator="lessThan">
      <formula>0</formula>
    </cfRule>
  </conditionalFormatting>
  <conditionalFormatting sqref="I49">
    <cfRule type="cellIs" dxfId="15425" priority="4344" operator="lessThan">
      <formula>0</formula>
    </cfRule>
  </conditionalFormatting>
  <conditionalFormatting sqref="I49">
    <cfRule type="cellIs" dxfId="15424" priority="4343" operator="lessThan">
      <formula>0</formula>
    </cfRule>
  </conditionalFormatting>
  <conditionalFormatting sqref="I49">
    <cfRule type="cellIs" dxfId="15423" priority="4342" operator="lessThan">
      <formula>0</formula>
    </cfRule>
  </conditionalFormatting>
  <conditionalFormatting sqref="I49">
    <cfRule type="cellIs" dxfId="15422" priority="4341" operator="lessThan">
      <formula>0</formula>
    </cfRule>
  </conditionalFormatting>
  <conditionalFormatting sqref="I49">
    <cfRule type="cellIs" dxfId="15421" priority="4340" operator="lessThan">
      <formula>0</formula>
    </cfRule>
  </conditionalFormatting>
  <conditionalFormatting sqref="I49">
    <cfRule type="cellIs" dxfId="15420" priority="4339" operator="lessThan">
      <formula>0</formula>
    </cfRule>
  </conditionalFormatting>
  <conditionalFormatting sqref="I49">
    <cfRule type="cellIs" dxfId="15419" priority="4338" operator="lessThan">
      <formula>0</formula>
    </cfRule>
  </conditionalFormatting>
  <conditionalFormatting sqref="I51">
    <cfRule type="cellIs" dxfId="15418" priority="4337" operator="lessThan">
      <formula>0</formula>
    </cfRule>
  </conditionalFormatting>
  <conditionalFormatting sqref="I51">
    <cfRule type="cellIs" dxfId="15417" priority="4336" operator="lessThan">
      <formula>0</formula>
    </cfRule>
  </conditionalFormatting>
  <conditionalFormatting sqref="I51">
    <cfRule type="cellIs" dxfId="15416" priority="4335" operator="lessThan">
      <formula>0</formula>
    </cfRule>
  </conditionalFormatting>
  <conditionalFormatting sqref="I51">
    <cfRule type="cellIs" dxfId="15415" priority="4334" operator="lessThan">
      <formula>0</formula>
    </cfRule>
  </conditionalFormatting>
  <conditionalFormatting sqref="I51">
    <cfRule type="cellIs" dxfId="15414" priority="4333" operator="lessThan">
      <formula>0</formula>
    </cfRule>
  </conditionalFormatting>
  <conditionalFormatting sqref="I51">
    <cfRule type="cellIs" dxfId="15413" priority="4332" operator="lessThan">
      <formula>0</formula>
    </cfRule>
  </conditionalFormatting>
  <conditionalFormatting sqref="I51">
    <cfRule type="cellIs" dxfId="15412" priority="4331" operator="lessThan">
      <formula>0</formula>
    </cfRule>
  </conditionalFormatting>
  <conditionalFormatting sqref="I51">
    <cfRule type="cellIs" dxfId="15411" priority="4330" operator="lessThan">
      <formula>0</formula>
    </cfRule>
  </conditionalFormatting>
  <conditionalFormatting sqref="I51">
    <cfRule type="cellIs" dxfId="15410" priority="4329" operator="lessThan">
      <formula>0</formula>
    </cfRule>
  </conditionalFormatting>
  <conditionalFormatting sqref="I51">
    <cfRule type="cellIs" dxfId="15409" priority="4328" operator="lessThan">
      <formula>0</formula>
    </cfRule>
  </conditionalFormatting>
  <conditionalFormatting sqref="I51">
    <cfRule type="cellIs" dxfId="15408" priority="4327" operator="lessThan">
      <formula>0</formula>
    </cfRule>
  </conditionalFormatting>
  <conditionalFormatting sqref="I51">
    <cfRule type="cellIs" dxfId="15407" priority="4326" operator="lessThan">
      <formula>0</formula>
    </cfRule>
  </conditionalFormatting>
  <conditionalFormatting sqref="I51">
    <cfRule type="cellIs" dxfId="15406" priority="4325" operator="lessThan">
      <formula>0</formula>
    </cfRule>
  </conditionalFormatting>
  <conditionalFormatting sqref="I51">
    <cfRule type="cellIs" dxfId="15405" priority="4324" operator="lessThan">
      <formula>0</formula>
    </cfRule>
  </conditionalFormatting>
  <conditionalFormatting sqref="I51">
    <cfRule type="cellIs" dxfId="15404" priority="4323" operator="lessThan">
      <formula>0</formula>
    </cfRule>
  </conditionalFormatting>
  <conditionalFormatting sqref="I51">
    <cfRule type="cellIs" dxfId="15403" priority="4322" operator="lessThan">
      <formula>0</formula>
    </cfRule>
  </conditionalFormatting>
  <conditionalFormatting sqref="I51">
    <cfRule type="cellIs" dxfId="15402" priority="4321" operator="lessThan">
      <formula>0</formula>
    </cfRule>
  </conditionalFormatting>
  <conditionalFormatting sqref="I53">
    <cfRule type="cellIs" dxfId="15401" priority="4320" operator="lessThan">
      <formula>0</formula>
    </cfRule>
  </conditionalFormatting>
  <conditionalFormatting sqref="I53">
    <cfRule type="cellIs" dxfId="15400" priority="4319" operator="lessThan">
      <formula>0</formula>
    </cfRule>
  </conditionalFormatting>
  <conditionalFormatting sqref="I53">
    <cfRule type="cellIs" dxfId="15399" priority="4318" operator="lessThan">
      <formula>0</formula>
    </cfRule>
  </conditionalFormatting>
  <conditionalFormatting sqref="I53">
    <cfRule type="cellIs" dxfId="15398" priority="4317" operator="lessThan">
      <formula>0</formula>
    </cfRule>
  </conditionalFormatting>
  <conditionalFormatting sqref="I53">
    <cfRule type="cellIs" dxfId="15397" priority="4316" operator="lessThan">
      <formula>0</formula>
    </cfRule>
  </conditionalFormatting>
  <conditionalFormatting sqref="I53">
    <cfRule type="cellIs" dxfId="15396" priority="4315" operator="lessThan">
      <formula>0</formula>
    </cfRule>
  </conditionalFormatting>
  <conditionalFormatting sqref="I53">
    <cfRule type="cellIs" dxfId="15395" priority="4314" operator="lessThan">
      <formula>0</formula>
    </cfRule>
  </conditionalFormatting>
  <conditionalFormatting sqref="I53">
    <cfRule type="cellIs" dxfId="15394" priority="4313" operator="lessThan">
      <formula>0</formula>
    </cfRule>
  </conditionalFormatting>
  <conditionalFormatting sqref="I53">
    <cfRule type="cellIs" dxfId="15393" priority="4312" operator="lessThan">
      <formula>0</formula>
    </cfRule>
  </conditionalFormatting>
  <conditionalFormatting sqref="I53">
    <cfRule type="cellIs" dxfId="15392" priority="4311" operator="lessThan">
      <formula>0</formula>
    </cfRule>
  </conditionalFormatting>
  <conditionalFormatting sqref="I53">
    <cfRule type="cellIs" dxfId="15391" priority="4310" operator="lessThan">
      <formula>0</formula>
    </cfRule>
  </conditionalFormatting>
  <conditionalFormatting sqref="I53">
    <cfRule type="cellIs" dxfId="15390" priority="4309" operator="lessThan">
      <formula>0</formula>
    </cfRule>
  </conditionalFormatting>
  <conditionalFormatting sqref="I53">
    <cfRule type="cellIs" dxfId="15389" priority="4308" operator="lessThan">
      <formula>0</formula>
    </cfRule>
  </conditionalFormatting>
  <conditionalFormatting sqref="I53">
    <cfRule type="cellIs" dxfId="15388" priority="4307" operator="lessThan">
      <formula>0</formula>
    </cfRule>
  </conditionalFormatting>
  <conditionalFormatting sqref="I53">
    <cfRule type="cellIs" dxfId="15387" priority="4306" operator="lessThan">
      <formula>0</formula>
    </cfRule>
  </conditionalFormatting>
  <conditionalFormatting sqref="I53">
    <cfRule type="cellIs" dxfId="15386" priority="4305" operator="lessThan">
      <formula>0</formula>
    </cfRule>
  </conditionalFormatting>
  <conditionalFormatting sqref="I53">
    <cfRule type="cellIs" dxfId="15385" priority="4304" operator="lessThan">
      <formula>0</formula>
    </cfRule>
  </conditionalFormatting>
  <conditionalFormatting sqref="I50">
    <cfRule type="cellIs" dxfId="15384" priority="4303" operator="lessThan">
      <formula>0</formula>
    </cfRule>
  </conditionalFormatting>
  <conditionalFormatting sqref="I50">
    <cfRule type="cellIs" dxfId="15383" priority="4302" operator="lessThan">
      <formula>0</formula>
    </cfRule>
  </conditionalFormatting>
  <conditionalFormatting sqref="I50">
    <cfRule type="cellIs" dxfId="15382" priority="4301" operator="lessThan">
      <formula>0</formula>
    </cfRule>
  </conditionalFormatting>
  <conditionalFormatting sqref="I50">
    <cfRule type="cellIs" dxfId="15381" priority="4300" operator="lessThan">
      <formula>0</formula>
    </cfRule>
  </conditionalFormatting>
  <conditionalFormatting sqref="I50">
    <cfRule type="cellIs" dxfId="15380" priority="4299" operator="lessThan">
      <formula>0</formula>
    </cfRule>
  </conditionalFormatting>
  <conditionalFormatting sqref="I50">
    <cfRule type="cellIs" dxfId="15379" priority="4298" operator="lessThan">
      <formula>0</formula>
    </cfRule>
  </conditionalFormatting>
  <conditionalFormatting sqref="I52">
    <cfRule type="cellIs" dxfId="15378" priority="4297" operator="lessThan">
      <formula>0</formula>
    </cfRule>
  </conditionalFormatting>
  <conditionalFormatting sqref="I52">
    <cfRule type="cellIs" dxfId="15377" priority="4296" operator="lessThan">
      <formula>0</formula>
    </cfRule>
  </conditionalFormatting>
  <conditionalFormatting sqref="I52">
    <cfRule type="cellIs" dxfId="15376" priority="4295" operator="lessThan">
      <formula>0</formula>
    </cfRule>
  </conditionalFormatting>
  <conditionalFormatting sqref="I52">
    <cfRule type="cellIs" dxfId="15375" priority="4294" operator="lessThan">
      <formula>0</formula>
    </cfRule>
  </conditionalFormatting>
  <conditionalFormatting sqref="I52">
    <cfRule type="cellIs" dxfId="15374" priority="4293" operator="lessThan">
      <formula>0</formula>
    </cfRule>
  </conditionalFormatting>
  <conditionalFormatting sqref="I52">
    <cfRule type="cellIs" dxfId="15373" priority="4292" operator="lessThan">
      <formula>0</formula>
    </cfRule>
  </conditionalFormatting>
  <conditionalFormatting sqref="I59">
    <cfRule type="cellIs" dxfId="15372" priority="4291" operator="lessThan">
      <formula>0</formula>
    </cfRule>
  </conditionalFormatting>
  <conditionalFormatting sqref="I60">
    <cfRule type="cellIs" dxfId="15371" priority="4290" operator="lessThan">
      <formula>0</formula>
    </cfRule>
  </conditionalFormatting>
  <conditionalFormatting sqref="I59">
    <cfRule type="cellIs" dxfId="15370" priority="4289" operator="lessThan">
      <formula>0</formula>
    </cfRule>
  </conditionalFormatting>
  <conditionalFormatting sqref="I60">
    <cfRule type="cellIs" dxfId="15369" priority="4288" operator="lessThan">
      <formula>0</formula>
    </cfRule>
  </conditionalFormatting>
  <conditionalFormatting sqref="I72">
    <cfRule type="cellIs" dxfId="15368" priority="4287" operator="lessThan">
      <formula>0</formula>
    </cfRule>
  </conditionalFormatting>
  <conditionalFormatting sqref="I73:I75">
    <cfRule type="cellIs" dxfId="15367" priority="4286" operator="lessThan">
      <formula>0</formula>
    </cfRule>
  </conditionalFormatting>
  <conditionalFormatting sqref="I72">
    <cfRule type="cellIs" dxfId="15366" priority="4285" operator="lessThan">
      <formula>0</formula>
    </cfRule>
  </conditionalFormatting>
  <conditionalFormatting sqref="I73:I75">
    <cfRule type="cellIs" dxfId="15365" priority="4284" operator="lessThan">
      <formula>0</formula>
    </cfRule>
  </conditionalFormatting>
  <conditionalFormatting sqref="I66">
    <cfRule type="cellIs" dxfId="15364" priority="4283" operator="lessThan">
      <formula>0</formula>
    </cfRule>
  </conditionalFormatting>
  <conditionalFormatting sqref="I66">
    <cfRule type="cellIs" dxfId="15363" priority="4282" operator="lessThan">
      <formula>0</formula>
    </cfRule>
  </conditionalFormatting>
  <conditionalFormatting sqref="I67:I71">
    <cfRule type="cellIs" dxfId="15362" priority="4281" operator="lessThan">
      <formula>0</formula>
    </cfRule>
  </conditionalFormatting>
  <conditionalFormatting sqref="I66">
    <cfRule type="cellIs" dxfId="15361" priority="4280" operator="lessThan">
      <formula>0</formula>
    </cfRule>
  </conditionalFormatting>
  <conditionalFormatting sqref="I66">
    <cfRule type="cellIs" dxfId="15360" priority="4279" operator="lessThan">
      <formula>0</formula>
    </cfRule>
  </conditionalFormatting>
  <conditionalFormatting sqref="I66">
    <cfRule type="cellIs" dxfId="15359" priority="4278" operator="lessThan">
      <formula>0</formula>
    </cfRule>
  </conditionalFormatting>
  <conditionalFormatting sqref="I66">
    <cfRule type="cellIs" dxfId="15358" priority="4277" operator="lessThan">
      <formula>0</formula>
    </cfRule>
  </conditionalFormatting>
  <conditionalFormatting sqref="I67:I71">
    <cfRule type="cellIs" dxfId="15357" priority="4276" operator="lessThan">
      <formula>0</formula>
    </cfRule>
  </conditionalFormatting>
  <conditionalFormatting sqref="I66">
    <cfRule type="cellIs" dxfId="15356" priority="4275" operator="lessThan">
      <formula>0</formula>
    </cfRule>
  </conditionalFormatting>
  <conditionalFormatting sqref="I66">
    <cfRule type="cellIs" dxfId="15355" priority="4274" operator="lessThan">
      <formula>0</formula>
    </cfRule>
  </conditionalFormatting>
  <conditionalFormatting sqref="I66">
    <cfRule type="cellIs" dxfId="15354" priority="4273" operator="lessThan">
      <formula>0</formula>
    </cfRule>
  </conditionalFormatting>
  <conditionalFormatting sqref="I91">
    <cfRule type="cellIs" dxfId="15353" priority="4272" operator="lessThan">
      <formula>0</formula>
    </cfRule>
  </conditionalFormatting>
  <conditionalFormatting sqref="I91">
    <cfRule type="cellIs" dxfId="15352" priority="4271" operator="lessThan">
      <formula>0</formula>
    </cfRule>
  </conditionalFormatting>
  <conditionalFormatting sqref="I91">
    <cfRule type="cellIs" dxfId="15351" priority="4270" operator="lessThan">
      <formula>0</formula>
    </cfRule>
  </conditionalFormatting>
  <conditionalFormatting sqref="I77">
    <cfRule type="cellIs" dxfId="15350" priority="4269" operator="lessThan">
      <formula>0</formula>
    </cfRule>
  </conditionalFormatting>
  <conditionalFormatting sqref="I77">
    <cfRule type="cellIs" dxfId="15349" priority="4268" operator="lessThan">
      <formula>0</formula>
    </cfRule>
  </conditionalFormatting>
  <conditionalFormatting sqref="I77">
    <cfRule type="cellIs" dxfId="15348" priority="4267" operator="lessThan">
      <formula>0</formula>
    </cfRule>
  </conditionalFormatting>
  <conditionalFormatting sqref="I77">
    <cfRule type="cellIs" dxfId="15347" priority="4266" operator="lessThan">
      <formula>0</formula>
    </cfRule>
  </conditionalFormatting>
  <conditionalFormatting sqref="I77">
    <cfRule type="cellIs" dxfId="15346" priority="4265" operator="lessThan">
      <formula>0</formula>
    </cfRule>
  </conditionalFormatting>
  <conditionalFormatting sqref="I77">
    <cfRule type="cellIs" dxfId="15345" priority="4264" operator="lessThan">
      <formula>0</formula>
    </cfRule>
  </conditionalFormatting>
  <conditionalFormatting sqref="I77">
    <cfRule type="cellIs" dxfId="15344" priority="4263" operator="lessThan">
      <formula>0</formula>
    </cfRule>
  </conditionalFormatting>
  <conditionalFormatting sqref="I77">
    <cfRule type="cellIs" dxfId="15343" priority="4262" operator="lessThan">
      <formula>0</formula>
    </cfRule>
  </conditionalFormatting>
  <conditionalFormatting sqref="I77">
    <cfRule type="cellIs" dxfId="15342" priority="4261" operator="lessThan">
      <formula>0</formula>
    </cfRule>
  </conditionalFormatting>
  <conditionalFormatting sqref="I77">
    <cfRule type="cellIs" dxfId="15341" priority="4260" operator="lessThan">
      <formula>0</formula>
    </cfRule>
  </conditionalFormatting>
  <conditionalFormatting sqref="I77">
    <cfRule type="cellIs" dxfId="15340" priority="4259" operator="lessThan">
      <formula>0</formula>
    </cfRule>
  </conditionalFormatting>
  <conditionalFormatting sqref="I77">
    <cfRule type="cellIs" dxfId="15339" priority="4258" operator="lessThan">
      <formula>0</formula>
    </cfRule>
  </conditionalFormatting>
  <conditionalFormatting sqref="I77">
    <cfRule type="cellIs" dxfId="15338" priority="4257" operator="lessThan">
      <formula>0</formula>
    </cfRule>
  </conditionalFormatting>
  <conditionalFormatting sqref="I77">
    <cfRule type="cellIs" dxfId="15337" priority="4256" operator="lessThan">
      <formula>0</formula>
    </cfRule>
  </conditionalFormatting>
  <conditionalFormatting sqref="I77">
    <cfRule type="cellIs" dxfId="15336" priority="4255" operator="lessThan">
      <formula>0</formula>
    </cfRule>
  </conditionalFormatting>
  <conditionalFormatting sqref="I78:I82">
    <cfRule type="cellIs" dxfId="15335" priority="4254" operator="lessThan">
      <formula>0</formula>
    </cfRule>
  </conditionalFormatting>
  <conditionalFormatting sqref="I77">
    <cfRule type="cellIs" dxfId="15334" priority="4253" operator="lessThan">
      <formula>0</formula>
    </cfRule>
  </conditionalFormatting>
  <conditionalFormatting sqref="I77">
    <cfRule type="cellIs" dxfId="15333" priority="4252" operator="lessThan">
      <formula>0</formula>
    </cfRule>
  </conditionalFormatting>
  <conditionalFormatting sqref="I77">
    <cfRule type="cellIs" dxfId="15332" priority="4251" operator="lessThan">
      <formula>0</formula>
    </cfRule>
  </conditionalFormatting>
  <conditionalFormatting sqref="I77">
    <cfRule type="cellIs" dxfId="15331" priority="4250" operator="lessThan">
      <formula>0</formula>
    </cfRule>
  </conditionalFormatting>
  <conditionalFormatting sqref="I78:I82">
    <cfRule type="cellIs" dxfId="15330" priority="4249" operator="lessThan">
      <formula>0</formula>
    </cfRule>
  </conditionalFormatting>
  <conditionalFormatting sqref="I77">
    <cfRule type="cellIs" dxfId="15329" priority="4248" operator="lessThan">
      <formula>0</formula>
    </cfRule>
  </conditionalFormatting>
  <conditionalFormatting sqref="I77">
    <cfRule type="cellIs" dxfId="15328" priority="4247" operator="lessThan">
      <formula>0</formula>
    </cfRule>
  </conditionalFormatting>
  <conditionalFormatting sqref="I77">
    <cfRule type="cellIs" dxfId="15327" priority="4246" operator="lessThan">
      <formula>0</formula>
    </cfRule>
  </conditionalFormatting>
  <conditionalFormatting sqref="I83">
    <cfRule type="cellIs" dxfId="15326" priority="4245" operator="lessThan">
      <formula>0</formula>
    </cfRule>
  </conditionalFormatting>
  <conditionalFormatting sqref="I83">
    <cfRule type="cellIs" dxfId="15325" priority="4244" operator="lessThan">
      <formula>0</formula>
    </cfRule>
  </conditionalFormatting>
  <conditionalFormatting sqref="I83">
    <cfRule type="cellIs" dxfId="15324" priority="4243" operator="lessThan">
      <formula>0</formula>
    </cfRule>
  </conditionalFormatting>
  <conditionalFormatting sqref="I83">
    <cfRule type="cellIs" dxfId="15323" priority="4242" operator="lessThan">
      <formula>0</formula>
    </cfRule>
  </conditionalFormatting>
  <conditionalFormatting sqref="I83">
    <cfRule type="cellIs" dxfId="15322" priority="4241" operator="lessThan">
      <formula>0</formula>
    </cfRule>
  </conditionalFormatting>
  <conditionalFormatting sqref="I83">
    <cfRule type="cellIs" dxfId="15321" priority="4240" operator="lessThan">
      <formula>0</formula>
    </cfRule>
  </conditionalFormatting>
  <conditionalFormatting sqref="I85">
    <cfRule type="cellIs" dxfId="15320" priority="4239" operator="lessThan">
      <formula>0</formula>
    </cfRule>
  </conditionalFormatting>
  <conditionalFormatting sqref="I85">
    <cfRule type="cellIs" dxfId="15319" priority="4238" operator="lessThan">
      <formula>0</formula>
    </cfRule>
  </conditionalFormatting>
  <conditionalFormatting sqref="I85">
    <cfRule type="cellIs" dxfId="15318" priority="4237" operator="lessThan">
      <formula>0</formula>
    </cfRule>
  </conditionalFormatting>
  <conditionalFormatting sqref="I85">
    <cfRule type="cellIs" dxfId="15317" priority="4236" operator="lessThan">
      <formula>0</formula>
    </cfRule>
  </conditionalFormatting>
  <conditionalFormatting sqref="I85">
    <cfRule type="cellIs" dxfId="15316" priority="4235" operator="lessThan">
      <formula>0</formula>
    </cfRule>
  </conditionalFormatting>
  <conditionalFormatting sqref="I85">
    <cfRule type="cellIs" dxfId="15315" priority="4234" operator="lessThan">
      <formula>0</formula>
    </cfRule>
  </conditionalFormatting>
  <conditionalFormatting sqref="I85">
    <cfRule type="cellIs" dxfId="15314" priority="4233" operator="lessThan">
      <formula>0</formula>
    </cfRule>
  </conditionalFormatting>
  <conditionalFormatting sqref="I85">
    <cfRule type="cellIs" dxfId="15313" priority="4232" operator="lessThan">
      <formula>0</formula>
    </cfRule>
  </conditionalFormatting>
  <conditionalFormatting sqref="I87">
    <cfRule type="cellIs" dxfId="15312" priority="4231" operator="lessThan">
      <formula>0</formula>
    </cfRule>
  </conditionalFormatting>
  <conditionalFormatting sqref="I87">
    <cfRule type="cellIs" dxfId="15311" priority="4230" operator="lessThan">
      <formula>0</formula>
    </cfRule>
  </conditionalFormatting>
  <conditionalFormatting sqref="I87">
    <cfRule type="cellIs" dxfId="15310" priority="4229" operator="lessThan">
      <formula>0</formula>
    </cfRule>
  </conditionalFormatting>
  <conditionalFormatting sqref="I87">
    <cfRule type="cellIs" dxfId="15309" priority="4228" operator="lessThan">
      <formula>0</formula>
    </cfRule>
  </conditionalFormatting>
  <conditionalFormatting sqref="I87">
    <cfRule type="cellIs" dxfId="15308" priority="4227" operator="lessThan">
      <formula>0</formula>
    </cfRule>
  </conditionalFormatting>
  <conditionalFormatting sqref="I87">
    <cfRule type="cellIs" dxfId="15307" priority="4226" operator="lessThan">
      <formula>0</formula>
    </cfRule>
  </conditionalFormatting>
  <conditionalFormatting sqref="I87">
    <cfRule type="cellIs" dxfId="15306" priority="4225" operator="lessThan">
      <formula>0</formula>
    </cfRule>
  </conditionalFormatting>
  <conditionalFormatting sqref="I87">
    <cfRule type="cellIs" dxfId="15305" priority="4224" operator="lessThan">
      <formula>0</formula>
    </cfRule>
  </conditionalFormatting>
  <conditionalFormatting sqref="I16">
    <cfRule type="cellIs" dxfId="15304" priority="4223" operator="lessThan">
      <formula>0</formula>
    </cfRule>
  </conditionalFormatting>
  <conditionalFormatting sqref="I16">
    <cfRule type="cellIs" dxfId="15303" priority="4222" operator="lessThan">
      <formula>0</formula>
    </cfRule>
  </conditionalFormatting>
  <conditionalFormatting sqref="I16">
    <cfRule type="cellIs" dxfId="15302" priority="4221" operator="lessThan">
      <formula>0</formula>
    </cfRule>
  </conditionalFormatting>
  <conditionalFormatting sqref="I16">
    <cfRule type="cellIs" dxfId="15301" priority="4220" operator="lessThan">
      <formula>0</formula>
    </cfRule>
  </conditionalFormatting>
  <conditionalFormatting sqref="I16">
    <cfRule type="cellIs" dxfId="15300" priority="4219" operator="lessThan">
      <formula>0</formula>
    </cfRule>
  </conditionalFormatting>
  <conditionalFormatting sqref="I16">
    <cfRule type="cellIs" dxfId="15299" priority="4218" operator="lessThan">
      <formula>0</formula>
    </cfRule>
  </conditionalFormatting>
  <conditionalFormatting sqref="I16">
    <cfRule type="cellIs" dxfId="15298" priority="4217" operator="lessThan">
      <formula>0</formula>
    </cfRule>
  </conditionalFormatting>
  <conditionalFormatting sqref="I16">
    <cfRule type="cellIs" dxfId="15297" priority="4216" operator="lessThan">
      <formula>0</formula>
    </cfRule>
  </conditionalFormatting>
  <conditionalFormatting sqref="I16">
    <cfRule type="cellIs" dxfId="15296" priority="4215" operator="lessThan">
      <formula>0</formula>
    </cfRule>
  </conditionalFormatting>
  <conditionalFormatting sqref="I16">
    <cfRule type="cellIs" dxfId="15295" priority="4214" operator="lessThan">
      <formula>0</formula>
    </cfRule>
  </conditionalFormatting>
  <conditionalFormatting sqref="I16">
    <cfRule type="cellIs" dxfId="15294" priority="4213" operator="lessThan">
      <formula>0</formula>
    </cfRule>
  </conditionalFormatting>
  <conditionalFormatting sqref="I16">
    <cfRule type="cellIs" dxfId="15293" priority="4212" operator="lessThan">
      <formula>0</formula>
    </cfRule>
  </conditionalFormatting>
  <conditionalFormatting sqref="I16">
    <cfRule type="cellIs" dxfId="15292" priority="4211" operator="lessThan">
      <formula>0</formula>
    </cfRule>
  </conditionalFormatting>
  <conditionalFormatting sqref="I16">
    <cfRule type="cellIs" dxfId="15291" priority="4210" operator="lessThan">
      <formula>0</formula>
    </cfRule>
  </conditionalFormatting>
  <conditionalFormatting sqref="I9">
    <cfRule type="cellIs" dxfId="15290" priority="4209" operator="lessThan">
      <formula>0</formula>
    </cfRule>
  </conditionalFormatting>
  <conditionalFormatting sqref="I9">
    <cfRule type="cellIs" dxfId="15289" priority="4208" operator="lessThan">
      <formula>0</formula>
    </cfRule>
  </conditionalFormatting>
  <conditionalFormatting sqref="I9">
    <cfRule type="cellIs" dxfId="15288" priority="4207" operator="lessThan">
      <formula>0</formula>
    </cfRule>
  </conditionalFormatting>
  <conditionalFormatting sqref="I9">
    <cfRule type="cellIs" dxfId="15287" priority="4206" operator="lessThan">
      <formula>0</formula>
    </cfRule>
  </conditionalFormatting>
  <conditionalFormatting sqref="I9">
    <cfRule type="cellIs" dxfId="15286" priority="4205" operator="lessThan">
      <formula>0</formula>
    </cfRule>
  </conditionalFormatting>
  <conditionalFormatting sqref="I9">
    <cfRule type="cellIs" dxfId="15285" priority="4204" operator="lessThan">
      <formula>0</formula>
    </cfRule>
  </conditionalFormatting>
  <conditionalFormatting sqref="I9">
    <cfRule type="cellIs" dxfId="15284" priority="4203" operator="lessThan">
      <formula>0</formula>
    </cfRule>
  </conditionalFormatting>
  <conditionalFormatting sqref="I9">
    <cfRule type="cellIs" dxfId="15283" priority="4202" operator="lessThan">
      <formula>0</formula>
    </cfRule>
  </conditionalFormatting>
  <conditionalFormatting sqref="I9">
    <cfRule type="cellIs" dxfId="15282" priority="4201" operator="lessThan">
      <formula>0</formula>
    </cfRule>
  </conditionalFormatting>
  <conditionalFormatting sqref="I9">
    <cfRule type="cellIs" dxfId="15281" priority="4200" operator="lessThan">
      <formula>0</formula>
    </cfRule>
  </conditionalFormatting>
  <conditionalFormatting sqref="I9">
    <cfRule type="cellIs" dxfId="15280" priority="4199" operator="lessThan">
      <formula>0</formula>
    </cfRule>
  </conditionalFormatting>
  <conditionalFormatting sqref="I9">
    <cfRule type="cellIs" dxfId="15279" priority="4198" operator="lessThan">
      <formula>0</formula>
    </cfRule>
  </conditionalFormatting>
  <conditionalFormatting sqref="I9">
    <cfRule type="cellIs" dxfId="15278" priority="4197" operator="lessThan">
      <formula>0</formula>
    </cfRule>
  </conditionalFormatting>
  <conditionalFormatting sqref="I9">
    <cfRule type="cellIs" dxfId="15277" priority="4196" operator="lessThan">
      <formula>0</formula>
    </cfRule>
  </conditionalFormatting>
  <conditionalFormatting sqref="I16">
    <cfRule type="cellIs" dxfId="15276" priority="4195" operator="lessThan">
      <formula>0</formula>
    </cfRule>
  </conditionalFormatting>
  <conditionalFormatting sqref="I16">
    <cfRule type="cellIs" dxfId="15275" priority="4194" operator="lessThan">
      <formula>0</formula>
    </cfRule>
  </conditionalFormatting>
  <conditionalFormatting sqref="I16">
    <cfRule type="cellIs" dxfId="15274" priority="4193" operator="lessThan">
      <formula>0</formula>
    </cfRule>
  </conditionalFormatting>
  <conditionalFormatting sqref="I16">
    <cfRule type="cellIs" dxfId="15273" priority="4192" operator="lessThan">
      <formula>0</formula>
    </cfRule>
  </conditionalFormatting>
  <conditionalFormatting sqref="I16">
    <cfRule type="cellIs" dxfId="15272" priority="4191" operator="lessThan">
      <formula>0</formula>
    </cfRule>
  </conditionalFormatting>
  <conditionalFormatting sqref="I16">
    <cfRule type="cellIs" dxfId="15271" priority="4190" operator="lessThan">
      <formula>0</formula>
    </cfRule>
  </conditionalFormatting>
  <conditionalFormatting sqref="I16">
    <cfRule type="cellIs" dxfId="15270" priority="4189" operator="lessThan">
      <formula>0</formula>
    </cfRule>
  </conditionalFormatting>
  <conditionalFormatting sqref="I9">
    <cfRule type="cellIs" dxfId="15269" priority="4188" operator="lessThan">
      <formula>0</formula>
    </cfRule>
  </conditionalFormatting>
  <conditionalFormatting sqref="I9">
    <cfRule type="cellIs" dxfId="15268" priority="4187" operator="lessThan">
      <formula>0</formula>
    </cfRule>
  </conditionalFormatting>
  <conditionalFormatting sqref="I9">
    <cfRule type="cellIs" dxfId="15267" priority="4186" operator="lessThan">
      <formula>0</formula>
    </cfRule>
  </conditionalFormatting>
  <conditionalFormatting sqref="I9">
    <cfRule type="cellIs" dxfId="15266" priority="4185" operator="lessThan">
      <formula>0</formula>
    </cfRule>
  </conditionalFormatting>
  <conditionalFormatting sqref="I9">
    <cfRule type="cellIs" dxfId="15265" priority="4184" operator="lessThan">
      <formula>0</formula>
    </cfRule>
  </conditionalFormatting>
  <conditionalFormatting sqref="I9">
    <cfRule type="cellIs" dxfId="15264" priority="4183" operator="lessThan">
      <formula>0</formula>
    </cfRule>
  </conditionalFormatting>
  <conditionalFormatting sqref="I9">
    <cfRule type="cellIs" dxfId="15263" priority="4182" operator="lessThan">
      <formula>0</formula>
    </cfRule>
  </conditionalFormatting>
  <conditionalFormatting sqref="I9">
    <cfRule type="cellIs" dxfId="15262" priority="4181" operator="lessThan">
      <formula>0</formula>
    </cfRule>
  </conditionalFormatting>
  <conditionalFormatting sqref="I9">
    <cfRule type="cellIs" dxfId="15261" priority="4180" operator="lessThan">
      <formula>0</formula>
    </cfRule>
  </conditionalFormatting>
  <conditionalFormatting sqref="I9">
    <cfRule type="cellIs" dxfId="15260" priority="4179" operator="lessThan">
      <formula>0</formula>
    </cfRule>
  </conditionalFormatting>
  <conditionalFormatting sqref="I9">
    <cfRule type="cellIs" dxfId="15259" priority="4178" operator="lessThan">
      <formula>0</formula>
    </cfRule>
  </conditionalFormatting>
  <conditionalFormatting sqref="I9">
    <cfRule type="cellIs" dxfId="15258" priority="4177" operator="lessThan">
      <formula>0</formula>
    </cfRule>
  </conditionalFormatting>
  <conditionalFormatting sqref="I9">
    <cfRule type="cellIs" dxfId="15257" priority="4176" operator="lessThan">
      <formula>0</formula>
    </cfRule>
  </conditionalFormatting>
  <conditionalFormatting sqref="I9">
    <cfRule type="cellIs" dxfId="15256" priority="4175" operator="lessThan">
      <formula>0</formula>
    </cfRule>
  </conditionalFormatting>
  <conditionalFormatting sqref="I9">
    <cfRule type="cellIs" dxfId="15255" priority="4174" operator="lessThan">
      <formula>0</formula>
    </cfRule>
  </conditionalFormatting>
  <conditionalFormatting sqref="I9">
    <cfRule type="cellIs" dxfId="15254" priority="4173" operator="lessThan">
      <formula>0</formula>
    </cfRule>
  </conditionalFormatting>
  <conditionalFormatting sqref="I9">
    <cfRule type="cellIs" dxfId="15253" priority="4172" operator="lessThan">
      <formula>0</formula>
    </cfRule>
  </conditionalFormatting>
  <conditionalFormatting sqref="I9">
    <cfRule type="cellIs" dxfId="15252" priority="4171" operator="lessThan">
      <formula>0</formula>
    </cfRule>
  </conditionalFormatting>
  <conditionalFormatting sqref="I9">
    <cfRule type="cellIs" dxfId="15251" priority="4170" operator="lessThan">
      <formula>0</formula>
    </cfRule>
  </conditionalFormatting>
  <conditionalFormatting sqref="I9">
    <cfRule type="cellIs" dxfId="15250" priority="4169" operator="lessThan">
      <formula>0</formula>
    </cfRule>
  </conditionalFormatting>
  <conditionalFormatting sqref="I9">
    <cfRule type="cellIs" dxfId="15249" priority="4168" operator="lessThan">
      <formula>0</formula>
    </cfRule>
  </conditionalFormatting>
  <conditionalFormatting sqref="I64">
    <cfRule type="cellIs" dxfId="15248" priority="4167" operator="lessThan">
      <formula>0</formula>
    </cfRule>
  </conditionalFormatting>
  <conditionalFormatting sqref="I64">
    <cfRule type="cellIs" dxfId="15247" priority="4166" operator="lessThan">
      <formula>0</formula>
    </cfRule>
  </conditionalFormatting>
  <conditionalFormatting sqref="I64">
    <cfRule type="cellIs" dxfId="15246" priority="4165" operator="lessThan">
      <formula>0</formula>
    </cfRule>
  </conditionalFormatting>
  <conditionalFormatting sqref="I64">
    <cfRule type="cellIs" dxfId="15245" priority="4164" operator="lessThan">
      <formula>0</formula>
    </cfRule>
  </conditionalFormatting>
  <conditionalFormatting sqref="I64">
    <cfRule type="cellIs" dxfId="15244" priority="4163" operator="lessThan">
      <formula>0</formula>
    </cfRule>
  </conditionalFormatting>
  <conditionalFormatting sqref="I64">
    <cfRule type="cellIs" dxfId="15243" priority="4162" operator="lessThan">
      <formula>0</formula>
    </cfRule>
  </conditionalFormatting>
  <conditionalFormatting sqref="I64">
    <cfRule type="cellIs" dxfId="15242" priority="4161" operator="lessThan">
      <formula>0</formula>
    </cfRule>
  </conditionalFormatting>
  <conditionalFormatting sqref="I64">
    <cfRule type="cellIs" dxfId="15241" priority="4160" operator="lessThan">
      <formula>0</formula>
    </cfRule>
  </conditionalFormatting>
  <conditionalFormatting sqref="I64">
    <cfRule type="cellIs" dxfId="15240" priority="4159" operator="lessThan">
      <formula>0</formula>
    </cfRule>
  </conditionalFormatting>
  <conditionalFormatting sqref="I64">
    <cfRule type="cellIs" dxfId="15239" priority="4158" operator="lessThan">
      <formula>0</formula>
    </cfRule>
  </conditionalFormatting>
  <conditionalFormatting sqref="I62">
    <cfRule type="cellIs" dxfId="15238" priority="4157" operator="lessThan">
      <formula>0</formula>
    </cfRule>
  </conditionalFormatting>
  <conditionalFormatting sqref="I62">
    <cfRule type="cellIs" dxfId="15237" priority="4156" operator="lessThan">
      <formula>0</formula>
    </cfRule>
  </conditionalFormatting>
  <conditionalFormatting sqref="I62">
    <cfRule type="cellIs" dxfId="15236" priority="4155" operator="lessThan">
      <formula>0</formula>
    </cfRule>
  </conditionalFormatting>
  <conditionalFormatting sqref="I62">
    <cfRule type="cellIs" dxfId="15235" priority="4154" operator="lessThan">
      <formula>0</formula>
    </cfRule>
  </conditionalFormatting>
  <conditionalFormatting sqref="I62">
    <cfRule type="cellIs" dxfId="15234" priority="4153" operator="lessThan">
      <formula>0</formula>
    </cfRule>
  </conditionalFormatting>
  <conditionalFormatting sqref="I62">
    <cfRule type="cellIs" dxfId="15233" priority="4152" operator="lessThan">
      <formula>0</formula>
    </cfRule>
  </conditionalFormatting>
  <conditionalFormatting sqref="I62">
    <cfRule type="cellIs" dxfId="15232" priority="4151" operator="lessThan">
      <formula>0</formula>
    </cfRule>
  </conditionalFormatting>
  <conditionalFormatting sqref="I62">
    <cfRule type="cellIs" dxfId="15231" priority="4150" operator="lessThan">
      <formula>0</formula>
    </cfRule>
  </conditionalFormatting>
  <conditionalFormatting sqref="I62">
    <cfRule type="cellIs" dxfId="15230" priority="4149" operator="lessThan">
      <formula>0</formula>
    </cfRule>
  </conditionalFormatting>
  <conditionalFormatting sqref="I62">
    <cfRule type="cellIs" dxfId="15229" priority="4148" operator="lessThan">
      <formula>0</formula>
    </cfRule>
  </conditionalFormatting>
  <conditionalFormatting sqref="I62">
    <cfRule type="cellIs" dxfId="15228" priority="4147" operator="lessThan">
      <formula>0</formula>
    </cfRule>
  </conditionalFormatting>
  <conditionalFormatting sqref="I62">
    <cfRule type="cellIs" dxfId="15227" priority="4146" operator="lessThan">
      <formula>0</formula>
    </cfRule>
  </conditionalFormatting>
  <conditionalFormatting sqref="I62">
    <cfRule type="cellIs" dxfId="15226" priority="4145" operator="lessThan">
      <formula>0</formula>
    </cfRule>
  </conditionalFormatting>
  <conditionalFormatting sqref="I62">
    <cfRule type="cellIs" dxfId="15225" priority="4144" operator="lessThan">
      <formula>0</formula>
    </cfRule>
  </conditionalFormatting>
  <conditionalFormatting sqref="I62">
    <cfRule type="cellIs" dxfId="15224" priority="4143" operator="lessThan">
      <formula>0</formula>
    </cfRule>
  </conditionalFormatting>
  <conditionalFormatting sqref="I62">
    <cfRule type="cellIs" dxfId="15223" priority="4142" operator="lessThan">
      <formula>0</formula>
    </cfRule>
  </conditionalFormatting>
  <conditionalFormatting sqref="K64">
    <cfRule type="cellIs" dxfId="15222" priority="4141" operator="lessThan">
      <formula>0</formula>
    </cfRule>
  </conditionalFormatting>
  <conditionalFormatting sqref="K64">
    <cfRule type="cellIs" dxfId="15221" priority="4140" operator="lessThan">
      <formula>0</formula>
    </cfRule>
  </conditionalFormatting>
  <conditionalFormatting sqref="K9">
    <cfRule type="cellIs" dxfId="15220" priority="4139" operator="lessThan">
      <formula>0</formula>
    </cfRule>
  </conditionalFormatting>
  <conditionalFormatting sqref="K17:K19">
    <cfRule type="cellIs" dxfId="15219" priority="4138" operator="lessThan">
      <formula>0</formula>
    </cfRule>
  </conditionalFormatting>
  <conditionalFormatting sqref="K20">
    <cfRule type="cellIs" dxfId="15218" priority="4137" operator="lessThan">
      <formula>0</formula>
    </cfRule>
  </conditionalFormatting>
  <conditionalFormatting sqref="K22">
    <cfRule type="cellIs" dxfId="15217" priority="4136" operator="lessThan">
      <formula>0</formula>
    </cfRule>
  </conditionalFormatting>
  <conditionalFormatting sqref="K26">
    <cfRule type="cellIs" dxfId="15216" priority="4135" operator="lessThan">
      <formula>0</formula>
    </cfRule>
  </conditionalFormatting>
  <conditionalFormatting sqref="K30">
    <cfRule type="cellIs" dxfId="15215" priority="4134" operator="lessThan">
      <formula>0</formula>
    </cfRule>
  </conditionalFormatting>
  <conditionalFormatting sqref="K27:K35">
    <cfRule type="cellIs" dxfId="15214" priority="4133" operator="lessThan">
      <formula>0</formula>
    </cfRule>
  </conditionalFormatting>
  <conditionalFormatting sqref="K36">
    <cfRule type="cellIs" dxfId="15213" priority="4132" operator="lessThan">
      <formula>0</formula>
    </cfRule>
  </conditionalFormatting>
  <conditionalFormatting sqref="K37">
    <cfRule type="cellIs" dxfId="15212" priority="4131" operator="lessThan">
      <formula>0</formula>
    </cfRule>
  </conditionalFormatting>
  <conditionalFormatting sqref="K39">
    <cfRule type="cellIs" dxfId="15211" priority="4130" operator="lessThan">
      <formula>0</formula>
    </cfRule>
  </conditionalFormatting>
  <conditionalFormatting sqref="K40:K45">
    <cfRule type="cellIs" dxfId="15210" priority="4129" operator="lessThan">
      <formula>0</formula>
    </cfRule>
  </conditionalFormatting>
  <conditionalFormatting sqref="K46">
    <cfRule type="cellIs" dxfId="15209" priority="4128" operator="lessThan">
      <formula>0</formula>
    </cfRule>
  </conditionalFormatting>
  <conditionalFormatting sqref="K47">
    <cfRule type="cellIs" dxfId="15208" priority="4127" operator="lessThan">
      <formula>0</formula>
    </cfRule>
  </conditionalFormatting>
  <conditionalFormatting sqref="K49:K53">
    <cfRule type="cellIs" dxfId="15207" priority="4126" operator="lessThan">
      <formula>0</formula>
    </cfRule>
  </conditionalFormatting>
  <conditionalFormatting sqref="K59">
    <cfRule type="cellIs" dxfId="15206" priority="4125" operator="lessThan">
      <formula>0</formula>
    </cfRule>
  </conditionalFormatting>
  <conditionalFormatting sqref="K60">
    <cfRule type="cellIs" dxfId="15205" priority="4124" operator="lessThan">
      <formula>0</formula>
    </cfRule>
  </conditionalFormatting>
  <conditionalFormatting sqref="K62">
    <cfRule type="cellIs" dxfId="15204" priority="4123" operator="lessThan">
      <formula>0</formula>
    </cfRule>
  </conditionalFormatting>
  <conditionalFormatting sqref="K63">
    <cfRule type="cellIs" dxfId="15203" priority="4122" operator="lessThan">
      <formula>0</formula>
    </cfRule>
  </conditionalFormatting>
  <conditionalFormatting sqref="K64">
    <cfRule type="cellIs" dxfId="15202" priority="4121" operator="lessThan">
      <formula>0</formula>
    </cfRule>
  </conditionalFormatting>
  <conditionalFormatting sqref="K91">
    <cfRule type="cellIs" dxfId="15201" priority="4120" operator="lessThan">
      <formula>0</formula>
    </cfRule>
  </conditionalFormatting>
  <conditionalFormatting sqref="K66">
    <cfRule type="cellIs" dxfId="15200" priority="4119" operator="lessThan">
      <formula>0</formula>
    </cfRule>
  </conditionalFormatting>
  <conditionalFormatting sqref="K72">
    <cfRule type="cellIs" dxfId="15199" priority="4118" operator="lessThan">
      <formula>0</formula>
    </cfRule>
  </conditionalFormatting>
  <conditionalFormatting sqref="K73:K75">
    <cfRule type="cellIs" dxfId="15198" priority="4117" operator="lessThan">
      <formula>0</formula>
    </cfRule>
  </conditionalFormatting>
  <conditionalFormatting sqref="K74">
    <cfRule type="cellIs" dxfId="15197" priority="4116" operator="lessThan">
      <formula>0</formula>
    </cfRule>
  </conditionalFormatting>
  <conditionalFormatting sqref="K77:K78 K80:K83">
    <cfRule type="cellIs" dxfId="15196" priority="4115" operator="lessThan">
      <formula>0</formula>
    </cfRule>
  </conditionalFormatting>
  <conditionalFormatting sqref="K85">
    <cfRule type="cellIs" dxfId="15195" priority="4114" operator="lessThan">
      <formula>0</formula>
    </cfRule>
  </conditionalFormatting>
  <conditionalFormatting sqref="K9">
    <cfRule type="cellIs" dxfId="15194" priority="4113" operator="lessThan">
      <formula>0</formula>
    </cfRule>
  </conditionalFormatting>
  <conditionalFormatting sqref="K20">
    <cfRule type="cellIs" dxfId="15193" priority="4112" operator="lessThan">
      <formula>0</formula>
    </cfRule>
  </conditionalFormatting>
  <conditionalFormatting sqref="K22">
    <cfRule type="cellIs" dxfId="15192" priority="4111" operator="lessThan">
      <formula>0</formula>
    </cfRule>
  </conditionalFormatting>
  <conditionalFormatting sqref="K26">
    <cfRule type="cellIs" dxfId="15191" priority="4110" operator="lessThan">
      <formula>0</formula>
    </cfRule>
  </conditionalFormatting>
  <conditionalFormatting sqref="K30">
    <cfRule type="cellIs" dxfId="15190" priority="4109" operator="lessThan">
      <formula>0</formula>
    </cfRule>
  </conditionalFormatting>
  <conditionalFormatting sqref="K27:K35">
    <cfRule type="cellIs" dxfId="15189" priority="4108" operator="lessThan">
      <formula>0</formula>
    </cfRule>
  </conditionalFormatting>
  <conditionalFormatting sqref="K36">
    <cfRule type="cellIs" dxfId="15188" priority="4107" operator="lessThan">
      <formula>0</formula>
    </cfRule>
  </conditionalFormatting>
  <conditionalFormatting sqref="K37">
    <cfRule type="cellIs" dxfId="15187" priority="4106" operator="lessThan">
      <formula>0</formula>
    </cfRule>
  </conditionalFormatting>
  <conditionalFormatting sqref="K39">
    <cfRule type="cellIs" dxfId="15186" priority="4105" operator="lessThan">
      <formula>0</formula>
    </cfRule>
  </conditionalFormatting>
  <conditionalFormatting sqref="K40:K45">
    <cfRule type="cellIs" dxfId="15185" priority="4104" operator="lessThan">
      <formula>0</formula>
    </cfRule>
  </conditionalFormatting>
  <conditionalFormatting sqref="K46">
    <cfRule type="cellIs" dxfId="15184" priority="4103" operator="lessThan">
      <formula>0</formula>
    </cfRule>
  </conditionalFormatting>
  <conditionalFormatting sqref="K47">
    <cfRule type="cellIs" dxfId="15183" priority="4102" operator="lessThan">
      <formula>0</formula>
    </cfRule>
  </conditionalFormatting>
  <conditionalFormatting sqref="K49:K53">
    <cfRule type="cellIs" dxfId="15182" priority="4101" operator="lessThan">
      <formula>0</formula>
    </cfRule>
  </conditionalFormatting>
  <conditionalFormatting sqref="K59">
    <cfRule type="cellIs" dxfId="15181" priority="4100" operator="lessThan">
      <formula>0</formula>
    </cfRule>
  </conditionalFormatting>
  <conditionalFormatting sqref="K60">
    <cfRule type="cellIs" dxfId="15180" priority="4099" operator="lessThan">
      <formula>0</formula>
    </cfRule>
  </conditionalFormatting>
  <conditionalFormatting sqref="K62">
    <cfRule type="cellIs" dxfId="15179" priority="4098" operator="lessThan">
      <formula>0</formula>
    </cfRule>
  </conditionalFormatting>
  <conditionalFormatting sqref="K63">
    <cfRule type="cellIs" dxfId="15178" priority="4097" operator="lessThan">
      <formula>0</formula>
    </cfRule>
  </conditionalFormatting>
  <conditionalFormatting sqref="K64">
    <cfRule type="cellIs" dxfId="15177" priority="4096" operator="lessThan">
      <formula>0</formula>
    </cfRule>
  </conditionalFormatting>
  <conditionalFormatting sqref="K91">
    <cfRule type="cellIs" dxfId="15176" priority="4095" operator="lessThan">
      <formula>0</formula>
    </cfRule>
  </conditionalFormatting>
  <conditionalFormatting sqref="K66">
    <cfRule type="cellIs" dxfId="15175" priority="4094" operator="lessThan">
      <formula>0</formula>
    </cfRule>
  </conditionalFormatting>
  <conditionalFormatting sqref="K72">
    <cfRule type="cellIs" dxfId="15174" priority="4093" operator="lessThan">
      <formula>0</formula>
    </cfRule>
  </conditionalFormatting>
  <conditionalFormatting sqref="K73:K75">
    <cfRule type="cellIs" dxfId="15173" priority="4092" operator="lessThan">
      <formula>0</formula>
    </cfRule>
  </conditionalFormatting>
  <conditionalFormatting sqref="K74">
    <cfRule type="cellIs" dxfId="15172" priority="4091" operator="lessThan">
      <formula>0</formula>
    </cfRule>
  </conditionalFormatting>
  <conditionalFormatting sqref="K77:K78 K80:K83">
    <cfRule type="cellIs" dxfId="15171" priority="4090" operator="lessThan">
      <formula>0</formula>
    </cfRule>
  </conditionalFormatting>
  <conditionalFormatting sqref="K85">
    <cfRule type="cellIs" dxfId="15170" priority="4089" operator="lessThan">
      <formula>0</formula>
    </cfRule>
  </conditionalFormatting>
  <conditionalFormatting sqref="K17:K19">
    <cfRule type="cellIs" dxfId="15169" priority="4088" operator="lessThan">
      <formula>0</formula>
    </cfRule>
  </conditionalFormatting>
  <conditionalFormatting sqref="K18:K19">
    <cfRule type="cellIs" dxfId="15168" priority="4087" operator="lessThan">
      <formula>0</formula>
    </cfRule>
  </conditionalFormatting>
  <conditionalFormatting sqref="K17:K19">
    <cfRule type="cellIs" dxfId="15167" priority="4086" operator="lessThan">
      <formula>0</formula>
    </cfRule>
  </conditionalFormatting>
  <conditionalFormatting sqref="K22">
    <cfRule type="cellIs" dxfId="15166" priority="4085" operator="lessThan">
      <formula>0</formula>
    </cfRule>
  </conditionalFormatting>
  <conditionalFormatting sqref="K22">
    <cfRule type="cellIs" dxfId="15165" priority="4084" operator="lessThan">
      <formula>0</formula>
    </cfRule>
  </conditionalFormatting>
  <conditionalFormatting sqref="K22">
    <cfRule type="cellIs" dxfId="15164" priority="4083" operator="lessThan">
      <formula>0</formula>
    </cfRule>
  </conditionalFormatting>
  <conditionalFormatting sqref="K26">
    <cfRule type="cellIs" dxfId="15163" priority="4082" operator="lessThan">
      <formula>0</formula>
    </cfRule>
  </conditionalFormatting>
  <conditionalFormatting sqref="K26">
    <cfRule type="cellIs" dxfId="15162" priority="4081" operator="lessThan">
      <formula>0</formula>
    </cfRule>
  </conditionalFormatting>
  <conditionalFormatting sqref="K26">
    <cfRule type="cellIs" dxfId="15161" priority="4080" operator="lessThan">
      <formula>0</formula>
    </cfRule>
  </conditionalFormatting>
  <conditionalFormatting sqref="K26">
    <cfRule type="cellIs" dxfId="15160" priority="4079" operator="lessThan">
      <formula>0</formula>
    </cfRule>
  </conditionalFormatting>
  <conditionalFormatting sqref="K26">
    <cfRule type="cellIs" dxfId="15159" priority="4078" operator="lessThan">
      <formula>0</formula>
    </cfRule>
  </conditionalFormatting>
  <conditionalFormatting sqref="K30">
    <cfRule type="cellIs" dxfId="15158" priority="4077" operator="lessThan">
      <formula>0</formula>
    </cfRule>
  </conditionalFormatting>
  <conditionalFormatting sqref="K30">
    <cfRule type="cellIs" dxfId="15157" priority="4076" operator="lessThan">
      <formula>0</formula>
    </cfRule>
  </conditionalFormatting>
  <conditionalFormatting sqref="K30">
    <cfRule type="cellIs" dxfId="15156" priority="4075" operator="lessThan">
      <formula>0</formula>
    </cfRule>
  </conditionalFormatting>
  <conditionalFormatting sqref="K30">
    <cfRule type="cellIs" dxfId="15155" priority="4074" operator="lessThan">
      <formula>0</formula>
    </cfRule>
  </conditionalFormatting>
  <conditionalFormatting sqref="K30">
    <cfRule type="cellIs" dxfId="15154" priority="4073" operator="lessThan">
      <formula>0</formula>
    </cfRule>
  </conditionalFormatting>
  <conditionalFormatting sqref="K27:K35">
    <cfRule type="cellIs" dxfId="15153" priority="4072" operator="lessThan">
      <formula>0</formula>
    </cfRule>
  </conditionalFormatting>
  <conditionalFormatting sqref="K27:K35">
    <cfRule type="cellIs" dxfId="15152" priority="4071" operator="lessThan">
      <formula>0</formula>
    </cfRule>
  </conditionalFormatting>
  <conditionalFormatting sqref="K27:K35">
    <cfRule type="cellIs" dxfId="15151" priority="4070" operator="lessThan">
      <formula>0</formula>
    </cfRule>
  </conditionalFormatting>
  <conditionalFormatting sqref="K27:K35">
    <cfRule type="cellIs" dxfId="15150" priority="4069" operator="lessThan">
      <formula>0</formula>
    </cfRule>
  </conditionalFormatting>
  <conditionalFormatting sqref="K27:K35">
    <cfRule type="cellIs" dxfId="15149" priority="4068" operator="lessThan">
      <formula>0</formula>
    </cfRule>
  </conditionalFormatting>
  <conditionalFormatting sqref="K36">
    <cfRule type="cellIs" dxfId="15148" priority="4067" operator="lessThan">
      <formula>0</formula>
    </cfRule>
  </conditionalFormatting>
  <conditionalFormatting sqref="K36">
    <cfRule type="cellIs" dxfId="15147" priority="4066" operator="lessThan">
      <formula>0</formula>
    </cfRule>
  </conditionalFormatting>
  <conditionalFormatting sqref="K36">
    <cfRule type="cellIs" dxfId="15146" priority="4065" operator="lessThan">
      <formula>0</formula>
    </cfRule>
  </conditionalFormatting>
  <conditionalFormatting sqref="K36">
    <cfRule type="cellIs" dxfId="15145" priority="4064" operator="lessThan">
      <formula>0</formula>
    </cfRule>
  </conditionalFormatting>
  <conditionalFormatting sqref="K36">
    <cfRule type="cellIs" dxfId="15144" priority="4063" operator="lessThan">
      <formula>0</formula>
    </cfRule>
  </conditionalFormatting>
  <conditionalFormatting sqref="K37">
    <cfRule type="cellIs" dxfId="15143" priority="4062" operator="lessThan">
      <formula>0</formula>
    </cfRule>
  </conditionalFormatting>
  <conditionalFormatting sqref="K37">
    <cfRule type="cellIs" dxfId="15142" priority="4061" operator="lessThan">
      <formula>0</formula>
    </cfRule>
  </conditionalFormatting>
  <conditionalFormatting sqref="K37">
    <cfRule type="cellIs" dxfId="15141" priority="4060" operator="lessThan">
      <formula>0</formula>
    </cfRule>
  </conditionalFormatting>
  <conditionalFormatting sqref="K37">
    <cfRule type="cellIs" dxfId="15140" priority="4059" operator="lessThan">
      <formula>0</formula>
    </cfRule>
  </conditionalFormatting>
  <conditionalFormatting sqref="K37">
    <cfRule type="cellIs" dxfId="15139" priority="4058" operator="lessThan">
      <formula>0</formula>
    </cfRule>
  </conditionalFormatting>
  <conditionalFormatting sqref="K39">
    <cfRule type="cellIs" dxfId="15138" priority="4057" operator="lessThan">
      <formula>0</formula>
    </cfRule>
  </conditionalFormatting>
  <conditionalFormatting sqref="K39">
    <cfRule type="cellIs" dxfId="15137" priority="4056" operator="lessThan">
      <formula>0</formula>
    </cfRule>
  </conditionalFormatting>
  <conditionalFormatting sqref="K39">
    <cfRule type="cellIs" dxfId="15136" priority="4055" operator="lessThan">
      <formula>0</formula>
    </cfRule>
  </conditionalFormatting>
  <conditionalFormatting sqref="K39">
    <cfRule type="cellIs" dxfId="15135" priority="4054" operator="lessThan">
      <formula>0</formula>
    </cfRule>
  </conditionalFormatting>
  <conditionalFormatting sqref="K39">
    <cfRule type="cellIs" dxfId="15134" priority="4053" operator="lessThan">
      <formula>0</formula>
    </cfRule>
  </conditionalFormatting>
  <conditionalFormatting sqref="K40:K45">
    <cfRule type="cellIs" dxfId="15133" priority="4052" operator="lessThan">
      <formula>0</formula>
    </cfRule>
  </conditionalFormatting>
  <conditionalFormatting sqref="K40:K45">
    <cfRule type="cellIs" dxfId="15132" priority="4051" operator="lessThan">
      <formula>0</formula>
    </cfRule>
  </conditionalFormatting>
  <conditionalFormatting sqref="K40:K45">
    <cfRule type="cellIs" dxfId="15131" priority="4050" operator="lessThan">
      <formula>0</formula>
    </cfRule>
  </conditionalFormatting>
  <conditionalFormatting sqref="K40:K45">
    <cfRule type="cellIs" dxfId="15130" priority="4049" operator="lessThan">
      <formula>0</formula>
    </cfRule>
  </conditionalFormatting>
  <conditionalFormatting sqref="K40:K45">
    <cfRule type="cellIs" dxfId="15129" priority="4048" operator="lessThan">
      <formula>0</formula>
    </cfRule>
  </conditionalFormatting>
  <conditionalFormatting sqref="K87">
    <cfRule type="cellIs" dxfId="15128" priority="4047" operator="lessThan">
      <formula>0</formula>
    </cfRule>
  </conditionalFormatting>
  <conditionalFormatting sqref="K17:K19">
    <cfRule type="cellIs" dxfId="15127" priority="4046" operator="lessThan">
      <formula>0</formula>
    </cfRule>
  </conditionalFormatting>
  <conditionalFormatting sqref="K17:K19">
    <cfRule type="cellIs" dxfId="15126" priority="4045" operator="lessThan">
      <formula>0</formula>
    </cfRule>
  </conditionalFormatting>
  <conditionalFormatting sqref="K17:K19">
    <cfRule type="cellIs" dxfId="15125" priority="4044" operator="lessThan">
      <formula>0</formula>
    </cfRule>
  </conditionalFormatting>
  <conditionalFormatting sqref="K22">
    <cfRule type="cellIs" dxfId="15124" priority="4043" operator="lessThan">
      <formula>0</formula>
    </cfRule>
  </conditionalFormatting>
  <conditionalFormatting sqref="K26">
    <cfRule type="cellIs" dxfId="15123" priority="4042" operator="lessThan">
      <formula>0</formula>
    </cfRule>
  </conditionalFormatting>
  <conditionalFormatting sqref="K30:K45">
    <cfRule type="cellIs" dxfId="15122" priority="4041" operator="lessThan">
      <formula>0</formula>
    </cfRule>
  </conditionalFormatting>
  <conditionalFormatting sqref="K35">
    <cfRule type="cellIs" dxfId="15121" priority="4040" operator="lessThan">
      <formula>0</formula>
    </cfRule>
  </conditionalFormatting>
  <conditionalFormatting sqref="K36">
    <cfRule type="cellIs" dxfId="15120" priority="4039" operator="lessThan">
      <formula>0</formula>
    </cfRule>
  </conditionalFormatting>
  <conditionalFormatting sqref="K37">
    <cfRule type="cellIs" dxfId="15119" priority="4038" operator="lessThan">
      <formula>0</formula>
    </cfRule>
  </conditionalFormatting>
  <conditionalFormatting sqref="K39">
    <cfRule type="cellIs" dxfId="15118" priority="4037" operator="lessThan">
      <formula>0</formula>
    </cfRule>
  </conditionalFormatting>
  <conditionalFormatting sqref="K40">
    <cfRule type="cellIs" dxfId="15117" priority="4036" operator="lessThan">
      <formula>0</formula>
    </cfRule>
  </conditionalFormatting>
  <conditionalFormatting sqref="K27:K29">
    <cfRule type="cellIs" dxfId="15116" priority="4035" operator="lessThan">
      <formula>0</formula>
    </cfRule>
  </conditionalFormatting>
  <conditionalFormatting sqref="K41:K45">
    <cfRule type="cellIs" dxfId="15115" priority="4034" operator="lessThan">
      <formula>0</formula>
    </cfRule>
  </conditionalFormatting>
  <conditionalFormatting sqref="K31:K34">
    <cfRule type="cellIs" dxfId="15114" priority="4033" operator="lessThan">
      <formula>0</formula>
    </cfRule>
  </conditionalFormatting>
  <conditionalFormatting sqref="K41">
    <cfRule type="cellIs" dxfId="15113" priority="4032" operator="lessThan">
      <formula>0</formula>
    </cfRule>
  </conditionalFormatting>
  <conditionalFormatting sqref="K41">
    <cfRule type="cellIs" dxfId="15112" priority="4031" operator="lessThan">
      <formula>0</formula>
    </cfRule>
  </conditionalFormatting>
  <conditionalFormatting sqref="K41">
    <cfRule type="cellIs" dxfId="15111" priority="4030" operator="lessThan">
      <formula>0</formula>
    </cfRule>
  </conditionalFormatting>
  <conditionalFormatting sqref="K41">
    <cfRule type="cellIs" dxfId="15110" priority="4029" operator="lessThan">
      <formula>0</formula>
    </cfRule>
  </conditionalFormatting>
  <conditionalFormatting sqref="K41">
    <cfRule type="cellIs" dxfId="15109" priority="4028" operator="lessThan">
      <formula>0</formula>
    </cfRule>
  </conditionalFormatting>
  <conditionalFormatting sqref="K41">
    <cfRule type="cellIs" dxfId="15108" priority="4027" operator="lessThan">
      <formula>0</formula>
    </cfRule>
  </conditionalFormatting>
  <conditionalFormatting sqref="K41">
    <cfRule type="cellIs" dxfId="15107" priority="4026" operator="lessThan">
      <formula>0</formula>
    </cfRule>
  </conditionalFormatting>
  <conditionalFormatting sqref="K41">
    <cfRule type="cellIs" dxfId="15106" priority="4025" operator="lessThan">
      <formula>0</formula>
    </cfRule>
  </conditionalFormatting>
  <conditionalFormatting sqref="K42">
    <cfRule type="cellIs" dxfId="15105" priority="4024" operator="lessThan">
      <formula>0</formula>
    </cfRule>
  </conditionalFormatting>
  <conditionalFormatting sqref="K42">
    <cfRule type="cellIs" dxfId="15104" priority="4023" operator="lessThan">
      <formula>0</formula>
    </cfRule>
  </conditionalFormatting>
  <conditionalFormatting sqref="K42">
    <cfRule type="cellIs" dxfId="15103" priority="4022" operator="lessThan">
      <formula>0</formula>
    </cfRule>
  </conditionalFormatting>
  <conditionalFormatting sqref="K42">
    <cfRule type="cellIs" dxfId="15102" priority="4021" operator="lessThan">
      <formula>0</formula>
    </cfRule>
  </conditionalFormatting>
  <conditionalFormatting sqref="K42">
    <cfRule type="cellIs" dxfId="15101" priority="4020" operator="lessThan">
      <formula>0</formula>
    </cfRule>
  </conditionalFormatting>
  <conditionalFormatting sqref="K42">
    <cfRule type="cellIs" dxfId="15100" priority="4019" operator="lessThan">
      <formula>0</formula>
    </cfRule>
  </conditionalFormatting>
  <conditionalFormatting sqref="K42">
    <cfRule type="cellIs" dxfId="15099" priority="4018" operator="lessThan">
      <formula>0</formula>
    </cfRule>
  </conditionalFormatting>
  <conditionalFormatting sqref="K42">
    <cfRule type="cellIs" dxfId="15098" priority="4017" operator="lessThan">
      <formula>0</formula>
    </cfRule>
  </conditionalFormatting>
  <conditionalFormatting sqref="K43">
    <cfRule type="cellIs" dxfId="15097" priority="4016" operator="lessThan">
      <formula>0</formula>
    </cfRule>
  </conditionalFormatting>
  <conditionalFormatting sqref="K43">
    <cfRule type="cellIs" dxfId="15096" priority="4015" operator="lessThan">
      <formula>0</formula>
    </cfRule>
  </conditionalFormatting>
  <conditionalFormatting sqref="K43">
    <cfRule type="cellIs" dxfId="15095" priority="4014" operator="lessThan">
      <formula>0</formula>
    </cfRule>
  </conditionalFormatting>
  <conditionalFormatting sqref="K43">
    <cfRule type="cellIs" dxfId="15094" priority="4013" operator="lessThan">
      <formula>0</formula>
    </cfRule>
  </conditionalFormatting>
  <conditionalFormatting sqref="K43">
    <cfRule type="cellIs" dxfId="15093" priority="4012" operator="lessThan">
      <formula>0</formula>
    </cfRule>
  </conditionalFormatting>
  <conditionalFormatting sqref="K43">
    <cfRule type="cellIs" dxfId="15092" priority="4011" operator="lessThan">
      <formula>0</formula>
    </cfRule>
  </conditionalFormatting>
  <conditionalFormatting sqref="K43">
    <cfRule type="cellIs" dxfId="15091" priority="4010" operator="lessThan">
      <formula>0</formula>
    </cfRule>
  </conditionalFormatting>
  <conditionalFormatting sqref="K43">
    <cfRule type="cellIs" dxfId="15090" priority="4009" operator="lessThan">
      <formula>0</formula>
    </cfRule>
  </conditionalFormatting>
  <conditionalFormatting sqref="K44">
    <cfRule type="cellIs" dxfId="15089" priority="4008" operator="lessThan">
      <formula>0</formula>
    </cfRule>
  </conditionalFormatting>
  <conditionalFormatting sqref="K44">
    <cfRule type="cellIs" dxfId="15088" priority="4007" operator="lessThan">
      <formula>0</formula>
    </cfRule>
  </conditionalFormatting>
  <conditionalFormatting sqref="K44">
    <cfRule type="cellIs" dxfId="15087" priority="4006" operator="lessThan">
      <formula>0</formula>
    </cfRule>
  </conditionalFormatting>
  <conditionalFormatting sqref="K44">
    <cfRule type="cellIs" dxfId="15086" priority="4005" operator="lessThan">
      <formula>0</formula>
    </cfRule>
  </conditionalFormatting>
  <conditionalFormatting sqref="K44">
    <cfRule type="cellIs" dxfId="15085" priority="4004" operator="lessThan">
      <formula>0</formula>
    </cfRule>
  </conditionalFormatting>
  <conditionalFormatting sqref="K44">
    <cfRule type="cellIs" dxfId="15084" priority="4003" operator="lessThan">
      <formula>0</formula>
    </cfRule>
  </conditionalFormatting>
  <conditionalFormatting sqref="K44">
    <cfRule type="cellIs" dxfId="15083" priority="4002" operator="lessThan">
      <formula>0</formula>
    </cfRule>
  </conditionalFormatting>
  <conditionalFormatting sqref="K44">
    <cfRule type="cellIs" dxfId="15082" priority="4001" operator="lessThan">
      <formula>0</formula>
    </cfRule>
  </conditionalFormatting>
  <conditionalFormatting sqref="K45">
    <cfRule type="cellIs" dxfId="15081" priority="4000" operator="lessThan">
      <formula>0</formula>
    </cfRule>
  </conditionalFormatting>
  <conditionalFormatting sqref="K45">
    <cfRule type="cellIs" dxfId="15080" priority="3999" operator="lessThan">
      <formula>0</formula>
    </cfRule>
  </conditionalFormatting>
  <conditionalFormatting sqref="K45">
    <cfRule type="cellIs" dxfId="15079" priority="3998" operator="lessThan">
      <formula>0</formula>
    </cfRule>
  </conditionalFormatting>
  <conditionalFormatting sqref="K45">
    <cfRule type="cellIs" dxfId="15078" priority="3997" operator="lessThan">
      <formula>0</formula>
    </cfRule>
  </conditionalFormatting>
  <conditionalFormatting sqref="K45">
    <cfRule type="cellIs" dxfId="15077" priority="3996" operator="lessThan">
      <formula>0</formula>
    </cfRule>
  </conditionalFormatting>
  <conditionalFormatting sqref="K45">
    <cfRule type="cellIs" dxfId="15076" priority="3995" operator="lessThan">
      <formula>0</formula>
    </cfRule>
  </conditionalFormatting>
  <conditionalFormatting sqref="K45">
    <cfRule type="cellIs" dxfId="15075" priority="3994" operator="lessThan">
      <formula>0</formula>
    </cfRule>
  </conditionalFormatting>
  <conditionalFormatting sqref="K45">
    <cfRule type="cellIs" dxfId="15074" priority="3993" operator="lessThan">
      <formula>0</formula>
    </cfRule>
  </conditionalFormatting>
  <conditionalFormatting sqref="K30">
    <cfRule type="cellIs" dxfId="15073" priority="3992" operator="lessThan">
      <formula>0</formula>
    </cfRule>
  </conditionalFormatting>
  <conditionalFormatting sqref="K30">
    <cfRule type="cellIs" dxfId="15072" priority="3991" operator="lessThan">
      <formula>0</formula>
    </cfRule>
  </conditionalFormatting>
  <conditionalFormatting sqref="K30">
    <cfRule type="cellIs" dxfId="15071" priority="3990" operator="lessThan">
      <formula>0</formula>
    </cfRule>
  </conditionalFormatting>
  <conditionalFormatting sqref="K30">
    <cfRule type="cellIs" dxfId="15070" priority="3989" operator="lessThan">
      <formula>0</formula>
    </cfRule>
  </conditionalFormatting>
  <conditionalFormatting sqref="K30">
    <cfRule type="cellIs" dxfId="15069" priority="3988" operator="lessThan">
      <formula>0</formula>
    </cfRule>
  </conditionalFormatting>
  <conditionalFormatting sqref="K30">
    <cfRule type="cellIs" dxfId="15068" priority="3987" operator="lessThan">
      <formula>0</formula>
    </cfRule>
  </conditionalFormatting>
  <conditionalFormatting sqref="K30">
    <cfRule type="cellIs" dxfId="15067" priority="3986" operator="lessThan">
      <formula>0</formula>
    </cfRule>
  </conditionalFormatting>
  <conditionalFormatting sqref="K30">
    <cfRule type="cellIs" dxfId="15066" priority="3985" operator="lessThan">
      <formula>0</formula>
    </cfRule>
  </conditionalFormatting>
  <conditionalFormatting sqref="K35">
    <cfRule type="cellIs" dxfId="15065" priority="3984" operator="lessThan">
      <formula>0</formula>
    </cfRule>
  </conditionalFormatting>
  <conditionalFormatting sqref="K35">
    <cfRule type="cellIs" dxfId="15064" priority="3983" operator="lessThan">
      <formula>0</formula>
    </cfRule>
  </conditionalFormatting>
  <conditionalFormatting sqref="K35">
    <cfRule type="cellIs" dxfId="15063" priority="3982" operator="lessThan">
      <formula>0</formula>
    </cfRule>
  </conditionalFormatting>
  <conditionalFormatting sqref="K35">
    <cfRule type="cellIs" dxfId="15062" priority="3981" operator="lessThan">
      <formula>0</formula>
    </cfRule>
  </conditionalFormatting>
  <conditionalFormatting sqref="K35">
    <cfRule type="cellIs" dxfId="15061" priority="3980" operator="lessThan">
      <formula>0</formula>
    </cfRule>
  </conditionalFormatting>
  <conditionalFormatting sqref="K35">
    <cfRule type="cellIs" dxfId="15060" priority="3979" operator="lessThan">
      <formula>0</formula>
    </cfRule>
  </conditionalFormatting>
  <conditionalFormatting sqref="K35">
    <cfRule type="cellIs" dxfId="15059" priority="3978" operator="lessThan">
      <formula>0</formula>
    </cfRule>
  </conditionalFormatting>
  <conditionalFormatting sqref="K35">
    <cfRule type="cellIs" dxfId="15058" priority="3977" operator="lessThan">
      <formula>0</formula>
    </cfRule>
  </conditionalFormatting>
  <conditionalFormatting sqref="K36">
    <cfRule type="cellIs" dxfId="15057" priority="3976" operator="lessThan">
      <formula>0</formula>
    </cfRule>
  </conditionalFormatting>
  <conditionalFormatting sqref="K36">
    <cfRule type="cellIs" dxfId="15056" priority="3975" operator="lessThan">
      <formula>0</formula>
    </cfRule>
  </conditionalFormatting>
  <conditionalFormatting sqref="K36">
    <cfRule type="cellIs" dxfId="15055" priority="3974" operator="lessThan">
      <formula>0</formula>
    </cfRule>
  </conditionalFormatting>
  <conditionalFormatting sqref="K36">
    <cfRule type="cellIs" dxfId="15054" priority="3973" operator="lessThan">
      <formula>0</formula>
    </cfRule>
  </conditionalFormatting>
  <conditionalFormatting sqref="K36">
    <cfRule type="cellIs" dxfId="15053" priority="3972" operator="lessThan">
      <formula>0</formula>
    </cfRule>
  </conditionalFormatting>
  <conditionalFormatting sqref="K36">
    <cfRule type="cellIs" dxfId="15052" priority="3971" operator="lessThan">
      <formula>0</formula>
    </cfRule>
  </conditionalFormatting>
  <conditionalFormatting sqref="K36">
    <cfRule type="cellIs" dxfId="15051" priority="3970" operator="lessThan">
      <formula>0</formula>
    </cfRule>
  </conditionalFormatting>
  <conditionalFormatting sqref="K36">
    <cfRule type="cellIs" dxfId="15050" priority="3969" operator="lessThan">
      <formula>0</formula>
    </cfRule>
  </conditionalFormatting>
  <conditionalFormatting sqref="K37">
    <cfRule type="cellIs" dxfId="15049" priority="3968" operator="lessThan">
      <formula>0</formula>
    </cfRule>
  </conditionalFormatting>
  <conditionalFormatting sqref="K37">
    <cfRule type="cellIs" dxfId="15048" priority="3967" operator="lessThan">
      <formula>0</formula>
    </cfRule>
  </conditionalFormatting>
  <conditionalFormatting sqref="K37">
    <cfRule type="cellIs" dxfId="15047" priority="3966" operator="lessThan">
      <formula>0</formula>
    </cfRule>
  </conditionalFormatting>
  <conditionalFormatting sqref="K37">
    <cfRule type="cellIs" dxfId="15046" priority="3965" operator="lessThan">
      <formula>0</formula>
    </cfRule>
  </conditionalFormatting>
  <conditionalFormatting sqref="K37">
    <cfRule type="cellIs" dxfId="15045" priority="3964" operator="lessThan">
      <formula>0</formula>
    </cfRule>
  </conditionalFormatting>
  <conditionalFormatting sqref="K37">
    <cfRule type="cellIs" dxfId="15044" priority="3963" operator="lessThan">
      <formula>0</formula>
    </cfRule>
  </conditionalFormatting>
  <conditionalFormatting sqref="K37">
    <cfRule type="cellIs" dxfId="15043" priority="3962" operator="lessThan">
      <formula>0</formula>
    </cfRule>
  </conditionalFormatting>
  <conditionalFormatting sqref="K37">
    <cfRule type="cellIs" dxfId="15042" priority="3961" operator="lessThan">
      <formula>0</formula>
    </cfRule>
  </conditionalFormatting>
  <conditionalFormatting sqref="K39">
    <cfRule type="cellIs" dxfId="15041" priority="3960" operator="lessThan">
      <formula>0</formula>
    </cfRule>
  </conditionalFormatting>
  <conditionalFormatting sqref="K39">
    <cfRule type="cellIs" dxfId="15040" priority="3959" operator="lessThan">
      <formula>0</formula>
    </cfRule>
  </conditionalFormatting>
  <conditionalFormatting sqref="K39">
    <cfRule type="cellIs" dxfId="15039" priority="3958" operator="lessThan">
      <formula>0</formula>
    </cfRule>
  </conditionalFormatting>
  <conditionalFormatting sqref="K39">
    <cfRule type="cellIs" dxfId="15038" priority="3957" operator="lessThan">
      <formula>0</formula>
    </cfRule>
  </conditionalFormatting>
  <conditionalFormatting sqref="K39">
    <cfRule type="cellIs" dxfId="15037" priority="3956" operator="lessThan">
      <formula>0</formula>
    </cfRule>
  </conditionalFormatting>
  <conditionalFormatting sqref="K39">
    <cfRule type="cellIs" dxfId="15036" priority="3955" operator="lessThan">
      <formula>0</formula>
    </cfRule>
  </conditionalFormatting>
  <conditionalFormatting sqref="K39">
    <cfRule type="cellIs" dxfId="15035" priority="3954" operator="lessThan">
      <formula>0</formula>
    </cfRule>
  </conditionalFormatting>
  <conditionalFormatting sqref="K39">
    <cfRule type="cellIs" dxfId="15034" priority="3953" operator="lessThan">
      <formula>0</formula>
    </cfRule>
  </conditionalFormatting>
  <conditionalFormatting sqref="K40">
    <cfRule type="cellIs" dxfId="15033" priority="3952" operator="lessThan">
      <formula>0</formula>
    </cfRule>
  </conditionalFormatting>
  <conditionalFormatting sqref="K40">
    <cfRule type="cellIs" dxfId="15032" priority="3951" operator="lessThan">
      <formula>0</formula>
    </cfRule>
  </conditionalFormatting>
  <conditionalFormatting sqref="K40">
    <cfRule type="cellIs" dxfId="15031" priority="3950" operator="lessThan">
      <formula>0</formula>
    </cfRule>
  </conditionalFormatting>
  <conditionalFormatting sqref="K40">
    <cfRule type="cellIs" dxfId="15030" priority="3949" operator="lessThan">
      <formula>0</formula>
    </cfRule>
  </conditionalFormatting>
  <conditionalFormatting sqref="K40">
    <cfRule type="cellIs" dxfId="15029" priority="3948" operator="lessThan">
      <formula>0</formula>
    </cfRule>
  </conditionalFormatting>
  <conditionalFormatting sqref="K40">
    <cfRule type="cellIs" dxfId="15028" priority="3947" operator="lessThan">
      <formula>0</formula>
    </cfRule>
  </conditionalFormatting>
  <conditionalFormatting sqref="K40">
    <cfRule type="cellIs" dxfId="15027" priority="3946" operator="lessThan">
      <formula>0</formula>
    </cfRule>
  </conditionalFormatting>
  <conditionalFormatting sqref="K40">
    <cfRule type="cellIs" dxfId="15026" priority="3945" operator="lessThan">
      <formula>0</formula>
    </cfRule>
  </conditionalFormatting>
  <conditionalFormatting sqref="K49:K53">
    <cfRule type="cellIs" dxfId="15025" priority="3944" operator="lessThan">
      <formula>0</formula>
    </cfRule>
  </conditionalFormatting>
  <conditionalFormatting sqref="K53">
    <cfRule type="cellIs" dxfId="15024" priority="3943" operator="lessThan">
      <formula>0</formula>
    </cfRule>
  </conditionalFormatting>
  <conditionalFormatting sqref="K53">
    <cfRule type="cellIs" dxfId="15023" priority="3942" operator="lessThan">
      <formula>0</formula>
    </cfRule>
  </conditionalFormatting>
  <conditionalFormatting sqref="K53:K58">
    <cfRule type="cellIs" dxfId="15022" priority="3941" operator="lessThan">
      <formula>0</formula>
    </cfRule>
  </conditionalFormatting>
  <conditionalFormatting sqref="K49">
    <cfRule type="cellIs" dxfId="15021" priority="3940" operator="lessThan">
      <formula>0</formula>
    </cfRule>
  </conditionalFormatting>
  <conditionalFormatting sqref="K49">
    <cfRule type="cellIs" dxfId="15020" priority="3939" operator="lessThan">
      <formula>0</formula>
    </cfRule>
  </conditionalFormatting>
  <conditionalFormatting sqref="K49">
    <cfRule type="cellIs" dxfId="15019" priority="3938" operator="lessThan">
      <formula>0</formula>
    </cfRule>
  </conditionalFormatting>
  <conditionalFormatting sqref="K49">
    <cfRule type="cellIs" dxfId="15018" priority="3937" operator="lessThan">
      <formula>0</formula>
    </cfRule>
  </conditionalFormatting>
  <conditionalFormatting sqref="K49">
    <cfRule type="cellIs" dxfId="15017" priority="3936" operator="lessThan">
      <formula>0</formula>
    </cfRule>
  </conditionalFormatting>
  <conditionalFormatting sqref="K49">
    <cfRule type="cellIs" dxfId="15016" priority="3935" operator="lessThan">
      <formula>0</formula>
    </cfRule>
  </conditionalFormatting>
  <conditionalFormatting sqref="K49">
    <cfRule type="cellIs" dxfId="15015" priority="3934" operator="lessThan">
      <formula>0</formula>
    </cfRule>
  </conditionalFormatting>
  <conditionalFormatting sqref="K49">
    <cfRule type="cellIs" dxfId="15014" priority="3933" operator="lessThan">
      <formula>0</formula>
    </cfRule>
  </conditionalFormatting>
  <conditionalFormatting sqref="K49">
    <cfRule type="cellIs" dxfId="15013" priority="3932" operator="lessThan">
      <formula>0</formula>
    </cfRule>
  </conditionalFormatting>
  <conditionalFormatting sqref="K49">
    <cfRule type="cellIs" dxfId="15012" priority="3931" operator="lessThan">
      <formula>0</formula>
    </cfRule>
  </conditionalFormatting>
  <conditionalFormatting sqref="K49">
    <cfRule type="cellIs" dxfId="15011" priority="3930" operator="lessThan">
      <formula>0</formula>
    </cfRule>
  </conditionalFormatting>
  <conditionalFormatting sqref="K49">
    <cfRule type="cellIs" dxfId="15010" priority="3929" operator="lessThan">
      <formula>0</formula>
    </cfRule>
  </conditionalFormatting>
  <conditionalFormatting sqref="K49">
    <cfRule type="cellIs" dxfId="15009" priority="3928" operator="lessThan">
      <formula>0</formula>
    </cfRule>
  </conditionalFormatting>
  <conditionalFormatting sqref="K49">
    <cfRule type="cellIs" dxfId="15008" priority="3927" operator="lessThan">
      <formula>0</formula>
    </cfRule>
  </conditionalFormatting>
  <conditionalFormatting sqref="K49">
    <cfRule type="cellIs" dxfId="15007" priority="3926" operator="lessThan">
      <formula>0</formula>
    </cfRule>
  </conditionalFormatting>
  <conditionalFormatting sqref="K49">
    <cfRule type="cellIs" dxfId="15006" priority="3925" operator="lessThan">
      <formula>0</formula>
    </cfRule>
  </conditionalFormatting>
  <conditionalFormatting sqref="K49">
    <cfRule type="cellIs" dxfId="15005" priority="3924" operator="lessThan">
      <formula>0</formula>
    </cfRule>
  </conditionalFormatting>
  <conditionalFormatting sqref="K51">
    <cfRule type="cellIs" dxfId="15004" priority="3923" operator="lessThan">
      <formula>0</formula>
    </cfRule>
  </conditionalFormatting>
  <conditionalFormatting sqref="K51">
    <cfRule type="cellIs" dxfId="15003" priority="3922" operator="lessThan">
      <formula>0</formula>
    </cfRule>
  </conditionalFormatting>
  <conditionalFormatting sqref="K51">
    <cfRule type="cellIs" dxfId="15002" priority="3921" operator="lessThan">
      <formula>0</formula>
    </cfRule>
  </conditionalFormatting>
  <conditionalFormatting sqref="K51">
    <cfRule type="cellIs" dxfId="15001" priority="3920" operator="lessThan">
      <formula>0</formula>
    </cfRule>
  </conditionalFormatting>
  <conditionalFormatting sqref="K51">
    <cfRule type="cellIs" dxfId="15000" priority="3919" operator="lessThan">
      <formula>0</formula>
    </cfRule>
  </conditionalFormatting>
  <conditionalFormatting sqref="K51">
    <cfRule type="cellIs" dxfId="14999" priority="3918" operator="lessThan">
      <formula>0</formula>
    </cfRule>
  </conditionalFormatting>
  <conditionalFormatting sqref="K51">
    <cfRule type="cellIs" dxfId="14998" priority="3917" operator="lessThan">
      <formula>0</formula>
    </cfRule>
  </conditionalFormatting>
  <conditionalFormatting sqref="K51">
    <cfRule type="cellIs" dxfId="14997" priority="3916" operator="lessThan">
      <formula>0</formula>
    </cfRule>
  </conditionalFormatting>
  <conditionalFormatting sqref="K51">
    <cfRule type="cellIs" dxfId="14996" priority="3915" operator="lessThan">
      <formula>0</formula>
    </cfRule>
  </conditionalFormatting>
  <conditionalFormatting sqref="K51">
    <cfRule type="cellIs" dxfId="14995" priority="3914" operator="lessThan">
      <formula>0</formula>
    </cfRule>
  </conditionalFormatting>
  <conditionalFormatting sqref="K51">
    <cfRule type="cellIs" dxfId="14994" priority="3913" operator="lessThan">
      <formula>0</formula>
    </cfRule>
  </conditionalFormatting>
  <conditionalFormatting sqref="K51">
    <cfRule type="cellIs" dxfId="14993" priority="3912" operator="lessThan">
      <formula>0</formula>
    </cfRule>
  </conditionalFormatting>
  <conditionalFormatting sqref="K51">
    <cfRule type="cellIs" dxfId="14992" priority="3911" operator="lessThan">
      <formula>0</formula>
    </cfRule>
  </conditionalFormatting>
  <conditionalFormatting sqref="K51">
    <cfRule type="cellIs" dxfId="14991" priority="3910" operator="lessThan">
      <formula>0</formula>
    </cfRule>
  </conditionalFormatting>
  <conditionalFormatting sqref="K51">
    <cfRule type="cellIs" dxfId="14990" priority="3909" operator="lessThan">
      <formula>0</formula>
    </cfRule>
  </conditionalFormatting>
  <conditionalFormatting sqref="K51">
    <cfRule type="cellIs" dxfId="14989" priority="3908" operator="lessThan">
      <formula>0</formula>
    </cfRule>
  </conditionalFormatting>
  <conditionalFormatting sqref="K51">
    <cfRule type="cellIs" dxfId="14988" priority="3907" operator="lessThan">
      <formula>0</formula>
    </cfRule>
  </conditionalFormatting>
  <conditionalFormatting sqref="K53">
    <cfRule type="cellIs" dxfId="14987" priority="3906" operator="lessThan">
      <formula>0</formula>
    </cfRule>
  </conditionalFormatting>
  <conditionalFormatting sqref="K53">
    <cfRule type="cellIs" dxfId="14986" priority="3905" operator="lessThan">
      <formula>0</formula>
    </cfRule>
  </conditionalFormatting>
  <conditionalFormatting sqref="K53">
    <cfRule type="cellIs" dxfId="14985" priority="3904" operator="lessThan">
      <formula>0</formula>
    </cfRule>
  </conditionalFormatting>
  <conditionalFormatting sqref="K53">
    <cfRule type="cellIs" dxfId="14984" priority="3903" operator="lessThan">
      <formula>0</formula>
    </cfRule>
  </conditionalFormatting>
  <conditionalFormatting sqref="K53">
    <cfRule type="cellIs" dxfId="14983" priority="3902" operator="lessThan">
      <formula>0</formula>
    </cfRule>
  </conditionalFormatting>
  <conditionalFormatting sqref="K53">
    <cfRule type="cellIs" dxfId="14982" priority="3901" operator="lessThan">
      <formula>0</formula>
    </cfRule>
  </conditionalFormatting>
  <conditionalFormatting sqref="K53">
    <cfRule type="cellIs" dxfId="14981" priority="3900" operator="lessThan">
      <formula>0</formula>
    </cfRule>
  </conditionalFormatting>
  <conditionalFormatting sqref="K53">
    <cfRule type="cellIs" dxfId="14980" priority="3899" operator="lessThan">
      <formula>0</formula>
    </cfRule>
  </conditionalFormatting>
  <conditionalFormatting sqref="K53">
    <cfRule type="cellIs" dxfId="14979" priority="3898" operator="lessThan">
      <formula>0</formula>
    </cfRule>
  </conditionalFormatting>
  <conditionalFormatting sqref="K53">
    <cfRule type="cellIs" dxfId="14978" priority="3897" operator="lessThan">
      <formula>0</formula>
    </cfRule>
  </conditionalFormatting>
  <conditionalFormatting sqref="K53">
    <cfRule type="cellIs" dxfId="14977" priority="3896" operator="lessThan">
      <formula>0</formula>
    </cfRule>
  </conditionalFormatting>
  <conditionalFormatting sqref="K53">
    <cfRule type="cellIs" dxfId="14976" priority="3895" operator="lessThan">
      <formula>0</formula>
    </cfRule>
  </conditionalFormatting>
  <conditionalFormatting sqref="K53">
    <cfRule type="cellIs" dxfId="14975" priority="3894" operator="lessThan">
      <formula>0</formula>
    </cfRule>
  </conditionalFormatting>
  <conditionalFormatting sqref="K53">
    <cfRule type="cellIs" dxfId="14974" priority="3893" operator="lessThan">
      <formula>0</formula>
    </cfRule>
  </conditionalFormatting>
  <conditionalFormatting sqref="K53">
    <cfRule type="cellIs" dxfId="14973" priority="3892" operator="lessThan">
      <formula>0</formula>
    </cfRule>
  </conditionalFormatting>
  <conditionalFormatting sqref="K53">
    <cfRule type="cellIs" dxfId="14972" priority="3891" operator="lessThan">
      <formula>0</formula>
    </cfRule>
  </conditionalFormatting>
  <conditionalFormatting sqref="K53">
    <cfRule type="cellIs" dxfId="14971" priority="3890" operator="lessThan">
      <formula>0</formula>
    </cfRule>
  </conditionalFormatting>
  <conditionalFormatting sqref="K50">
    <cfRule type="cellIs" dxfId="14970" priority="3889" operator="lessThan">
      <formula>0</formula>
    </cfRule>
  </conditionalFormatting>
  <conditionalFormatting sqref="K50">
    <cfRule type="cellIs" dxfId="14969" priority="3888" operator="lessThan">
      <formula>0</formula>
    </cfRule>
  </conditionalFormatting>
  <conditionalFormatting sqref="K50">
    <cfRule type="cellIs" dxfId="14968" priority="3887" operator="lessThan">
      <formula>0</formula>
    </cfRule>
  </conditionalFormatting>
  <conditionalFormatting sqref="K50">
    <cfRule type="cellIs" dxfId="14967" priority="3886" operator="lessThan">
      <formula>0</formula>
    </cfRule>
  </conditionalFormatting>
  <conditionalFormatting sqref="K50">
    <cfRule type="cellIs" dxfId="14966" priority="3885" operator="lessThan">
      <formula>0</formula>
    </cfRule>
  </conditionalFormatting>
  <conditionalFormatting sqref="K50">
    <cfRule type="cellIs" dxfId="14965" priority="3884" operator="lessThan">
      <formula>0</formula>
    </cfRule>
  </conditionalFormatting>
  <conditionalFormatting sqref="K52">
    <cfRule type="cellIs" dxfId="14964" priority="3883" operator="lessThan">
      <formula>0</formula>
    </cfRule>
  </conditionalFormatting>
  <conditionalFormatting sqref="K52">
    <cfRule type="cellIs" dxfId="14963" priority="3882" operator="lessThan">
      <formula>0</formula>
    </cfRule>
  </conditionalFormatting>
  <conditionalFormatting sqref="K52">
    <cfRule type="cellIs" dxfId="14962" priority="3881" operator="lessThan">
      <formula>0</formula>
    </cfRule>
  </conditionalFormatting>
  <conditionalFormatting sqref="K52">
    <cfRule type="cellIs" dxfId="14961" priority="3880" operator="lessThan">
      <formula>0</formula>
    </cfRule>
  </conditionalFormatting>
  <conditionalFormatting sqref="K52">
    <cfRule type="cellIs" dxfId="14960" priority="3879" operator="lessThan">
      <formula>0</formula>
    </cfRule>
  </conditionalFormatting>
  <conditionalFormatting sqref="K52">
    <cfRule type="cellIs" dxfId="14959" priority="3878" operator="lessThan">
      <formula>0</formula>
    </cfRule>
  </conditionalFormatting>
  <conditionalFormatting sqref="K59">
    <cfRule type="cellIs" dxfId="14958" priority="3877" operator="lessThan">
      <formula>0</formula>
    </cfRule>
  </conditionalFormatting>
  <conditionalFormatting sqref="K60">
    <cfRule type="cellIs" dxfId="14957" priority="3876" operator="lessThan">
      <formula>0</formula>
    </cfRule>
  </conditionalFormatting>
  <conditionalFormatting sqref="K59">
    <cfRule type="cellIs" dxfId="14956" priority="3875" operator="lessThan">
      <formula>0</formula>
    </cfRule>
  </conditionalFormatting>
  <conditionalFormatting sqref="K60">
    <cfRule type="cellIs" dxfId="14955" priority="3874" operator="lessThan">
      <formula>0</formula>
    </cfRule>
  </conditionalFormatting>
  <conditionalFormatting sqref="K72">
    <cfRule type="cellIs" dxfId="14954" priority="3873" operator="lessThan">
      <formula>0</formula>
    </cfRule>
  </conditionalFormatting>
  <conditionalFormatting sqref="K73:K75">
    <cfRule type="cellIs" dxfId="14953" priority="3872" operator="lessThan">
      <formula>0</formula>
    </cfRule>
  </conditionalFormatting>
  <conditionalFormatting sqref="K72">
    <cfRule type="cellIs" dxfId="14952" priority="3871" operator="lessThan">
      <formula>0</formula>
    </cfRule>
  </conditionalFormatting>
  <conditionalFormatting sqref="K73:K75">
    <cfRule type="cellIs" dxfId="14951" priority="3870" operator="lessThan">
      <formula>0</formula>
    </cfRule>
  </conditionalFormatting>
  <conditionalFormatting sqref="K66">
    <cfRule type="cellIs" dxfId="14950" priority="3869" operator="lessThan">
      <formula>0</formula>
    </cfRule>
  </conditionalFormatting>
  <conditionalFormatting sqref="K66">
    <cfRule type="cellIs" dxfId="14949" priority="3868" operator="lessThan">
      <formula>0</formula>
    </cfRule>
  </conditionalFormatting>
  <conditionalFormatting sqref="K67:K71">
    <cfRule type="cellIs" dxfId="14948" priority="3867" operator="lessThan">
      <formula>0</formula>
    </cfRule>
  </conditionalFormatting>
  <conditionalFormatting sqref="K66">
    <cfRule type="cellIs" dxfId="14947" priority="3866" operator="lessThan">
      <formula>0</formula>
    </cfRule>
  </conditionalFormatting>
  <conditionalFormatting sqref="K66">
    <cfRule type="cellIs" dxfId="14946" priority="3865" operator="lessThan">
      <formula>0</formula>
    </cfRule>
  </conditionalFormatting>
  <conditionalFormatting sqref="K66">
    <cfRule type="cellIs" dxfId="14945" priority="3864" operator="lessThan">
      <formula>0</formula>
    </cfRule>
  </conditionalFormatting>
  <conditionalFormatting sqref="K66">
    <cfRule type="cellIs" dxfId="14944" priority="3863" operator="lessThan">
      <formula>0</formula>
    </cfRule>
  </conditionalFormatting>
  <conditionalFormatting sqref="K67:K71">
    <cfRule type="cellIs" dxfId="14943" priority="3862" operator="lessThan">
      <formula>0</formula>
    </cfRule>
  </conditionalFormatting>
  <conditionalFormatting sqref="K66">
    <cfRule type="cellIs" dxfId="14942" priority="3861" operator="lessThan">
      <formula>0</formula>
    </cfRule>
  </conditionalFormatting>
  <conditionalFormatting sqref="K66">
    <cfRule type="cellIs" dxfId="14941" priority="3860" operator="lessThan">
      <formula>0</formula>
    </cfRule>
  </conditionalFormatting>
  <conditionalFormatting sqref="K66">
    <cfRule type="cellIs" dxfId="14940" priority="3859" operator="lessThan">
      <formula>0</formula>
    </cfRule>
  </conditionalFormatting>
  <conditionalFormatting sqref="K91">
    <cfRule type="cellIs" dxfId="14939" priority="3858" operator="lessThan">
      <formula>0</formula>
    </cfRule>
  </conditionalFormatting>
  <conditionalFormatting sqref="K91">
    <cfRule type="cellIs" dxfId="14938" priority="3857" operator="lessThan">
      <formula>0</formula>
    </cfRule>
  </conditionalFormatting>
  <conditionalFormatting sqref="K91">
    <cfRule type="cellIs" dxfId="14937" priority="3856" operator="lessThan">
      <formula>0</formula>
    </cfRule>
  </conditionalFormatting>
  <conditionalFormatting sqref="K77">
    <cfRule type="cellIs" dxfId="14936" priority="3855" operator="lessThan">
      <formula>0</formula>
    </cfRule>
  </conditionalFormatting>
  <conditionalFormatting sqref="K77">
    <cfRule type="cellIs" dxfId="14935" priority="3854" operator="lessThan">
      <formula>0</formula>
    </cfRule>
  </conditionalFormatting>
  <conditionalFormatting sqref="K77">
    <cfRule type="cellIs" dxfId="14934" priority="3853" operator="lessThan">
      <formula>0</formula>
    </cfRule>
  </conditionalFormatting>
  <conditionalFormatting sqref="K77">
    <cfRule type="cellIs" dxfId="14933" priority="3852" operator="lessThan">
      <formula>0</formula>
    </cfRule>
  </conditionalFormatting>
  <conditionalFormatting sqref="K77">
    <cfRule type="cellIs" dxfId="14932" priority="3851" operator="lessThan">
      <formula>0</formula>
    </cfRule>
  </conditionalFormatting>
  <conditionalFormatting sqref="K77">
    <cfRule type="cellIs" dxfId="14931" priority="3850" operator="lessThan">
      <formula>0</formula>
    </cfRule>
  </conditionalFormatting>
  <conditionalFormatting sqref="K77">
    <cfRule type="cellIs" dxfId="14930" priority="3849" operator="lessThan">
      <formula>0</formula>
    </cfRule>
  </conditionalFormatting>
  <conditionalFormatting sqref="K77">
    <cfRule type="cellIs" dxfId="14929" priority="3848" operator="lessThan">
      <formula>0</formula>
    </cfRule>
  </conditionalFormatting>
  <conditionalFormatting sqref="K77">
    <cfRule type="cellIs" dxfId="14928" priority="3847" operator="lessThan">
      <formula>0</formula>
    </cfRule>
  </conditionalFormatting>
  <conditionalFormatting sqref="K77">
    <cfRule type="cellIs" dxfId="14927" priority="3846" operator="lessThan">
      <formula>0</formula>
    </cfRule>
  </conditionalFormatting>
  <conditionalFormatting sqref="K77">
    <cfRule type="cellIs" dxfId="14926" priority="3845" operator="lessThan">
      <formula>0</formula>
    </cfRule>
  </conditionalFormatting>
  <conditionalFormatting sqref="K77">
    <cfRule type="cellIs" dxfId="14925" priority="3844" operator="lessThan">
      <formula>0</formula>
    </cfRule>
  </conditionalFormatting>
  <conditionalFormatting sqref="K77">
    <cfRule type="cellIs" dxfId="14924" priority="3843" operator="lessThan">
      <formula>0</formula>
    </cfRule>
  </conditionalFormatting>
  <conditionalFormatting sqref="K77">
    <cfRule type="cellIs" dxfId="14923" priority="3842" operator="lessThan">
      <formula>0</formula>
    </cfRule>
  </conditionalFormatting>
  <conditionalFormatting sqref="K77">
    <cfRule type="cellIs" dxfId="14922" priority="3841" operator="lessThan">
      <formula>0</formula>
    </cfRule>
  </conditionalFormatting>
  <conditionalFormatting sqref="K78:K82">
    <cfRule type="cellIs" dxfId="14921" priority="3840" operator="lessThan">
      <formula>0</formula>
    </cfRule>
  </conditionalFormatting>
  <conditionalFormatting sqref="K77">
    <cfRule type="cellIs" dxfId="14920" priority="3839" operator="lessThan">
      <formula>0</formula>
    </cfRule>
  </conditionalFormatting>
  <conditionalFormatting sqref="K77">
    <cfRule type="cellIs" dxfId="14919" priority="3838" operator="lessThan">
      <formula>0</formula>
    </cfRule>
  </conditionalFormatting>
  <conditionalFormatting sqref="K77">
    <cfRule type="cellIs" dxfId="14918" priority="3837" operator="lessThan">
      <formula>0</formula>
    </cfRule>
  </conditionalFormatting>
  <conditionalFormatting sqref="K77">
    <cfRule type="cellIs" dxfId="14917" priority="3836" operator="lessThan">
      <formula>0</formula>
    </cfRule>
  </conditionalFormatting>
  <conditionalFormatting sqref="K78:K82">
    <cfRule type="cellIs" dxfId="14916" priority="3835" operator="lessThan">
      <formula>0</formula>
    </cfRule>
  </conditionalFormatting>
  <conditionalFormatting sqref="K77">
    <cfRule type="cellIs" dxfId="14915" priority="3834" operator="lessThan">
      <formula>0</formula>
    </cfRule>
  </conditionalFormatting>
  <conditionalFormatting sqref="K77">
    <cfRule type="cellIs" dxfId="14914" priority="3833" operator="lessThan">
      <formula>0</formula>
    </cfRule>
  </conditionalFormatting>
  <conditionalFormatting sqref="K77">
    <cfRule type="cellIs" dxfId="14913" priority="3832" operator="lessThan">
      <formula>0</formula>
    </cfRule>
  </conditionalFormatting>
  <conditionalFormatting sqref="K83">
    <cfRule type="cellIs" dxfId="14912" priority="3831" operator="lessThan">
      <formula>0</formula>
    </cfRule>
  </conditionalFormatting>
  <conditionalFormatting sqref="K83">
    <cfRule type="cellIs" dxfId="14911" priority="3830" operator="lessThan">
      <formula>0</formula>
    </cfRule>
  </conditionalFormatting>
  <conditionalFormatting sqref="K83">
    <cfRule type="cellIs" dxfId="14910" priority="3829" operator="lessThan">
      <formula>0</formula>
    </cfRule>
  </conditionalFormatting>
  <conditionalFormatting sqref="K83">
    <cfRule type="cellIs" dxfId="14909" priority="3828" operator="lessThan">
      <formula>0</formula>
    </cfRule>
  </conditionalFormatting>
  <conditionalFormatting sqref="K83">
    <cfRule type="cellIs" dxfId="14908" priority="3827" operator="lessThan">
      <formula>0</formula>
    </cfRule>
  </conditionalFormatting>
  <conditionalFormatting sqref="K83">
    <cfRule type="cellIs" dxfId="14907" priority="3826" operator="lessThan">
      <formula>0</formula>
    </cfRule>
  </conditionalFormatting>
  <conditionalFormatting sqref="K85">
    <cfRule type="cellIs" dxfId="14906" priority="3825" operator="lessThan">
      <formula>0</formula>
    </cfRule>
  </conditionalFormatting>
  <conditionalFormatting sqref="K85">
    <cfRule type="cellIs" dxfId="14905" priority="3824" operator="lessThan">
      <formula>0</formula>
    </cfRule>
  </conditionalFormatting>
  <conditionalFormatting sqref="K85">
    <cfRule type="cellIs" dxfId="14904" priority="3823" operator="lessThan">
      <formula>0</formula>
    </cfRule>
  </conditionalFormatting>
  <conditionalFormatting sqref="K85">
    <cfRule type="cellIs" dxfId="14903" priority="3822" operator="lessThan">
      <formula>0</formula>
    </cfRule>
  </conditionalFormatting>
  <conditionalFormatting sqref="K85">
    <cfRule type="cellIs" dxfId="14902" priority="3821" operator="lessThan">
      <formula>0</formula>
    </cfRule>
  </conditionalFormatting>
  <conditionalFormatting sqref="K85">
    <cfRule type="cellIs" dxfId="14901" priority="3820" operator="lessThan">
      <formula>0</formula>
    </cfRule>
  </conditionalFormatting>
  <conditionalFormatting sqref="K85">
    <cfRule type="cellIs" dxfId="14900" priority="3819" operator="lessThan">
      <formula>0</formula>
    </cfRule>
  </conditionalFormatting>
  <conditionalFormatting sqref="K85">
    <cfRule type="cellIs" dxfId="14899" priority="3818" operator="lessThan">
      <formula>0</formula>
    </cfRule>
  </conditionalFormatting>
  <conditionalFormatting sqref="K87">
    <cfRule type="cellIs" dxfId="14898" priority="3817" operator="lessThan">
      <formula>0</formula>
    </cfRule>
  </conditionalFormatting>
  <conditionalFormatting sqref="K87">
    <cfRule type="cellIs" dxfId="14897" priority="3816" operator="lessThan">
      <formula>0</formula>
    </cfRule>
  </conditionalFormatting>
  <conditionalFormatting sqref="K87">
    <cfRule type="cellIs" dxfId="14896" priority="3815" operator="lessThan">
      <formula>0</formula>
    </cfRule>
  </conditionalFormatting>
  <conditionalFormatting sqref="K87">
    <cfRule type="cellIs" dxfId="14895" priority="3814" operator="lessThan">
      <formula>0</formula>
    </cfRule>
  </conditionalFormatting>
  <conditionalFormatting sqref="K87">
    <cfRule type="cellIs" dxfId="14894" priority="3813" operator="lessThan">
      <formula>0</formula>
    </cfRule>
  </conditionalFormatting>
  <conditionalFormatting sqref="K87">
    <cfRule type="cellIs" dxfId="14893" priority="3812" operator="lessThan">
      <formula>0</formula>
    </cfRule>
  </conditionalFormatting>
  <conditionalFormatting sqref="K87">
    <cfRule type="cellIs" dxfId="14892" priority="3811" operator="lessThan">
      <formula>0</formula>
    </cfRule>
  </conditionalFormatting>
  <conditionalFormatting sqref="K87">
    <cfRule type="cellIs" dxfId="14891" priority="3810" operator="lessThan">
      <formula>0</formula>
    </cfRule>
  </conditionalFormatting>
  <conditionalFormatting sqref="K16">
    <cfRule type="cellIs" dxfId="14890" priority="3809" operator="lessThan">
      <formula>0</formula>
    </cfRule>
  </conditionalFormatting>
  <conditionalFormatting sqref="K16">
    <cfRule type="cellIs" dxfId="14889" priority="3808" operator="lessThan">
      <formula>0</formula>
    </cfRule>
  </conditionalFormatting>
  <conditionalFormatting sqref="K16">
    <cfRule type="cellIs" dxfId="14888" priority="3807" operator="lessThan">
      <formula>0</formula>
    </cfRule>
  </conditionalFormatting>
  <conditionalFormatting sqref="K16">
    <cfRule type="cellIs" dxfId="14887" priority="3806" operator="lessThan">
      <formula>0</formula>
    </cfRule>
  </conditionalFormatting>
  <conditionalFormatting sqref="K16">
    <cfRule type="cellIs" dxfId="14886" priority="3805" operator="lessThan">
      <formula>0</formula>
    </cfRule>
  </conditionalFormatting>
  <conditionalFormatting sqref="K16">
    <cfRule type="cellIs" dxfId="14885" priority="3804" operator="lessThan">
      <formula>0</formula>
    </cfRule>
  </conditionalFormatting>
  <conditionalFormatting sqref="K16">
    <cfRule type="cellIs" dxfId="14884" priority="3803" operator="lessThan">
      <formula>0</formula>
    </cfRule>
  </conditionalFormatting>
  <conditionalFormatting sqref="K16">
    <cfRule type="cellIs" dxfId="14883" priority="3802" operator="lessThan">
      <formula>0</formula>
    </cfRule>
  </conditionalFormatting>
  <conditionalFormatting sqref="K16">
    <cfRule type="cellIs" dxfId="14882" priority="3801" operator="lessThan">
      <formula>0</formula>
    </cfRule>
  </conditionalFormatting>
  <conditionalFormatting sqref="K16">
    <cfRule type="cellIs" dxfId="14881" priority="3800" operator="lessThan">
      <formula>0</formula>
    </cfRule>
  </conditionalFormatting>
  <conditionalFormatting sqref="K16">
    <cfRule type="cellIs" dxfId="14880" priority="3799" operator="lessThan">
      <formula>0</formula>
    </cfRule>
  </conditionalFormatting>
  <conditionalFormatting sqref="K16">
    <cfRule type="cellIs" dxfId="14879" priority="3798" operator="lessThan">
      <formula>0</formula>
    </cfRule>
  </conditionalFormatting>
  <conditionalFormatting sqref="K16">
    <cfRule type="cellIs" dxfId="14878" priority="3797" operator="lessThan">
      <formula>0</formula>
    </cfRule>
  </conditionalFormatting>
  <conditionalFormatting sqref="K16">
    <cfRule type="cellIs" dxfId="14877" priority="3796" operator="lessThan">
      <formula>0</formula>
    </cfRule>
  </conditionalFormatting>
  <conditionalFormatting sqref="K9">
    <cfRule type="cellIs" dxfId="14876" priority="3795" operator="lessThan">
      <formula>0</formula>
    </cfRule>
  </conditionalFormatting>
  <conditionalFormatting sqref="K9">
    <cfRule type="cellIs" dxfId="14875" priority="3794" operator="lessThan">
      <formula>0</formula>
    </cfRule>
  </conditionalFormatting>
  <conditionalFormatting sqref="K9">
    <cfRule type="cellIs" dxfId="14874" priority="3793" operator="lessThan">
      <formula>0</formula>
    </cfRule>
  </conditionalFormatting>
  <conditionalFormatting sqref="K9">
    <cfRule type="cellIs" dxfId="14873" priority="3792" operator="lessThan">
      <formula>0</formula>
    </cfRule>
  </conditionalFormatting>
  <conditionalFormatting sqref="K9">
    <cfRule type="cellIs" dxfId="14872" priority="3791" operator="lessThan">
      <formula>0</formula>
    </cfRule>
  </conditionalFormatting>
  <conditionalFormatting sqref="K9">
    <cfRule type="cellIs" dxfId="14871" priority="3790" operator="lessThan">
      <formula>0</formula>
    </cfRule>
  </conditionalFormatting>
  <conditionalFormatting sqref="K9">
    <cfRule type="cellIs" dxfId="14870" priority="3789" operator="lessThan">
      <formula>0</formula>
    </cfRule>
  </conditionalFormatting>
  <conditionalFormatting sqref="K9">
    <cfRule type="cellIs" dxfId="14869" priority="3788" operator="lessThan">
      <formula>0</formula>
    </cfRule>
  </conditionalFormatting>
  <conditionalFormatting sqref="K9">
    <cfRule type="cellIs" dxfId="14868" priority="3787" operator="lessThan">
      <formula>0</formula>
    </cfRule>
  </conditionalFormatting>
  <conditionalFormatting sqref="K9">
    <cfRule type="cellIs" dxfId="14867" priority="3786" operator="lessThan">
      <formula>0</formula>
    </cfRule>
  </conditionalFormatting>
  <conditionalFormatting sqref="K9">
    <cfRule type="cellIs" dxfId="14866" priority="3785" operator="lessThan">
      <formula>0</formula>
    </cfRule>
  </conditionalFormatting>
  <conditionalFormatting sqref="K9">
    <cfRule type="cellIs" dxfId="14865" priority="3784" operator="lessThan">
      <formula>0</formula>
    </cfRule>
  </conditionalFormatting>
  <conditionalFormatting sqref="K9">
    <cfRule type="cellIs" dxfId="14864" priority="3783" operator="lessThan">
      <formula>0</formula>
    </cfRule>
  </conditionalFormatting>
  <conditionalFormatting sqref="K9">
    <cfRule type="cellIs" dxfId="14863" priority="3782" operator="lessThan">
      <formula>0</formula>
    </cfRule>
  </conditionalFormatting>
  <conditionalFormatting sqref="K16">
    <cfRule type="cellIs" dxfId="14862" priority="3781" operator="lessThan">
      <formula>0</formula>
    </cfRule>
  </conditionalFormatting>
  <conditionalFormatting sqref="K16">
    <cfRule type="cellIs" dxfId="14861" priority="3780" operator="lessThan">
      <formula>0</formula>
    </cfRule>
  </conditionalFormatting>
  <conditionalFormatting sqref="K16">
    <cfRule type="cellIs" dxfId="14860" priority="3779" operator="lessThan">
      <formula>0</formula>
    </cfRule>
  </conditionalFormatting>
  <conditionalFormatting sqref="K16">
    <cfRule type="cellIs" dxfId="14859" priority="3778" operator="lessThan">
      <formula>0</formula>
    </cfRule>
  </conditionalFormatting>
  <conditionalFormatting sqref="K16">
    <cfRule type="cellIs" dxfId="14858" priority="3777" operator="lessThan">
      <formula>0</formula>
    </cfRule>
  </conditionalFormatting>
  <conditionalFormatting sqref="K16">
    <cfRule type="cellIs" dxfId="14857" priority="3776" operator="lessThan">
      <formula>0</formula>
    </cfRule>
  </conditionalFormatting>
  <conditionalFormatting sqref="K16">
    <cfRule type="cellIs" dxfId="14856" priority="3775" operator="lessThan">
      <formula>0</formula>
    </cfRule>
  </conditionalFormatting>
  <conditionalFormatting sqref="K9">
    <cfRule type="cellIs" dxfId="14855" priority="3774" operator="lessThan">
      <formula>0</formula>
    </cfRule>
  </conditionalFormatting>
  <conditionalFormatting sqref="K9">
    <cfRule type="cellIs" dxfId="14854" priority="3773" operator="lessThan">
      <formula>0</formula>
    </cfRule>
  </conditionalFormatting>
  <conditionalFormatting sqref="K9">
    <cfRule type="cellIs" dxfId="14853" priority="3772" operator="lessThan">
      <formula>0</formula>
    </cfRule>
  </conditionalFormatting>
  <conditionalFormatting sqref="K9">
    <cfRule type="cellIs" dxfId="14852" priority="3771" operator="lessThan">
      <formula>0</formula>
    </cfRule>
  </conditionalFormatting>
  <conditionalFormatting sqref="K9">
    <cfRule type="cellIs" dxfId="14851" priority="3770" operator="lessThan">
      <formula>0</formula>
    </cfRule>
  </conditionalFormatting>
  <conditionalFormatting sqref="K9">
    <cfRule type="cellIs" dxfId="14850" priority="3769" operator="lessThan">
      <formula>0</formula>
    </cfRule>
  </conditionalFormatting>
  <conditionalFormatting sqref="K9">
    <cfRule type="cellIs" dxfId="14849" priority="3768" operator="lessThan">
      <formula>0</formula>
    </cfRule>
  </conditionalFormatting>
  <conditionalFormatting sqref="K9">
    <cfRule type="cellIs" dxfId="14848" priority="3767" operator="lessThan">
      <formula>0</formula>
    </cfRule>
  </conditionalFormatting>
  <conditionalFormatting sqref="K9">
    <cfRule type="cellIs" dxfId="14847" priority="3766" operator="lessThan">
      <formula>0</formula>
    </cfRule>
  </conditionalFormatting>
  <conditionalFormatting sqref="K9">
    <cfRule type="cellIs" dxfId="14846" priority="3765" operator="lessThan">
      <formula>0</formula>
    </cfRule>
  </conditionalFormatting>
  <conditionalFormatting sqref="K9">
    <cfRule type="cellIs" dxfId="14845" priority="3764" operator="lessThan">
      <formula>0</formula>
    </cfRule>
  </conditionalFormatting>
  <conditionalFormatting sqref="K9">
    <cfRule type="cellIs" dxfId="14844" priority="3763" operator="lessThan">
      <formula>0</formula>
    </cfRule>
  </conditionalFormatting>
  <conditionalFormatting sqref="K9">
    <cfRule type="cellIs" dxfId="14843" priority="3762" operator="lessThan">
      <formula>0</formula>
    </cfRule>
  </conditionalFormatting>
  <conditionalFormatting sqref="K9">
    <cfRule type="cellIs" dxfId="14842" priority="3761" operator="lessThan">
      <formula>0</formula>
    </cfRule>
  </conditionalFormatting>
  <conditionalFormatting sqref="K9">
    <cfRule type="cellIs" dxfId="14841" priority="3760" operator="lessThan">
      <formula>0</formula>
    </cfRule>
  </conditionalFormatting>
  <conditionalFormatting sqref="K9">
    <cfRule type="cellIs" dxfId="14840" priority="3759" operator="lessThan">
      <formula>0</formula>
    </cfRule>
  </conditionalFormatting>
  <conditionalFormatting sqref="K9">
    <cfRule type="cellIs" dxfId="14839" priority="3758" operator="lessThan">
      <formula>0</formula>
    </cfRule>
  </conditionalFormatting>
  <conditionalFormatting sqref="K9">
    <cfRule type="cellIs" dxfId="14838" priority="3757" operator="lessThan">
      <formula>0</formula>
    </cfRule>
  </conditionalFormatting>
  <conditionalFormatting sqref="K9">
    <cfRule type="cellIs" dxfId="14837" priority="3756" operator="lessThan">
      <formula>0</formula>
    </cfRule>
  </conditionalFormatting>
  <conditionalFormatting sqref="K9">
    <cfRule type="cellIs" dxfId="14836" priority="3755" operator="lessThan">
      <formula>0</formula>
    </cfRule>
  </conditionalFormatting>
  <conditionalFormatting sqref="K9">
    <cfRule type="cellIs" dxfId="14835" priority="3754" operator="lessThan">
      <formula>0</formula>
    </cfRule>
  </conditionalFormatting>
  <conditionalFormatting sqref="K64">
    <cfRule type="cellIs" dxfId="14834" priority="3753" operator="lessThan">
      <formula>0</formula>
    </cfRule>
  </conditionalFormatting>
  <conditionalFormatting sqref="K64">
    <cfRule type="cellIs" dxfId="14833" priority="3752" operator="lessThan">
      <formula>0</formula>
    </cfRule>
  </conditionalFormatting>
  <conditionalFormatting sqref="K64">
    <cfRule type="cellIs" dxfId="14832" priority="3751" operator="lessThan">
      <formula>0</formula>
    </cfRule>
  </conditionalFormatting>
  <conditionalFormatting sqref="K64">
    <cfRule type="cellIs" dxfId="14831" priority="3750" operator="lessThan">
      <formula>0</formula>
    </cfRule>
  </conditionalFormatting>
  <conditionalFormatting sqref="K64">
    <cfRule type="cellIs" dxfId="14830" priority="3749" operator="lessThan">
      <formula>0</formula>
    </cfRule>
  </conditionalFormatting>
  <conditionalFormatting sqref="K64">
    <cfRule type="cellIs" dxfId="14829" priority="3748" operator="lessThan">
      <formula>0</formula>
    </cfRule>
  </conditionalFormatting>
  <conditionalFormatting sqref="K64">
    <cfRule type="cellIs" dxfId="14828" priority="3747" operator="lessThan">
      <formula>0</formula>
    </cfRule>
  </conditionalFormatting>
  <conditionalFormatting sqref="K64">
    <cfRule type="cellIs" dxfId="14827" priority="3746" operator="lessThan">
      <formula>0</formula>
    </cfRule>
  </conditionalFormatting>
  <conditionalFormatting sqref="K64">
    <cfRule type="cellIs" dxfId="14826" priority="3745" operator="lessThan">
      <formula>0</formula>
    </cfRule>
  </conditionalFormatting>
  <conditionalFormatting sqref="K64">
    <cfRule type="cellIs" dxfId="14825" priority="3744" operator="lessThan">
      <formula>0</formula>
    </cfRule>
  </conditionalFormatting>
  <conditionalFormatting sqref="K62">
    <cfRule type="cellIs" dxfId="14824" priority="3743" operator="lessThan">
      <formula>0</formula>
    </cfRule>
  </conditionalFormatting>
  <conditionalFormatting sqref="K62">
    <cfRule type="cellIs" dxfId="14823" priority="3742" operator="lessThan">
      <formula>0</formula>
    </cfRule>
  </conditionalFormatting>
  <conditionalFormatting sqref="K62">
    <cfRule type="cellIs" dxfId="14822" priority="3741" operator="lessThan">
      <formula>0</formula>
    </cfRule>
  </conditionalFormatting>
  <conditionalFormatting sqref="K62">
    <cfRule type="cellIs" dxfId="14821" priority="3740" operator="lessThan">
      <formula>0</formula>
    </cfRule>
  </conditionalFormatting>
  <conditionalFormatting sqref="K62">
    <cfRule type="cellIs" dxfId="14820" priority="3739" operator="lessThan">
      <formula>0</formula>
    </cfRule>
  </conditionalFormatting>
  <conditionalFormatting sqref="K62">
    <cfRule type="cellIs" dxfId="14819" priority="3738" operator="lessThan">
      <formula>0</formula>
    </cfRule>
  </conditionalFormatting>
  <conditionalFormatting sqref="K62">
    <cfRule type="cellIs" dxfId="14818" priority="3737" operator="lessThan">
      <formula>0</formula>
    </cfRule>
  </conditionalFormatting>
  <conditionalFormatting sqref="K62">
    <cfRule type="cellIs" dxfId="14817" priority="3736" operator="lessThan">
      <formula>0</formula>
    </cfRule>
  </conditionalFormatting>
  <conditionalFormatting sqref="K62">
    <cfRule type="cellIs" dxfId="14816" priority="3735" operator="lessThan">
      <formula>0</formula>
    </cfRule>
  </conditionalFormatting>
  <conditionalFormatting sqref="K62">
    <cfRule type="cellIs" dxfId="14815" priority="3734" operator="lessThan">
      <formula>0</formula>
    </cfRule>
  </conditionalFormatting>
  <conditionalFormatting sqref="K62">
    <cfRule type="cellIs" dxfId="14814" priority="3733" operator="lessThan">
      <formula>0</formula>
    </cfRule>
  </conditionalFormatting>
  <conditionalFormatting sqref="K62">
    <cfRule type="cellIs" dxfId="14813" priority="3732" operator="lessThan">
      <formula>0</formula>
    </cfRule>
  </conditionalFormatting>
  <conditionalFormatting sqref="K62">
    <cfRule type="cellIs" dxfId="14812" priority="3731" operator="lessThan">
      <formula>0</formula>
    </cfRule>
  </conditionalFormatting>
  <conditionalFormatting sqref="K62">
    <cfRule type="cellIs" dxfId="14811" priority="3730" operator="lessThan">
      <formula>0</formula>
    </cfRule>
  </conditionalFormatting>
  <conditionalFormatting sqref="K62">
    <cfRule type="cellIs" dxfId="14810" priority="3729" operator="lessThan">
      <formula>0</formula>
    </cfRule>
  </conditionalFormatting>
  <conditionalFormatting sqref="K62">
    <cfRule type="cellIs" dxfId="14809" priority="3728" operator="lessThan">
      <formula>0</formula>
    </cfRule>
  </conditionalFormatting>
  <conditionalFormatting sqref="M64">
    <cfRule type="cellIs" dxfId="14808" priority="3727" operator="lessThan">
      <formula>0</formula>
    </cfRule>
  </conditionalFormatting>
  <conditionalFormatting sqref="M64">
    <cfRule type="cellIs" dxfId="14807" priority="3726" operator="lessThan">
      <formula>0</formula>
    </cfRule>
  </conditionalFormatting>
  <conditionalFormatting sqref="M9">
    <cfRule type="cellIs" dxfId="14806" priority="3725" operator="lessThan">
      <formula>0</formula>
    </cfRule>
  </conditionalFormatting>
  <conditionalFormatting sqref="M17:M19">
    <cfRule type="cellIs" dxfId="14805" priority="3724" operator="lessThan">
      <formula>0</formula>
    </cfRule>
  </conditionalFormatting>
  <conditionalFormatting sqref="M20">
    <cfRule type="cellIs" dxfId="14804" priority="3723" operator="lessThan">
      <formula>0</formula>
    </cfRule>
  </conditionalFormatting>
  <conditionalFormatting sqref="M22">
    <cfRule type="cellIs" dxfId="14803" priority="3722" operator="lessThan">
      <formula>0</formula>
    </cfRule>
  </conditionalFormatting>
  <conditionalFormatting sqref="M26">
    <cfRule type="cellIs" dxfId="14802" priority="3721" operator="lessThan">
      <formula>0</formula>
    </cfRule>
  </conditionalFormatting>
  <conditionalFormatting sqref="M30">
    <cfRule type="cellIs" dxfId="14801" priority="3720" operator="lessThan">
      <formula>0</formula>
    </cfRule>
  </conditionalFormatting>
  <conditionalFormatting sqref="M27:M35">
    <cfRule type="cellIs" dxfId="14800" priority="3719" operator="lessThan">
      <formula>0</formula>
    </cfRule>
  </conditionalFormatting>
  <conditionalFormatting sqref="M36">
    <cfRule type="cellIs" dxfId="14799" priority="3718" operator="lessThan">
      <formula>0</formula>
    </cfRule>
  </conditionalFormatting>
  <conditionalFormatting sqref="M37">
    <cfRule type="cellIs" dxfId="14798" priority="3717" operator="lessThan">
      <formula>0</formula>
    </cfRule>
  </conditionalFormatting>
  <conditionalFormatting sqref="M39">
    <cfRule type="cellIs" dxfId="14797" priority="3716" operator="lessThan">
      <formula>0</formula>
    </cfRule>
  </conditionalFormatting>
  <conditionalFormatting sqref="M40:M45">
    <cfRule type="cellIs" dxfId="14796" priority="3715" operator="lessThan">
      <formula>0</formula>
    </cfRule>
  </conditionalFormatting>
  <conditionalFormatting sqref="M46">
    <cfRule type="cellIs" dxfId="14795" priority="3714" operator="lessThan">
      <formula>0</formula>
    </cfRule>
  </conditionalFormatting>
  <conditionalFormatting sqref="M47">
    <cfRule type="cellIs" dxfId="14794" priority="3713" operator="lessThan">
      <formula>0</formula>
    </cfRule>
  </conditionalFormatting>
  <conditionalFormatting sqref="M49:M53">
    <cfRule type="cellIs" dxfId="14793" priority="3712" operator="lessThan">
      <formula>0</formula>
    </cfRule>
  </conditionalFormatting>
  <conditionalFormatting sqref="M59">
    <cfRule type="cellIs" dxfId="14792" priority="3711" operator="lessThan">
      <formula>0</formula>
    </cfRule>
  </conditionalFormatting>
  <conditionalFormatting sqref="M60">
    <cfRule type="cellIs" dxfId="14791" priority="3710" operator="lessThan">
      <formula>0</formula>
    </cfRule>
  </conditionalFormatting>
  <conditionalFormatting sqref="M62">
    <cfRule type="cellIs" dxfId="14790" priority="3709" operator="lessThan">
      <formula>0</formula>
    </cfRule>
  </conditionalFormatting>
  <conditionalFormatting sqref="M63">
    <cfRule type="cellIs" dxfId="14789" priority="3708" operator="lessThan">
      <formula>0</formula>
    </cfRule>
  </conditionalFormatting>
  <conditionalFormatting sqref="M64">
    <cfRule type="cellIs" dxfId="14788" priority="3707" operator="lessThan">
      <formula>0</formula>
    </cfRule>
  </conditionalFormatting>
  <conditionalFormatting sqref="M91">
    <cfRule type="cellIs" dxfId="14787" priority="3706" operator="lessThan">
      <formula>0</formula>
    </cfRule>
  </conditionalFormatting>
  <conditionalFormatting sqref="M66">
    <cfRule type="cellIs" dxfId="14786" priority="3705" operator="lessThan">
      <formula>0</formula>
    </cfRule>
  </conditionalFormatting>
  <conditionalFormatting sqref="M72">
    <cfRule type="cellIs" dxfId="14785" priority="3704" operator="lessThan">
      <formula>0</formula>
    </cfRule>
  </conditionalFormatting>
  <conditionalFormatting sqref="M73:M75">
    <cfRule type="cellIs" dxfId="14784" priority="3703" operator="lessThan">
      <formula>0</formula>
    </cfRule>
  </conditionalFormatting>
  <conditionalFormatting sqref="M74">
    <cfRule type="cellIs" dxfId="14783" priority="3702" operator="lessThan">
      <formula>0</formula>
    </cfRule>
  </conditionalFormatting>
  <conditionalFormatting sqref="M77:M78 M80:M83">
    <cfRule type="cellIs" dxfId="14782" priority="3701" operator="lessThan">
      <formula>0</formula>
    </cfRule>
  </conditionalFormatting>
  <conditionalFormatting sqref="M85">
    <cfRule type="cellIs" dxfId="14781" priority="3700" operator="lessThan">
      <formula>0</formula>
    </cfRule>
  </conditionalFormatting>
  <conditionalFormatting sqref="M9">
    <cfRule type="cellIs" dxfId="14780" priority="3699" operator="lessThan">
      <formula>0</formula>
    </cfRule>
  </conditionalFormatting>
  <conditionalFormatting sqref="M20">
    <cfRule type="cellIs" dxfId="14779" priority="3698" operator="lessThan">
      <formula>0</formula>
    </cfRule>
  </conditionalFormatting>
  <conditionalFormatting sqref="M22">
    <cfRule type="cellIs" dxfId="14778" priority="3697" operator="lessThan">
      <formula>0</formula>
    </cfRule>
  </conditionalFormatting>
  <conditionalFormatting sqref="M26">
    <cfRule type="cellIs" dxfId="14777" priority="3696" operator="lessThan">
      <formula>0</formula>
    </cfRule>
  </conditionalFormatting>
  <conditionalFormatting sqref="M30">
    <cfRule type="cellIs" dxfId="14776" priority="3695" operator="lessThan">
      <formula>0</formula>
    </cfRule>
  </conditionalFormatting>
  <conditionalFormatting sqref="M27:M35">
    <cfRule type="cellIs" dxfId="14775" priority="3694" operator="lessThan">
      <formula>0</formula>
    </cfRule>
  </conditionalFormatting>
  <conditionalFormatting sqref="M36">
    <cfRule type="cellIs" dxfId="14774" priority="3693" operator="lessThan">
      <formula>0</formula>
    </cfRule>
  </conditionalFormatting>
  <conditionalFormatting sqref="M37">
    <cfRule type="cellIs" dxfId="14773" priority="3692" operator="lessThan">
      <formula>0</formula>
    </cfRule>
  </conditionalFormatting>
  <conditionalFormatting sqref="M39">
    <cfRule type="cellIs" dxfId="14772" priority="3691" operator="lessThan">
      <formula>0</formula>
    </cfRule>
  </conditionalFormatting>
  <conditionalFormatting sqref="M40:M45">
    <cfRule type="cellIs" dxfId="14771" priority="3690" operator="lessThan">
      <formula>0</formula>
    </cfRule>
  </conditionalFormatting>
  <conditionalFormatting sqref="M46">
    <cfRule type="cellIs" dxfId="14770" priority="3689" operator="lessThan">
      <formula>0</formula>
    </cfRule>
  </conditionalFormatting>
  <conditionalFormatting sqref="M47">
    <cfRule type="cellIs" dxfId="14769" priority="3688" operator="lessThan">
      <formula>0</formula>
    </cfRule>
  </conditionalFormatting>
  <conditionalFormatting sqref="M49:M53">
    <cfRule type="cellIs" dxfId="14768" priority="3687" operator="lessThan">
      <formula>0</formula>
    </cfRule>
  </conditionalFormatting>
  <conditionalFormatting sqref="M59">
    <cfRule type="cellIs" dxfId="14767" priority="3686" operator="lessThan">
      <formula>0</formula>
    </cfRule>
  </conditionalFormatting>
  <conditionalFormatting sqref="M60">
    <cfRule type="cellIs" dxfId="14766" priority="3685" operator="lessThan">
      <formula>0</formula>
    </cfRule>
  </conditionalFormatting>
  <conditionalFormatting sqref="M62">
    <cfRule type="cellIs" dxfId="14765" priority="3684" operator="lessThan">
      <formula>0</formula>
    </cfRule>
  </conditionalFormatting>
  <conditionalFormatting sqref="M63">
    <cfRule type="cellIs" dxfId="14764" priority="3683" operator="lessThan">
      <formula>0</formula>
    </cfRule>
  </conditionalFormatting>
  <conditionalFormatting sqref="M64">
    <cfRule type="cellIs" dxfId="14763" priority="3682" operator="lessThan">
      <formula>0</formula>
    </cfRule>
  </conditionalFormatting>
  <conditionalFormatting sqref="M91">
    <cfRule type="cellIs" dxfId="14762" priority="3681" operator="lessThan">
      <formula>0</formula>
    </cfRule>
  </conditionalFormatting>
  <conditionalFormatting sqref="M66">
    <cfRule type="cellIs" dxfId="14761" priority="3680" operator="lessThan">
      <formula>0</formula>
    </cfRule>
  </conditionalFormatting>
  <conditionalFormatting sqref="M72">
    <cfRule type="cellIs" dxfId="14760" priority="3679" operator="lessThan">
      <formula>0</formula>
    </cfRule>
  </conditionalFormatting>
  <conditionalFormatting sqref="M73:M75">
    <cfRule type="cellIs" dxfId="14759" priority="3678" operator="lessThan">
      <formula>0</formula>
    </cfRule>
  </conditionalFormatting>
  <conditionalFormatting sqref="M74">
    <cfRule type="cellIs" dxfId="14758" priority="3677" operator="lessThan">
      <formula>0</formula>
    </cfRule>
  </conditionalFormatting>
  <conditionalFormatting sqref="M77:M78 M80:M83">
    <cfRule type="cellIs" dxfId="14757" priority="3676" operator="lessThan">
      <formula>0</formula>
    </cfRule>
  </conditionalFormatting>
  <conditionalFormatting sqref="M85">
    <cfRule type="cellIs" dxfId="14756" priority="3675" operator="lessThan">
      <formula>0</formula>
    </cfRule>
  </conditionalFormatting>
  <conditionalFormatting sqref="M17:M19">
    <cfRule type="cellIs" dxfId="14755" priority="3674" operator="lessThan">
      <formula>0</formula>
    </cfRule>
  </conditionalFormatting>
  <conditionalFormatting sqref="M18:M19">
    <cfRule type="cellIs" dxfId="14754" priority="3673" operator="lessThan">
      <formula>0</formula>
    </cfRule>
  </conditionalFormatting>
  <conditionalFormatting sqref="M17:M19">
    <cfRule type="cellIs" dxfId="14753" priority="3672" operator="lessThan">
      <formula>0</formula>
    </cfRule>
  </conditionalFormatting>
  <conditionalFormatting sqref="M22">
    <cfRule type="cellIs" dxfId="14752" priority="3671" operator="lessThan">
      <formula>0</formula>
    </cfRule>
  </conditionalFormatting>
  <conditionalFormatting sqref="M22">
    <cfRule type="cellIs" dxfId="14751" priority="3670" operator="lessThan">
      <formula>0</formula>
    </cfRule>
  </conditionalFormatting>
  <conditionalFormatting sqref="M22">
    <cfRule type="cellIs" dxfId="14750" priority="3669" operator="lessThan">
      <formula>0</formula>
    </cfRule>
  </conditionalFormatting>
  <conditionalFormatting sqref="M26">
    <cfRule type="cellIs" dxfId="14749" priority="3668" operator="lessThan">
      <formula>0</formula>
    </cfRule>
  </conditionalFormatting>
  <conditionalFormatting sqref="M26">
    <cfRule type="cellIs" dxfId="14748" priority="3667" operator="lessThan">
      <formula>0</formula>
    </cfRule>
  </conditionalFormatting>
  <conditionalFormatting sqref="M26">
    <cfRule type="cellIs" dxfId="14747" priority="3666" operator="lessThan">
      <formula>0</formula>
    </cfRule>
  </conditionalFormatting>
  <conditionalFormatting sqref="M26">
    <cfRule type="cellIs" dxfId="14746" priority="3665" operator="lessThan">
      <formula>0</formula>
    </cfRule>
  </conditionalFormatting>
  <conditionalFormatting sqref="M26">
    <cfRule type="cellIs" dxfId="14745" priority="3664" operator="lessThan">
      <formula>0</formula>
    </cfRule>
  </conditionalFormatting>
  <conditionalFormatting sqref="M30">
    <cfRule type="cellIs" dxfId="14744" priority="3663" operator="lessThan">
      <formula>0</formula>
    </cfRule>
  </conditionalFormatting>
  <conditionalFormatting sqref="M30">
    <cfRule type="cellIs" dxfId="14743" priority="3662" operator="lessThan">
      <formula>0</formula>
    </cfRule>
  </conditionalFormatting>
  <conditionalFormatting sqref="M30">
    <cfRule type="cellIs" dxfId="14742" priority="3661" operator="lessThan">
      <formula>0</formula>
    </cfRule>
  </conditionalFormatting>
  <conditionalFormatting sqref="M30">
    <cfRule type="cellIs" dxfId="14741" priority="3660" operator="lessThan">
      <formula>0</formula>
    </cfRule>
  </conditionalFormatting>
  <conditionalFormatting sqref="M30">
    <cfRule type="cellIs" dxfId="14740" priority="3659" operator="lessThan">
      <formula>0</formula>
    </cfRule>
  </conditionalFormatting>
  <conditionalFormatting sqref="M27:M35">
    <cfRule type="cellIs" dxfId="14739" priority="3658" operator="lessThan">
      <formula>0</formula>
    </cfRule>
  </conditionalFormatting>
  <conditionalFormatting sqref="M27:M35">
    <cfRule type="cellIs" dxfId="14738" priority="3657" operator="lessThan">
      <formula>0</formula>
    </cfRule>
  </conditionalFormatting>
  <conditionalFormatting sqref="M27:M35">
    <cfRule type="cellIs" dxfId="14737" priority="3656" operator="lessThan">
      <formula>0</formula>
    </cfRule>
  </conditionalFormatting>
  <conditionalFormatting sqref="M27:M35">
    <cfRule type="cellIs" dxfId="14736" priority="3655" operator="lessThan">
      <formula>0</formula>
    </cfRule>
  </conditionalFormatting>
  <conditionalFormatting sqref="M27:M35">
    <cfRule type="cellIs" dxfId="14735" priority="3654" operator="lessThan">
      <formula>0</formula>
    </cfRule>
  </conditionalFormatting>
  <conditionalFormatting sqref="M36">
    <cfRule type="cellIs" dxfId="14734" priority="3653" operator="lessThan">
      <formula>0</formula>
    </cfRule>
  </conditionalFormatting>
  <conditionalFormatting sqref="M36">
    <cfRule type="cellIs" dxfId="14733" priority="3652" operator="lessThan">
      <formula>0</formula>
    </cfRule>
  </conditionalFormatting>
  <conditionalFormatting sqref="M36">
    <cfRule type="cellIs" dxfId="14732" priority="3651" operator="lessThan">
      <formula>0</formula>
    </cfRule>
  </conditionalFormatting>
  <conditionalFormatting sqref="M36">
    <cfRule type="cellIs" dxfId="14731" priority="3650" operator="lessThan">
      <formula>0</formula>
    </cfRule>
  </conditionalFormatting>
  <conditionalFormatting sqref="M36">
    <cfRule type="cellIs" dxfId="14730" priority="3649" operator="lessThan">
      <formula>0</formula>
    </cfRule>
  </conditionalFormatting>
  <conditionalFormatting sqref="M37">
    <cfRule type="cellIs" dxfId="14729" priority="3648" operator="lessThan">
      <formula>0</formula>
    </cfRule>
  </conditionalFormatting>
  <conditionalFormatting sqref="M37">
    <cfRule type="cellIs" dxfId="14728" priority="3647" operator="lessThan">
      <formula>0</formula>
    </cfRule>
  </conditionalFormatting>
  <conditionalFormatting sqref="M37">
    <cfRule type="cellIs" dxfId="14727" priority="3646" operator="lessThan">
      <formula>0</formula>
    </cfRule>
  </conditionalFormatting>
  <conditionalFormatting sqref="M37">
    <cfRule type="cellIs" dxfId="14726" priority="3645" operator="lessThan">
      <formula>0</formula>
    </cfRule>
  </conditionalFormatting>
  <conditionalFormatting sqref="M37">
    <cfRule type="cellIs" dxfId="14725" priority="3644" operator="lessThan">
      <formula>0</formula>
    </cfRule>
  </conditionalFormatting>
  <conditionalFormatting sqref="M39">
    <cfRule type="cellIs" dxfId="14724" priority="3643" operator="lessThan">
      <formula>0</formula>
    </cfRule>
  </conditionalFormatting>
  <conditionalFormatting sqref="M39">
    <cfRule type="cellIs" dxfId="14723" priority="3642" operator="lessThan">
      <formula>0</formula>
    </cfRule>
  </conditionalFormatting>
  <conditionalFormatting sqref="M39">
    <cfRule type="cellIs" dxfId="14722" priority="3641" operator="lessThan">
      <formula>0</formula>
    </cfRule>
  </conditionalFormatting>
  <conditionalFormatting sqref="M39">
    <cfRule type="cellIs" dxfId="14721" priority="3640" operator="lessThan">
      <formula>0</formula>
    </cfRule>
  </conditionalFormatting>
  <conditionalFormatting sqref="M39">
    <cfRule type="cellIs" dxfId="14720" priority="3639" operator="lessThan">
      <formula>0</formula>
    </cfRule>
  </conditionalFormatting>
  <conditionalFormatting sqref="M40:M45">
    <cfRule type="cellIs" dxfId="14719" priority="3638" operator="lessThan">
      <formula>0</formula>
    </cfRule>
  </conditionalFormatting>
  <conditionalFormatting sqref="M40:M45">
    <cfRule type="cellIs" dxfId="14718" priority="3637" operator="lessThan">
      <formula>0</formula>
    </cfRule>
  </conditionalFormatting>
  <conditionalFormatting sqref="M40:M45">
    <cfRule type="cellIs" dxfId="14717" priority="3636" operator="lessThan">
      <formula>0</formula>
    </cfRule>
  </conditionalFormatting>
  <conditionalFormatting sqref="M40:M45">
    <cfRule type="cellIs" dxfId="14716" priority="3635" operator="lessThan">
      <formula>0</formula>
    </cfRule>
  </conditionalFormatting>
  <conditionalFormatting sqref="M40:M45">
    <cfRule type="cellIs" dxfId="14715" priority="3634" operator="lessThan">
      <formula>0</formula>
    </cfRule>
  </conditionalFormatting>
  <conditionalFormatting sqref="M87">
    <cfRule type="cellIs" dxfId="14714" priority="3633" operator="lessThan">
      <formula>0</formula>
    </cfRule>
  </conditionalFormatting>
  <conditionalFormatting sqref="M17:M19">
    <cfRule type="cellIs" dxfId="14713" priority="3632" operator="lessThan">
      <formula>0</formula>
    </cfRule>
  </conditionalFormatting>
  <conditionalFormatting sqref="M17:M19">
    <cfRule type="cellIs" dxfId="14712" priority="3631" operator="lessThan">
      <formula>0</formula>
    </cfRule>
  </conditionalFormatting>
  <conditionalFormatting sqref="M17:M19">
    <cfRule type="cellIs" dxfId="14711" priority="3630" operator="lessThan">
      <formula>0</formula>
    </cfRule>
  </conditionalFormatting>
  <conditionalFormatting sqref="M22">
    <cfRule type="cellIs" dxfId="14710" priority="3629" operator="lessThan">
      <formula>0</formula>
    </cfRule>
  </conditionalFormatting>
  <conditionalFormatting sqref="M26">
    <cfRule type="cellIs" dxfId="14709" priority="3628" operator="lessThan">
      <formula>0</formula>
    </cfRule>
  </conditionalFormatting>
  <conditionalFormatting sqref="M30:M45">
    <cfRule type="cellIs" dxfId="14708" priority="3627" operator="lessThan">
      <formula>0</formula>
    </cfRule>
  </conditionalFormatting>
  <conditionalFormatting sqref="M35">
    <cfRule type="cellIs" dxfId="14707" priority="3626" operator="lessThan">
      <formula>0</formula>
    </cfRule>
  </conditionalFormatting>
  <conditionalFormatting sqref="M36">
    <cfRule type="cellIs" dxfId="14706" priority="3625" operator="lessThan">
      <formula>0</formula>
    </cfRule>
  </conditionalFormatting>
  <conditionalFormatting sqref="M37">
    <cfRule type="cellIs" dxfId="14705" priority="3624" operator="lessThan">
      <formula>0</formula>
    </cfRule>
  </conditionalFormatting>
  <conditionalFormatting sqref="M39">
    <cfRule type="cellIs" dxfId="14704" priority="3623" operator="lessThan">
      <formula>0</formula>
    </cfRule>
  </conditionalFormatting>
  <conditionalFormatting sqref="M40">
    <cfRule type="cellIs" dxfId="14703" priority="3622" operator="lessThan">
      <formula>0</formula>
    </cfRule>
  </conditionalFormatting>
  <conditionalFormatting sqref="M27:M29">
    <cfRule type="cellIs" dxfId="14702" priority="3621" operator="lessThan">
      <formula>0</formula>
    </cfRule>
  </conditionalFormatting>
  <conditionalFormatting sqref="M41:M45">
    <cfRule type="cellIs" dxfId="14701" priority="3620" operator="lessThan">
      <formula>0</formula>
    </cfRule>
  </conditionalFormatting>
  <conditionalFormatting sqref="M31:M34">
    <cfRule type="cellIs" dxfId="14700" priority="3619" operator="lessThan">
      <formula>0</formula>
    </cfRule>
  </conditionalFormatting>
  <conditionalFormatting sqref="M41">
    <cfRule type="cellIs" dxfId="14699" priority="3618" operator="lessThan">
      <formula>0</formula>
    </cfRule>
  </conditionalFormatting>
  <conditionalFormatting sqref="M41">
    <cfRule type="cellIs" dxfId="14698" priority="3617" operator="lessThan">
      <formula>0</formula>
    </cfRule>
  </conditionalFormatting>
  <conditionalFormatting sqref="M41">
    <cfRule type="cellIs" dxfId="14697" priority="3616" operator="lessThan">
      <formula>0</formula>
    </cfRule>
  </conditionalFormatting>
  <conditionalFormatting sqref="M41">
    <cfRule type="cellIs" dxfId="14696" priority="3615" operator="lessThan">
      <formula>0</formula>
    </cfRule>
  </conditionalFormatting>
  <conditionalFormatting sqref="M41">
    <cfRule type="cellIs" dxfId="14695" priority="3614" operator="lessThan">
      <formula>0</formula>
    </cfRule>
  </conditionalFormatting>
  <conditionalFormatting sqref="M41">
    <cfRule type="cellIs" dxfId="14694" priority="3613" operator="lessThan">
      <formula>0</formula>
    </cfRule>
  </conditionalFormatting>
  <conditionalFormatting sqref="M41">
    <cfRule type="cellIs" dxfId="14693" priority="3612" operator="lessThan">
      <formula>0</formula>
    </cfRule>
  </conditionalFormatting>
  <conditionalFormatting sqref="M41">
    <cfRule type="cellIs" dxfId="14692" priority="3611" operator="lessThan">
      <formula>0</formula>
    </cfRule>
  </conditionalFormatting>
  <conditionalFormatting sqref="M42">
    <cfRule type="cellIs" dxfId="14691" priority="3610" operator="lessThan">
      <formula>0</formula>
    </cfRule>
  </conditionalFormatting>
  <conditionalFormatting sqref="M42">
    <cfRule type="cellIs" dxfId="14690" priority="3609" operator="lessThan">
      <formula>0</formula>
    </cfRule>
  </conditionalFormatting>
  <conditionalFormatting sqref="M42">
    <cfRule type="cellIs" dxfId="14689" priority="3608" operator="lessThan">
      <formula>0</formula>
    </cfRule>
  </conditionalFormatting>
  <conditionalFormatting sqref="M42">
    <cfRule type="cellIs" dxfId="14688" priority="3607" operator="lessThan">
      <formula>0</formula>
    </cfRule>
  </conditionalFormatting>
  <conditionalFormatting sqref="M42">
    <cfRule type="cellIs" dxfId="14687" priority="3606" operator="lessThan">
      <formula>0</formula>
    </cfRule>
  </conditionalFormatting>
  <conditionalFormatting sqref="M42">
    <cfRule type="cellIs" dxfId="14686" priority="3605" operator="lessThan">
      <formula>0</formula>
    </cfRule>
  </conditionalFormatting>
  <conditionalFormatting sqref="M42">
    <cfRule type="cellIs" dxfId="14685" priority="3604" operator="lessThan">
      <formula>0</formula>
    </cfRule>
  </conditionalFormatting>
  <conditionalFormatting sqref="M42">
    <cfRule type="cellIs" dxfId="14684" priority="3603" operator="lessThan">
      <formula>0</formula>
    </cfRule>
  </conditionalFormatting>
  <conditionalFormatting sqref="M43">
    <cfRule type="cellIs" dxfId="14683" priority="3602" operator="lessThan">
      <formula>0</formula>
    </cfRule>
  </conditionalFormatting>
  <conditionalFormatting sqref="M43">
    <cfRule type="cellIs" dxfId="14682" priority="3601" operator="lessThan">
      <formula>0</formula>
    </cfRule>
  </conditionalFormatting>
  <conditionalFormatting sqref="M43">
    <cfRule type="cellIs" dxfId="14681" priority="3600" operator="lessThan">
      <formula>0</formula>
    </cfRule>
  </conditionalFormatting>
  <conditionalFormatting sqref="M43">
    <cfRule type="cellIs" dxfId="14680" priority="3599" operator="lessThan">
      <formula>0</formula>
    </cfRule>
  </conditionalFormatting>
  <conditionalFormatting sqref="M43">
    <cfRule type="cellIs" dxfId="14679" priority="3598" operator="lessThan">
      <formula>0</formula>
    </cfRule>
  </conditionalFormatting>
  <conditionalFormatting sqref="M43">
    <cfRule type="cellIs" dxfId="14678" priority="3597" operator="lessThan">
      <formula>0</formula>
    </cfRule>
  </conditionalFormatting>
  <conditionalFormatting sqref="M43">
    <cfRule type="cellIs" dxfId="14677" priority="3596" operator="lessThan">
      <formula>0</formula>
    </cfRule>
  </conditionalFormatting>
  <conditionalFormatting sqref="M43">
    <cfRule type="cellIs" dxfId="14676" priority="3595" operator="lessThan">
      <formula>0</formula>
    </cfRule>
  </conditionalFormatting>
  <conditionalFormatting sqref="M44">
    <cfRule type="cellIs" dxfId="14675" priority="3594" operator="lessThan">
      <formula>0</formula>
    </cfRule>
  </conditionalFormatting>
  <conditionalFormatting sqref="M44">
    <cfRule type="cellIs" dxfId="14674" priority="3593" operator="lessThan">
      <formula>0</formula>
    </cfRule>
  </conditionalFormatting>
  <conditionalFormatting sqref="M44">
    <cfRule type="cellIs" dxfId="14673" priority="3592" operator="lessThan">
      <formula>0</formula>
    </cfRule>
  </conditionalFormatting>
  <conditionalFormatting sqref="M44">
    <cfRule type="cellIs" dxfId="14672" priority="3591" operator="lessThan">
      <formula>0</formula>
    </cfRule>
  </conditionalFormatting>
  <conditionalFormatting sqref="M44">
    <cfRule type="cellIs" dxfId="14671" priority="3590" operator="lessThan">
      <formula>0</formula>
    </cfRule>
  </conditionalFormatting>
  <conditionalFormatting sqref="M44">
    <cfRule type="cellIs" dxfId="14670" priority="3589" operator="lessThan">
      <formula>0</formula>
    </cfRule>
  </conditionalFormatting>
  <conditionalFormatting sqref="M44">
    <cfRule type="cellIs" dxfId="14669" priority="3588" operator="lessThan">
      <formula>0</formula>
    </cfRule>
  </conditionalFormatting>
  <conditionalFormatting sqref="M44">
    <cfRule type="cellIs" dxfId="14668" priority="3587" operator="lessThan">
      <formula>0</formula>
    </cfRule>
  </conditionalFormatting>
  <conditionalFormatting sqref="M45">
    <cfRule type="cellIs" dxfId="14667" priority="3586" operator="lessThan">
      <formula>0</formula>
    </cfRule>
  </conditionalFormatting>
  <conditionalFormatting sqref="M45">
    <cfRule type="cellIs" dxfId="14666" priority="3585" operator="lessThan">
      <formula>0</formula>
    </cfRule>
  </conditionalFormatting>
  <conditionalFormatting sqref="M45">
    <cfRule type="cellIs" dxfId="14665" priority="3584" operator="lessThan">
      <formula>0</formula>
    </cfRule>
  </conditionalFormatting>
  <conditionalFormatting sqref="M45">
    <cfRule type="cellIs" dxfId="14664" priority="3583" operator="lessThan">
      <formula>0</formula>
    </cfRule>
  </conditionalFormatting>
  <conditionalFormatting sqref="M45">
    <cfRule type="cellIs" dxfId="14663" priority="3582" operator="lessThan">
      <formula>0</formula>
    </cfRule>
  </conditionalFormatting>
  <conditionalFormatting sqref="M45">
    <cfRule type="cellIs" dxfId="14662" priority="3581" operator="lessThan">
      <formula>0</formula>
    </cfRule>
  </conditionalFormatting>
  <conditionalFormatting sqref="M45">
    <cfRule type="cellIs" dxfId="14661" priority="3580" operator="lessThan">
      <formula>0</formula>
    </cfRule>
  </conditionalFormatting>
  <conditionalFormatting sqref="M45">
    <cfRule type="cellIs" dxfId="14660" priority="3579" operator="lessThan">
      <formula>0</formula>
    </cfRule>
  </conditionalFormatting>
  <conditionalFormatting sqref="M30">
    <cfRule type="cellIs" dxfId="14659" priority="3578" operator="lessThan">
      <formula>0</formula>
    </cfRule>
  </conditionalFormatting>
  <conditionalFormatting sqref="M30">
    <cfRule type="cellIs" dxfId="14658" priority="3577" operator="lessThan">
      <formula>0</formula>
    </cfRule>
  </conditionalFormatting>
  <conditionalFormatting sqref="M30">
    <cfRule type="cellIs" dxfId="14657" priority="3576" operator="lessThan">
      <formula>0</formula>
    </cfRule>
  </conditionalFormatting>
  <conditionalFormatting sqref="M30">
    <cfRule type="cellIs" dxfId="14656" priority="3575" operator="lessThan">
      <formula>0</formula>
    </cfRule>
  </conditionalFormatting>
  <conditionalFormatting sqref="M30">
    <cfRule type="cellIs" dxfId="14655" priority="3574" operator="lessThan">
      <formula>0</formula>
    </cfRule>
  </conditionalFormatting>
  <conditionalFormatting sqref="M30">
    <cfRule type="cellIs" dxfId="14654" priority="3573" operator="lessThan">
      <formula>0</formula>
    </cfRule>
  </conditionalFormatting>
  <conditionalFormatting sqref="M30">
    <cfRule type="cellIs" dxfId="14653" priority="3572" operator="lessThan">
      <formula>0</formula>
    </cfRule>
  </conditionalFormatting>
  <conditionalFormatting sqref="M30">
    <cfRule type="cellIs" dxfId="14652" priority="3571" operator="lessThan">
      <formula>0</formula>
    </cfRule>
  </conditionalFormatting>
  <conditionalFormatting sqref="M35">
    <cfRule type="cellIs" dxfId="14651" priority="3570" operator="lessThan">
      <formula>0</formula>
    </cfRule>
  </conditionalFormatting>
  <conditionalFormatting sqref="M35">
    <cfRule type="cellIs" dxfId="14650" priority="3569" operator="lessThan">
      <formula>0</formula>
    </cfRule>
  </conditionalFormatting>
  <conditionalFormatting sqref="M35">
    <cfRule type="cellIs" dxfId="14649" priority="3568" operator="lessThan">
      <formula>0</formula>
    </cfRule>
  </conditionalFormatting>
  <conditionalFormatting sqref="M35">
    <cfRule type="cellIs" dxfId="14648" priority="3567" operator="lessThan">
      <formula>0</formula>
    </cfRule>
  </conditionalFormatting>
  <conditionalFormatting sqref="M35">
    <cfRule type="cellIs" dxfId="14647" priority="3566" operator="lessThan">
      <formula>0</formula>
    </cfRule>
  </conditionalFormatting>
  <conditionalFormatting sqref="M35">
    <cfRule type="cellIs" dxfId="14646" priority="3565" operator="lessThan">
      <formula>0</formula>
    </cfRule>
  </conditionalFormatting>
  <conditionalFormatting sqref="M35">
    <cfRule type="cellIs" dxfId="14645" priority="3564" operator="lessThan">
      <formula>0</formula>
    </cfRule>
  </conditionalFormatting>
  <conditionalFormatting sqref="M35">
    <cfRule type="cellIs" dxfId="14644" priority="3563" operator="lessThan">
      <formula>0</formula>
    </cfRule>
  </conditionalFormatting>
  <conditionalFormatting sqref="M36">
    <cfRule type="cellIs" dxfId="14643" priority="3562" operator="lessThan">
      <formula>0</formula>
    </cfRule>
  </conditionalFormatting>
  <conditionalFormatting sqref="M36">
    <cfRule type="cellIs" dxfId="14642" priority="3561" operator="lessThan">
      <formula>0</formula>
    </cfRule>
  </conditionalFormatting>
  <conditionalFormatting sqref="M36">
    <cfRule type="cellIs" dxfId="14641" priority="3560" operator="lessThan">
      <formula>0</formula>
    </cfRule>
  </conditionalFormatting>
  <conditionalFormatting sqref="M36">
    <cfRule type="cellIs" dxfId="14640" priority="3559" operator="lessThan">
      <formula>0</formula>
    </cfRule>
  </conditionalFormatting>
  <conditionalFormatting sqref="M36">
    <cfRule type="cellIs" dxfId="14639" priority="3558" operator="lessThan">
      <formula>0</formula>
    </cfRule>
  </conditionalFormatting>
  <conditionalFormatting sqref="M36">
    <cfRule type="cellIs" dxfId="14638" priority="3557" operator="lessThan">
      <formula>0</formula>
    </cfRule>
  </conditionalFormatting>
  <conditionalFormatting sqref="M36">
    <cfRule type="cellIs" dxfId="14637" priority="3556" operator="lessThan">
      <formula>0</formula>
    </cfRule>
  </conditionalFormatting>
  <conditionalFormatting sqref="M36">
    <cfRule type="cellIs" dxfId="14636" priority="3555" operator="lessThan">
      <formula>0</formula>
    </cfRule>
  </conditionalFormatting>
  <conditionalFormatting sqref="M37">
    <cfRule type="cellIs" dxfId="14635" priority="3554" operator="lessThan">
      <formula>0</formula>
    </cfRule>
  </conditionalFormatting>
  <conditionalFormatting sqref="M37">
    <cfRule type="cellIs" dxfId="14634" priority="3553" operator="lessThan">
      <formula>0</formula>
    </cfRule>
  </conditionalFormatting>
  <conditionalFormatting sqref="M37">
    <cfRule type="cellIs" dxfId="14633" priority="3552" operator="lessThan">
      <formula>0</formula>
    </cfRule>
  </conditionalFormatting>
  <conditionalFormatting sqref="M37">
    <cfRule type="cellIs" dxfId="14632" priority="3551" operator="lessThan">
      <formula>0</formula>
    </cfRule>
  </conditionalFormatting>
  <conditionalFormatting sqref="M37">
    <cfRule type="cellIs" dxfId="14631" priority="3550" operator="lessThan">
      <formula>0</formula>
    </cfRule>
  </conditionalFormatting>
  <conditionalFormatting sqref="M37">
    <cfRule type="cellIs" dxfId="14630" priority="3549" operator="lessThan">
      <formula>0</formula>
    </cfRule>
  </conditionalFormatting>
  <conditionalFormatting sqref="M37">
    <cfRule type="cellIs" dxfId="14629" priority="3548" operator="lessThan">
      <formula>0</formula>
    </cfRule>
  </conditionalFormatting>
  <conditionalFormatting sqref="M37">
    <cfRule type="cellIs" dxfId="14628" priority="3547" operator="lessThan">
      <formula>0</formula>
    </cfRule>
  </conditionalFormatting>
  <conditionalFormatting sqref="M39">
    <cfRule type="cellIs" dxfId="14627" priority="3546" operator="lessThan">
      <formula>0</formula>
    </cfRule>
  </conditionalFormatting>
  <conditionalFormatting sqref="M39">
    <cfRule type="cellIs" dxfId="14626" priority="3545" operator="lessThan">
      <formula>0</formula>
    </cfRule>
  </conditionalFormatting>
  <conditionalFormatting sqref="M39">
    <cfRule type="cellIs" dxfId="14625" priority="3544" operator="lessThan">
      <formula>0</formula>
    </cfRule>
  </conditionalFormatting>
  <conditionalFormatting sqref="M39">
    <cfRule type="cellIs" dxfId="14624" priority="3543" operator="lessThan">
      <formula>0</formula>
    </cfRule>
  </conditionalFormatting>
  <conditionalFormatting sqref="M39">
    <cfRule type="cellIs" dxfId="14623" priority="3542" operator="lessThan">
      <formula>0</formula>
    </cfRule>
  </conditionalFormatting>
  <conditionalFormatting sqref="M39">
    <cfRule type="cellIs" dxfId="14622" priority="3541" operator="lessThan">
      <formula>0</formula>
    </cfRule>
  </conditionalFormatting>
  <conditionalFormatting sqref="M39">
    <cfRule type="cellIs" dxfId="14621" priority="3540" operator="lessThan">
      <formula>0</formula>
    </cfRule>
  </conditionalFormatting>
  <conditionalFormatting sqref="M39">
    <cfRule type="cellIs" dxfId="14620" priority="3539" operator="lessThan">
      <formula>0</formula>
    </cfRule>
  </conditionalFormatting>
  <conditionalFormatting sqref="M40">
    <cfRule type="cellIs" dxfId="14619" priority="3538" operator="lessThan">
      <formula>0</formula>
    </cfRule>
  </conditionalFormatting>
  <conditionalFormatting sqref="M40">
    <cfRule type="cellIs" dxfId="14618" priority="3537" operator="lessThan">
      <formula>0</formula>
    </cfRule>
  </conditionalFormatting>
  <conditionalFormatting sqref="M40">
    <cfRule type="cellIs" dxfId="14617" priority="3536" operator="lessThan">
      <formula>0</formula>
    </cfRule>
  </conditionalFormatting>
  <conditionalFormatting sqref="M40">
    <cfRule type="cellIs" dxfId="14616" priority="3535" operator="lessThan">
      <formula>0</formula>
    </cfRule>
  </conditionalFormatting>
  <conditionalFormatting sqref="M40">
    <cfRule type="cellIs" dxfId="14615" priority="3534" operator="lessThan">
      <formula>0</formula>
    </cfRule>
  </conditionalFormatting>
  <conditionalFormatting sqref="M40">
    <cfRule type="cellIs" dxfId="14614" priority="3533" operator="lessThan">
      <formula>0</formula>
    </cfRule>
  </conditionalFormatting>
  <conditionalFormatting sqref="M40">
    <cfRule type="cellIs" dxfId="14613" priority="3532" operator="lessThan">
      <formula>0</formula>
    </cfRule>
  </conditionalFormatting>
  <conditionalFormatting sqref="M40">
    <cfRule type="cellIs" dxfId="14612" priority="3531" operator="lessThan">
      <formula>0</formula>
    </cfRule>
  </conditionalFormatting>
  <conditionalFormatting sqref="M49:M53">
    <cfRule type="cellIs" dxfId="14611" priority="3530" operator="lessThan">
      <formula>0</formula>
    </cfRule>
  </conditionalFormatting>
  <conditionalFormatting sqref="M53">
    <cfRule type="cellIs" dxfId="14610" priority="3529" operator="lessThan">
      <formula>0</formula>
    </cfRule>
  </conditionalFormatting>
  <conditionalFormatting sqref="M53">
    <cfRule type="cellIs" dxfId="14609" priority="3528" operator="lessThan">
      <formula>0</formula>
    </cfRule>
  </conditionalFormatting>
  <conditionalFormatting sqref="M53:M58">
    <cfRule type="cellIs" dxfId="14608" priority="3527" operator="lessThan">
      <formula>0</formula>
    </cfRule>
  </conditionalFormatting>
  <conditionalFormatting sqref="M49">
    <cfRule type="cellIs" dxfId="14607" priority="3526" operator="lessThan">
      <formula>0</formula>
    </cfRule>
  </conditionalFormatting>
  <conditionalFormatting sqref="M49">
    <cfRule type="cellIs" dxfId="14606" priority="3525" operator="lessThan">
      <formula>0</formula>
    </cfRule>
  </conditionalFormatting>
  <conditionalFormatting sqref="M49">
    <cfRule type="cellIs" dxfId="14605" priority="3524" operator="lessThan">
      <formula>0</formula>
    </cfRule>
  </conditionalFormatting>
  <conditionalFormatting sqref="M49">
    <cfRule type="cellIs" dxfId="14604" priority="3523" operator="lessThan">
      <formula>0</formula>
    </cfRule>
  </conditionalFormatting>
  <conditionalFormatting sqref="M49">
    <cfRule type="cellIs" dxfId="14603" priority="3522" operator="lessThan">
      <formula>0</formula>
    </cfRule>
  </conditionalFormatting>
  <conditionalFormatting sqref="M49">
    <cfRule type="cellIs" dxfId="14602" priority="3521" operator="lessThan">
      <formula>0</formula>
    </cfRule>
  </conditionalFormatting>
  <conditionalFormatting sqref="M49">
    <cfRule type="cellIs" dxfId="14601" priority="3520" operator="lessThan">
      <formula>0</formula>
    </cfRule>
  </conditionalFormatting>
  <conditionalFormatting sqref="M49">
    <cfRule type="cellIs" dxfId="14600" priority="3519" operator="lessThan">
      <formula>0</formula>
    </cfRule>
  </conditionalFormatting>
  <conditionalFormatting sqref="M49">
    <cfRule type="cellIs" dxfId="14599" priority="3518" operator="lessThan">
      <formula>0</formula>
    </cfRule>
  </conditionalFormatting>
  <conditionalFormatting sqref="M49">
    <cfRule type="cellIs" dxfId="14598" priority="3517" operator="lessThan">
      <formula>0</formula>
    </cfRule>
  </conditionalFormatting>
  <conditionalFormatting sqref="M49">
    <cfRule type="cellIs" dxfId="14597" priority="3516" operator="lessThan">
      <formula>0</formula>
    </cfRule>
  </conditionalFormatting>
  <conditionalFormatting sqref="M49">
    <cfRule type="cellIs" dxfId="14596" priority="3515" operator="lessThan">
      <formula>0</formula>
    </cfRule>
  </conditionalFormatting>
  <conditionalFormatting sqref="M49">
    <cfRule type="cellIs" dxfId="14595" priority="3514" operator="lessThan">
      <formula>0</formula>
    </cfRule>
  </conditionalFormatting>
  <conditionalFormatting sqref="M49">
    <cfRule type="cellIs" dxfId="14594" priority="3513" operator="lessThan">
      <formula>0</formula>
    </cfRule>
  </conditionalFormatting>
  <conditionalFormatting sqref="M49">
    <cfRule type="cellIs" dxfId="14593" priority="3512" operator="lessThan">
      <formula>0</formula>
    </cfRule>
  </conditionalFormatting>
  <conditionalFormatting sqref="M49">
    <cfRule type="cellIs" dxfId="14592" priority="3511" operator="lessThan">
      <formula>0</formula>
    </cfRule>
  </conditionalFormatting>
  <conditionalFormatting sqref="M49">
    <cfRule type="cellIs" dxfId="14591" priority="3510" operator="lessThan">
      <formula>0</formula>
    </cfRule>
  </conditionalFormatting>
  <conditionalFormatting sqref="M51">
    <cfRule type="cellIs" dxfId="14590" priority="3509" operator="lessThan">
      <formula>0</formula>
    </cfRule>
  </conditionalFormatting>
  <conditionalFormatting sqref="M51">
    <cfRule type="cellIs" dxfId="14589" priority="3508" operator="lessThan">
      <formula>0</formula>
    </cfRule>
  </conditionalFormatting>
  <conditionalFormatting sqref="M51">
    <cfRule type="cellIs" dxfId="14588" priority="3507" operator="lessThan">
      <formula>0</formula>
    </cfRule>
  </conditionalFormatting>
  <conditionalFormatting sqref="M51">
    <cfRule type="cellIs" dxfId="14587" priority="3506" operator="lessThan">
      <formula>0</formula>
    </cfRule>
  </conditionalFormatting>
  <conditionalFormatting sqref="M51">
    <cfRule type="cellIs" dxfId="14586" priority="3505" operator="lessThan">
      <formula>0</formula>
    </cfRule>
  </conditionalFormatting>
  <conditionalFormatting sqref="M51">
    <cfRule type="cellIs" dxfId="14585" priority="3504" operator="lessThan">
      <formula>0</formula>
    </cfRule>
  </conditionalFormatting>
  <conditionalFormatting sqref="M51">
    <cfRule type="cellIs" dxfId="14584" priority="3503" operator="lessThan">
      <formula>0</formula>
    </cfRule>
  </conditionalFormatting>
  <conditionalFormatting sqref="M51">
    <cfRule type="cellIs" dxfId="14583" priority="3502" operator="lessThan">
      <formula>0</formula>
    </cfRule>
  </conditionalFormatting>
  <conditionalFormatting sqref="M51">
    <cfRule type="cellIs" dxfId="14582" priority="3501" operator="lessThan">
      <formula>0</formula>
    </cfRule>
  </conditionalFormatting>
  <conditionalFormatting sqref="M51">
    <cfRule type="cellIs" dxfId="14581" priority="3500" operator="lessThan">
      <formula>0</formula>
    </cfRule>
  </conditionalFormatting>
  <conditionalFormatting sqref="M51">
    <cfRule type="cellIs" dxfId="14580" priority="3499" operator="lessThan">
      <formula>0</formula>
    </cfRule>
  </conditionalFormatting>
  <conditionalFormatting sqref="M51">
    <cfRule type="cellIs" dxfId="14579" priority="3498" operator="lessThan">
      <formula>0</formula>
    </cfRule>
  </conditionalFormatting>
  <conditionalFormatting sqref="M51">
    <cfRule type="cellIs" dxfId="14578" priority="3497" operator="lessThan">
      <formula>0</formula>
    </cfRule>
  </conditionalFormatting>
  <conditionalFormatting sqref="M51">
    <cfRule type="cellIs" dxfId="14577" priority="3496" operator="lessThan">
      <formula>0</formula>
    </cfRule>
  </conditionalFormatting>
  <conditionalFormatting sqref="M51">
    <cfRule type="cellIs" dxfId="14576" priority="3495" operator="lessThan">
      <formula>0</formula>
    </cfRule>
  </conditionalFormatting>
  <conditionalFormatting sqref="M51">
    <cfRule type="cellIs" dxfId="14575" priority="3494" operator="lessThan">
      <formula>0</formula>
    </cfRule>
  </conditionalFormatting>
  <conditionalFormatting sqref="M51">
    <cfRule type="cellIs" dxfId="14574" priority="3493" operator="lessThan">
      <formula>0</formula>
    </cfRule>
  </conditionalFormatting>
  <conditionalFormatting sqref="M53">
    <cfRule type="cellIs" dxfId="14573" priority="3492" operator="lessThan">
      <formula>0</formula>
    </cfRule>
  </conditionalFormatting>
  <conditionalFormatting sqref="M53">
    <cfRule type="cellIs" dxfId="14572" priority="3491" operator="lessThan">
      <formula>0</formula>
    </cfRule>
  </conditionalFormatting>
  <conditionalFormatting sqref="M53">
    <cfRule type="cellIs" dxfId="14571" priority="3490" operator="lessThan">
      <formula>0</formula>
    </cfRule>
  </conditionalFormatting>
  <conditionalFormatting sqref="M53">
    <cfRule type="cellIs" dxfId="14570" priority="3489" operator="lessThan">
      <formula>0</formula>
    </cfRule>
  </conditionalFormatting>
  <conditionalFormatting sqref="M53">
    <cfRule type="cellIs" dxfId="14569" priority="3488" operator="lessThan">
      <formula>0</formula>
    </cfRule>
  </conditionalFormatting>
  <conditionalFormatting sqref="M53">
    <cfRule type="cellIs" dxfId="14568" priority="3487" operator="lessThan">
      <formula>0</formula>
    </cfRule>
  </conditionalFormatting>
  <conditionalFormatting sqref="M53">
    <cfRule type="cellIs" dxfId="14567" priority="3486" operator="lessThan">
      <formula>0</formula>
    </cfRule>
  </conditionalFormatting>
  <conditionalFormatting sqref="M53">
    <cfRule type="cellIs" dxfId="14566" priority="3485" operator="lessThan">
      <formula>0</formula>
    </cfRule>
  </conditionalFormatting>
  <conditionalFormatting sqref="M53">
    <cfRule type="cellIs" dxfId="14565" priority="3484" operator="lessThan">
      <formula>0</formula>
    </cfRule>
  </conditionalFormatting>
  <conditionalFormatting sqref="M53">
    <cfRule type="cellIs" dxfId="14564" priority="3483" operator="lessThan">
      <formula>0</formula>
    </cfRule>
  </conditionalFormatting>
  <conditionalFormatting sqref="M53">
    <cfRule type="cellIs" dxfId="14563" priority="3482" operator="lessThan">
      <formula>0</formula>
    </cfRule>
  </conditionalFormatting>
  <conditionalFormatting sqref="M53">
    <cfRule type="cellIs" dxfId="14562" priority="3481" operator="lessThan">
      <formula>0</formula>
    </cfRule>
  </conditionalFormatting>
  <conditionalFormatting sqref="M53">
    <cfRule type="cellIs" dxfId="14561" priority="3480" operator="lessThan">
      <formula>0</formula>
    </cfRule>
  </conditionalFormatting>
  <conditionalFormatting sqref="M53">
    <cfRule type="cellIs" dxfId="14560" priority="3479" operator="lessThan">
      <formula>0</formula>
    </cfRule>
  </conditionalFormatting>
  <conditionalFormatting sqref="M53">
    <cfRule type="cellIs" dxfId="14559" priority="3478" operator="lessThan">
      <formula>0</formula>
    </cfRule>
  </conditionalFormatting>
  <conditionalFormatting sqref="M53">
    <cfRule type="cellIs" dxfId="14558" priority="3477" operator="lessThan">
      <formula>0</formula>
    </cfRule>
  </conditionalFormatting>
  <conditionalFormatting sqref="M53">
    <cfRule type="cellIs" dxfId="14557" priority="3476" operator="lessThan">
      <formula>0</formula>
    </cfRule>
  </conditionalFormatting>
  <conditionalFormatting sqref="M50">
    <cfRule type="cellIs" dxfId="14556" priority="3475" operator="lessThan">
      <formula>0</formula>
    </cfRule>
  </conditionalFormatting>
  <conditionalFormatting sqref="M50">
    <cfRule type="cellIs" dxfId="14555" priority="3474" operator="lessThan">
      <formula>0</formula>
    </cfRule>
  </conditionalFormatting>
  <conditionalFormatting sqref="M50">
    <cfRule type="cellIs" dxfId="14554" priority="3473" operator="lessThan">
      <formula>0</formula>
    </cfRule>
  </conditionalFormatting>
  <conditionalFormatting sqref="M50">
    <cfRule type="cellIs" dxfId="14553" priority="3472" operator="lessThan">
      <formula>0</formula>
    </cfRule>
  </conditionalFormatting>
  <conditionalFormatting sqref="M50">
    <cfRule type="cellIs" dxfId="14552" priority="3471" operator="lessThan">
      <formula>0</formula>
    </cfRule>
  </conditionalFormatting>
  <conditionalFormatting sqref="M50">
    <cfRule type="cellIs" dxfId="14551" priority="3470" operator="lessThan">
      <formula>0</formula>
    </cfRule>
  </conditionalFormatting>
  <conditionalFormatting sqref="M52">
    <cfRule type="cellIs" dxfId="14550" priority="3469" operator="lessThan">
      <formula>0</formula>
    </cfRule>
  </conditionalFormatting>
  <conditionalFormatting sqref="M52">
    <cfRule type="cellIs" dxfId="14549" priority="3468" operator="lessThan">
      <formula>0</formula>
    </cfRule>
  </conditionalFormatting>
  <conditionalFormatting sqref="M52">
    <cfRule type="cellIs" dxfId="14548" priority="3467" operator="lessThan">
      <formula>0</formula>
    </cfRule>
  </conditionalFormatting>
  <conditionalFormatting sqref="M52">
    <cfRule type="cellIs" dxfId="14547" priority="3466" operator="lessThan">
      <formula>0</formula>
    </cfRule>
  </conditionalFormatting>
  <conditionalFormatting sqref="M52">
    <cfRule type="cellIs" dxfId="14546" priority="3465" operator="lessThan">
      <formula>0</formula>
    </cfRule>
  </conditionalFormatting>
  <conditionalFormatting sqref="M52">
    <cfRule type="cellIs" dxfId="14545" priority="3464" operator="lessThan">
      <formula>0</formula>
    </cfRule>
  </conditionalFormatting>
  <conditionalFormatting sqref="M59">
    <cfRule type="cellIs" dxfId="14544" priority="3463" operator="lessThan">
      <formula>0</formula>
    </cfRule>
  </conditionalFormatting>
  <conditionalFormatting sqref="M60">
    <cfRule type="cellIs" dxfId="14543" priority="3462" operator="lessThan">
      <formula>0</formula>
    </cfRule>
  </conditionalFormatting>
  <conditionalFormatting sqref="M59">
    <cfRule type="cellIs" dxfId="14542" priority="3461" operator="lessThan">
      <formula>0</formula>
    </cfRule>
  </conditionalFormatting>
  <conditionalFormatting sqref="M60">
    <cfRule type="cellIs" dxfId="14541" priority="3460" operator="lessThan">
      <formula>0</formula>
    </cfRule>
  </conditionalFormatting>
  <conditionalFormatting sqref="M72">
    <cfRule type="cellIs" dxfId="14540" priority="3459" operator="lessThan">
      <formula>0</formula>
    </cfRule>
  </conditionalFormatting>
  <conditionalFormatting sqref="M73:M75">
    <cfRule type="cellIs" dxfId="14539" priority="3458" operator="lessThan">
      <formula>0</formula>
    </cfRule>
  </conditionalFormatting>
  <conditionalFormatting sqref="M72">
    <cfRule type="cellIs" dxfId="14538" priority="3457" operator="lessThan">
      <formula>0</formula>
    </cfRule>
  </conditionalFormatting>
  <conditionalFormatting sqref="M73:M75">
    <cfRule type="cellIs" dxfId="14537" priority="3456" operator="lessThan">
      <formula>0</formula>
    </cfRule>
  </conditionalFormatting>
  <conditionalFormatting sqref="M66">
    <cfRule type="cellIs" dxfId="14536" priority="3455" operator="lessThan">
      <formula>0</formula>
    </cfRule>
  </conditionalFormatting>
  <conditionalFormatting sqref="M66">
    <cfRule type="cellIs" dxfId="14535" priority="3454" operator="lessThan">
      <formula>0</formula>
    </cfRule>
  </conditionalFormatting>
  <conditionalFormatting sqref="M67:M71">
    <cfRule type="cellIs" dxfId="14534" priority="3453" operator="lessThan">
      <formula>0</formula>
    </cfRule>
  </conditionalFormatting>
  <conditionalFormatting sqref="M66">
    <cfRule type="cellIs" dxfId="14533" priority="3452" operator="lessThan">
      <formula>0</formula>
    </cfRule>
  </conditionalFormatting>
  <conditionalFormatting sqref="M66">
    <cfRule type="cellIs" dxfId="14532" priority="3451" operator="lessThan">
      <formula>0</formula>
    </cfRule>
  </conditionalFormatting>
  <conditionalFormatting sqref="M66">
    <cfRule type="cellIs" dxfId="14531" priority="3450" operator="lessThan">
      <formula>0</formula>
    </cfRule>
  </conditionalFormatting>
  <conditionalFormatting sqref="M66">
    <cfRule type="cellIs" dxfId="14530" priority="3449" operator="lessThan">
      <formula>0</formula>
    </cfRule>
  </conditionalFormatting>
  <conditionalFormatting sqref="M67:M71">
    <cfRule type="cellIs" dxfId="14529" priority="3448" operator="lessThan">
      <formula>0</formula>
    </cfRule>
  </conditionalFormatting>
  <conditionalFormatting sqref="M66">
    <cfRule type="cellIs" dxfId="14528" priority="3447" operator="lessThan">
      <formula>0</formula>
    </cfRule>
  </conditionalFormatting>
  <conditionalFormatting sqref="M66">
    <cfRule type="cellIs" dxfId="14527" priority="3446" operator="lessThan">
      <formula>0</formula>
    </cfRule>
  </conditionalFormatting>
  <conditionalFormatting sqref="M66">
    <cfRule type="cellIs" dxfId="14526" priority="3445" operator="lessThan">
      <formula>0</formula>
    </cfRule>
  </conditionalFormatting>
  <conditionalFormatting sqref="M91">
    <cfRule type="cellIs" dxfId="14525" priority="3444" operator="lessThan">
      <formula>0</formula>
    </cfRule>
  </conditionalFormatting>
  <conditionalFormatting sqref="M91">
    <cfRule type="cellIs" dxfId="14524" priority="3443" operator="lessThan">
      <formula>0</formula>
    </cfRule>
  </conditionalFormatting>
  <conditionalFormatting sqref="M91">
    <cfRule type="cellIs" dxfId="14523" priority="3442" operator="lessThan">
      <formula>0</formula>
    </cfRule>
  </conditionalFormatting>
  <conditionalFormatting sqref="M77">
    <cfRule type="cellIs" dxfId="14522" priority="3441" operator="lessThan">
      <formula>0</formula>
    </cfRule>
  </conditionalFormatting>
  <conditionalFormatting sqref="M77">
    <cfRule type="cellIs" dxfId="14521" priority="3440" operator="lessThan">
      <formula>0</formula>
    </cfRule>
  </conditionalFormatting>
  <conditionalFormatting sqref="M77">
    <cfRule type="cellIs" dxfId="14520" priority="3439" operator="lessThan">
      <formula>0</formula>
    </cfRule>
  </conditionalFormatting>
  <conditionalFormatting sqref="M77">
    <cfRule type="cellIs" dxfId="14519" priority="3438" operator="lessThan">
      <formula>0</formula>
    </cfRule>
  </conditionalFormatting>
  <conditionalFormatting sqref="M77">
    <cfRule type="cellIs" dxfId="14518" priority="3437" operator="lessThan">
      <formula>0</formula>
    </cfRule>
  </conditionalFormatting>
  <conditionalFormatting sqref="M77">
    <cfRule type="cellIs" dxfId="14517" priority="3436" operator="lessThan">
      <formula>0</formula>
    </cfRule>
  </conditionalFormatting>
  <conditionalFormatting sqref="M77">
    <cfRule type="cellIs" dxfId="14516" priority="3435" operator="lessThan">
      <formula>0</formula>
    </cfRule>
  </conditionalFormatting>
  <conditionalFormatting sqref="M77">
    <cfRule type="cellIs" dxfId="14515" priority="3434" operator="lessThan">
      <formula>0</formula>
    </cfRule>
  </conditionalFormatting>
  <conditionalFormatting sqref="M77">
    <cfRule type="cellIs" dxfId="14514" priority="3433" operator="lessThan">
      <formula>0</formula>
    </cfRule>
  </conditionalFormatting>
  <conditionalFormatting sqref="M77">
    <cfRule type="cellIs" dxfId="14513" priority="3432" operator="lessThan">
      <formula>0</formula>
    </cfRule>
  </conditionalFormatting>
  <conditionalFormatting sqref="M77">
    <cfRule type="cellIs" dxfId="14512" priority="3431" operator="lessThan">
      <formula>0</formula>
    </cfRule>
  </conditionalFormatting>
  <conditionalFormatting sqref="M77">
    <cfRule type="cellIs" dxfId="14511" priority="3430" operator="lessThan">
      <formula>0</formula>
    </cfRule>
  </conditionalFormatting>
  <conditionalFormatting sqref="M77">
    <cfRule type="cellIs" dxfId="14510" priority="3429" operator="lessThan">
      <formula>0</formula>
    </cfRule>
  </conditionalFormatting>
  <conditionalFormatting sqref="M77">
    <cfRule type="cellIs" dxfId="14509" priority="3428" operator="lessThan">
      <formula>0</formula>
    </cfRule>
  </conditionalFormatting>
  <conditionalFormatting sqref="M77">
    <cfRule type="cellIs" dxfId="14508" priority="3427" operator="lessThan">
      <formula>0</formula>
    </cfRule>
  </conditionalFormatting>
  <conditionalFormatting sqref="M78:M82">
    <cfRule type="cellIs" dxfId="14507" priority="3426" operator="lessThan">
      <formula>0</formula>
    </cfRule>
  </conditionalFormatting>
  <conditionalFormatting sqref="M77">
    <cfRule type="cellIs" dxfId="14506" priority="3425" operator="lessThan">
      <formula>0</formula>
    </cfRule>
  </conditionalFormatting>
  <conditionalFormatting sqref="M77">
    <cfRule type="cellIs" dxfId="14505" priority="3424" operator="lessThan">
      <formula>0</formula>
    </cfRule>
  </conditionalFormatting>
  <conditionalFormatting sqref="M77">
    <cfRule type="cellIs" dxfId="14504" priority="3423" operator="lessThan">
      <formula>0</formula>
    </cfRule>
  </conditionalFormatting>
  <conditionalFormatting sqref="M77">
    <cfRule type="cellIs" dxfId="14503" priority="3422" operator="lessThan">
      <formula>0</formula>
    </cfRule>
  </conditionalFormatting>
  <conditionalFormatting sqref="M78:M82">
    <cfRule type="cellIs" dxfId="14502" priority="3421" operator="lessThan">
      <formula>0</formula>
    </cfRule>
  </conditionalFormatting>
  <conditionalFormatting sqref="M77">
    <cfRule type="cellIs" dxfId="14501" priority="3420" operator="lessThan">
      <formula>0</formula>
    </cfRule>
  </conditionalFormatting>
  <conditionalFormatting sqref="M77">
    <cfRule type="cellIs" dxfId="14500" priority="3419" operator="lessThan">
      <formula>0</formula>
    </cfRule>
  </conditionalFormatting>
  <conditionalFormatting sqref="M77">
    <cfRule type="cellIs" dxfId="14499" priority="3418" operator="lessThan">
      <formula>0</formula>
    </cfRule>
  </conditionalFormatting>
  <conditionalFormatting sqref="M83">
    <cfRule type="cellIs" dxfId="14498" priority="3417" operator="lessThan">
      <formula>0</formula>
    </cfRule>
  </conditionalFormatting>
  <conditionalFormatting sqref="M83">
    <cfRule type="cellIs" dxfId="14497" priority="3416" operator="lessThan">
      <formula>0</formula>
    </cfRule>
  </conditionalFormatting>
  <conditionalFormatting sqref="M83">
    <cfRule type="cellIs" dxfId="14496" priority="3415" operator="lessThan">
      <formula>0</formula>
    </cfRule>
  </conditionalFormatting>
  <conditionalFormatting sqref="M83">
    <cfRule type="cellIs" dxfId="14495" priority="3414" operator="lessThan">
      <formula>0</formula>
    </cfRule>
  </conditionalFormatting>
  <conditionalFormatting sqref="M83">
    <cfRule type="cellIs" dxfId="14494" priority="3413" operator="lessThan">
      <formula>0</formula>
    </cfRule>
  </conditionalFormatting>
  <conditionalFormatting sqref="M83">
    <cfRule type="cellIs" dxfId="14493" priority="3412" operator="lessThan">
      <formula>0</formula>
    </cfRule>
  </conditionalFormatting>
  <conditionalFormatting sqref="M85">
    <cfRule type="cellIs" dxfId="14492" priority="3411" operator="lessThan">
      <formula>0</formula>
    </cfRule>
  </conditionalFormatting>
  <conditionalFormatting sqref="M85">
    <cfRule type="cellIs" dxfId="14491" priority="3410" operator="lessThan">
      <formula>0</formula>
    </cfRule>
  </conditionalFormatting>
  <conditionalFormatting sqref="M85">
    <cfRule type="cellIs" dxfId="14490" priority="3409" operator="lessThan">
      <formula>0</formula>
    </cfRule>
  </conditionalFormatting>
  <conditionalFormatting sqref="M85">
    <cfRule type="cellIs" dxfId="14489" priority="3408" operator="lessThan">
      <formula>0</formula>
    </cfRule>
  </conditionalFormatting>
  <conditionalFormatting sqref="M85">
    <cfRule type="cellIs" dxfId="14488" priority="3407" operator="lessThan">
      <formula>0</formula>
    </cfRule>
  </conditionalFormatting>
  <conditionalFormatting sqref="M85">
    <cfRule type="cellIs" dxfId="14487" priority="3406" operator="lessThan">
      <formula>0</formula>
    </cfRule>
  </conditionalFormatting>
  <conditionalFormatting sqref="M85">
    <cfRule type="cellIs" dxfId="14486" priority="3405" operator="lessThan">
      <formula>0</formula>
    </cfRule>
  </conditionalFormatting>
  <conditionalFormatting sqref="M85">
    <cfRule type="cellIs" dxfId="14485" priority="3404" operator="lessThan">
      <formula>0</formula>
    </cfRule>
  </conditionalFormatting>
  <conditionalFormatting sqref="M87">
    <cfRule type="cellIs" dxfId="14484" priority="3403" operator="lessThan">
      <formula>0</formula>
    </cfRule>
  </conditionalFormatting>
  <conditionalFormatting sqref="M87">
    <cfRule type="cellIs" dxfId="14483" priority="3402" operator="lessThan">
      <formula>0</formula>
    </cfRule>
  </conditionalFormatting>
  <conditionalFormatting sqref="M87">
    <cfRule type="cellIs" dxfId="14482" priority="3401" operator="lessThan">
      <formula>0</formula>
    </cfRule>
  </conditionalFormatting>
  <conditionalFormatting sqref="M87">
    <cfRule type="cellIs" dxfId="14481" priority="3400" operator="lessThan">
      <formula>0</formula>
    </cfRule>
  </conditionalFormatting>
  <conditionalFormatting sqref="M87">
    <cfRule type="cellIs" dxfId="14480" priority="3399" operator="lessThan">
      <formula>0</formula>
    </cfRule>
  </conditionalFormatting>
  <conditionalFormatting sqref="M87">
    <cfRule type="cellIs" dxfId="14479" priority="3398" operator="lessThan">
      <formula>0</formula>
    </cfRule>
  </conditionalFormatting>
  <conditionalFormatting sqref="M87">
    <cfRule type="cellIs" dxfId="14478" priority="3397" operator="lessThan">
      <formula>0</formula>
    </cfRule>
  </conditionalFormatting>
  <conditionalFormatting sqref="M87">
    <cfRule type="cellIs" dxfId="14477" priority="3396" operator="lessThan">
      <formula>0</formula>
    </cfRule>
  </conditionalFormatting>
  <conditionalFormatting sqref="M16">
    <cfRule type="cellIs" dxfId="14476" priority="3395" operator="lessThan">
      <formula>0</formula>
    </cfRule>
  </conditionalFormatting>
  <conditionalFormatting sqref="M16">
    <cfRule type="cellIs" dxfId="14475" priority="3394" operator="lessThan">
      <formula>0</formula>
    </cfRule>
  </conditionalFormatting>
  <conditionalFormatting sqref="M16">
    <cfRule type="cellIs" dxfId="14474" priority="3393" operator="lessThan">
      <formula>0</formula>
    </cfRule>
  </conditionalFormatting>
  <conditionalFormatting sqref="M16">
    <cfRule type="cellIs" dxfId="14473" priority="3392" operator="lessThan">
      <formula>0</formula>
    </cfRule>
  </conditionalFormatting>
  <conditionalFormatting sqref="M16">
    <cfRule type="cellIs" dxfId="14472" priority="3391" operator="lessThan">
      <formula>0</formula>
    </cfRule>
  </conditionalFormatting>
  <conditionalFormatting sqref="M16">
    <cfRule type="cellIs" dxfId="14471" priority="3390" operator="lessThan">
      <formula>0</formula>
    </cfRule>
  </conditionalFormatting>
  <conditionalFormatting sqref="M16">
    <cfRule type="cellIs" dxfId="14470" priority="3389" operator="lessThan">
      <formula>0</formula>
    </cfRule>
  </conditionalFormatting>
  <conditionalFormatting sqref="M16">
    <cfRule type="cellIs" dxfId="14469" priority="3388" operator="lessThan">
      <formula>0</formula>
    </cfRule>
  </conditionalFormatting>
  <conditionalFormatting sqref="M16">
    <cfRule type="cellIs" dxfId="14468" priority="3387" operator="lessThan">
      <formula>0</formula>
    </cfRule>
  </conditionalFormatting>
  <conditionalFormatting sqref="M16">
    <cfRule type="cellIs" dxfId="14467" priority="3386" operator="lessThan">
      <formula>0</formula>
    </cfRule>
  </conditionalFormatting>
  <conditionalFormatting sqref="M16">
    <cfRule type="cellIs" dxfId="14466" priority="3385" operator="lessThan">
      <formula>0</formula>
    </cfRule>
  </conditionalFormatting>
  <conditionalFormatting sqref="M16">
    <cfRule type="cellIs" dxfId="14465" priority="3384" operator="lessThan">
      <formula>0</formula>
    </cfRule>
  </conditionalFormatting>
  <conditionalFormatting sqref="M16">
    <cfRule type="cellIs" dxfId="14464" priority="3383" operator="lessThan">
      <formula>0</formula>
    </cfRule>
  </conditionalFormatting>
  <conditionalFormatting sqref="M16">
    <cfRule type="cellIs" dxfId="14463" priority="3382" operator="lessThan">
      <formula>0</formula>
    </cfRule>
  </conditionalFormatting>
  <conditionalFormatting sqref="M9">
    <cfRule type="cellIs" dxfId="14462" priority="3381" operator="lessThan">
      <formula>0</formula>
    </cfRule>
  </conditionalFormatting>
  <conditionalFormatting sqref="M9">
    <cfRule type="cellIs" dxfId="14461" priority="3380" operator="lessThan">
      <formula>0</formula>
    </cfRule>
  </conditionalFormatting>
  <conditionalFormatting sqref="M9">
    <cfRule type="cellIs" dxfId="14460" priority="3379" operator="lessThan">
      <formula>0</formula>
    </cfRule>
  </conditionalFormatting>
  <conditionalFormatting sqref="M9">
    <cfRule type="cellIs" dxfId="14459" priority="3378" operator="lessThan">
      <formula>0</formula>
    </cfRule>
  </conditionalFormatting>
  <conditionalFormatting sqref="M9">
    <cfRule type="cellIs" dxfId="14458" priority="3377" operator="lessThan">
      <formula>0</formula>
    </cfRule>
  </conditionalFormatting>
  <conditionalFormatting sqref="M9">
    <cfRule type="cellIs" dxfId="14457" priority="3376" operator="lessThan">
      <formula>0</formula>
    </cfRule>
  </conditionalFormatting>
  <conditionalFormatting sqref="M9">
    <cfRule type="cellIs" dxfId="14456" priority="3375" operator="lessThan">
      <formula>0</formula>
    </cfRule>
  </conditionalFormatting>
  <conditionalFormatting sqref="M9">
    <cfRule type="cellIs" dxfId="14455" priority="3374" operator="lessThan">
      <formula>0</formula>
    </cfRule>
  </conditionalFormatting>
  <conditionalFormatting sqref="M9">
    <cfRule type="cellIs" dxfId="14454" priority="3373" operator="lessThan">
      <formula>0</formula>
    </cfRule>
  </conditionalFormatting>
  <conditionalFormatting sqref="M9">
    <cfRule type="cellIs" dxfId="14453" priority="3372" operator="lessThan">
      <formula>0</formula>
    </cfRule>
  </conditionalFormatting>
  <conditionalFormatting sqref="M9">
    <cfRule type="cellIs" dxfId="14452" priority="3371" operator="lessThan">
      <formula>0</formula>
    </cfRule>
  </conditionalFormatting>
  <conditionalFormatting sqref="M9">
    <cfRule type="cellIs" dxfId="14451" priority="3370" operator="lessThan">
      <formula>0</formula>
    </cfRule>
  </conditionalFormatting>
  <conditionalFormatting sqref="M9">
    <cfRule type="cellIs" dxfId="14450" priority="3369" operator="lessThan">
      <formula>0</formula>
    </cfRule>
  </conditionalFormatting>
  <conditionalFormatting sqref="M9">
    <cfRule type="cellIs" dxfId="14449" priority="3368" operator="lessThan">
      <formula>0</formula>
    </cfRule>
  </conditionalFormatting>
  <conditionalFormatting sqref="M16">
    <cfRule type="cellIs" dxfId="14448" priority="3367" operator="lessThan">
      <formula>0</formula>
    </cfRule>
  </conditionalFormatting>
  <conditionalFormatting sqref="M16">
    <cfRule type="cellIs" dxfId="14447" priority="3366" operator="lessThan">
      <formula>0</formula>
    </cfRule>
  </conditionalFormatting>
  <conditionalFormatting sqref="M16">
    <cfRule type="cellIs" dxfId="14446" priority="3365" operator="lessThan">
      <formula>0</formula>
    </cfRule>
  </conditionalFormatting>
  <conditionalFormatting sqref="M16">
    <cfRule type="cellIs" dxfId="14445" priority="3364" operator="lessThan">
      <formula>0</formula>
    </cfRule>
  </conditionalFormatting>
  <conditionalFormatting sqref="M16">
    <cfRule type="cellIs" dxfId="14444" priority="3363" operator="lessThan">
      <formula>0</formula>
    </cfRule>
  </conditionalFormatting>
  <conditionalFormatting sqref="M16">
    <cfRule type="cellIs" dxfId="14443" priority="3362" operator="lessThan">
      <formula>0</formula>
    </cfRule>
  </conditionalFormatting>
  <conditionalFormatting sqref="M16">
    <cfRule type="cellIs" dxfId="14442" priority="3361" operator="lessThan">
      <formula>0</formula>
    </cfRule>
  </conditionalFormatting>
  <conditionalFormatting sqref="M9">
    <cfRule type="cellIs" dxfId="14441" priority="3360" operator="lessThan">
      <formula>0</formula>
    </cfRule>
  </conditionalFormatting>
  <conditionalFormatting sqref="M9">
    <cfRule type="cellIs" dxfId="14440" priority="3359" operator="lessThan">
      <formula>0</formula>
    </cfRule>
  </conditionalFormatting>
  <conditionalFormatting sqref="M9">
    <cfRule type="cellIs" dxfId="14439" priority="3358" operator="lessThan">
      <formula>0</formula>
    </cfRule>
  </conditionalFormatting>
  <conditionalFormatting sqref="M9">
    <cfRule type="cellIs" dxfId="14438" priority="3357" operator="lessThan">
      <formula>0</formula>
    </cfRule>
  </conditionalFormatting>
  <conditionalFormatting sqref="M9">
    <cfRule type="cellIs" dxfId="14437" priority="3356" operator="lessThan">
      <formula>0</formula>
    </cfRule>
  </conditionalFormatting>
  <conditionalFormatting sqref="M9">
    <cfRule type="cellIs" dxfId="14436" priority="3355" operator="lessThan">
      <formula>0</formula>
    </cfRule>
  </conditionalFormatting>
  <conditionalFormatting sqref="M9">
    <cfRule type="cellIs" dxfId="14435" priority="3354" operator="lessThan">
      <formula>0</formula>
    </cfRule>
  </conditionalFormatting>
  <conditionalFormatting sqref="M9">
    <cfRule type="cellIs" dxfId="14434" priority="3353" operator="lessThan">
      <formula>0</formula>
    </cfRule>
  </conditionalFormatting>
  <conditionalFormatting sqref="M9">
    <cfRule type="cellIs" dxfId="14433" priority="3352" operator="lessThan">
      <formula>0</formula>
    </cfRule>
  </conditionalFormatting>
  <conditionalFormatting sqref="M9">
    <cfRule type="cellIs" dxfId="14432" priority="3351" operator="lessThan">
      <formula>0</formula>
    </cfRule>
  </conditionalFormatting>
  <conditionalFormatting sqref="M9">
    <cfRule type="cellIs" dxfId="14431" priority="3350" operator="lessThan">
      <formula>0</formula>
    </cfRule>
  </conditionalFormatting>
  <conditionalFormatting sqref="M9">
    <cfRule type="cellIs" dxfId="14430" priority="3349" operator="lessThan">
      <formula>0</formula>
    </cfRule>
  </conditionalFormatting>
  <conditionalFormatting sqref="M9">
    <cfRule type="cellIs" dxfId="14429" priority="3348" operator="lessThan">
      <formula>0</formula>
    </cfRule>
  </conditionalFormatting>
  <conditionalFormatting sqref="M9">
    <cfRule type="cellIs" dxfId="14428" priority="3347" operator="lessThan">
      <formula>0</formula>
    </cfRule>
  </conditionalFormatting>
  <conditionalFormatting sqref="M9">
    <cfRule type="cellIs" dxfId="14427" priority="3346" operator="lessThan">
      <formula>0</formula>
    </cfRule>
  </conditionalFormatting>
  <conditionalFormatting sqref="M9">
    <cfRule type="cellIs" dxfId="14426" priority="3345" operator="lessThan">
      <formula>0</formula>
    </cfRule>
  </conditionalFormatting>
  <conditionalFormatting sqref="M9">
    <cfRule type="cellIs" dxfId="14425" priority="3344" operator="lessThan">
      <formula>0</formula>
    </cfRule>
  </conditionalFormatting>
  <conditionalFormatting sqref="M9">
    <cfRule type="cellIs" dxfId="14424" priority="3343" operator="lessThan">
      <formula>0</formula>
    </cfRule>
  </conditionalFormatting>
  <conditionalFormatting sqref="M9">
    <cfRule type="cellIs" dxfId="14423" priority="3342" operator="lessThan">
      <formula>0</formula>
    </cfRule>
  </conditionalFormatting>
  <conditionalFormatting sqref="M9">
    <cfRule type="cellIs" dxfId="14422" priority="3341" operator="lessThan">
      <formula>0</formula>
    </cfRule>
  </conditionalFormatting>
  <conditionalFormatting sqref="M9">
    <cfRule type="cellIs" dxfId="14421" priority="3340" operator="lessThan">
      <formula>0</formula>
    </cfRule>
  </conditionalFormatting>
  <conditionalFormatting sqref="M64">
    <cfRule type="cellIs" dxfId="14420" priority="3339" operator="lessThan">
      <formula>0</formula>
    </cfRule>
  </conditionalFormatting>
  <conditionalFormatting sqref="M64">
    <cfRule type="cellIs" dxfId="14419" priority="3338" operator="lessThan">
      <formula>0</formula>
    </cfRule>
  </conditionalFormatting>
  <conditionalFormatting sqref="M64">
    <cfRule type="cellIs" dxfId="14418" priority="3337" operator="lessThan">
      <formula>0</formula>
    </cfRule>
  </conditionalFormatting>
  <conditionalFormatting sqref="M64">
    <cfRule type="cellIs" dxfId="14417" priority="3336" operator="lessThan">
      <formula>0</formula>
    </cfRule>
  </conditionalFormatting>
  <conditionalFormatting sqref="M64">
    <cfRule type="cellIs" dxfId="14416" priority="3335" operator="lessThan">
      <formula>0</formula>
    </cfRule>
  </conditionalFormatting>
  <conditionalFormatting sqref="M64">
    <cfRule type="cellIs" dxfId="14415" priority="3334" operator="lessThan">
      <formula>0</formula>
    </cfRule>
  </conditionalFormatting>
  <conditionalFormatting sqref="M64">
    <cfRule type="cellIs" dxfId="14414" priority="3333" operator="lessThan">
      <formula>0</formula>
    </cfRule>
  </conditionalFormatting>
  <conditionalFormatting sqref="M64">
    <cfRule type="cellIs" dxfId="14413" priority="3332" operator="lessThan">
      <formula>0</formula>
    </cfRule>
  </conditionalFormatting>
  <conditionalFormatting sqref="M64">
    <cfRule type="cellIs" dxfId="14412" priority="3331" operator="lessThan">
      <formula>0</formula>
    </cfRule>
  </conditionalFormatting>
  <conditionalFormatting sqref="M64">
    <cfRule type="cellIs" dxfId="14411" priority="3330" operator="lessThan">
      <formula>0</formula>
    </cfRule>
  </conditionalFormatting>
  <conditionalFormatting sqref="M62">
    <cfRule type="cellIs" dxfId="14410" priority="3329" operator="lessThan">
      <formula>0</formula>
    </cfRule>
  </conditionalFormatting>
  <conditionalFormatting sqref="M62">
    <cfRule type="cellIs" dxfId="14409" priority="3328" operator="lessThan">
      <formula>0</formula>
    </cfRule>
  </conditionalFormatting>
  <conditionalFormatting sqref="M62">
    <cfRule type="cellIs" dxfId="14408" priority="3327" operator="lessThan">
      <formula>0</formula>
    </cfRule>
  </conditionalFormatting>
  <conditionalFormatting sqref="M62">
    <cfRule type="cellIs" dxfId="14407" priority="3326" operator="lessThan">
      <formula>0</formula>
    </cfRule>
  </conditionalFormatting>
  <conditionalFormatting sqref="M62">
    <cfRule type="cellIs" dxfId="14406" priority="3325" operator="lessThan">
      <formula>0</formula>
    </cfRule>
  </conditionalFormatting>
  <conditionalFormatting sqref="M62">
    <cfRule type="cellIs" dxfId="14405" priority="3324" operator="lessThan">
      <formula>0</formula>
    </cfRule>
  </conditionalFormatting>
  <conditionalFormatting sqref="M62">
    <cfRule type="cellIs" dxfId="14404" priority="3323" operator="lessThan">
      <formula>0</formula>
    </cfRule>
  </conditionalFormatting>
  <conditionalFormatting sqref="M62">
    <cfRule type="cellIs" dxfId="14403" priority="3322" operator="lessThan">
      <formula>0</formula>
    </cfRule>
  </conditionalFormatting>
  <conditionalFormatting sqref="M62">
    <cfRule type="cellIs" dxfId="14402" priority="3321" operator="lessThan">
      <formula>0</formula>
    </cfRule>
  </conditionalFormatting>
  <conditionalFormatting sqref="M62">
    <cfRule type="cellIs" dxfId="14401" priority="3320" operator="lessThan">
      <formula>0</formula>
    </cfRule>
  </conditionalFormatting>
  <conditionalFormatting sqref="M62">
    <cfRule type="cellIs" dxfId="14400" priority="3319" operator="lessThan">
      <formula>0</formula>
    </cfRule>
  </conditionalFormatting>
  <conditionalFormatting sqref="M62">
    <cfRule type="cellIs" dxfId="14399" priority="3318" operator="lessThan">
      <formula>0</formula>
    </cfRule>
  </conditionalFormatting>
  <conditionalFormatting sqref="M62">
    <cfRule type="cellIs" dxfId="14398" priority="3317" operator="lessThan">
      <formula>0</formula>
    </cfRule>
  </conditionalFormatting>
  <conditionalFormatting sqref="M62">
    <cfRule type="cellIs" dxfId="14397" priority="3316" operator="lessThan">
      <formula>0</formula>
    </cfRule>
  </conditionalFormatting>
  <conditionalFormatting sqref="M62">
    <cfRule type="cellIs" dxfId="14396" priority="3315" operator="lessThan">
      <formula>0</formula>
    </cfRule>
  </conditionalFormatting>
  <conditionalFormatting sqref="M62">
    <cfRule type="cellIs" dxfId="14395" priority="3314" operator="lessThan">
      <formula>0</formula>
    </cfRule>
  </conditionalFormatting>
  <conditionalFormatting sqref="O64">
    <cfRule type="cellIs" dxfId="14394" priority="3313" operator="lessThan">
      <formula>0</formula>
    </cfRule>
  </conditionalFormatting>
  <conditionalFormatting sqref="O64">
    <cfRule type="cellIs" dxfId="14393" priority="3312" operator="lessThan">
      <formula>0</formula>
    </cfRule>
  </conditionalFormatting>
  <conditionalFormatting sqref="O9">
    <cfRule type="cellIs" dxfId="14392" priority="3311" operator="lessThan">
      <formula>0</formula>
    </cfRule>
  </conditionalFormatting>
  <conditionalFormatting sqref="O17:O19">
    <cfRule type="cellIs" dxfId="14391" priority="3310" operator="lessThan">
      <formula>0</formula>
    </cfRule>
  </conditionalFormatting>
  <conditionalFormatting sqref="O20">
    <cfRule type="cellIs" dxfId="14390" priority="3309" operator="lessThan">
      <formula>0</formula>
    </cfRule>
  </conditionalFormatting>
  <conditionalFormatting sqref="O22">
    <cfRule type="cellIs" dxfId="14389" priority="3308" operator="lessThan">
      <formula>0</formula>
    </cfRule>
  </conditionalFormatting>
  <conditionalFormatting sqref="O26">
    <cfRule type="cellIs" dxfId="14388" priority="3307" operator="lessThan">
      <formula>0</formula>
    </cfRule>
  </conditionalFormatting>
  <conditionalFormatting sqref="O30">
    <cfRule type="cellIs" dxfId="14387" priority="3306" operator="lessThan">
      <formula>0</formula>
    </cfRule>
  </conditionalFormatting>
  <conditionalFormatting sqref="O27:O35">
    <cfRule type="cellIs" dxfId="14386" priority="3305" operator="lessThan">
      <formula>0</formula>
    </cfRule>
  </conditionalFormatting>
  <conditionalFormatting sqref="O36">
    <cfRule type="cellIs" dxfId="14385" priority="3304" operator="lessThan">
      <formula>0</formula>
    </cfRule>
  </conditionalFormatting>
  <conditionalFormatting sqref="O37">
    <cfRule type="cellIs" dxfId="14384" priority="3303" operator="lessThan">
      <formula>0</formula>
    </cfRule>
  </conditionalFormatting>
  <conditionalFormatting sqref="O39">
    <cfRule type="cellIs" dxfId="14383" priority="3302" operator="lessThan">
      <formula>0</formula>
    </cfRule>
  </conditionalFormatting>
  <conditionalFormatting sqref="O40:O45">
    <cfRule type="cellIs" dxfId="14382" priority="3301" operator="lessThan">
      <formula>0</formula>
    </cfRule>
  </conditionalFormatting>
  <conditionalFormatting sqref="O46">
    <cfRule type="cellIs" dxfId="14381" priority="3300" operator="lessThan">
      <formula>0</formula>
    </cfRule>
  </conditionalFormatting>
  <conditionalFormatting sqref="O47">
    <cfRule type="cellIs" dxfId="14380" priority="3299" operator="lessThan">
      <formula>0</formula>
    </cfRule>
  </conditionalFormatting>
  <conditionalFormatting sqref="O49:O53">
    <cfRule type="cellIs" dxfId="14379" priority="3298" operator="lessThan">
      <formula>0</formula>
    </cfRule>
  </conditionalFormatting>
  <conditionalFormatting sqref="O59">
    <cfRule type="cellIs" dxfId="14378" priority="3297" operator="lessThan">
      <formula>0</formula>
    </cfRule>
  </conditionalFormatting>
  <conditionalFormatting sqref="O60">
    <cfRule type="cellIs" dxfId="14377" priority="3296" operator="lessThan">
      <formula>0</formula>
    </cfRule>
  </conditionalFormatting>
  <conditionalFormatting sqref="O62">
    <cfRule type="cellIs" dxfId="14376" priority="3295" operator="lessThan">
      <formula>0</formula>
    </cfRule>
  </conditionalFormatting>
  <conditionalFormatting sqref="O63">
    <cfRule type="cellIs" dxfId="14375" priority="3294" operator="lessThan">
      <formula>0</formula>
    </cfRule>
  </conditionalFormatting>
  <conditionalFormatting sqref="O64">
    <cfRule type="cellIs" dxfId="14374" priority="3293" operator="lessThan">
      <formula>0</formula>
    </cfRule>
  </conditionalFormatting>
  <conditionalFormatting sqref="O91">
    <cfRule type="cellIs" dxfId="14373" priority="3292" operator="lessThan">
      <formula>0</formula>
    </cfRule>
  </conditionalFormatting>
  <conditionalFormatting sqref="O66">
    <cfRule type="cellIs" dxfId="14372" priority="3291" operator="lessThan">
      <formula>0</formula>
    </cfRule>
  </conditionalFormatting>
  <conditionalFormatting sqref="O72">
    <cfRule type="cellIs" dxfId="14371" priority="3290" operator="lessThan">
      <formula>0</formula>
    </cfRule>
  </conditionalFormatting>
  <conditionalFormatting sqref="O73:O75">
    <cfRule type="cellIs" dxfId="14370" priority="3289" operator="lessThan">
      <formula>0</formula>
    </cfRule>
  </conditionalFormatting>
  <conditionalFormatting sqref="O74">
    <cfRule type="cellIs" dxfId="14369" priority="3288" operator="lessThan">
      <formula>0</formula>
    </cfRule>
  </conditionalFormatting>
  <conditionalFormatting sqref="O77:O78 O80:O83">
    <cfRule type="cellIs" dxfId="14368" priority="3287" operator="lessThan">
      <formula>0</formula>
    </cfRule>
  </conditionalFormatting>
  <conditionalFormatting sqref="O85">
    <cfRule type="cellIs" dxfId="14367" priority="3286" operator="lessThan">
      <formula>0</formula>
    </cfRule>
  </conditionalFormatting>
  <conditionalFormatting sqref="O9">
    <cfRule type="cellIs" dxfId="14366" priority="3285" operator="lessThan">
      <formula>0</formula>
    </cfRule>
  </conditionalFormatting>
  <conditionalFormatting sqref="O20">
    <cfRule type="cellIs" dxfId="14365" priority="3284" operator="lessThan">
      <formula>0</formula>
    </cfRule>
  </conditionalFormatting>
  <conditionalFormatting sqref="O22">
    <cfRule type="cellIs" dxfId="14364" priority="3283" operator="lessThan">
      <formula>0</formula>
    </cfRule>
  </conditionalFormatting>
  <conditionalFormatting sqref="O26">
    <cfRule type="cellIs" dxfId="14363" priority="3282" operator="lessThan">
      <formula>0</formula>
    </cfRule>
  </conditionalFormatting>
  <conditionalFormatting sqref="O30">
    <cfRule type="cellIs" dxfId="14362" priority="3281" operator="lessThan">
      <formula>0</formula>
    </cfRule>
  </conditionalFormatting>
  <conditionalFormatting sqref="O27:O35">
    <cfRule type="cellIs" dxfId="14361" priority="3280" operator="lessThan">
      <formula>0</formula>
    </cfRule>
  </conditionalFormatting>
  <conditionalFormatting sqref="O36">
    <cfRule type="cellIs" dxfId="14360" priority="3279" operator="lessThan">
      <formula>0</formula>
    </cfRule>
  </conditionalFormatting>
  <conditionalFormatting sqref="O37">
    <cfRule type="cellIs" dxfId="14359" priority="3278" operator="lessThan">
      <formula>0</formula>
    </cfRule>
  </conditionalFormatting>
  <conditionalFormatting sqref="O39">
    <cfRule type="cellIs" dxfId="14358" priority="3277" operator="lessThan">
      <formula>0</formula>
    </cfRule>
  </conditionalFormatting>
  <conditionalFormatting sqref="O40:O45">
    <cfRule type="cellIs" dxfId="14357" priority="3276" operator="lessThan">
      <formula>0</formula>
    </cfRule>
  </conditionalFormatting>
  <conditionalFormatting sqref="O46">
    <cfRule type="cellIs" dxfId="14356" priority="3275" operator="lessThan">
      <formula>0</formula>
    </cfRule>
  </conditionalFormatting>
  <conditionalFormatting sqref="O47">
    <cfRule type="cellIs" dxfId="14355" priority="3274" operator="lessThan">
      <formula>0</formula>
    </cfRule>
  </conditionalFormatting>
  <conditionalFormatting sqref="O49:O53">
    <cfRule type="cellIs" dxfId="14354" priority="3273" operator="lessThan">
      <formula>0</formula>
    </cfRule>
  </conditionalFormatting>
  <conditionalFormatting sqref="O59">
    <cfRule type="cellIs" dxfId="14353" priority="3272" operator="lessThan">
      <formula>0</formula>
    </cfRule>
  </conditionalFormatting>
  <conditionalFormatting sqref="O60">
    <cfRule type="cellIs" dxfId="14352" priority="3271" operator="lessThan">
      <formula>0</formula>
    </cfRule>
  </conditionalFormatting>
  <conditionalFormatting sqref="O62">
    <cfRule type="cellIs" dxfId="14351" priority="3270" operator="lessThan">
      <formula>0</formula>
    </cfRule>
  </conditionalFormatting>
  <conditionalFormatting sqref="O63">
    <cfRule type="cellIs" dxfId="14350" priority="3269" operator="lessThan">
      <formula>0</formula>
    </cfRule>
  </conditionalFormatting>
  <conditionalFormatting sqref="O64">
    <cfRule type="cellIs" dxfId="14349" priority="3268" operator="lessThan">
      <formula>0</formula>
    </cfRule>
  </conditionalFormatting>
  <conditionalFormatting sqref="O91">
    <cfRule type="cellIs" dxfId="14348" priority="3267" operator="lessThan">
      <formula>0</formula>
    </cfRule>
  </conditionalFormatting>
  <conditionalFormatting sqref="O66">
    <cfRule type="cellIs" dxfId="14347" priority="3266" operator="lessThan">
      <formula>0</formula>
    </cfRule>
  </conditionalFormatting>
  <conditionalFormatting sqref="O72">
    <cfRule type="cellIs" dxfId="14346" priority="3265" operator="lessThan">
      <formula>0</formula>
    </cfRule>
  </conditionalFormatting>
  <conditionalFormatting sqref="O73:O75">
    <cfRule type="cellIs" dxfId="14345" priority="3264" operator="lessThan">
      <formula>0</formula>
    </cfRule>
  </conditionalFormatting>
  <conditionalFormatting sqref="O74">
    <cfRule type="cellIs" dxfId="14344" priority="3263" operator="lessThan">
      <formula>0</formula>
    </cfRule>
  </conditionalFormatting>
  <conditionalFormatting sqref="O77:O78 O80:O83">
    <cfRule type="cellIs" dxfId="14343" priority="3262" operator="lessThan">
      <formula>0</formula>
    </cfRule>
  </conditionalFormatting>
  <conditionalFormatting sqref="O85">
    <cfRule type="cellIs" dxfId="14342" priority="3261" operator="lessThan">
      <formula>0</formula>
    </cfRule>
  </conditionalFormatting>
  <conditionalFormatting sqref="O17:O19">
    <cfRule type="cellIs" dxfId="14341" priority="3260" operator="lessThan">
      <formula>0</formula>
    </cfRule>
  </conditionalFormatting>
  <conditionalFormatting sqref="O18:O19">
    <cfRule type="cellIs" dxfId="14340" priority="3259" operator="lessThan">
      <formula>0</formula>
    </cfRule>
  </conditionalFormatting>
  <conditionalFormatting sqref="O17:O19">
    <cfRule type="cellIs" dxfId="14339" priority="3258" operator="lessThan">
      <formula>0</formula>
    </cfRule>
  </conditionalFormatting>
  <conditionalFormatting sqref="O22">
    <cfRule type="cellIs" dxfId="14338" priority="3257" operator="lessThan">
      <formula>0</formula>
    </cfRule>
  </conditionalFormatting>
  <conditionalFormatting sqref="O22">
    <cfRule type="cellIs" dxfId="14337" priority="3256" operator="lessThan">
      <formula>0</formula>
    </cfRule>
  </conditionalFormatting>
  <conditionalFormatting sqref="O22">
    <cfRule type="cellIs" dxfId="14336" priority="3255" operator="lessThan">
      <formula>0</formula>
    </cfRule>
  </conditionalFormatting>
  <conditionalFormatting sqref="O26">
    <cfRule type="cellIs" dxfId="14335" priority="3254" operator="lessThan">
      <formula>0</formula>
    </cfRule>
  </conditionalFormatting>
  <conditionalFormatting sqref="O26">
    <cfRule type="cellIs" dxfId="14334" priority="3253" operator="lessThan">
      <formula>0</formula>
    </cfRule>
  </conditionalFormatting>
  <conditionalFormatting sqref="O26">
    <cfRule type="cellIs" dxfId="14333" priority="3252" operator="lessThan">
      <formula>0</formula>
    </cfRule>
  </conditionalFormatting>
  <conditionalFormatting sqref="O26">
    <cfRule type="cellIs" dxfId="14332" priority="3251" operator="lessThan">
      <formula>0</formula>
    </cfRule>
  </conditionalFormatting>
  <conditionalFormatting sqref="O26">
    <cfRule type="cellIs" dxfId="14331" priority="3250" operator="lessThan">
      <formula>0</formula>
    </cfRule>
  </conditionalFormatting>
  <conditionalFormatting sqref="O30">
    <cfRule type="cellIs" dxfId="14330" priority="3249" operator="lessThan">
      <formula>0</formula>
    </cfRule>
  </conditionalFormatting>
  <conditionalFormatting sqref="O30">
    <cfRule type="cellIs" dxfId="14329" priority="3248" operator="lessThan">
      <formula>0</formula>
    </cfRule>
  </conditionalFormatting>
  <conditionalFormatting sqref="O30">
    <cfRule type="cellIs" dxfId="14328" priority="3247" operator="lessThan">
      <formula>0</formula>
    </cfRule>
  </conditionalFormatting>
  <conditionalFormatting sqref="O30">
    <cfRule type="cellIs" dxfId="14327" priority="3246" operator="lessThan">
      <formula>0</formula>
    </cfRule>
  </conditionalFormatting>
  <conditionalFormatting sqref="O30">
    <cfRule type="cellIs" dxfId="14326" priority="3245" operator="lessThan">
      <formula>0</formula>
    </cfRule>
  </conditionalFormatting>
  <conditionalFormatting sqref="O27:O35">
    <cfRule type="cellIs" dxfId="14325" priority="3244" operator="lessThan">
      <formula>0</formula>
    </cfRule>
  </conditionalFormatting>
  <conditionalFormatting sqref="O27:O35">
    <cfRule type="cellIs" dxfId="14324" priority="3243" operator="lessThan">
      <formula>0</formula>
    </cfRule>
  </conditionalFormatting>
  <conditionalFormatting sqref="O27:O35">
    <cfRule type="cellIs" dxfId="14323" priority="3242" operator="lessThan">
      <formula>0</formula>
    </cfRule>
  </conditionalFormatting>
  <conditionalFormatting sqref="O27:O35">
    <cfRule type="cellIs" dxfId="14322" priority="3241" operator="lessThan">
      <formula>0</formula>
    </cfRule>
  </conditionalFormatting>
  <conditionalFormatting sqref="O27:O35">
    <cfRule type="cellIs" dxfId="14321" priority="3240" operator="lessThan">
      <formula>0</formula>
    </cfRule>
  </conditionalFormatting>
  <conditionalFormatting sqref="O36">
    <cfRule type="cellIs" dxfId="14320" priority="3239" operator="lessThan">
      <formula>0</formula>
    </cfRule>
  </conditionalFormatting>
  <conditionalFormatting sqref="O36">
    <cfRule type="cellIs" dxfId="14319" priority="3238" operator="lessThan">
      <formula>0</formula>
    </cfRule>
  </conditionalFormatting>
  <conditionalFormatting sqref="O36">
    <cfRule type="cellIs" dxfId="14318" priority="3237" operator="lessThan">
      <formula>0</formula>
    </cfRule>
  </conditionalFormatting>
  <conditionalFormatting sqref="O36">
    <cfRule type="cellIs" dxfId="14317" priority="3236" operator="lessThan">
      <formula>0</formula>
    </cfRule>
  </conditionalFormatting>
  <conditionalFormatting sqref="O36">
    <cfRule type="cellIs" dxfId="14316" priority="3235" operator="lessThan">
      <formula>0</formula>
    </cfRule>
  </conditionalFormatting>
  <conditionalFormatting sqref="O37">
    <cfRule type="cellIs" dxfId="14315" priority="3234" operator="lessThan">
      <formula>0</formula>
    </cfRule>
  </conditionalFormatting>
  <conditionalFormatting sqref="O37">
    <cfRule type="cellIs" dxfId="14314" priority="3233" operator="lessThan">
      <formula>0</formula>
    </cfRule>
  </conditionalFormatting>
  <conditionalFormatting sqref="O37">
    <cfRule type="cellIs" dxfId="14313" priority="3232" operator="lessThan">
      <formula>0</formula>
    </cfRule>
  </conditionalFormatting>
  <conditionalFormatting sqref="O37">
    <cfRule type="cellIs" dxfId="14312" priority="3231" operator="lessThan">
      <formula>0</formula>
    </cfRule>
  </conditionalFormatting>
  <conditionalFormatting sqref="O37">
    <cfRule type="cellIs" dxfId="14311" priority="3230" operator="lessThan">
      <formula>0</formula>
    </cfRule>
  </conditionalFormatting>
  <conditionalFormatting sqref="O39">
    <cfRule type="cellIs" dxfId="14310" priority="3229" operator="lessThan">
      <formula>0</formula>
    </cfRule>
  </conditionalFormatting>
  <conditionalFormatting sqref="O39">
    <cfRule type="cellIs" dxfId="14309" priority="3228" operator="lessThan">
      <formula>0</formula>
    </cfRule>
  </conditionalFormatting>
  <conditionalFormatting sqref="O39">
    <cfRule type="cellIs" dxfId="14308" priority="3227" operator="lessThan">
      <formula>0</formula>
    </cfRule>
  </conditionalFormatting>
  <conditionalFormatting sqref="O39">
    <cfRule type="cellIs" dxfId="14307" priority="3226" operator="lessThan">
      <formula>0</formula>
    </cfRule>
  </conditionalFormatting>
  <conditionalFormatting sqref="O39">
    <cfRule type="cellIs" dxfId="14306" priority="3225" operator="lessThan">
      <formula>0</formula>
    </cfRule>
  </conditionalFormatting>
  <conditionalFormatting sqref="O40:O45">
    <cfRule type="cellIs" dxfId="14305" priority="3224" operator="lessThan">
      <formula>0</formula>
    </cfRule>
  </conditionalFormatting>
  <conditionalFormatting sqref="O40:O45">
    <cfRule type="cellIs" dxfId="14304" priority="3223" operator="lessThan">
      <formula>0</formula>
    </cfRule>
  </conditionalFormatting>
  <conditionalFormatting sqref="O40:O45">
    <cfRule type="cellIs" dxfId="14303" priority="3222" operator="lessThan">
      <formula>0</formula>
    </cfRule>
  </conditionalFormatting>
  <conditionalFormatting sqref="O40:O45">
    <cfRule type="cellIs" dxfId="14302" priority="3221" operator="lessThan">
      <formula>0</formula>
    </cfRule>
  </conditionalFormatting>
  <conditionalFormatting sqref="O40:O45">
    <cfRule type="cellIs" dxfId="14301" priority="3220" operator="lessThan">
      <formula>0</formula>
    </cfRule>
  </conditionalFormatting>
  <conditionalFormatting sqref="O87">
    <cfRule type="cellIs" dxfId="14300" priority="3219" operator="lessThan">
      <formula>0</formula>
    </cfRule>
  </conditionalFormatting>
  <conditionalFormatting sqref="O17:O19">
    <cfRule type="cellIs" dxfId="14299" priority="3218" operator="lessThan">
      <formula>0</formula>
    </cfRule>
  </conditionalFormatting>
  <conditionalFormatting sqref="O17:O19">
    <cfRule type="cellIs" dxfId="14298" priority="3217" operator="lessThan">
      <formula>0</formula>
    </cfRule>
  </conditionalFormatting>
  <conditionalFormatting sqref="O17:O19">
    <cfRule type="cellIs" dxfId="14297" priority="3216" operator="lessThan">
      <formula>0</formula>
    </cfRule>
  </conditionalFormatting>
  <conditionalFormatting sqref="O22">
    <cfRule type="cellIs" dxfId="14296" priority="3215" operator="lessThan">
      <formula>0</formula>
    </cfRule>
  </conditionalFormatting>
  <conditionalFormatting sqref="O26">
    <cfRule type="cellIs" dxfId="14295" priority="3214" operator="lessThan">
      <formula>0</formula>
    </cfRule>
  </conditionalFormatting>
  <conditionalFormatting sqref="O30:O45">
    <cfRule type="cellIs" dxfId="14294" priority="3213" operator="lessThan">
      <formula>0</formula>
    </cfRule>
  </conditionalFormatting>
  <conditionalFormatting sqref="O35">
    <cfRule type="cellIs" dxfId="14293" priority="3212" operator="lessThan">
      <formula>0</formula>
    </cfRule>
  </conditionalFormatting>
  <conditionalFormatting sqref="O36">
    <cfRule type="cellIs" dxfId="14292" priority="3211" operator="lessThan">
      <formula>0</formula>
    </cfRule>
  </conditionalFormatting>
  <conditionalFormatting sqref="O37">
    <cfRule type="cellIs" dxfId="14291" priority="3210" operator="lessThan">
      <formula>0</formula>
    </cfRule>
  </conditionalFormatting>
  <conditionalFormatting sqref="O39">
    <cfRule type="cellIs" dxfId="14290" priority="3209" operator="lessThan">
      <formula>0</formula>
    </cfRule>
  </conditionalFormatting>
  <conditionalFormatting sqref="O40">
    <cfRule type="cellIs" dxfId="14289" priority="3208" operator="lessThan">
      <formula>0</formula>
    </cfRule>
  </conditionalFormatting>
  <conditionalFormatting sqref="O27:O29">
    <cfRule type="cellIs" dxfId="14288" priority="3207" operator="lessThan">
      <formula>0</formula>
    </cfRule>
  </conditionalFormatting>
  <conditionalFormatting sqref="O41:O45">
    <cfRule type="cellIs" dxfId="14287" priority="3206" operator="lessThan">
      <formula>0</formula>
    </cfRule>
  </conditionalFormatting>
  <conditionalFormatting sqref="O31:O34">
    <cfRule type="cellIs" dxfId="14286" priority="3205" operator="lessThan">
      <formula>0</formula>
    </cfRule>
  </conditionalFormatting>
  <conditionalFormatting sqref="O41">
    <cfRule type="cellIs" dxfId="14285" priority="3204" operator="lessThan">
      <formula>0</formula>
    </cfRule>
  </conditionalFormatting>
  <conditionalFormatting sqref="O41">
    <cfRule type="cellIs" dxfId="14284" priority="3203" operator="lessThan">
      <formula>0</formula>
    </cfRule>
  </conditionalFormatting>
  <conditionalFormatting sqref="O41">
    <cfRule type="cellIs" dxfId="14283" priority="3202" operator="lessThan">
      <formula>0</formula>
    </cfRule>
  </conditionalFormatting>
  <conditionalFormatting sqref="O41">
    <cfRule type="cellIs" dxfId="14282" priority="3201" operator="lessThan">
      <formula>0</formula>
    </cfRule>
  </conditionalFormatting>
  <conditionalFormatting sqref="O41">
    <cfRule type="cellIs" dxfId="14281" priority="3200" operator="lessThan">
      <formula>0</formula>
    </cfRule>
  </conditionalFormatting>
  <conditionalFormatting sqref="O41">
    <cfRule type="cellIs" dxfId="14280" priority="3199" operator="lessThan">
      <formula>0</formula>
    </cfRule>
  </conditionalFormatting>
  <conditionalFormatting sqref="O41">
    <cfRule type="cellIs" dxfId="14279" priority="3198" operator="lessThan">
      <formula>0</formula>
    </cfRule>
  </conditionalFormatting>
  <conditionalFormatting sqref="O41">
    <cfRule type="cellIs" dxfId="14278" priority="3197" operator="lessThan">
      <formula>0</formula>
    </cfRule>
  </conditionalFormatting>
  <conditionalFormatting sqref="O42">
    <cfRule type="cellIs" dxfId="14277" priority="3196" operator="lessThan">
      <formula>0</formula>
    </cfRule>
  </conditionalFormatting>
  <conditionalFormatting sqref="O42">
    <cfRule type="cellIs" dxfId="14276" priority="3195" operator="lessThan">
      <formula>0</formula>
    </cfRule>
  </conditionalFormatting>
  <conditionalFormatting sqref="O42">
    <cfRule type="cellIs" dxfId="14275" priority="3194" operator="lessThan">
      <formula>0</formula>
    </cfRule>
  </conditionalFormatting>
  <conditionalFormatting sqref="O42">
    <cfRule type="cellIs" dxfId="14274" priority="3193" operator="lessThan">
      <formula>0</formula>
    </cfRule>
  </conditionalFormatting>
  <conditionalFormatting sqref="O42">
    <cfRule type="cellIs" dxfId="14273" priority="3192" operator="lessThan">
      <formula>0</formula>
    </cfRule>
  </conditionalFormatting>
  <conditionalFormatting sqref="O42">
    <cfRule type="cellIs" dxfId="14272" priority="3191" operator="lessThan">
      <formula>0</formula>
    </cfRule>
  </conditionalFormatting>
  <conditionalFormatting sqref="O42">
    <cfRule type="cellIs" dxfId="14271" priority="3190" operator="lessThan">
      <formula>0</formula>
    </cfRule>
  </conditionalFormatting>
  <conditionalFormatting sqref="O42">
    <cfRule type="cellIs" dxfId="14270" priority="3189" operator="lessThan">
      <formula>0</formula>
    </cfRule>
  </conditionalFormatting>
  <conditionalFormatting sqref="O43">
    <cfRule type="cellIs" dxfId="14269" priority="3188" operator="lessThan">
      <formula>0</formula>
    </cfRule>
  </conditionalFormatting>
  <conditionalFormatting sqref="O43">
    <cfRule type="cellIs" dxfId="14268" priority="3187" operator="lessThan">
      <formula>0</formula>
    </cfRule>
  </conditionalFormatting>
  <conditionalFormatting sqref="O43">
    <cfRule type="cellIs" dxfId="14267" priority="3186" operator="lessThan">
      <formula>0</formula>
    </cfRule>
  </conditionalFormatting>
  <conditionalFormatting sqref="O43">
    <cfRule type="cellIs" dxfId="14266" priority="3185" operator="lessThan">
      <formula>0</formula>
    </cfRule>
  </conditionalFormatting>
  <conditionalFormatting sqref="O43">
    <cfRule type="cellIs" dxfId="14265" priority="3184" operator="lessThan">
      <formula>0</formula>
    </cfRule>
  </conditionalFormatting>
  <conditionalFormatting sqref="O43">
    <cfRule type="cellIs" dxfId="14264" priority="3183" operator="lessThan">
      <formula>0</formula>
    </cfRule>
  </conditionalFormatting>
  <conditionalFormatting sqref="O43">
    <cfRule type="cellIs" dxfId="14263" priority="3182" operator="lessThan">
      <formula>0</formula>
    </cfRule>
  </conditionalFormatting>
  <conditionalFormatting sqref="O43">
    <cfRule type="cellIs" dxfId="14262" priority="3181" operator="lessThan">
      <formula>0</formula>
    </cfRule>
  </conditionalFormatting>
  <conditionalFormatting sqref="O44">
    <cfRule type="cellIs" dxfId="14261" priority="3180" operator="lessThan">
      <formula>0</formula>
    </cfRule>
  </conditionalFormatting>
  <conditionalFormatting sqref="O44">
    <cfRule type="cellIs" dxfId="14260" priority="3179" operator="lessThan">
      <formula>0</formula>
    </cfRule>
  </conditionalFormatting>
  <conditionalFormatting sqref="O44">
    <cfRule type="cellIs" dxfId="14259" priority="3178" operator="lessThan">
      <formula>0</formula>
    </cfRule>
  </conditionalFormatting>
  <conditionalFormatting sqref="O44">
    <cfRule type="cellIs" dxfId="14258" priority="3177" operator="lessThan">
      <formula>0</formula>
    </cfRule>
  </conditionalFormatting>
  <conditionalFormatting sqref="O44">
    <cfRule type="cellIs" dxfId="14257" priority="3176" operator="lessThan">
      <formula>0</formula>
    </cfRule>
  </conditionalFormatting>
  <conditionalFormatting sqref="O44">
    <cfRule type="cellIs" dxfId="14256" priority="3175" operator="lessThan">
      <formula>0</formula>
    </cfRule>
  </conditionalFormatting>
  <conditionalFormatting sqref="O44">
    <cfRule type="cellIs" dxfId="14255" priority="3174" operator="lessThan">
      <formula>0</formula>
    </cfRule>
  </conditionalFormatting>
  <conditionalFormatting sqref="O44">
    <cfRule type="cellIs" dxfId="14254" priority="3173" operator="lessThan">
      <formula>0</formula>
    </cfRule>
  </conditionalFormatting>
  <conditionalFormatting sqref="O45">
    <cfRule type="cellIs" dxfId="14253" priority="3172" operator="lessThan">
      <formula>0</formula>
    </cfRule>
  </conditionalFormatting>
  <conditionalFormatting sqref="O45">
    <cfRule type="cellIs" dxfId="14252" priority="3171" operator="lessThan">
      <formula>0</formula>
    </cfRule>
  </conditionalFormatting>
  <conditionalFormatting sqref="O45">
    <cfRule type="cellIs" dxfId="14251" priority="3170" operator="lessThan">
      <formula>0</formula>
    </cfRule>
  </conditionalFormatting>
  <conditionalFormatting sqref="O45">
    <cfRule type="cellIs" dxfId="14250" priority="3169" operator="lessThan">
      <formula>0</formula>
    </cfRule>
  </conditionalFormatting>
  <conditionalFormatting sqref="O45">
    <cfRule type="cellIs" dxfId="14249" priority="3168" operator="lessThan">
      <formula>0</formula>
    </cfRule>
  </conditionalFormatting>
  <conditionalFormatting sqref="O45">
    <cfRule type="cellIs" dxfId="14248" priority="3167" operator="lessThan">
      <formula>0</formula>
    </cfRule>
  </conditionalFormatting>
  <conditionalFormatting sqref="O45">
    <cfRule type="cellIs" dxfId="14247" priority="3166" operator="lessThan">
      <formula>0</formula>
    </cfRule>
  </conditionalFormatting>
  <conditionalFormatting sqref="O45">
    <cfRule type="cellIs" dxfId="14246" priority="3165" operator="lessThan">
      <formula>0</formula>
    </cfRule>
  </conditionalFormatting>
  <conditionalFormatting sqref="O30">
    <cfRule type="cellIs" dxfId="14245" priority="3164" operator="lessThan">
      <formula>0</formula>
    </cfRule>
  </conditionalFormatting>
  <conditionalFormatting sqref="O30">
    <cfRule type="cellIs" dxfId="14244" priority="3163" operator="lessThan">
      <formula>0</formula>
    </cfRule>
  </conditionalFormatting>
  <conditionalFormatting sqref="O30">
    <cfRule type="cellIs" dxfId="14243" priority="3162" operator="lessThan">
      <formula>0</formula>
    </cfRule>
  </conditionalFormatting>
  <conditionalFormatting sqref="O30">
    <cfRule type="cellIs" dxfId="14242" priority="3161" operator="lessThan">
      <formula>0</formula>
    </cfRule>
  </conditionalFormatting>
  <conditionalFormatting sqref="O30">
    <cfRule type="cellIs" dxfId="14241" priority="3160" operator="lessThan">
      <formula>0</formula>
    </cfRule>
  </conditionalFormatting>
  <conditionalFormatting sqref="O30">
    <cfRule type="cellIs" dxfId="14240" priority="3159" operator="lessThan">
      <formula>0</formula>
    </cfRule>
  </conditionalFormatting>
  <conditionalFormatting sqref="O30">
    <cfRule type="cellIs" dxfId="14239" priority="3158" operator="lessThan">
      <formula>0</formula>
    </cfRule>
  </conditionalFormatting>
  <conditionalFormatting sqref="O30">
    <cfRule type="cellIs" dxfId="14238" priority="3157" operator="lessThan">
      <formula>0</formula>
    </cfRule>
  </conditionalFormatting>
  <conditionalFormatting sqref="O35">
    <cfRule type="cellIs" dxfId="14237" priority="3156" operator="lessThan">
      <formula>0</formula>
    </cfRule>
  </conditionalFormatting>
  <conditionalFormatting sqref="O35">
    <cfRule type="cellIs" dxfId="14236" priority="3155" operator="lessThan">
      <formula>0</formula>
    </cfRule>
  </conditionalFormatting>
  <conditionalFormatting sqref="O35">
    <cfRule type="cellIs" dxfId="14235" priority="3154" operator="lessThan">
      <formula>0</formula>
    </cfRule>
  </conditionalFormatting>
  <conditionalFormatting sqref="O35">
    <cfRule type="cellIs" dxfId="14234" priority="3153" operator="lessThan">
      <formula>0</formula>
    </cfRule>
  </conditionalFormatting>
  <conditionalFormatting sqref="O35">
    <cfRule type="cellIs" dxfId="14233" priority="3152" operator="lessThan">
      <formula>0</formula>
    </cfRule>
  </conditionalFormatting>
  <conditionalFormatting sqref="O35">
    <cfRule type="cellIs" dxfId="14232" priority="3151" operator="lessThan">
      <formula>0</formula>
    </cfRule>
  </conditionalFormatting>
  <conditionalFormatting sqref="O35">
    <cfRule type="cellIs" dxfId="14231" priority="3150" operator="lessThan">
      <formula>0</formula>
    </cfRule>
  </conditionalFormatting>
  <conditionalFormatting sqref="O35">
    <cfRule type="cellIs" dxfId="14230" priority="3149" operator="lessThan">
      <formula>0</formula>
    </cfRule>
  </conditionalFormatting>
  <conditionalFormatting sqref="O36">
    <cfRule type="cellIs" dxfId="14229" priority="3148" operator="lessThan">
      <formula>0</formula>
    </cfRule>
  </conditionalFormatting>
  <conditionalFormatting sqref="O36">
    <cfRule type="cellIs" dxfId="14228" priority="3147" operator="lessThan">
      <formula>0</formula>
    </cfRule>
  </conditionalFormatting>
  <conditionalFormatting sqref="O36">
    <cfRule type="cellIs" dxfId="14227" priority="3146" operator="lessThan">
      <formula>0</formula>
    </cfRule>
  </conditionalFormatting>
  <conditionalFormatting sqref="O36">
    <cfRule type="cellIs" dxfId="14226" priority="3145" operator="lessThan">
      <formula>0</formula>
    </cfRule>
  </conditionalFormatting>
  <conditionalFormatting sqref="O36">
    <cfRule type="cellIs" dxfId="14225" priority="3144" operator="lessThan">
      <formula>0</formula>
    </cfRule>
  </conditionalFormatting>
  <conditionalFormatting sqref="O36">
    <cfRule type="cellIs" dxfId="14224" priority="3143" operator="lessThan">
      <formula>0</formula>
    </cfRule>
  </conditionalFormatting>
  <conditionalFormatting sqref="O36">
    <cfRule type="cellIs" dxfId="14223" priority="3142" operator="lessThan">
      <formula>0</formula>
    </cfRule>
  </conditionalFormatting>
  <conditionalFormatting sqref="O36">
    <cfRule type="cellIs" dxfId="14222" priority="3141" operator="lessThan">
      <formula>0</formula>
    </cfRule>
  </conditionalFormatting>
  <conditionalFormatting sqref="O37">
    <cfRule type="cellIs" dxfId="14221" priority="3140" operator="lessThan">
      <formula>0</formula>
    </cfRule>
  </conditionalFormatting>
  <conditionalFormatting sqref="O37">
    <cfRule type="cellIs" dxfId="14220" priority="3139" operator="lessThan">
      <formula>0</formula>
    </cfRule>
  </conditionalFormatting>
  <conditionalFormatting sqref="O37">
    <cfRule type="cellIs" dxfId="14219" priority="3138" operator="lessThan">
      <formula>0</formula>
    </cfRule>
  </conditionalFormatting>
  <conditionalFormatting sqref="O37">
    <cfRule type="cellIs" dxfId="14218" priority="3137" operator="lessThan">
      <formula>0</formula>
    </cfRule>
  </conditionalFormatting>
  <conditionalFormatting sqref="O37">
    <cfRule type="cellIs" dxfId="14217" priority="3136" operator="lessThan">
      <formula>0</formula>
    </cfRule>
  </conditionalFormatting>
  <conditionalFormatting sqref="O37">
    <cfRule type="cellIs" dxfId="14216" priority="3135" operator="lessThan">
      <formula>0</formula>
    </cfRule>
  </conditionalFormatting>
  <conditionalFormatting sqref="O37">
    <cfRule type="cellIs" dxfId="14215" priority="3134" operator="lessThan">
      <formula>0</formula>
    </cfRule>
  </conditionalFormatting>
  <conditionalFormatting sqref="O37">
    <cfRule type="cellIs" dxfId="14214" priority="3133" operator="lessThan">
      <formula>0</formula>
    </cfRule>
  </conditionalFormatting>
  <conditionalFormatting sqref="O39">
    <cfRule type="cellIs" dxfId="14213" priority="3132" operator="lessThan">
      <formula>0</formula>
    </cfRule>
  </conditionalFormatting>
  <conditionalFormatting sqref="O39">
    <cfRule type="cellIs" dxfId="14212" priority="3131" operator="lessThan">
      <formula>0</formula>
    </cfRule>
  </conditionalFormatting>
  <conditionalFormatting sqref="O39">
    <cfRule type="cellIs" dxfId="14211" priority="3130" operator="lessThan">
      <formula>0</formula>
    </cfRule>
  </conditionalFormatting>
  <conditionalFormatting sqref="O39">
    <cfRule type="cellIs" dxfId="14210" priority="3129" operator="lessThan">
      <formula>0</formula>
    </cfRule>
  </conditionalFormatting>
  <conditionalFormatting sqref="O39">
    <cfRule type="cellIs" dxfId="14209" priority="3128" operator="lessThan">
      <formula>0</formula>
    </cfRule>
  </conditionalFormatting>
  <conditionalFormatting sqref="O39">
    <cfRule type="cellIs" dxfId="14208" priority="3127" operator="lessThan">
      <formula>0</formula>
    </cfRule>
  </conditionalFormatting>
  <conditionalFormatting sqref="O39">
    <cfRule type="cellIs" dxfId="14207" priority="3126" operator="lessThan">
      <formula>0</formula>
    </cfRule>
  </conditionalFormatting>
  <conditionalFormatting sqref="O39">
    <cfRule type="cellIs" dxfId="14206" priority="3125" operator="lessThan">
      <formula>0</formula>
    </cfRule>
  </conditionalFormatting>
  <conditionalFormatting sqref="O40">
    <cfRule type="cellIs" dxfId="14205" priority="3124" operator="lessThan">
      <formula>0</formula>
    </cfRule>
  </conditionalFormatting>
  <conditionalFormatting sqref="O40">
    <cfRule type="cellIs" dxfId="14204" priority="3123" operator="lessThan">
      <formula>0</formula>
    </cfRule>
  </conditionalFormatting>
  <conditionalFormatting sqref="O40">
    <cfRule type="cellIs" dxfId="14203" priority="3122" operator="lessThan">
      <formula>0</formula>
    </cfRule>
  </conditionalFormatting>
  <conditionalFormatting sqref="O40">
    <cfRule type="cellIs" dxfId="14202" priority="3121" operator="lessThan">
      <formula>0</formula>
    </cfRule>
  </conditionalFormatting>
  <conditionalFormatting sqref="O40">
    <cfRule type="cellIs" dxfId="14201" priority="3120" operator="lessThan">
      <formula>0</formula>
    </cfRule>
  </conditionalFormatting>
  <conditionalFormatting sqref="O40">
    <cfRule type="cellIs" dxfId="14200" priority="3119" operator="lessThan">
      <formula>0</formula>
    </cfRule>
  </conditionalFormatting>
  <conditionalFormatting sqref="O40">
    <cfRule type="cellIs" dxfId="14199" priority="3118" operator="lessThan">
      <formula>0</formula>
    </cfRule>
  </conditionalFormatting>
  <conditionalFormatting sqref="O40">
    <cfRule type="cellIs" dxfId="14198" priority="3117" operator="lessThan">
      <formula>0</formula>
    </cfRule>
  </conditionalFormatting>
  <conditionalFormatting sqref="O49:O53">
    <cfRule type="cellIs" dxfId="14197" priority="3116" operator="lessThan">
      <formula>0</formula>
    </cfRule>
  </conditionalFormatting>
  <conditionalFormatting sqref="O53">
    <cfRule type="cellIs" dxfId="14196" priority="3115" operator="lessThan">
      <formula>0</formula>
    </cfRule>
  </conditionalFormatting>
  <conditionalFormatting sqref="O53">
    <cfRule type="cellIs" dxfId="14195" priority="3114" operator="lessThan">
      <formula>0</formula>
    </cfRule>
  </conditionalFormatting>
  <conditionalFormatting sqref="O53:O58">
    <cfRule type="cellIs" dxfId="14194" priority="3113" operator="lessThan">
      <formula>0</formula>
    </cfRule>
  </conditionalFormatting>
  <conditionalFormatting sqref="O49">
    <cfRule type="cellIs" dxfId="14193" priority="3112" operator="lessThan">
      <formula>0</formula>
    </cfRule>
  </conditionalFormatting>
  <conditionalFormatting sqref="O49">
    <cfRule type="cellIs" dxfId="14192" priority="3111" operator="lessThan">
      <formula>0</formula>
    </cfRule>
  </conditionalFormatting>
  <conditionalFormatting sqref="O49">
    <cfRule type="cellIs" dxfId="14191" priority="3110" operator="lessThan">
      <formula>0</formula>
    </cfRule>
  </conditionalFormatting>
  <conditionalFormatting sqref="O49">
    <cfRule type="cellIs" dxfId="14190" priority="3109" operator="lessThan">
      <formula>0</formula>
    </cfRule>
  </conditionalFormatting>
  <conditionalFormatting sqref="O49">
    <cfRule type="cellIs" dxfId="14189" priority="3108" operator="lessThan">
      <formula>0</formula>
    </cfRule>
  </conditionalFormatting>
  <conditionalFormatting sqref="O49">
    <cfRule type="cellIs" dxfId="14188" priority="3107" operator="lessThan">
      <formula>0</formula>
    </cfRule>
  </conditionalFormatting>
  <conditionalFormatting sqref="O49">
    <cfRule type="cellIs" dxfId="14187" priority="3106" operator="lessThan">
      <formula>0</formula>
    </cfRule>
  </conditionalFormatting>
  <conditionalFormatting sqref="O49">
    <cfRule type="cellIs" dxfId="14186" priority="3105" operator="lessThan">
      <formula>0</formula>
    </cfRule>
  </conditionalFormatting>
  <conditionalFormatting sqref="O49">
    <cfRule type="cellIs" dxfId="14185" priority="3104" operator="lessThan">
      <formula>0</formula>
    </cfRule>
  </conditionalFormatting>
  <conditionalFormatting sqref="O49">
    <cfRule type="cellIs" dxfId="14184" priority="3103" operator="lessThan">
      <formula>0</formula>
    </cfRule>
  </conditionalFormatting>
  <conditionalFormatting sqref="O49">
    <cfRule type="cellIs" dxfId="14183" priority="3102" operator="lessThan">
      <formula>0</formula>
    </cfRule>
  </conditionalFormatting>
  <conditionalFormatting sqref="O49">
    <cfRule type="cellIs" dxfId="14182" priority="3101" operator="lessThan">
      <formula>0</formula>
    </cfRule>
  </conditionalFormatting>
  <conditionalFormatting sqref="O49">
    <cfRule type="cellIs" dxfId="14181" priority="3100" operator="lessThan">
      <formula>0</formula>
    </cfRule>
  </conditionalFormatting>
  <conditionalFormatting sqref="O49">
    <cfRule type="cellIs" dxfId="14180" priority="3099" operator="lessThan">
      <formula>0</formula>
    </cfRule>
  </conditionalFormatting>
  <conditionalFormatting sqref="O49">
    <cfRule type="cellIs" dxfId="14179" priority="3098" operator="lessThan">
      <formula>0</formula>
    </cfRule>
  </conditionalFormatting>
  <conditionalFormatting sqref="O49">
    <cfRule type="cellIs" dxfId="14178" priority="3097" operator="lessThan">
      <formula>0</formula>
    </cfRule>
  </conditionalFormatting>
  <conditionalFormatting sqref="O49">
    <cfRule type="cellIs" dxfId="14177" priority="3096" operator="lessThan">
      <formula>0</formula>
    </cfRule>
  </conditionalFormatting>
  <conditionalFormatting sqref="O51">
    <cfRule type="cellIs" dxfId="14176" priority="3095" operator="lessThan">
      <formula>0</formula>
    </cfRule>
  </conditionalFormatting>
  <conditionalFormatting sqref="O51">
    <cfRule type="cellIs" dxfId="14175" priority="3094" operator="lessThan">
      <formula>0</formula>
    </cfRule>
  </conditionalFormatting>
  <conditionalFormatting sqref="O51">
    <cfRule type="cellIs" dxfId="14174" priority="3093" operator="lessThan">
      <formula>0</formula>
    </cfRule>
  </conditionalFormatting>
  <conditionalFormatting sqref="O51">
    <cfRule type="cellIs" dxfId="14173" priority="3092" operator="lessThan">
      <formula>0</formula>
    </cfRule>
  </conditionalFormatting>
  <conditionalFormatting sqref="O51">
    <cfRule type="cellIs" dxfId="14172" priority="3091" operator="lessThan">
      <formula>0</formula>
    </cfRule>
  </conditionalFormatting>
  <conditionalFormatting sqref="O51">
    <cfRule type="cellIs" dxfId="14171" priority="3090" operator="lessThan">
      <formula>0</formula>
    </cfRule>
  </conditionalFormatting>
  <conditionalFormatting sqref="O51">
    <cfRule type="cellIs" dxfId="14170" priority="3089" operator="lessThan">
      <formula>0</formula>
    </cfRule>
  </conditionalFormatting>
  <conditionalFormatting sqref="O51">
    <cfRule type="cellIs" dxfId="14169" priority="3088" operator="lessThan">
      <formula>0</formula>
    </cfRule>
  </conditionalFormatting>
  <conditionalFormatting sqref="O51">
    <cfRule type="cellIs" dxfId="14168" priority="3087" operator="lessThan">
      <formula>0</formula>
    </cfRule>
  </conditionalFormatting>
  <conditionalFormatting sqref="O51">
    <cfRule type="cellIs" dxfId="14167" priority="3086" operator="lessThan">
      <formula>0</formula>
    </cfRule>
  </conditionalFormatting>
  <conditionalFormatting sqref="O51">
    <cfRule type="cellIs" dxfId="14166" priority="3085" operator="lessThan">
      <formula>0</formula>
    </cfRule>
  </conditionalFormatting>
  <conditionalFormatting sqref="O51">
    <cfRule type="cellIs" dxfId="14165" priority="3084" operator="lessThan">
      <formula>0</formula>
    </cfRule>
  </conditionalFormatting>
  <conditionalFormatting sqref="O51">
    <cfRule type="cellIs" dxfId="14164" priority="3083" operator="lessThan">
      <formula>0</formula>
    </cfRule>
  </conditionalFormatting>
  <conditionalFormatting sqref="O51">
    <cfRule type="cellIs" dxfId="14163" priority="3082" operator="lessThan">
      <formula>0</formula>
    </cfRule>
  </conditionalFormatting>
  <conditionalFormatting sqref="O51">
    <cfRule type="cellIs" dxfId="14162" priority="3081" operator="lessThan">
      <formula>0</formula>
    </cfRule>
  </conditionalFormatting>
  <conditionalFormatting sqref="O51">
    <cfRule type="cellIs" dxfId="14161" priority="3080" operator="lessThan">
      <formula>0</formula>
    </cfRule>
  </conditionalFormatting>
  <conditionalFormatting sqref="O51">
    <cfRule type="cellIs" dxfId="14160" priority="3079" operator="lessThan">
      <formula>0</formula>
    </cfRule>
  </conditionalFormatting>
  <conditionalFormatting sqref="O53">
    <cfRule type="cellIs" dxfId="14159" priority="3078" operator="lessThan">
      <formula>0</formula>
    </cfRule>
  </conditionalFormatting>
  <conditionalFormatting sqref="O53">
    <cfRule type="cellIs" dxfId="14158" priority="3077" operator="lessThan">
      <formula>0</formula>
    </cfRule>
  </conditionalFormatting>
  <conditionalFormatting sqref="O53">
    <cfRule type="cellIs" dxfId="14157" priority="3076" operator="lessThan">
      <formula>0</formula>
    </cfRule>
  </conditionalFormatting>
  <conditionalFormatting sqref="O53">
    <cfRule type="cellIs" dxfId="14156" priority="3075" operator="lessThan">
      <formula>0</formula>
    </cfRule>
  </conditionalFormatting>
  <conditionalFormatting sqref="O53">
    <cfRule type="cellIs" dxfId="14155" priority="3074" operator="lessThan">
      <formula>0</formula>
    </cfRule>
  </conditionalFormatting>
  <conditionalFormatting sqref="O53">
    <cfRule type="cellIs" dxfId="14154" priority="3073" operator="lessThan">
      <formula>0</formula>
    </cfRule>
  </conditionalFormatting>
  <conditionalFormatting sqref="O53">
    <cfRule type="cellIs" dxfId="14153" priority="3072" operator="lessThan">
      <formula>0</formula>
    </cfRule>
  </conditionalFormatting>
  <conditionalFormatting sqref="O53">
    <cfRule type="cellIs" dxfId="14152" priority="3071" operator="lessThan">
      <formula>0</formula>
    </cfRule>
  </conditionalFormatting>
  <conditionalFormatting sqref="O53">
    <cfRule type="cellIs" dxfId="14151" priority="3070" operator="lessThan">
      <formula>0</formula>
    </cfRule>
  </conditionalFormatting>
  <conditionalFormatting sqref="O53">
    <cfRule type="cellIs" dxfId="14150" priority="3069" operator="lessThan">
      <formula>0</formula>
    </cfRule>
  </conditionalFormatting>
  <conditionalFormatting sqref="O53">
    <cfRule type="cellIs" dxfId="14149" priority="3068" operator="lessThan">
      <formula>0</formula>
    </cfRule>
  </conditionalFormatting>
  <conditionalFormatting sqref="O53">
    <cfRule type="cellIs" dxfId="14148" priority="3067" operator="lessThan">
      <formula>0</formula>
    </cfRule>
  </conditionalFormatting>
  <conditionalFormatting sqref="O53">
    <cfRule type="cellIs" dxfId="14147" priority="3066" operator="lessThan">
      <formula>0</formula>
    </cfRule>
  </conditionalFormatting>
  <conditionalFormatting sqref="O53">
    <cfRule type="cellIs" dxfId="14146" priority="3065" operator="lessThan">
      <formula>0</formula>
    </cfRule>
  </conditionalFormatting>
  <conditionalFormatting sqref="O53">
    <cfRule type="cellIs" dxfId="14145" priority="3064" operator="lessThan">
      <formula>0</formula>
    </cfRule>
  </conditionalFormatting>
  <conditionalFormatting sqref="O53">
    <cfRule type="cellIs" dxfId="14144" priority="3063" operator="lessThan">
      <formula>0</formula>
    </cfRule>
  </conditionalFormatting>
  <conditionalFormatting sqref="O53">
    <cfRule type="cellIs" dxfId="14143" priority="3062" operator="lessThan">
      <formula>0</formula>
    </cfRule>
  </conditionalFormatting>
  <conditionalFormatting sqref="O50">
    <cfRule type="cellIs" dxfId="14142" priority="3061" operator="lessThan">
      <formula>0</formula>
    </cfRule>
  </conditionalFormatting>
  <conditionalFormatting sqref="O50">
    <cfRule type="cellIs" dxfId="14141" priority="3060" operator="lessThan">
      <formula>0</formula>
    </cfRule>
  </conditionalFormatting>
  <conditionalFormatting sqref="O50">
    <cfRule type="cellIs" dxfId="14140" priority="3059" operator="lessThan">
      <formula>0</formula>
    </cfRule>
  </conditionalFormatting>
  <conditionalFormatting sqref="O50">
    <cfRule type="cellIs" dxfId="14139" priority="3058" operator="lessThan">
      <formula>0</formula>
    </cfRule>
  </conditionalFormatting>
  <conditionalFormatting sqref="O50">
    <cfRule type="cellIs" dxfId="14138" priority="3057" operator="lessThan">
      <formula>0</formula>
    </cfRule>
  </conditionalFormatting>
  <conditionalFormatting sqref="O50">
    <cfRule type="cellIs" dxfId="14137" priority="3056" operator="lessThan">
      <formula>0</formula>
    </cfRule>
  </conditionalFormatting>
  <conditionalFormatting sqref="O52">
    <cfRule type="cellIs" dxfId="14136" priority="3055" operator="lessThan">
      <formula>0</formula>
    </cfRule>
  </conditionalFormatting>
  <conditionalFormatting sqref="O52">
    <cfRule type="cellIs" dxfId="14135" priority="3054" operator="lessThan">
      <formula>0</formula>
    </cfRule>
  </conditionalFormatting>
  <conditionalFormatting sqref="O52">
    <cfRule type="cellIs" dxfId="14134" priority="3053" operator="lessThan">
      <formula>0</formula>
    </cfRule>
  </conditionalFormatting>
  <conditionalFormatting sqref="O52">
    <cfRule type="cellIs" dxfId="14133" priority="3052" operator="lessThan">
      <formula>0</formula>
    </cfRule>
  </conditionalFormatting>
  <conditionalFormatting sqref="O52">
    <cfRule type="cellIs" dxfId="14132" priority="3051" operator="lessThan">
      <formula>0</formula>
    </cfRule>
  </conditionalFormatting>
  <conditionalFormatting sqref="O52">
    <cfRule type="cellIs" dxfId="14131" priority="3050" operator="lessThan">
      <formula>0</formula>
    </cfRule>
  </conditionalFormatting>
  <conditionalFormatting sqref="O59">
    <cfRule type="cellIs" dxfId="14130" priority="3049" operator="lessThan">
      <formula>0</formula>
    </cfRule>
  </conditionalFormatting>
  <conditionalFormatting sqref="O60">
    <cfRule type="cellIs" dxfId="14129" priority="3048" operator="lessThan">
      <formula>0</formula>
    </cfRule>
  </conditionalFormatting>
  <conditionalFormatting sqref="O59">
    <cfRule type="cellIs" dxfId="14128" priority="3047" operator="lessThan">
      <formula>0</formula>
    </cfRule>
  </conditionalFormatting>
  <conditionalFormatting sqref="O60">
    <cfRule type="cellIs" dxfId="14127" priority="3046" operator="lessThan">
      <formula>0</formula>
    </cfRule>
  </conditionalFormatting>
  <conditionalFormatting sqref="O72">
    <cfRule type="cellIs" dxfId="14126" priority="3045" operator="lessThan">
      <formula>0</formula>
    </cfRule>
  </conditionalFormatting>
  <conditionalFormatting sqref="O73:O75">
    <cfRule type="cellIs" dxfId="14125" priority="3044" operator="lessThan">
      <formula>0</formula>
    </cfRule>
  </conditionalFormatting>
  <conditionalFormatting sqref="O72">
    <cfRule type="cellIs" dxfId="14124" priority="3043" operator="lessThan">
      <formula>0</formula>
    </cfRule>
  </conditionalFormatting>
  <conditionalFormatting sqref="O73:O75">
    <cfRule type="cellIs" dxfId="14123" priority="3042" operator="lessThan">
      <formula>0</formula>
    </cfRule>
  </conditionalFormatting>
  <conditionalFormatting sqref="O66">
    <cfRule type="cellIs" dxfId="14122" priority="3041" operator="lessThan">
      <formula>0</formula>
    </cfRule>
  </conditionalFormatting>
  <conditionalFormatting sqref="O66">
    <cfRule type="cellIs" dxfId="14121" priority="3040" operator="lessThan">
      <formula>0</formula>
    </cfRule>
  </conditionalFormatting>
  <conditionalFormatting sqref="O67:O71">
    <cfRule type="cellIs" dxfId="14120" priority="3039" operator="lessThan">
      <formula>0</formula>
    </cfRule>
  </conditionalFormatting>
  <conditionalFormatting sqref="O66">
    <cfRule type="cellIs" dxfId="14119" priority="3038" operator="lessThan">
      <formula>0</formula>
    </cfRule>
  </conditionalFormatting>
  <conditionalFormatting sqref="O66">
    <cfRule type="cellIs" dxfId="14118" priority="3037" operator="lessThan">
      <formula>0</formula>
    </cfRule>
  </conditionalFormatting>
  <conditionalFormatting sqref="O66">
    <cfRule type="cellIs" dxfId="14117" priority="3036" operator="lessThan">
      <formula>0</formula>
    </cfRule>
  </conditionalFormatting>
  <conditionalFormatting sqref="O66">
    <cfRule type="cellIs" dxfId="14116" priority="3035" operator="lessThan">
      <formula>0</formula>
    </cfRule>
  </conditionalFormatting>
  <conditionalFormatting sqref="O67:O71">
    <cfRule type="cellIs" dxfId="14115" priority="3034" operator="lessThan">
      <formula>0</formula>
    </cfRule>
  </conditionalFormatting>
  <conditionalFormatting sqref="O66">
    <cfRule type="cellIs" dxfId="14114" priority="3033" operator="lessThan">
      <formula>0</formula>
    </cfRule>
  </conditionalFormatting>
  <conditionalFormatting sqref="O66">
    <cfRule type="cellIs" dxfId="14113" priority="3032" operator="lessThan">
      <formula>0</formula>
    </cfRule>
  </conditionalFormatting>
  <conditionalFormatting sqref="O66">
    <cfRule type="cellIs" dxfId="14112" priority="3031" operator="lessThan">
      <formula>0</formula>
    </cfRule>
  </conditionalFormatting>
  <conditionalFormatting sqref="O91">
    <cfRule type="cellIs" dxfId="14111" priority="3030" operator="lessThan">
      <formula>0</formula>
    </cfRule>
  </conditionalFormatting>
  <conditionalFormatting sqref="O91">
    <cfRule type="cellIs" dxfId="14110" priority="3029" operator="lessThan">
      <formula>0</formula>
    </cfRule>
  </conditionalFormatting>
  <conditionalFormatting sqref="O91">
    <cfRule type="cellIs" dxfId="14109" priority="3028" operator="lessThan">
      <formula>0</formula>
    </cfRule>
  </conditionalFormatting>
  <conditionalFormatting sqref="O77">
    <cfRule type="cellIs" dxfId="14108" priority="3027" operator="lessThan">
      <formula>0</formula>
    </cfRule>
  </conditionalFormatting>
  <conditionalFormatting sqref="O77">
    <cfRule type="cellIs" dxfId="14107" priority="3026" operator="lessThan">
      <formula>0</formula>
    </cfRule>
  </conditionalFormatting>
  <conditionalFormatting sqref="O77">
    <cfRule type="cellIs" dxfId="14106" priority="3025" operator="lessThan">
      <formula>0</formula>
    </cfRule>
  </conditionalFormatting>
  <conditionalFormatting sqref="O77">
    <cfRule type="cellIs" dxfId="14105" priority="3024" operator="lessThan">
      <formula>0</formula>
    </cfRule>
  </conditionalFormatting>
  <conditionalFormatting sqref="O77">
    <cfRule type="cellIs" dxfId="14104" priority="3023" operator="lessThan">
      <formula>0</formula>
    </cfRule>
  </conditionalFormatting>
  <conditionalFormatting sqref="O77">
    <cfRule type="cellIs" dxfId="14103" priority="3022" operator="lessThan">
      <formula>0</formula>
    </cfRule>
  </conditionalFormatting>
  <conditionalFormatting sqref="O77">
    <cfRule type="cellIs" dxfId="14102" priority="3021" operator="lessThan">
      <formula>0</formula>
    </cfRule>
  </conditionalFormatting>
  <conditionalFormatting sqref="O77">
    <cfRule type="cellIs" dxfId="14101" priority="3020" operator="lessThan">
      <formula>0</formula>
    </cfRule>
  </conditionalFormatting>
  <conditionalFormatting sqref="O77">
    <cfRule type="cellIs" dxfId="14100" priority="3019" operator="lessThan">
      <formula>0</formula>
    </cfRule>
  </conditionalFormatting>
  <conditionalFormatting sqref="O77">
    <cfRule type="cellIs" dxfId="14099" priority="3018" operator="lessThan">
      <formula>0</formula>
    </cfRule>
  </conditionalFormatting>
  <conditionalFormatting sqref="O77">
    <cfRule type="cellIs" dxfId="14098" priority="3017" operator="lessThan">
      <formula>0</formula>
    </cfRule>
  </conditionalFormatting>
  <conditionalFormatting sqref="O77">
    <cfRule type="cellIs" dxfId="14097" priority="3016" operator="lessThan">
      <formula>0</formula>
    </cfRule>
  </conditionalFormatting>
  <conditionalFormatting sqref="O77">
    <cfRule type="cellIs" dxfId="14096" priority="3015" operator="lessThan">
      <formula>0</formula>
    </cfRule>
  </conditionalFormatting>
  <conditionalFormatting sqref="O77">
    <cfRule type="cellIs" dxfId="14095" priority="3014" operator="lessThan">
      <formula>0</formula>
    </cfRule>
  </conditionalFormatting>
  <conditionalFormatting sqref="O77">
    <cfRule type="cellIs" dxfId="14094" priority="3013" operator="lessThan">
      <formula>0</formula>
    </cfRule>
  </conditionalFormatting>
  <conditionalFormatting sqref="O78:O82">
    <cfRule type="cellIs" dxfId="14093" priority="3012" operator="lessThan">
      <formula>0</formula>
    </cfRule>
  </conditionalFormatting>
  <conditionalFormatting sqref="O77">
    <cfRule type="cellIs" dxfId="14092" priority="3011" operator="lessThan">
      <formula>0</formula>
    </cfRule>
  </conditionalFormatting>
  <conditionalFormatting sqref="O77">
    <cfRule type="cellIs" dxfId="14091" priority="3010" operator="lessThan">
      <formula>0</formula>
    </cfRule>
  </conditionalFormatting>
  <conditionalFormatting sqref="O77">
    <cfRule type="cellIs" dxfId="14090" priority="3009" operator="lessThan">
      <formula>0</formula>
    </cfRule>
  </conditionalFormatting>
  <conditionalFormatting sqref="O77">
    <cfRule type="cellIs" dxfId="14089" priority="3008" operator="lessThan">
      <formula>0</formula>
    </cfRule>
  </conditionalFormatting>
  <conditionalFormatting sqref="O78:O82">
    <cfRule type="cellIs" dxfId="14088" priority="3007" operator="lessThan">
      <formula>0</formula>
    </cfRule>
  </conditionalFormatting>
  <conditionalFormatting sqref="O77">
    <cfRule type="cellIs" dxfId="14087" priority="3006" operator="lessThan">
      <formula>0</formula>
    </cfRule>
  </conditionalFormatting>
  <conditionalFormatting sqref="O77">
    <cfRule type="cellIs" dxfId="14086" priority="3005" operator="lessThan">
      <formula>0</formula>
    </cfRule>
  </conditionalFormatting>
  <conditionalFormatting sqref="O77">
    <cfRule type="cellIs" dxfId="14085" priority="3004" operator="lessThan">
      <formula>0</formula>
    </cfRule>
  </conditionalFormatting>
  <conditionalFormatting sqref="O83">
    <cfRule type="cellIs" dxfId="14084" priority="3003" operator="lessThan">
      <formula>0</formula>
    </cfRule>
  </conditionalFormatting>
  <conditionalFormatting sqref="O83">
    <cfRule type="cellIs" dxfId="14083" priority="3002" operator="lessThan">
      <formula>0</formula>
    </cfRule>
  </conditionalFormatting>
  <conditionalFormatting sqref="O83">
    <cfRule type="cellIs" dxfId="14082" priority="3001" operator="lessThan">
      <formula>0</formula>
    </cfRule>
  </conditionalFormatting>
  <conditionalFormatting sqref="O83">
    <cfRule type="cellIs" dxfId="14081" priority="3000" operator="lessThan">
      <formula>0</formula>
    </cfRule>
  </conditionalFormatting>
  <conditionalFormatting sqref="O83">
    <cfRule type="cellIs" dxfId="14080" priority="2999" operator="lessThan">
      <formula>0</formula>
    </cfRule>
  </conditionalFormatting>
  <conditionalFormatting sqref="O83">
    <cfRule type="cellIs" dxfId="14079" priority="2998" operator="lessThan">
      <formula>0</formula>
    </cfRule>
  </conditionalFormatting>
  <conditionalFormatting sqref="O85">
    <cfRule type="cellIs" dxfId="14078" priority="2997" operator="lessThan">
      <formula>0</formula>
    </cfRule>
  </conditionalFormatting>
  <conditionalFormatting sqref="O85">
    <cfRule type="cellIs" dxfId="14077" priority="2996" operator="lessThan">
      <formula>0</formula>
    </cfRule>
  </conditionalFormatting>
  <conditionalFormatting sqref="O85">
    <cfRule type="cellIs" dxfId="14076" priority="2995" operator="lessThan">
      <formula>0</formula>
    </cfRule>
  </conditionalFormatting>
  <conditionalFormatting sqref="O85">
    <cfRule type="cellIs" dxfId="14075" priority="2994" operator="lessThan">
      <formula>0</formula>
    </cfRule>
  </conditionalFormatting>
  <conditionalFormatting sqref="O85">
    <cfRule type="cellIs" dxfId="14074" priority="2993" operator="lessThan">
      <formula>0</formula>
    </cfRule>
  </conditionalFormatting>
  <conditionalFormatting sqref="O85">
    <cfRule type="cellIs" dxfId="14073" priority="2992" operator="lessThan">
      <formula>0</formula>
    </cfRule>
  </conditionalFormatting>
  <conditionalFormatting sqref="O85">
    <cfRule type="cellIs" dxfId="14072" priority="2991" operator="lessThan">
      <formula>0</formula>
    </cfRule>
  </conditionalFormatting>
  <conditionalFormatting sqref="O85">
    <cfRule type="cellIs" dxfId="14071" priority="2990" operator="lessThan">
      <formula>0</formula>
    </cfRule>
  </conditionalFormatting>
  <conditionalFormatting sqref="O87">
    <cfRule type="cellIs" dxfId="14070" priority="2989" operator="lessThan">
      <formula>0</formula>
    </cfRule>
  </conditionalFormatting>
  <conditionalFormatting sqref="O87">
    <cfRule type="cellIs" dxfId="14069" priority="2988" operator="lessThan">
      <formula>0</formula>
    </cfRule>
  </conditionalFormatting>
  <conditionalFormatting sqref="O87">
    <cfRule type="cellIs" dxfId="14068" priority="2987" operator="lessThan">
      <formula>0</formula>
    </cfRule>
  </conditionalFormatting>
  <conditionalFormatting sqref="O87">
    <cfRule type="cellIs" dxfId="14067" priority="2986" operator="lessThan">
      <formula>0</formula>
    </cfRule>
  </conditionalFormatting>
  <conditionalFormatting sqref="O87">
    <cfRule type="cellIs" dxfId="14066" priority="2985" operator="lessThan">
      <formula>0</formula>
    </cfRule>
  </conditionalFormatting>
  <conditionalFormatting sqref="O87">
    <cfRule type="cellIs" dxfId="14065" priority="2984" operator="lessThan">
      <formula>0</formula>
    </cfRule>
  </conditionalFormatting>
  <conditionalFormatting sqref="O87">
    <cfRule type="cellIs" dxfId="14064" priority="2983" operator="lessThan">
      <formula>0</formula>
    </cfRule>
  </conditionalFormatting>
  <conditionalFormatting sqref="O87">
    <cfRule type="cellIs" dxfId="14063" priority="2982" operator="lessThan">
      <formula>0</formula>
    </cfRule>
  </conditionalFormatting>
  <conditionalFormatting sqref="O16">
    <cfRule type="cellIs" dxfId="14062" priority="2981" operator="lessThan">
      <formula>0</formula>
    </cfRule>
  </conditionalFormatting>
  <conditionalFormatting sqref="O16">
    <cfRule type="cellIs" dxfId="14061" priority="2980" operator="lessThan">
      <formula>0</formula>
    </cfRule>
  </conditionalFormatting>
  <conditionalFormatting sqref="O16">
    <cfRule type="cellIs" dxfId="14060" priority="2979" operator="lessThan">
      <formula>0</formula>
    </cfRule>
  </conditionalFormatting>
  <conditionalFormatting sqref="O16">
    <cfRule type="cellIs" dxfId="14059" priority="2978" operator="lessThan">
      <formula>0</formula>
    </cfRule>
  </conditionalFormatting>
  <conditionalFormatting sqref="O16">
    <cfRule type="cellIs" dxfId="14058" priority="2977" operator="lessThan">
      <formula>0</formula>
    </cfRule>
  </conditionalFormatting>
  <conditionalFormatting sqref="O16">
    <cfRule type="cellIs" dxfId="14057" priority="2976" operator="lessThan">
      <formula>0</formula>
    </cfRule>
  </conditionalFormatting>
  <conditionalFormatting sqref="O16">
    <cfRule type="cellIs" dxfId="14056" priority="2975" operator="lessThan">
      <formula>0</formula>
    </cfRule>
  </conditionalFormatting>
  <conditionalFormatting sqref="O16">
    <cfRule type="cellIs" dxfId="14055" priority="2974" operator="lessThan">
      <formula>0</formula>
    </cfRule>
  </conditionalFormatting>
  <conditionalFormatting sqref="O16">
    <cfRule type="cellIs" dxfId="14054" priority="2973" operator="lessThan">
      <formula>0</formula>
    </cfRule>
  </conditionalFormatting>
  <conditionalFormatting sqref="O16">
    <cfRule type="cellIs" dxfId="14053" priority="2972" operator="lessThan">
      <formula>0</formula>
    </cfRule>
  </conditionalFormatting>
  <conditionalFormatting sqref="O16">
    <cfRule type="cellIs" dxfId="14052" priority="2971" operator="lessThan">
      <formula>0</formula>
    </cfRule>
  </conditionalFormatting>
  <conditionalFormatting sqref="O16">
    <cfRule type="cellIs" dxfId="14051" priority="2970" operator="lessThan">
      <formula>0</formula>
    </cfRule>
  </conditionalFormatting>
  <conditionalFormatting sqref="O16">
    <cfRule type="cellIs" dxfId="14050" priority="2969" operator="lessThan">
      <formula>0</formula>
    </cfRule>
  </conditionalFormatting>
  <conditionalFormatting sqref="O16">
    <cfRule type="cellIs" dxfId="14049" priority="2968" operator="lessThan">
      <formula>0</formula>
    </cfRule>
  </conditionalFormatting>
  <conditionalFormatting sqref="O9">
    <cfRule type="cellIs" dxfId="14048" priority="2967" operator="lessThan">
      <formula>0</formula>
    </cfRule>
  </conditionalFormatting>
  <conditionalFormatting sqref="O9">
    <cfRule type="cellIs" dxfId="14047" priority="2966" operator="lessThan">
      <formula>0</formula>
    </cfRule>
  </conditionalFormatting>
  <conditionalFormatting sqref="O9">
    <cfRule type="cellIs" dxfId="14046" priority="2965" operator="lessThan">
      <formula>0</formula>
    </cfRule>
  </conditionalFormatting>
  <conditionalFormatting sqref="O9">
    <cfRule type="cellIs" dxfId="14045" priority="2964" operator="lessThan">
      <formula>0</formula>
    </cfRule>
  </conditionalFormatting>
  <conditionalFormatting sqref="O9">
    <cfRule type="cellIs" dxfId="14044" priority="2963" operator="lessThan">
      <formula>0</formula>
    </cfRule>
  </conditionalFormatting>
  <conditionalFormatting sqref="O9">
    <cfRule type="cellIs" dxfId="14043" priority="2962" operator="lessThan">
      <formula>0</formula>
    </cfRule>
  </conditionalFormatting>
  <conditionalFormatting sqref="O9">
    <cfRule type="cellIs" dxfId="14042" priority="2961" operator="lessThan">
      <formula>0</formula>
    </cfRule>
  </conditionalFormatting>
  <conditionalFormatting sqref="O9">
    <cfRule type="cellIs" dxfId="14041" priority="2960" operator="lessThan">
      <formula>0</formula>
    </cfRule>
  </conditionalFormatting>
  <conditionalFormatting sqref="O9">
    <cfRule type="cellIs" dxfId="14040" priority="2959" operator="lessThan">
      <formula>0</formula>
    </cfRule>
  </conditionalFormatting>
  <conditionalFormatting sqref="O9">
    <cfRule type="cellIs" dxfId="14039" priority="2958" operator="lessThan">
      <formula>0</formula>
    </cfRule>
  </conditionalFormatting>
  <conditionalFormatting sqref="O9">
    <cfRule type="cellIs" dxfId="14038" priority="2957" operator="lessThan">
      <formula>0</formula>
    </cfRule>
  </conditionalFormatting>
  <conditionalFormatting sqref="O9">
    <cfRule type="cellIs" dxfId="14037" priority="2956" operator="lessThan">
      <formula>0</formula>
    </cfRule>
  </conditionalFormatting>
  <conditionalFormatting sqref="O9">
    <cfRule type="cellIs" dxfId="14036" priority="2955" operator="lessThan">
      <formula>0</formula>
    </cfRule>
  </conditionalFormatting>
  <conditionalFormatting sqref="O9">
    <cfRule type="cellIs" dxfId="14035" priority="2954" operator="lessThan">
      <formula>0</formula>
    </cfRule>
  </conditionalFormatting>
  <conditionalFormatting sqref="O16">
    <cfRule type="cellIs" dxfId="14034" priority="2953" operator="lessThan">
      <formula>0</formula>
    </cfRule>
  </conditionalFormatting>
  <conditionalFormatting sqref="O16">
    <cfRule type="cellIs" dxfId="14033" priority="2952" operator="lessThan">
      <formula>0</formula>
    </cfRule>
  </conditionalFormatting>
  <conditionalFormatting sqref="O16">
    <cfRule type="cellIs" dxfId="14032" priority="2951" operator="lessThan">
      <formula>0</formula>
    </cfRule>
  </conditionalFormatting>
  <conditionalFormatting sqref="O16">
    <cfRule type="cellIs" dxfId="14031" priority="2950" operator="lessThan">
      <formula>0</formula>
    </cfRule>
  </conditionalFormatting>
  <conditionalFormatting sqref="O16">
    <cfRule type="cellIs" dxfId="14030" priority="2949" operator="lessThan">
      <formula>0</formula>
    </cfRule>
  </conditionalFormatting>
  <conditionalFormatting sqref="O16">
    <cfRule type="cellIs" dxfId="14029" priority="2948" operator="lessThan">
      <formula>0</formula>
    </cfRule>
  </conditionalFormatting>
  <conditionalFormatting sqref="O16">
    <cfRule type="cellIs" dxfId="14028" priority="2947" operator="lessThan">
      <formula>0</formula>
    </cfRule>
  </conditionalFormatting>
  <conditionalFormatting sqref="O9">
    <cfRule type="cellIs" dxfId="14027" priority="2946" operator="lessThan">
      <formula>0</formula>
    </cfRule>
  </conditionalFormatting>
  <conditionalFormatting sqref="O9">
    <cfRule type="cellIs" dxfId="14026" priority="2945" operator="lessThan">
      <formula>0</formula>
    </cfRule>
  </conditionalFormatting>
  <conditionalFormatting sqref="O9">
    <cfRule type="cellIs" dxfId="14025" priority="2944" operator="lessThan">
      <formula>0</formula>
    </cfRule>
  </conditionalFormatting>
  <conditionalFormatting sqref="O9">
    <cfRule type="cellIs" dxfId="14024" priority="2943" operator="lessThan">
      <formula>0</formula>
    </cfRule>
  </conditionalFormatting>
  <conditionalFormatting sqref="O9">
    <cfRule type="cellIs" dxfId="14023" priority="2942" operator="lessThan">
      <formula>0</formula>
    </cfRule>
  </conditionalFormatting>
  <conditionalFormatting sqref="O9">
    <cfRule type="cellIs" dxfId="14022" priority="2941" operator="lessThan">
      <formula>0</formula>
    </cfRule>
  </conditionalFormatting>
  <conditionalFormatting sqref="O9">
    <cfRule type="cellIs" dxfId="14021" priority="2940" operator="lessThan">
      <formula>0</formula>
    </cfRule>
  </conditionalFormatting>
  <conditionalFormatting sqref="O9">
    <cfRule type="cellIs" dxfId="14020" priority="2939" operator="lessThan">
      <formula>0</formula>
    </cfRule>
  </conditionalFormatting>
  <conditionalFormatting sqref="O9">
    <cfRule type="cellIs" dxfId="14019" priority="2938" operator="lessThan">
      <formula>0</formula>
    </cfRule>
  </conditionalFormatting>
  <conditionalFormatting sqref="O9">
    <cfRule type="cellIs" dxfId="14018" priority="2937" operator="lessThan">
      <formula>0</formula>
    </cfRule>
  </conditionalFormatting>
  <conditionalFormatting sqref="O9">
    <cfRule type="cellIs" dxfId="14017" priority="2936" operator="lessThan">
      <formula>0</formula>
    </cfRule>
  </conditionalFormatting>
  <conditionalFormatting sqref="O9">
    <cfRule type="cellIs" dxfId="14016" priority="2935" operator="lessThan">
      <formula>0</formula>
    </cfRule>
  </conditionalFormatting>
  <conditionalFormatting sqref="O9">
    <cfRule type="cellIs" dxfId="14015" priority="2934" operator="lessThan">
      <formula>0</formula>
    </cfRule>
  </conditionalFormatting>
  <conditionalFormatting sqref="O9">
    <cfRule type="cellIs" dxfId="14014" priority="2933" operator="lessThan">
      <formula>0</formula>
    </cfRule>
  </conditionalFormatting>
  <conditionalFormatting sqref="O9">
    <cfRule type="cellIs" dxfId="14013" priority="2932" operator="lessThan">
      <formula>0</formula>
    </cfRule>
  </conditionalFormatting>
  <conditionalFormatting sqref="O9">
    <cfRule type="cellIs" dxfId="14012" priority="2931" operator="lessThan">
      <formula>0</formula>
    </cfRule>
  </conditionalFormatting>
  <conditionalFormatting sqref="O9">
    <cfRule type="cellIs" dxfId="14011" priority="2930" operator="lessThan">
      <formula>0</formula>
    </cfRule>
  </conditionalFormatting>
  <conditionalFormatting sqref="O9">
    <cfRule type="cellIs" dxfId="14010" priority="2929" operator="lessThan">
      <formula>0</formula>
    </cfRule>
  </conditionalFormatting>
  <conditionalFormatting sqref="O9">
    <cfRule type="cellIs" dxfId="14009" priority="2928" operator="lessThan">
      <formula>0</formula>
    </cfRule>
  </conditionalFormatting>
  <conditionalFormatting sqref="O9">
    <cfRule type="cellIs" dxfId="14008" priority="2927" operator="lessThan">
      <formula>0</formula>
    </cfRule>
  </conditionalFormatting>
  <conditionalFormatting sqref="O9">
    <cfRule type="cellIs" dxfId="14007" priority="2926" operator="lessThan">
      <formula>0</formula>
    </cfRule>
  </conditionalFormatting>
  <conditionalFormatting sqref="O64">
    <cfRule type="cellIs" dxfId="14006" priority="2925" operator="lessThan">
      <formula>0</formula>
    </cfRule>
  </conditionalFormatting>
  <conditionalFormatting sqref="O64">
    <cfRule type="cellIs" dxfId="14005" priority="2924" operator="lessThan">
      <formula>0</formula>
    </cfRule>
  </conditionalFormatting>
  <conditionalFormatting sqref="O64">
    <cfRule type="cellIs" dxfId="14004" priority="2923" operator="lessThan">
      <formula>0</formula>
    </cfRule>
  </conditionalFormatting>
  <conditionalFormatting sqref="O64">
    <cfRule type="cellIs" dxfId="14003" priority="2922" operator="lessThan">
      <formula>0</formula>
    </cfRule>
  </conditionalFormatting>
  <conditionalFormatting sqref="O64">
    <cfRule type="cellIs" dxfId="14002" priority="2921" operator="lessThan">
      <formula>0</formula>
    </cfRule>
  </conditionalFormatting>
  <conditionalFormatting sqref="O64">
    <cfRule type="cellIs" dxfId="14001" priority="2920" operator="lessThan">
      <formula>0</formula>
    </cfRule>
  </conditionalFormatting>
  <conditionalFormatting sqref="O64">
    <cfRule type="cellIs" dxfId="14000" priority="2919" operator="lessThan">
      <formula>0</formula>
    </cfRule>
  </conditionalFormatting>
  <conditionalFormatting sqref="O64">
    <cfRule type="cellIs" dxfId="13999" priority="2918" operator="lessThan">
      <formula>0</formula>
    </cfRule>
  </conditionalFormatting>
  <conditionalFormatting sqref="O64">
    <cfRule type="cellIs" dxfId="13998" priority="2917" operator="lessThan">
      <formula>0</formula>
    </cfRule>
  </conditionalFormatting>
  <conditionalFormatting sqref="O64">
    <cfRule type="cellIs" dxfId="13997" priority="2916" operator="lessThan">
      <formula>0</formula>
    </cfRule>
  </conditionalFormatting>
  <conditionalFormatting sqref="O62">
    <cfRule type="cellIs" dxfId="13996" priority="2915" operator="lessThan">
      <formula>0</formula>
    </cfRule>
  </conditionalFormatting>
  <conditionalFormatting sqref="O62">
    <cfRule type="cellIs" dxfId="13995" priority="2914" operator="lessThan">
      <formula>0</formula>
    </cfRule>
  </conditionalFormatting>
  <conditionalFormatting sqref="O62">
    <cfRule type="cellIs" dxfId="13994" priority="2913" operator="lessThan">
      <formula>0</formula>
    </cfRule>
  </conditionalFormatting>
  <conditionalFormatting sqref="O62">
    <cfRule type="cellIs" dxfId="13993" priority="2912" operator="lessThan">
      <formula>0</formula>
    </cfRule>
  </conditionalFormatting>
  <conditionalFormatting sqref="O62">
    <cfRule type="cellIs" dxfId="13992" priority="2911" operator="lessThan">
      <formula>0</formula>
    </cfRule>
  </conditionalFormatting>
  <conditionalFormatting sqref="O62">
    <cfRule type="cellIs" dxfId="13991" priority="2910" operator="lessThan">
      <formula>0</formula>
    </cfRule>
  </conditionalFormatting>
  <conditionalFormatting sqref="O62">
    <cfRule type="cellIs" dxfId="13990" priority="2909" operator="lessThan">
      <formula>0</formula>
    </cfRule>
  </conditionalFormatting>
  <conditionalFormatting sqref="O62">
    <cfRule type="cellIs" dxfId="13989" priority="2908" operator="lessThan">
      <formula>0</formula>
    </cfRule>
  </conditionalFormatting>
  <conditionalFormatting sqref="O62">
    <cfRule type="cellIs" dxfId="13988" priority="2907" operator="lessThan">
      <formula>0</formula>
    </cfRule>
  </conditionalFormatting>
  <conditionalFormatting sqref="O62">
    <cfRule type="cellIs" dxfId="13987" priority="2906" operator="lessThan">
      <formula>0</formula>
    </cfRule>
  </conditionalFormatting>
  <conditionalFormatting sqref="O62">
    <cfRule type="cellIs" dxfId="13986" priority="2905" operator="lessThan">
      <formula>0</formula>
    </cfRule>
  </conditionalFormatting>
  <conditionalFormatting sqref="O62">
    <cfRule type="cellIs" dxfId="13985" priority="2904" operator="lessThan">
      <formula>0</formula>
    </cfRule>
  </conditionalFormatting>
  <conditionalFormatting sqref="O62">
    <cfRule type="cellIs" dxfId="13984" priority="2903" operator="lessThan">
      <formula>0</formula>
    </cfRule>
  </conditionalFormatting>
  <conditionalFormatting sqref="O62">
    <cfRule type="cellIs" dxfId="13983" priority="2902" operator="lessThan">
      <formula>0</formula>
    </cfRule>
  </conditionalFormatting>
  <conditionalFormatting sqref="O62">
    <cfRule type="cellIs" dxfId="13982" priority="2901" operator="lessThan">
      <formula>0</formula>
    </cfRule>
  </conditionalFormatting>
  <conditionalFormatting sqref="O62">
    <cfRule type="cellIs" dxfId="13981" priority="2900" operator="lessThan">
      <formula>0</formula>
    </cfRule>
  </conditionalFormatting>
  <conditionalFormatting sqref="Q64">
    <cfRule type="cellIs" dxfId="13980" priority="2899" operator="lessThan">
      <formula>0</formula>
    </cfRule>
  </conditionalFormatting>
  <conditionalFormatting sqref="Q64">
    <cfRule type="cellIs" dxfId="13979" priority="2898" operator="lessThan">
      <formula>0</formula>
    </cfRule>
  </conditionalFormatting>
  <conditionalFormatting sqref="Q9">
    <cfRule type="cellIs" dxfId="13978" priority="2897" operator="lessThan">
      <formula>0</formula>
    </cfRule>
  </conditionalFormatting>
  <conditionalFormatting sqref="Q17:Q19">
    <cfRule type="cellIs" dxfId="13977" priority="2896" operator="lessThan">
      <formula>0</formula>
    </cfRule>
  </conditionalFormatting>
  <conditionalFormatting sqref="Q20">
    <cfRule type="cellIs" dxfId="13976" priority="2895" operator="lessThan">
      <formula>0</formula>
    </cfRule>
  </conditionalFormatting>
  <conditionalFormatting sqref="Q22">
    <cfRule type="cellIs" dxfId="13975" priority="2894" operator="lessThan">
      <formula>0</formula>
    </cfRule>
  </conditionalFormatting>
  <conditionalFormatting sqref="Q26">
    <cfRule type="cellIs" dxfId="13974" priority="2893" operator="lessThan">
      <formula>0</formula>
    </cfRule>
  </conditionalFormatting>
  <conditionalFormatting sqref="Q30">
    <cfRule type="cellIs" dxfId="13973" priority="2892" operator="lessThan">
      <formula>0</formula>
    </cfRule>
  </conditionalFormatting>
  <conditionalFormatting sqref="Q27:Q35">
    <cfRule type="cellIs" dxfId="13972" priority="2891" operator="lessThan">
      <formula>0</formula>
    </cfRule>
  </conditionalFormatting>
  <conditionalFormatting sqref="Q36">
    <cfRule type="cellIs" dxfId="13971" priority="2890" operator="lessThan">
      <formula>0</formula>
    </cfRule>
  </conditionalFormatting>
  <conditionalFormatting sqref="Q37">
    <cfRule type="cellIs" dxfId="13970" priority="2889" operator="lessThan">
      <formula>0</formula>
    </cfRule>
  </conditionalFormatting>
  <conditionalFormatting sqref="Q39">
    <cfRule type="cellIs" dxfId="13969" priority="2888" operator="lessThan">
      <formula>0</formula>
    </cfRule>
  </conditionalFormatting>
  <conditionalFormatting sqref="Q40:Q45">
    <cfRule type="cellIs" dxfId="13968" priority="2887" operator="lessThan">
      <formula>0</formula>
    </cfRule>
  </conditionalFormatting>
  <conditionalFormatting sqref="Q46">
    <cfRule type="cellIs" dxfId="13967" priority="2886" operator="lessThan">
      <formula>0</formula>
    </cfRule>
  </conditionalFormatting>
  <conditionalFormatting sqref="Q47">
    <cfRule type="cellIs" dxfId="13966" priority="2885" operator="lessThan">
      <formula>0</formula>
    </cfRule>
  </conditionalFormatting>
  <conditionalFormatting sqref="Q49:Q53">
    <cfRule type="cellIs" dxfId="13965" priority="2884" operator="lessThan">
      <formula>0</formula>
    </cfRule>
  </conditionalFormatting>
  <conditionalFormatting sqref="Q59">
    <cfRule type="cellIs" dxfId="13964" priority="2883" operator="lessThan">
      <formula>0</formula>
    </cfRule>
  </conditionalFormatting>
  <conditionalFormatting sqref="Q60">
    <cfRule type="cellIs" dxfId="13963" priority="2882" operator="lessThan">
      <formula>0</formula>
    </cfRule>
  </conditionalFormatting>
  <conditionalFormatting sqref="Q62">
    <cfRule type="cellIs" dxfId="13962" priority="2881" operator="lessThan">
      <formula>0</formula>
    </cfRule>
  </conditionalFormatting>
  <conditionalFormatting sqref="Q63">
    <cfRule type="cellIs" dxfId="13961" priority="2880" operator="lessThan">
      <formula>0</formula>
    </cfRule>
  </conditionalFormatting>
  <conditionalFormatting sqref="Q64">
    <cfRule type="cellIs" dxfId="13960" priority="2879" operator="lessThan">
      <formula>0</formula>
    </cfRule>
  </conditionalFormatting>
  <conditionalFormatting sqref="Q91">
    <cfRule type="cellIs" dxfId="13959" priority="2878" operator="lessThan">
      <formula>0</formula>
    </cfRule>
  </conditionalFormatting>
  <conditionalFormatting sqref="Q66">
    <cfRule type="cellIs" dxfId="13958" priority="2877" operator="lessThan">
      <formula>0</formula>
    </cfRule>
  </conditionalFormatting>
  <conditionalFormatting sqref="Q72">
    <cfRule type="cellIs" dxfId="13957" priority="2876" operator="lessThan">
      <formula>0</formula>
    </cfRule>
  </conditionalFormatting>
  <conditionalFormatting sqref="Q73:Q75">
    <cfRule type="cellIs" dxfId="13956" priority="2875" operator="lessThan">
      <formula>0</formula>
    </cfRule>
  </conditionalFormatting>
  <conditionalFormatting sqref="Q74">
    <cfRule type="cellIs" dxfId="13955" priority="2874" operator="lessThan">
      <formula>0</formula>
    </cfRule>
  </conditionalFormatting>
  <conditionalFormatting sqref="Q77:Q78 Q80:Q83">
    <cfRule type="cellIs" dxfId="13954" priority="2873" operator="lessThan">
      <formula>0</formula>
    </cfRule>
  </conditionalFormatting>
  <conditionalFormatting sqref="Q85">
    <cfRule type="cellIs" dxfId="13953" priority="2872" operator="lessThan">
      <formula>0</formula>
    </cfRule>
  </conditionalFormatting>
  <conditionalFormatting sqref="Q9">
    <cfRule type="cellIs" dxfId="13952" priority="2871" operator="lessThan">
      <formula>0</formula>
    </cfRule>
  </conditionalFormatting>
  <conditionalFormatting sqref="Q20">
    <cfRule type="cellIs" dxfId="13951" priority="2870" operator="lessThan">
      <formula>0</formula>
    </cfRule>
  </conditionalFormatting>
  <conditionalFormatting sqref="Q22">
    <cfRule type="cellIs" dxfId="13950" priority="2869" operator="lessThan">
      <formula>0</formula>
    </cfRule>
  </conditionalFormatting>
  <conditionalFormatting sqref="Q26">
    <cfRule type="cellIs" dxfId="13949" priority="2868" operator="lessThan">
      <formula>0</formula>
    </cfRule>
  </conditionalFormatting>
  <conditionalFormatting sqref="Q30">
    <cfRule type="cellIs" dxfId="13948" priority="2867" operator="lessThan">
      <formula>0</formula>
    </cfRule>
  </conditionalFormatting>
  <conditionalFormatting sqref="Q27:Q35">
    <cfRule type="cellIs" dxfId="13947" priority="2866" operator="lessThan">
      <formula>0</formula>
    </cfRule>
  </conditionalFormatting>
  <conditionalFormatting sqref="Q36">
    <cfRule type="cellIs" dxfId="13946" priority="2865" operator="lessThan">
      <formula>0</formula>
    </cfRule>
  </conditionalFormatting>
  <conditionalFormatting sqref="Q37">
    <cfRule type="cellIs" dxfId="13945" priority="2864" operator="lessThan">
      <formula>0</formula>
    </cfRule>
  </conditionalFormatting>
  <conditionalFormatting sqref="Q39">
    <cfRule type="cellIs" dxfId="13944" priority="2863" operator="lessThan">
      <formula>0</formula>
    </cfRule>
  </conditionalFormatting>
  <conditionalFormatting sqref="Q40:Q45">
    <cfRule type="cellIs" dxfId="13943" priority="2862" operator="lessThan">
      <formula>0</formula>
    </cfRule>
  </conditionalFormatting>
  <conditionalFormatting sqref="Q46">
    <cfRule type="cellIs" dxfId="13942" priority="2861" operator="lessThan">
      <formula>0</formula>
    </cfRule>
  </conditionalFormatting>
  <conditionalFormatting sqref="Q47">
    <cfRule type="cellIs" dxfId="13941" priority="2860" operator="lessThan">
      <formula>0</formula>
    </cfRule>
  </conditionalFormatting>
  <conditionalFormatting sqref="Q49:Q53">
    <cfRule type="cellIs" dxfId="13940" priority="2859" operator="lessThan">
      <formula>0</formula>
    </cfRule>
  </conditionalFormatting>
  <conditionalFormatting sqref="Q59">
    <cfRule type="cellIs" dxfId="13939" priority="2858" operator="lessThan">
      <formula>0</formula>
    </cfRule>
  </conditionalFormatting>
  <conditionalFormatting sqref="Q60">
    <cfRule type="cellIs" dxfId="13938" priority="2857" operator="lessThan">
      <formula>0</formula>
    </cfRule>
  </conditionalFormatting>
  <conditionalFormatting sqref="Q62">
    <cfRule type="cellIs" dxfId="13937" priority="2856" operator="lessThan">
      <formula>0</formula>
    </cfRule>
  </conditionalFormatting>
  <conditionalFormatting sqref="Q63">
    <cfRule type="cellIs" dxfId="13936" priority="2855" operator="lessThan">
      <formula>0</formula>
    </cfRule>
  </conditionalFormatting>
  <conditionalFormatting sqref="Q64">
    <cfRule type="cellIs" dxfId="13935" priority="2854" operator="lessThan">
      <formula>0</formula>
    </cfRule>
  </conditionalFormatting>
  <conditionalFormatting sqref="Q91">
    <cfRule type="cellIs" dxfId="13934" priority="2853" operator="lessThan">
      <formula>0</formula>
    </cfRule>
  </conditionalFormatting>
  <conditionalFormatting sqref="Q66">
    <cfRule type="cellIs" dxfId="13933" priority="2852" operator="lessThan">
      <formula>0</formula>
    </cfRule>
  </conditionalFormatting>
  <conditionalFormatting sqref="Q72">
    <cfRule type="cellIs" dxfId="13932" priority="2851" operator="lessThan">
      <formula>0</formula>
    </cfRule>
  </conditionalFormatting>
  <conditionalFormatting sqref="Q73:Q75">
    <cfRule type="cellIs" dxfId="13931" priority="2850" operator="lessThan">
      <formula>0</formula>
    </cfRule>
  </conditionalFormatting>
  <conditionalFormatting sqref="Q74">
    <cfRule type="cellIs" dxfId="13930" priority="2849" operator="lessThan">
      <formula>0</formula>
    </cfRule>
  </conditionalFormatting>
  <conditionalFormatting sqref="Q77:Q78 Q80:Q83">
    <cfRule type="cellIs" dxfId="13929" priority="2848" operator="lessThan">
      <formula>0</formula>
    </cfRule>
  </conditionalFormatting>
  <conditionalFormatting sqref="Q85">
    <cfRule type="cellIs" dxfId="13928" priority="2847" operator="lessThan">
      <formula>0</formula>
    </cfRule>
  </conditionalFormatting>
  <conditionalFormatting sqref="Q17:Q19">
    <cfRule type="cellIs" dxfId="13927" priority="2846" operator="lessThan">
      <formula>0</formula>
    </cfRule>
  </conditionalFormatting>
  <conditionalFormatting sqref="Q18:Q19">
    <cfRule type="cellIs" dxfId="13926" priority="2845" operator="lessThan">
      <formula>0</formula>
    </cfRule>
  </conditionalFormatting>
  <conditionalFormatting sqref="Q17:Q19">
    <cfRule type="cellIs" dxfId="13925" priority="2844" operator="lessThan">
      <formula>0</formula>
    </cfRule>
  </conditionalFormatting>
  <conditionalFormatting sqref="Q22">
    <cfRule type="cellIs" dxfId="13924" priority="2843" operator="lessThan">
      <formula>0</formula>
    </cfRule>
  </conditionalFormatting>
  <conditionalFormatting sqref="Q22">
    <cfRule type="cellIs" dxfId="13923" priority="2842" operator="lessThan">
      <formula>0</formula>
    </cfRule>
  </conditionalFormatting>
  <conditionalFormatting sqref="Q22">
    <cfRule type="cellIs" dxfId="13922" priority="2841" operator="lessThan">
      <formula>0</formula>
    </cfRule>
  </conditionalFormatting>
  <conditionalFormatting sqref="Q26">
    <cfRule type="cellIs" dxfId="13921" priority="2840" operator="lessThan">
      <formula>0</formula>
    </cfRule>
  </conditionalFormatting>
  <conditionalFormatting sqref="Q26">
    <cfRule type="cellIs" dxfId="13920" priority="2839" operator="lessThan">
      <formula>0</formula>
    </cfRule>
  </conditionalFormatting>
  <conditionalFormatting sqref="Q26">
    <cfRule type="cellIs" dxfId="13919" priority="2838" operator="lessThan">
      <formula>0</formula>
    </cfRule>
  </conditionalFormatting>
  <conditionalFormatting sqref="Q26">
    <cfRule type="cellIs" dxfId="13918" priority="2837" operator="lessThan">
      <formula>0</formula>
    </cfRule>
  </conditionalFormatting>
  <conditionalFormatting sqref="Q26">
    <cfRule type="cellIs" dxfId="13917" priority="2836" operator="lessThan">
      <formula>0</formula>
    </cfRule>
  </conditionalFormatting>
  <conditionalFormatting sqref="Q30">
    <cfRule type="cellIs" dxfId="13916" priority="2835" operator="lessThan">
      <formula>0</formula>
    </cfRule>
  </conditionalFormatting>
  <conditionalFormatting sqref="Q30">
    <cfRule type="cellIs" dxfId="13915" priority="2834" operator="lessThan">
      <formula>0</formula>
    </cfRule>
  </conditionalFormatting>
  <conditionalFormatting sqref="Q30">
    <cfRule type="cellIs" dxfId="13914" priority="2833" operator="lessThan">
      <formula>0</formula>
    </cfRule>
  </conditionalFormatting>
  <conditionalFormatting sqref="Q30">
    <cfRule type="cellIs" dxfId="13913" priority="2832" operator="lessThan">
      <formula>0</formula>
    </cfRule>
  </conditionalFormatting>
  <conditionalFormatting sqref="Q30">
    <cfRule type="cellIs" dxfId="13912" priority="2831" operator="lessThan">
      <formula>0</formula>
    </cfRule>
  </conditionalFormatting>
  <conditionalFormatting sqref="Q27:Q35">
    <cfRule type="cellIs" dxfId="13911" priority="2830" operator="lessThan">
      <formula>0</formula>
    </cfRule>
  </conditionalFormatting>
  <conditionalFormatting sqref="Q27:Q35">
    <cfRule type="cellIs" dxfId="13910" priority="2829" operator="lessThan">
      <formula>0</formula>
    </cfRule>
  </conditionalFormatting>
  <conditionalFormatting sqref="Q27:Q35">
    <cfRule type="cellIs" dxfId="13909" priority="2828" operator="lessThan">
      <formula>0</formula>
    </cfRule>
  </conditionalFormatting>
  <conditionalFormatting sqref="Q27:Q35">
    <cfRule type="cellIs" dxfId="13908" priority="2827" operator="lessThan">
      <formula>0</formula>
    </cfRule>
  </conditionalFormatting>
  <conditionalFormatting sqref="Q27:Q35">
    <cfRule type="cellIs" dxfId="13907" priority="2826" operator="lessThan">
      <formula>0</formula>
    </cfRule>
  </conditionalFormatting>
  <conditionalFormatting sqref="Q36">
    <cfRule type="cellIs" dxfId="13906" priority="2825" operator="lessThan">
      <formula>0</formula>
    </cfRule>
  </conditionalFormatting>
  <conditionalFormatting sqref="Q36">
    <cfRule type="cellIs" dxfId="13905" priority="2824" operator="lessThan">
      <formula>0</formula>
    </cfRule>
  </conditionalFormatting>
  <conditionalFormatting sqref="Q36">
    <cfRule type="cellIs" dxfId="13904" priority="2823" operator="lessThan">
      <formula>0</formula>
    </cfRule>
  </conditionalFormatting>
  <conditionalFormatting sqref="Q36">
    <cfRule type="cellIs" dxfId="13903" priority="2822" operator="lessThan">
      <formula>0</formula>
    </cfRule>
  </conditionalFormatting>
  <conditionalFormatting sqref="Q36">
    <cfRule type="cellIs" dxfId="13902" priority="2821" operator="lessThan">
      <formula>0</formula>
    </cfRule>
  </conditionalFormatting>
  <conditionalFormatting sqref="Q37">
    <cfRule type="cellIs" dxfId="13901" priority="2820" operator="lessThan">
      <formula>0</formula>
    </cfRule>
  </conditionalFormatting>
  <conditionalFormatting sqref="Q37">
    <cfRule type="cellIs" dxfId="13900" priority="2819" operator="lessThan">
      <formula>0</formula>
    </cfRule>
  </conditionalFormatting>
  <conditionalFormatting sqref="Q37">
    <cfRule type="cellIs" dxfId="13899" priority="2818" operator="lessThan">
      <formula>0</formula>
    </cfRule>
  </conditionalFormatting>
  <conditionalFormatting sqref="Q37">
    <cfRule type="cellIs" dxfId="13898" priority="2817" operator="lessThan">
      <formula>0</formula>
    </cfRule>
  </conditionalFormatting>
  <conditionalFormatting sqref="Q37">
    <cfRule type="cellIs" dxfId="13897" priority="2816" operator="lessThan">
      <formula>0</formula>
    </cfRule>
  </conditionalFormatting>
  <conditionalFormatting sqref="Q39">
    <cfRule type="cellIs" dxfId="13896" priority="2815" operator="lessThan">
      <formula>0</formula>
    </cfRule>
  </conditionalFormatting>
  <conditionalFormatting sqref="Q39">
    <cfRule type="cellIs" dxfId="13895" priority="2814" operator="lessThan">
      <formula>0</formula>
    </cfRule>
  </conditionalFormatting>
  <conditionalFormatting sqref="Q39">
    <cfRule type="cellIs" dxfId="13894" priority="2813" operator="lessThan">
      <formula>0</formula>
    </cfRule>
  </conditionalFormatting>
  <conditionalFormatting sqref="Q39">
    <cfRule type="cellIs" dxfId="13893" priority="2812" operator="lessThan">
      <formula>0</formula>
    </cfRule>
  </conditionalFormatting>
  <conditionalFormatting sqref="Q39">
    <cfRule type="cellIs" dxfId="13892" priority="2811" operator="lessThan">
      <formula>0</formula>
    </cfRule>
  </conditionalFormatting>
  <conditionalFormatting sqref="Q40:Q45">
    <cfRule type="cellIs" dxfId="13891" priority="2810" operator="lessThan">
      <formula>0</formula>
    </cfRule>
  </conditionalFormatting>
  <conditionalFormatting sqref="Q40:Q45">
    <cfRule type="cellIs" dxfId="13890" priority="2809" operator="lessThan">
      <formula>0</formula>
    </cfRule>
  </conditionalFormatting>
  <conditionalFormatting sqref="Q40:Q45">
    <cfRule type="cellIs" dxfId="13889" priority="2808" operator="lessThan">
      <formula>0</formula>
    </cfRule>
  </conditionalFormatting>
  <conditionalFormatting sqref="Q40:Q45">
    <cfRule type="cellIs" dxfId="13888" priority="2807" operator="lessThan">
      <formula>0</formula>
    </cfRule>
  </conditionalFormatting>
  <conditionalFormatting sqref="Q40:Q45">
    <cfRule type="cellIs" dxfId="13887" priority="2806" operator="lessThan">
      <formula>0</formula>
    </cfRule>
  </conditionalFormatting>
  <conditionalFormatting sqref="Q87">
    <cfRule type="cellIs" dxfId="13886" priority="2805" operator="lessThan">
      <formula>0</formula>
    </cfRule>
  </conditionalFormatting>
  <conditionalFormatting sqref="Q17:Q19">
    <cfRule type="cellIs" dxfId="13885" priority="2804" operator="lessThan">
      <formula>0</formula>
    </cfRule>
  </conditionalFormatting>
  <conditionalFormatting sqref="Q17:Q19">
    <cfRule type="cellIs" dxfId="13884" priority="2803" operator="lessThan">
      <formula>0</formula>
    </cfRule>
  </conditionalFormatting>
  <conditionalFormatting sqref="Q17:Q19">
    <cfRule type="cellIs" dxfId="13883" priority="2802" operator="lessThan">
      <formula>0</formula>
    </cfRule>
  </conditionalFormatting>
  <conditionalFormatting sqref="Q22">
    <cfRule type="cellIs" dxfId="13882" priority="2801" operator="lessThan">
      <formula>0</formula>
    </cfRule>
  </conditionalFormatting>
  <conditionalFormatting sqref="Q26">
    <cfRule type="cellIs" dxfId="13881" priority="2800" operator="lessThan">
      <formula>0</formula>
    </cfRule>
  </conditionalFormatting>
  <conditionalFormatting sqref="Q30:Q45">
    <cfRule type="cellIs" dxfId="13880" priority="2799" operator="lessThan">
      <formula>0</formula>
    </cfRule>
  </conditionalFormatting>
  <conditionalFormatting sqref="Q35">
    <cfRule type="cellIs" dxfId="13879" priority="2798" operator="lessThan">
      <formula>0</formula>
    </cfRule>
  </conditionalFormatting>
  <conditionalFormatting sqref="Q36">
    <cfRule type="cellIs" dxfId="13878" priority="2797" operator="lessThan">
      <formula>0</formula>
    </cfRule>
  </conditionalFormatting>
  <conditionalFormatting sqref="Q37">
    <cfRule type="cellIs" dxfId="13877" priority="2796" operator="lessThan">
      <formula>0</formula>
    </cfRule>
  </conditionalFormatting>
  <conditionalFormatting sqref="Q39">
    <cfRule type="cellIs" dxfId="13876" priority="2795" operator="lessThan">
      <formula>0</formula>
    </cfRule>
  </conditionalFormatting>
  <conditionalFormatting sqref="Q40">
    <cfRule type="cellIs" dxfId="13875" priority="2794" operator="lessThan">
      <formula>0</formula>
    </cfRule>
  </conditionalFormatting>
  <conditionalFormatting sqref="Q27:Q29">
    <cfRule type="cellIs" dxfId="13874" priority="2793" operator="lessThan">
      <formula>0</formula>
    </cfRule>
  </conditionalFormatting>
  <conditionalFormatting sqref="Q41:Q45">
    <cfRule type="cellIs" dxfId="13873" priority="2792" operator="lessThan">
      <formula>0</formula>
    </cfRule>
  </conditionalFormatting>
  <conditionalFormatting sqref="Q31:Q34">
    <cfRule type="cellIs" dxfId="13872" priority="2791" operator="lessThan">
      <formula>0</formula>
    </cfRule>
  </conditionalFormatting>
  <conditionalFormatting sqref="Q41">
    <cfRule type="cellIs" dxfId="13871" priority="2790" operator="lessThan">
      <formula>0</formula>
    </cfRule>
  </conditionalFormatting>
  <conditionalFormatting sqref="Q41">
    <cfRule type="cellIs" dxfId="13870" priority="2789" operator="lessThan">
      <formula>0</formula>
    </cfRule>
  </conditionalFormatting>
  <conditionalFormatting sqref="Q41">
    <cfRule type="cellIs" dxfId="13869" priority="2788" operator="lessThan">
      <formula>0</formula>
    </cfRule>
  </conditionalFormatting>
  <conditionalFormatting sqref="Q41">
    <cfRule type="cellIs" dxfId="13868" priority="2787" operator="lessThan">
      <formula>0</formula>
    </cfRule>
  </conditionalFormatting>
  <conditionalFormatting sqref="Q41">
    <cfRule type="cellIs" dxfId="13867" priority="2786" operator="lessThan">
      <formula>0</formula>
    </cfRule>
  </conditionalFormatting>
  <conditionalFormatting sqref="Q41">
    <cfRule type="cellIs" dxfId="13866" priority="2785" operator="lessThan">
      <formula>0</formula>
    </cfRule>
  </conditionalFormatting>
  <conditionalFormatting sqref="Q41">
    <cfRule type="cellIs" dxfId="13865" priority="2784" operator="lessThan">
      <formula>0</formula>
    </cfRule>
  </conditionalFormatting>
  <conditionalFormatting sqref="Q41">
    <cfRule type="cellIs" dxfId="13864" priority="2783" operator="lessThan">
      <formula>0</formula>
    </cfRule>
  </conditionalFormatting>
  <conditionalFormatting sqref="Q42">
    <cfRule type="cellIs" dxfId="13863" priority="2782" operator="lessThan">
      <formula>0</formula>
    </cfRule>
  </conditionalFormatting>
  <conditionalFormatting sqref="Q42">
    <cfRule type="cellIs" dxfId="13862" priority="2781" operator="lessThan">
      <formula>0</formula>
    </cfRule>
  </conditionalFormatting>
  <conditionalFormatting sqref="Q42">
    <cfRule type="cellIs" dxfId="13861" priority="2780" operator="lessThan">
      <formula>0</formula>
    </cfRule>
  </conditionalFormatting>
  <conditionalFormatting sqref="Q42">
    <cfRule type="cellIs" dxfId="13860" priority="2779" operator="lessThan">
      <formula>0</formula>
    </cfRule>
  </conditionalFormatting>
  <conditionalFormatting sqref="Q42">
    <cfRule type="cellIs" dxfId="13859" priority="2778" operator="lessThan">
      <formula>0</formula>
    </cfRule>
  </conditionalFormatting>
  <conditionalFormatting sqref="Q42">
    <cfRule type="cellIs" dxfId="13858" priority="2777" operator="lessThan">
      <formula>0</formula>
    </cfRule>
  </conditionalFormatting>
  <conditionalFormatting sqref="Q42">
    <cfRule type="cellIs" dxfId="13857" priority="2776" operator="lessThan">
      <formula>0</formula>
    </cfRule>
  </conditionalFormatting>
  <conditionalFormatting sqref="Q42">
    <cfRule type="cellIs" dxfId="13856" priority="2775" operator="lessThan">
      <formula>0</formula>
    </cfRule>
  </conditionalFormatting>
  <conditionalFormatting sqref="Q43">
    <cfRule type="cellIs" dxfId="13855" priority="2774" operator="lessThan">
      <formula>0</formula>
    </cfRule>
  </conditionalFormatting>
  <conditionalFormatting sqref="Q43">
    <cfRule type="cellIs" dxfId="13854" priority="2773" operator="lessThan">
      <formula>0</formula>
    </cfRule>
  </conditionalFormatting>
  <conditionalFormatting sqref="Q43">
    <cfRule type="cellIs" dxfId="13853" priority="2772" operator="lessThan">
      <formula>0</formula>
    </cfRule>
  </conditionalFormatting>
  <conditionalFormatting sqref="Q43">
    <cfRule type="cellIs" dxfId="13852" priority="2771" operator="lessThan">
      <formula>0</formula>
    </cfRule>
  </conditionalFormatting>
  <conditionalFormatting sqref="Q43">
    <cfRule type="cellIs" dxfId="13851" priority="2770" operator="lessThan">
      <formula>0</formula>
    </cfRule>
  </conditionalFormatting>
  <conditionalFormatting sqref="Q43">
    <cfRule type="cellIs" dxfId="13850" priority="2769" operator="lessThan">
      <formula>0</formula>
    </cfRule>
  </conditionalFormatting>
  <conditionalFormatting sqref="Q43">
    <cfRule type="cellIs" dxfId="13849" priority="2768" operator="lessThan">
      <formula>0</formula>
    </cfRule>
  </conditionalFormatting>
  <conditionalFormatting sqref="Q43">
    <cfRule type="cellIs" dxfId="13848" priority="2767" operator="lessThan">
      <formula>0</formula>
    </cfRule>
  </conditionalFormatting>
  <conditionalFormatting sqref="Q44">
    <cfRule type="cellIs" dxfId="13847" priority="2766" operator="lessThan">
      <formula>0</formula>
    </cfRule>
  </conditionalFormatting>
  <conditionalFormatting sqref="Q44">
    <cfRule type="cellIs" dxfId="13846" priority="2765" operator="lessThan">
      <formula>0</formula>
    </cfRule>
  </conditionalFormatting>
  <conditionalFormatting sqref="Q44">
    <cfRule type="cellIs" dxfId="13845" priority="2764" operator="lessThan">
      <formula>0</formula>
    </cfRule>
  </conditionalFormatting>
  <conditionalFormatting sqref="Q44">
    <cfRule type="cellIs" dxfId="13844" priority="2763" operator="lessThan">
      <formula>0</formula>
    </cfRule>
  </conditionalFormatting>
  <conditionalFormatting sqref="Q44">
    <cfRule type="cellIs" dxfId="13843" priority="2762" operator="lessThan">
      <formula>0</formula>
    </cfRule>
  </conditionalFormatting>
  <conditionalFormatting sqref="Q44">
    <cfRule type="cellIs" dxfId="13842" priority="2761" operator="lessThan">
      <formula>0</formula>
    </cfRule>
  </conditionalFormatting>
  <conditionalFormatting sqref="Q44">
    <cfRule type="cellIs" dxfId="13841" priority="2760" operator="lessThan">
      <formula>0</formula>
    </cfRule>
  </conditionalFormatting>
  <conditionalFormatting sqref="Q44">
    <cfRule type="cellIs" dxfId="13840" priority="2759" operator="lessThan">
      <formula>0</formula>
    </cfRule>
  </conditionalFormatting>
  <conditionalFormatting sqref="Q45">
    <cfRule type="cellIs" dxfId="13839" priority="2758" operator="lessThan">
      <formula>0</formula>
    </cfRule>
  </conditionalFormatting>
  <conditionalFormatting sqref="Q45">
    <cfRule type="cellIs" dxfId="13838" priority="2757" operator="lessThan">
      <formula>0</formula>
    </cfRule>
  </conditionalFormatting>
  <conditionalFormatting sqref="Q45">
    <cfRule type="cellIs" dxfId="13837" priority="2756" operator="lessThan">
      <formula>0</formula>
    </cfRule>
  </conditionalFormatting>
  <conditionalFormatting sqref="Q45">
    <cfRule type="cellIs" dxfId="13836" priority="2755" operator="lessThan">
      <formula>0</formula>
    </cfRule>
  </conditionalFormatting>
  <conditionalFormatting sqref="Q45">
    <cfRule type="cellIs" dxfId="13835" priority="2754" operator="lessThan">
      <formula>0</formula>
    </cfRule>
  </conditionalFormatting>
  <conditionalFormatting sqref="Q45">
    <cfRule type="cellIs" dxfId="13834" priority="2753" operator="lessThan">
      <formula>0</formula>
    </cfRule>
  </conditionalFormatting>
  <conditionalFormatting sqref="Q45">
    <cfRule type="cellIs" dxfId="13833" priority="2752" operator="lessThan">
      <formula>0</formula>
    </cfRule>
  </conditionalFormatting>
  <conditionalFormatting sqref="Q45">
    <cfRule type="cellIs" dxfId="13832" priority="2751" operator="lessThan">
      <formula>0</formula>
    </cfRule>
  </conditionalFormatting>
  <conditionalFormatting sqref="Q30">
    <cfRule type="cellIs" dxfId="13831" priority="2750" operator="lessThan">
      <formula>0</formula>
    </cfRule>
  </conditionalFormatting>
  <conditionalFormatting sqref="Q30">
    <cfRule type="cellIs" dxfId="13830" priority="2749" operator="lessThan">
      <formula>0</formula>
    </cfRule>
  </conditionalFormatting>
  <conditionalFormatting sqref="Q30">
    <cfRule type="cellIs" dxfId="13829" priority="2748" operator="lessThan">
      <formula>0</formula>
    </cfRule>
  </conditionalFormatting>
  <conditionalFormatting sqref="Q30">
    <cfRule type="cellIs" dxfId="13828" priority="2747" operator="lessThan">
      <formula>0</formula>
    </cfRule>
  </conditionalFormatting>
  <conditionalFormatting sqref="Q30">
    <cfRule type="cellIs" dxfId="13827" priority="2746" operator="lessThan">
      <formula>0</formula>
    </cfRule>
  </conditionalFormatting>
  <conditionalFormatting sqref="Q30">
    <cfRule type="cellIs" dxfId="13826" priority="2745" operator="lessThan">
      <formula>0</formula>
    </cfRule>
  </conditionalFormatting>
  <conditionalFormatting sqref="Q30">
    <cfRule type="cellIs" dxfId="13825" priority="2744" operator="lessThan">
      <formula>0</formula>
    </cfRule>
  </conditionalFormatting>
  <conditionalFormatting sqref="Q30">
    <cfRule type="cellIs" dxfId="13824" priority="2743" operator="lessThan">
      <formula>0</formula>
    </cfRule>
  </conditionalFormatting>
  <conditionalFormatting sqref="Q35">
    <cfRule type="cellIs" dxfId="13823" priority="2742" operator="lessThan">
      <formula>0</formula>
    </cfRule>
  </conditionalFormatting>
  <conditionalFormatting sqref="Q35">
    <cfRule type="cellIs" dxfId="13822" priority="2741" operator="lessThan">
      <formula>0</formula>
    </cfRule>
  </conditionalFormatting>
  <conditionalFormatting sqref="Q35">
    <cfRule type="cellIs" dxfId="13821" priority="2740" operator="lessThan">
      <formula>0</formula>
    </cfRule>
  </conditionalFormatting>
  <conditionalFormatting sqref="Q35">
    <cfRule type="cellIs" dxfId="13820" priority="2739" operator="lessThan">
      <formula>0</formula>
    </cfRule>
  </conditionalFormatting>
  <conditionalFormatting sqref="Q35">
    <cfRule type="cellIs" dxfId="13819" priority="2738" operator="lessThan">
      <formula>0</formula>
    </cfRule>
  </conditionalFormatting>
  <conditionalFormatting sqref="Q35">
    <cfRule type="cellIs" dxfId="13818" priority="2737" operator="lessThan">
      <formula>0</formula>
    </cfRule>
  </conditionalFormatting>
  <conditionalFormatting sqref="Q35">
    <cfRule type="cellIs" dxfId="13817" priority="2736" operator="lessThan">
      <formula>0</formula>
    </cfRule>
  </conditionalFormatting>
  <conditionalFormatting sqref="Q35">
    <cfRule type="cellIs" dxfId="13816" priority="2735" operator="lessThan">
      <formula>0</formula>
    </cfRule>
  </conditionalFormatting>
  <conditionalFormatting sqref="Q36">
    <cfRule type="cellIs" dxfId="13815" priority="2734" operator="lessThan">
      <formula>0</formula>
    </cfRule>
  </conditionalFormatting>
  <conditionalFormatting sqref="Q36">
    <cfRule type="cellIs" dxfId="13814" priority="2733" operator="lessThan">
      <formula>0</formula>
    </cfRule>
  </conditionalFormatting>
  <conditionalFormatting sqref="Q36">
    <cfRule type="cellIs" dxfId="13813" priority="2732" operator="lessThan">
      <formula>0</formula>
    </cfRule>
  </conditionalFormatting>
  <conditionalFormatting sqref="Q36">
    <cfRule type="cellIs" dxfId="13812" priority="2731" operator="lessThan">
      <formula>0</formula>
    </cfRule>
  </conditionalFormatting>
  <conditionalFormatting sqref="Q36">
    <cfRule type="cellIs" dxfId="13811" priority="2730" operator="lessThan">
      <formula>0</formula>
    </cfRule>
  </conditionalFormatting>
  <conditionalFormatting sqref="Q36">
    <cfRule type="cellIs" dxfId="13810" priority="2729" operator="lessThan">
      <formula>0</formula>
    </cfRule>
  </conditionalFormatting>
  <conditionalFormatting sqref="Q36">
    <cfRule type="cellIs" dxfId="13809" priority="2728" operator="lessThan">
      <formula>0</formula>
    </cfRule>
  </conditionalFormatting>
  <conditionalFormatting sqref="Q36">
    <cfRule type="cellIs" dxfId="13808" priority="2727" operator="lessThan">
      <formula>0</formula>
    </cfRule>
  </conditionalFormatting>
  <conditionalFormatting sqref="Q37">
    <cfRule type="cellIs" dxfId="13807" priority="2726" operator="lessThan">
      <formula>0</formula>
    </cfRule>
  </conditionalFormatting>
  <conditionalFormatting sqref="Q37">
    <cfRule type="cellIs" dxfId="13806" priority="2725" operator="lessThan">
      <formula>0</formula>
    </cfRule>
  </conditionalFormatting>
  <conditionalFormatting sqref="Q37">
    <cfRule type="cellIs" dxfId="13805" priority="2724" operator="lessThan">
      <formula>0</formula>
    </cfRule>
  </conditionalFormatting>
  <conditionalFormatting sqref="Q37">
    <cfRule type="cellIs" dxfId="13804" priority="2723" operator="lessThan">
      <formula>0</formula>
    </cfRule>
  </conditionalFormatting>
  <conditionalFormatting sqref="Q37">
    <cfRule type="cellIs" dxfId="13803" priority="2722" operator="lessThan">
      <formula>0</formula>
    </cfRule>
  </conditionalFormatting>
  <conditionalFormatting sqref="Q37">
    <cfRule type="cellIs" dxfId="13802" priority="2721" operator="lessThan">
      <formula>0</formula>
    </cfRule>
  </conditionalFormatting>
  <conditionalFormatting sqref="Q37">
    <cfRule type="cellIs" dxfId="13801" priority="2720" operator="lessThan">
      <formula>0</formula>
    </cfRule>
  </conditionalFormatting>
  <conditionalFormatting sqref="Q37">
    <cfRule type="cellIs" dxfId="13800" priority="2719" operator="lessThan">
      <formula>0</formula>
    </cfRule>
  </conditionalFormatting>
  <conditionalFormatting sqref="Q39">
    <cfRule type="cellIs" dxfId="13799" priority="2718" operator="lessThan">
      <formula>0</formula>
    </cfRule>
  </conditionalFormatting>
  <conditionalFormatting sqref="Q39">
    <cfRule type="cellIs" dxfId="13798" priority="2717" operator="lessThan">
      <formula>0</formula>
    </cfRule>
  </conditionalFormatting>
  <conditionalFormatting sqref="Q39">
    <cfRule type="cellIs" dxfId="13797" priority="2716" operator="lessThan">
      <formula>0</formula>
    </cfRule>
  </conditionalFormatting>
  <conditionalFormatting sqref="Q39">
    <cfRule type="cellIs" dxfId="13796" priority="2715" operator="lessThan">
      <formula>0</formula>
    </cfRule>
  </conditionalFormatting>
  <conditionalFormatting sqref="Q39">
    <cfRule type="cellIs" dxfId="13795" priority="2714" operator="lessThan">
      <formula>0</formula>
    </cfRule>
  </conditionalFormatting>
  <conditionalFormatting sqref="Q39">
    <cfRule type="cellIs" dxfId="13794" priority="2713" operator="lessThan">
      <formula>0</formula>
    </cfRule>
  </conditionalFormatting>
  <conditionalFormatting sqref="Q39">
    <cfRule type="cellIs" dxfId="13793" priority="2712" operator="lessThan">
      <formula>0</formula>
    </cfRule>
  </conditionalFormatting>
  <conditionalFormatting sqref="Q39">
    <cfRule type="cellIs" dxfId="13792" priority="2711" operator="lessThan">
      <formula>0</formula>
    </cfRule>
  </conditionalFormatting>
  <conditionalFormatting sqref="Q40">
    <cfRule type="cellIs" dxfId="13791" priority="2710" operator="lessThan">
      <formula>0</formula>
    </cfRule>
  </conditionalFormatting>
  <conditionalFormatting sqref="Q40">
    <cfRule type="cellIs" dxfId="13790" priority="2709" operator="lessThan">
      <formula>0</formula>
    </cfRule>
  </conditionalFormatting>
  <conditionalFormatting sqref="Q40">
    <cfRule type="cellIs" dxfId="13789" priority="2708" operator="lessThan">
      <formula>0</formula>
    </cfRule>
  </conditionalFormatting>
  <conditionalFormatting sqref="Q40">
    <cfRule type="cellIs" dxfId="13788" priority="2707" operator="lessThan">
      <formula>0</formula>
    </cfRule>
  </conditionalFormatting>
  <conditionalFormatting sqref="Q40">
    <cfRule type="cellIs" dxfId="13787" priority="2706" operator="lessThan">
      <formula>0</formula>
    </cfRule>
  </conditionalFormatting>
  <conditionalFormatting sqref="Q40">
    <cfRule type="cellIs" dxfId="13786" priority="2705" operator="lessThan">
      <formula>0</formula>
    </cfRule>
  </conditionalFormatting>
  <conditionalFormatting sqref="Q40">
    <cfRule type="cellIs" dxfId="13785" priority="2704" operator="lessThan">
      <formula>0</formula>
    </cfRule>
  </conditionalFormatting>
  <conditionalFormatting sqref="Q40">
    <cfRule type="cellIs" dxfId="13784" priority="2703" operator="lessThan">
      <formula>0</formula>
    </cfRule>
  </conditionalFormatting>
  <conditionalFormatting sqref="Q49:Q53">
    <cfRule type="cellIs" dxfId="13783" priority="2702" operator="lessThan">
      <formula>0</formula>
    </cfRule>
  </conditionalFormatting>
  <conditionalFormatting sqref="Q53">
    <cfRule type="cellIs" dxfId="13782" priority="2701" operator="lessThan">
      <formula>0</formula>
    </cfRule>
  </conditionalFormatting>
  <conditionalFormatting sqref="Q53">
    <cfRule type="cellIs" dxfId="13781" priority="2700" operator="lessThan">
      <formula>0</formula>
    </cfRule>
  </conditionalFormatting>
  <conditionalFormatting sqref="Q53:Q58">
    <cfRule type="cellIs" dxfId="13780" priority="2699" operator="lessThan">
      <formula>0</formula>
    </cfRule>
  </conditionalFormatting>
  <conditionalFormatting sqref="Q49">
    <cfRule type="cellIs" dxfId="13779" priority="2698" operator="lessThan">
      <formula>0</formula>
    </cfRule>
  </conditionalFormatting>
  <conditionalFormatting sqref="Q49">
    <cfRule type="cellIs" dxfId="13778" priority="2697" operator="lessThan">
      <formula>0</formula>
    </cfRule>
  </conditionalFormatting>
  <conditionalFormatting sqref="Q49">
    <cfRule type="cellIs" dxfId="13777" priority="2696" operator="lessThan">
      <formula>0</formula>
    </cfRule>
  </conditionalFormatting>
  <conditionalFormatting sqref="Q49">
    <cfRule type="cellIs" dxfId="13776" priority="2695" operator="lessThan">
      <formula>0</formula>
    </cfRule>
  </conditionalFormatting>
  <conditionalFormatting sqref="Q49">
    <cfRule type="cellIs" dxfId="13775" priority="2694" operator="lessThan">
      <formula>0</formula>
    </cfRule>
  </conditionalFormatting>
  <conditionalFormatting sqref="Q49">
    <cfRule type="cellIs" dxfId="13774" priority="2693" operator="lessThan">
      <formula>0</formula>
    </cfRule>
  </conditionalFormatting>
  <conditionalFormatting sqref="Q49">
    <cfRule type="cellIs" dxfId="13773" priority="2692" operator="lessThan">
      <formula>0</formula>
    </cfRule>
  </conditionalFormatting>
  <conditionalFormatting sqref="Q49">
    <cfRule type="cellIs" dxfId="13772" priority="2691" operator="lessThan">
      <formula>0</formula>
    </cfRule>
  </conditionalFormatting>
  <conditionalFormatting sqref="Q49">
    <cfRule type="cellIs" dxfId="13771" priority="2690" operator="lessThan">
      <formula>0</formula>
    </cfRule>
  </conditionalFormatting>
  <conditionalFormatting sqref="Q49">
    <cfRule type="cellIs" dxfId="13770" priority="2689" operator="lessThan">
      <formula>0</formula>
    </cfRule>
  </conditionalFormatting>
  <conditionalFormatting sqref="Q49">
    <cfRule type="cellIs" dxfId="13769" priority="2688" operator="lessThan">
      <formula>0</formula>
    </cfRule>
  </conditionalFormatting>
  <conditionalFormatting sqref="Q49">
    <cfRule type="cellIs" dxfId="13768" priority="2687" operator="lessThan">
      <formula>0</formula>
    </cfRule>
  </conditionalFormatting>
  <conditionalFormatting sqref="Q49">
    <cfRule type="cellIs" dxfId="13767" priority="2686" operator="lessThan">
      <formula>0</formula>
    </cfRule>
  </conditionalFormatting>
  <conditionalFormatting sqref="Q49">
    <cfRule type="cellIs" dxfId="13766" priority="2685" operator="lessThan">
      <formula>0</formula>
    </cfRule>
  </conditionalFormatting>
  <conditionalFormatting sqref="Q49">
    <cfRule type="cellIs" dxfId="13765" priority="2684" operator="lessThan">
      <formula>0</formula>
    </cfRule>
  </conditionalFormatting>
  <conditionalFormatting sqref="Q49">
    <cfRule type="cellIs" dxfId="13764" priority="2683" operator="lessThan">
      <formula>0</formula>
    </cfRule>
  </conditionalFormatting>
  <conditionalFormatting sqref="Q49">
    <cfRule type="cellIs" dxfId="13763" priority="2682" operator="lessThan">
      <formula>0</formula>
    </cfRule>
  </conditionalFormatting>
  <conditionalFormatting sqref="Q51">
    <cfRule type="cellIs" dxfId="13762" priority="2681" operator="lessThan">
      <formula>0</formula>
    </cfRule>
  </conditionalFormatting>
  <conditionalFormatting sqref="Q51">
    <cfRule type="cellIs" dxfId="13761" priority="2680" operator="lessThan">
      <formula>0</formula>
    </cfRule>
  </conditionalFormatting>
  <conditionalFormatting sqref="Q51">
    <cfRule type="cellIs" dxfId="13760" priority="2679" operator="lessThan">
      <formula>0</formula>
    </cfRule>
  </conditionalFormatting>
  <conditionalFormatting sqref="Q51">
    <cfRule type="cellIs" dxfId="13759" priority="2678" operator="lessThan">
      <formula>0</formula>
    </cfRule>
  </conditionalFormatting>
  <conditionalFormatting sqref="Q51">
    <cfRule type="cellIs" dxfId="13758" priority="2677" operator="lessThan">
      <formula>0</formula>
    </cfRule>
  </conditionalFormatting>
  <conditionalFormatting sqref="Q51">
    <cfRule type="cellIs" dxfId="13757" priority="2676" operator="lessThan">
      <formula>0</formula>
    </cfRule>
  </conditionalFormatting>
  <conditionalFormatting sqref="Q51">
    <cfRule type="cellIs" dxfId="13756" priority="2675" operator="lessThan">
      <formula>0</formula>
    </cfRule>
  </conditionalFormatting>
  <conditionalFormatting sqref="Q51">
    <cfRule type="cellIs" dxfId="13755" priority="2674" operator="lessThan">
      <formula>0</formula>
    </cfRule>
  </conditionalFormatting>
  <conditionalFormatting sqref="Q51">
    <cfRule type="cellIs" dxfId="13754" priority="2673" operator="lessThan">
      <formula>0</formula>
    </cfRule>
  </conditionalFormatting>
  <conditionalFormatting sqref="Q51">
    <cfRule type="cellIs" dxfId="13753" priority="2672" operator="lessThan">
      <formula>0</formula>
    </cfRule>
  </conditionalFormatting>
  <conditionalFormatting sqref="Q51">
    <cfRule type="cellIs" dxfId="13752" priority="2671" operator="lessThan">
      <formula>0</formula>
    </cfRule>
  </conditionalFormatting>
  <conditionalFormatting sqref="Q51">
    <cfRule type="cellIs" dxfId="13751" priority="2670" operator="lessThan">
      <formula>0</formula>
    </cfRule>
  </conditionalFormatting>
  <conditionalFormatting sqref="Q51">
    <cfRule type="cellIs" dxfId="13750" priority="2669" operator="lessThan">
      <formula>0</formula>
    </cfRule>
  </conditionalFormatting>
  <conditionalFormatting sqref="Q51">
    <cfRule type="cellIs" dxfId="13749" priority="2668" operator="lessThan">
      <formula>0</formula>
    </cfRule>
  </conditionalFormatting>
  <conditionalFormatting sqref="Q51">
    <cfRule type="cellIs" dxfId="13748" priority="2667" operator="lessThan">
      <formula>0</formula>
    </cfRule>
  </conditionalFormatting>
  <conditionalFormatting sqref="Q51">
    <cfRule type="cellIs" dxfId="13747" priority="2666" operator="lessThan">
      <formula>0</formula>
    </cfRule>
  </conditionalFormatting>
  <conditionalFormatting sqref="Q51">
    <cfRule type="cellIs" dxfId="13746" priority="2665" operator="lessThan">
      <formula>0</formula>
    </cfRule>
  </conditionalFormatting>
  <conditionalFormatting sqref="Q53">
    <cfRule type="cellIs" dxfId="13745" priority="2664" operator="lessThan">
      <formula>0</formula>
    </cfRule>
  </conditionalFormatting>
  <conditionalFormatting sqref="Q53">
    <cfRule type="cellIs" dxfId="13744" priority="2663" operator="lessThan">
      <formula>0</formula>
    </cfRule>
  </conditionalFormatting>
  <conditionalFormatting sqref="Q53">
    <cfRule type="cellIs" dxfId="13743" priority="2662" operator="lessThan">
      <formula>0</formula>
    </cfRule>
  </conditionalFormatting>
  <conditionalFormatting sqref="Q53">
    <cfRule type="cellIs" dxfId="13742" priority="2661" operator="lessThan">
      <formula>0</formula>
    </cfRule>
  </conditionalFormatting>
  <conditionalFormatting sqref="Q53">
    <cfRule type="cellIs" dxfId="13741" priority="2660" operator="lessThan">
      <formula>0</formula>
    </cfRule>
  </conditionalFormatting>
  <conditionalFormatting sqref="Q53">
    <cfRule type="cellIs" dxfId="13740" priority="2659" operator="lessThan">
      <formula>0</formula>
    </cfRule>
  </conditionalFormatting>
  <conditionalFormatting sqref="Q53">
    <cfRule type="cellIs" dxfId="13739" priority="2658" operator="lessThan">
      <formula>0</formula>
    </cfRule>
  </conditionalFormatting>
  <conditionalFormatting sqref="Q53">
    <cfRule type="cellIs" dxfId="13738" priority="2657" operator="lessThan">
      <formula>0</formula>
    </cfRule>
  </conditionalFormatting>
  <conditionalFormatting sqref="Q53">
    <cfRule type="cellIs" dxfId="13737" priority="2656" operator="lessThan">
      <formula>0</formula>
    </cfRule>
  </conditionalFormatting>
  <conditionalFormatting sqref="Q53">
    <cfRule type="cellIs" dxfId="13736" priority="2655" operator="lessThan">
      <formula>0</formula>
    </cfRule>
  </conditionalFormatting>
  <conditionalFormatting sqref="Q53">
    <cfRule type="cellIs" dxfId="13735" priority="2654" operator="lessThan">
      <formula>0</formula>
    </cfRule>
  </conditionalFormatting>
  <conditionalFormatting sqref="Q53">
    <cfRule type="cellIs" dxfId="13734" priority="2653" operator="lessThan">
      <formula>0</formula>
    </cfRule>
  </conditionalFormatting>
  <conditionalFormatting sqref="Q53">
    <cfRule type="cellIs" dxfId="13733" priority="2652" operator="lessThan">
      <formula>0</formula>
    </cfRule>
  </conditionalFormatting>
  <conditionalFormatting sqref="Q53">
    <cfRule type="cellIs" dxfId="13732" priority="2651" operator="lessThan">
      <formula>0</formula>
    </cfRule>
  </conditionalFormatting>
  <conditionalFormatting sqref="Q53">
    <cfRule type="cellIs" dxfId="13731" priority="2650" operator="lessThan">
      <formula>0</formula>
    </cfRule>
  </conditionalFormatting>
  <conditionalFormatting sqref="Q53">
    <cfRule type="cellIs" dxfId="13730" priority="2649" operator="lessThan">
      <formula>0</formula>
    </cfRule>
  </conditionalFormatting>
  <conditionalFormatting sqref="Q53">
    <cfRule type="cellIs" dxfId="13729" priority="2648" operator="lessThan">
      <formula>0</formula>
    </cfRule>
  </conditionalFormatting>
  <conditionalFormatting sqref="Q50">
    <cfRule type="cellIs" dxfId="13728" priority="2647" operator="lessThan">
      <formula>0</formula>
    </cfRule>
  </conditionalFormatting>
  <conditionalFormatting sqref="Q50">
    <cfRule type="cellIs" dxfId="13727" priority="2646" operator="lessThan">
      <formula>0</formula>
    </cfRule>
  </conditionalFormatting>
  <conditionalFormatting sqref="Q50">
    <cfRule type="cellIs" dxfId="13726" priority="2645" operator="lessThan">
      <formula>0</formula>
    </cfRule>
  </conditionalFormatting>
  <conditionalFormatting sqref="Q50">
    <cfRule type="cellIs" dxfId="13725" priority="2644" operator="lessThan">
      <formula>0</formula>
    </cfRule>
  </conditionalFormatting>
  <conditionalFormatting sqref="Q50">
    <cfRule type="cellIs" dxfId="13724" priority="2643" operator="lessThan">
      <formula>0</formula>
    </cfRule>
  </conditionalFormatting>
  <conditionalFormatting sqref="Q50">
    <cfRule type="cellIs" dxfId="13723" priority="2642" operator="lessThan">
      <formula>0</formula>
    </cfRule>
  </conditionalFormatting>
  <conditionalFormatting sqref="Q52">
    <cfRule type="cellIs" dxfId="13722" priority="2641" operator="lessThan">
      <formula>0</formula>
    </cfRule>
  </conditionalFormatting>
  <conditionalFormatting sqref="Q52">
    <cfRule type="cellIs" dxfId="13721" priority="2640" operator="lessThan">
      <formula>0</formula>
    </cfRule>
  </conditionalFormatting>
  <conditionalFormatting sqref="Q52">
    <cfRule type="cellIs" dxfId="13720" priority="2639" operator="lessThan">
      <formula>0</formula>
    </cfRule>
  </conditionalFormatting>
  <conditionalFormatting sqref="Q52">
    <cfRule type="cellIs" dxfId="13719" priority="2638" operator="lessThan">
      <formula>0</formula>
    </cfRule>
  </conditionalFormatting>
  <conditionalFormatting sqref="Q52">
    <cfRule type="cellIs" dxfId="13718" priority="2637" operator="lessThan">
      <formula>0</formula>
    </cfRule>
  </conditionalFormatting>
  <conditionalFormatting sqref="Q52">
    <cfRule type="cellIs" dxfId="13717" priority="2636" operator="lessThan">
      <formula>0</formula>
    </cfRule>
  </conditionalFormatting>
  <conditionalFormatting sqref="Q59">
    <cfRule type="cellIs" dxfId="13716" priority="2635" operator="lessThan">
      <formula>0</formula>
    </cfRule>
  </conditionalFormatting>
  <conditionalFormatting sqref="Q60">
    <cfRule type="cellIs" dxfId="13715" priority="2634" operator="lessThan">
      <formula>0</formula>
    </cfRule>
  </conditionalFormatting>
  <conditionalFormatting sqref="Q59">
    <cfRule type="cellIs" dxfId="13714" priority="2633" operator="lessThan">
      <formula>0</formula>
    </cfRule>
  </conditionalFormatting>
  <conditionalFormatting sqref="Q60">
    <cfRule type="cellIs" dxfId="13713" priority="2632" operator="lessThan">
      <formula>0</formula>
    </cfRule>
  </conditionalFormatting>
  <conditionalFormatting sqref="Q72">
    <cfRule type="cellIs" dxfId="13712" priority="2631" operator="lessThan">
      <formula>0</formula>
    </cfRule>
  </conditionalFormatting>
  <conditionalFormatting sqref="Q73:Q75">
    <cfRule type="cellIs" dxfId="13711" priority="2630" operator="lessThan">
      <formula>0</formula>
    </cfRule>
  </conditionalFormatting>
  <conditionalFormatting sqref="Q72">
    <cfRule type="cellIs" dxfId="13710" priority="2629" operator="lessThan">
      <formula>0</formula>
    </cfRule>
  </conditionalFormatting>
  <conditionalFormatting sqref="Q73:Q75">
    <cfRule type="cellIs" dxfId="13709" priority="2628" operator="lessThan">
      <formula>0</formula>
    </cfRule>
  </conditionalFormatting>
  <conditionalFormatting sqref="Q66">
    <cfRule type="cellIs" dxfId="13708" priority="2627" operator="lessThan">
      <formula>0</formula>
    </cfRule>
  </conditionalFormatting>
  <conditionalFormatting sqref="Q66">
    <cfRule type="cellIs" dxfId="13707" priority="2626" operator="lessThan">
      <formula>0</formula>
    </cfRule>
  </conditionalFormatting>
  <conditionalFormatting sqref="Q67:Q71">
    <cfRule type="cellIs" dxfId="13706" priority="2625" operator="lessThan">
      <formula>0</formula>
    </cfRule>
  </conditionalFormatting>
  <conditionalFormatting sqref="Q66">
    <cfRule type="cellIs" dxfId="13705" priority="2624" operator="lessThan">
      <formula>0</formula>
    </cfRule>
  </conditionalFormatting>
  <conditionalFormatting sqref="Q66">
    <cfRule type="cellIs" dxfId="13704" priority="2623" operator="lessThan">
      <formula>0</formula>
    </cfRule>
  </conditionalFormatting>
  <conditionalFormatting sqref="Q66">
    <cfRule type="cellIs" dxfId="13703" priority="2622" operator="lessThan">
      <formula>0</formula>
    </cfRule>
  </conditionalFormatting>
  <conditionalFormatting sqref="Q66">
    <cfRule type="cellIs" dxfId="13702" priority="2621" operator="lessThan">
      <formula>0</formula>
    </cfRule>
  </conditionalFormatting>
  <conditionalFormatting sqref="Q67:Q71">
    <cfRule type="cellIs" dxfId="13701" priority="2620" operator="lessThan">
      <formula>0</formula>
    </cfRule>
  </conditionalFormatting>
  <conditionalFormatting sqref="Q66">
    <cfRule type="cellIs" dxfId="13700" priority="2619" operator="lessThan">
      <formula>0</formula>
    </cfRule>
  </conditionalFormatting>
  <conditionalFormatting sqref="Q66">
    <cfRule type="cellIs" dxfId="13699" priority="2618" operator="lessThan">
      <formula>0</formula>
    </cfRule>
  </conditionalFormatting>
  <conditionalFormatting sqref="Q66">
    <cfRule type="cellIs" dxfId="13698" priority="2617" operator="lessThan">
      <formula>0</formula>
    </cfRule>
  </conditionalFormatting>
  <conditionalFormatting sqref="Q91">
    <cfRule type="cellIs" dxfId="13697" priority="2616" operator="lessThan">
      <formula>0</formula>
    </cfRule>
  </conditionalFormatting>
  <conditionalFormatting sqref="Q91">
    <cfRule type="cellIs" dxfId="13696" priority="2615" operator="lessThan">
      <formula>0</formula>
    </cfRule>
  </conditionalFormatting>
  <conditionalFormatting sqref="Q91">
    <cfRule type="cellIs" dxfId="13695" priority="2614" operator="lessThan">
      <formula>0</formula>
    </cfRule>
  </conditionalFormatting>
  <conditionalFormatting sqref="Q77">
    <cfRule type="cellIs" dxfId="13694" priority="2613" operator="lessThan">
      <formula>0</formula>
    </cfRule>
  </conditionalFormatting>
  <conditionalFormatting sqref="Q77">
    <cfRule type="cellIs" dxfId="13693" priority="2612" operator="lessThan">
      <formula>0</formula>
    </cfRule>
  </conditionalFormatting>
  <conditionalFormatting sqref="Q77">
    <cfRule type="cellIs" dxfId="13692" priority="2611" operator="lessThan">
      <formula>0</formula>
    </cfRule>
  </conditionalFormatting>
  <conditionalFormatting sqref="Q77">
    <cfRule type="cellIs" dxfId="13691" priority="2610" operator="lessThan">
      <formula>0</formula>
    </cfRule>
  </conditionalFormatting>
  <conditionalFormatting sqref="Q77">
    <cfRule type="cellIs" dxfId="13690" priority="2609" operator="lessThan">
      <formula>0</formula>
    </cfRule>
  </conditionalFormatting>
  <conditionalFormatting sqref="Q77">
    <cfRule type="cellIs" dxfId="13689" priority="2608" operator="lessThan">
      <formula>0</formula>
    </cfRule>
  </conditionalFormatting>
  <conditionalFormatting sqref="Q77">
    <cfRule type="cellIs" dxfId="13688" priority="2607" operator="lessThan">
      <formula>0</formula>
    </cfRule>
  </conditionalFormatting>
  <conditionalFormatting sqref="Q77">
    <cfRule type="cellIs" dxfId="13687" priority="2606" operator="lessThan">
      <formula>0</formula>
    </cfRule>
  </conditionalFormatting>
  <conditionalFormatting sqref="Q77">
    <cfRule type="cellIs" dxfId="13686" priority="2605" operator="lessThan">
      <formula>0</formula>
    </cfRule>
  </conditionalFormatting>
  <conditionalFormatting sqref="Q77">
    <cfRule type="cellIs" dxfId="13685" priority="2604" operator="lessThan">
      <formula>0</formula>
    </cfRule>
  </conditionalFormatting>
  <conditionalFormatting sqref="Q77">
    <cfRule type="cellIs" dxfId="13684" priority="2603" operator="lessThan">
      <formula>0</formula>
    </cfRule>
  </conditionalFormatting>
  <conditionalFormatting sqref="Q77">
    <cfRule type="cellIs" dxfId="13683" priority="2602" operator="lessThan">
      <formula>0</formula>
    </cfRule>
  </conditionalFormatting>
  <conditionalFormatting sqref="Q77">
    <cfRule type="cellIs" dxfId="13682" priority="2601" operator="lessThan">
      <formula>0</formula>
    </cfRule>
  </conditionalFormatting>
  <conditionalFormatting sqref="Q77">
    <cfRule type="cellIs" dxfId="13681" priority="2600" operator="lessThan">
      <formula>0</formula>
    </cfRule>
  </conditionalFormatting>
  <conditionalFormatting sqref="Q77">
    <cfRule type="cellIs" dxfId="13680" priority="2599" operator="lessThan">
      <formula>0</formula>
    </cfRule>
  </conditionalFormatting>
  <conditionalFormatting sqref="Q78:Q82">
    <cfRule type="cellIs" dxfId="13679" priority="2598" operator="lessThan">
      <formula>0</formula>
    </cfRule>
  </conditionalFormatting>
  <conditionalFormatting sqref="Q77">
    <cfRule type="cellIs" dxfId="13678" priority="2597" operator="lessThan">
      <formula>0</formula>
    </cfRule>
  </conditionalFormatting>
  <conditionalFormatting sqref="Q77">
    <cfRule type="cellIs" dxfId="13677" priority="2596" operator="lessThan">
      <formula>0</formula>
    </cfRule>
  </conditionalFormatting>
  <conditionalFormatting sqref="Q77">
    <cfRule type="cellIs" dxfId="13676" priority="2595" operator="lessThan">
      <formula>0</formula>
    </cfRule>
  </conditionalFormatting>
  <conditionalFormatting sqref="Q77">
    <cfRule type="cellIs" dxfId="13675" priority="2594" operator="lessThan">
      <formula>0</formula>
    </cfRule>
  </conditionalFormatting>
  <conditionalFormatting sqref="Q78:Q82">
    <cfRule type="cellIs" dxfId="13674" priority="2593" operator="lessThan">
      <formula>0</formula>
    </cfRule>
  </conditionalFormatting>
  <conditionalFormatting sqref="Q77">
    <cfRule type="cellIs" dxfId="13673" priority="2592" operator="lessThan">
      <formula>0</formula>
    </cfRule>
  </conditionalFormatting>
  <conditionalFormatting sqref="Q77">
    <cfRule type="cellIs" dxfId="13672" priority="2591" operator="lessThan">
      <formula>0</formula>
    </cfRule>
  </conditionalFormatting>
  <conditionalFormatting sqref="Q77">
    <cfRule type="cellIs" dxfId="13671" priority="2590" operator="lessThan">
      <formula>0</formula>
    </cfRule>
  </conditionalFormatting>
  <conditionalFormatting sqref="Q83">
    <cfRule type="cellIs" dxfId="13670" priority="2589" operator="lessThan">
      <formula>0</formula>
    </cfRule>
  </conditionalFormatting>
  <conditionalFormatting sqref="Q83">
    <cfRule type="cellIs" dxfId="13669" priority="2588" operator="lessThan">
      <formula>0</formula>
    </cfRule>
  </conditionalFormatting>
  <conditionalFormatting sqref="Q83">
    <cfRule type="cellIs" dxfId="13668" priority="2587" operator="lessThan">
      <formula>0</formula>
    </cfRule>
  </conditionalFormatting>
  <conditionalFormatting sqref="Q83">
    <cfRule type="cellIs" dxfId="13667" priority="2586" operator="lessThan">
      <formula>0</formula>
    </cfRule>
  </conditionalFormatting>
  <conditionalFormatting sqref="Q83">
    <cfRule type="cellIs" dxfId="13666" priority="2585" operator="lessThan">
      <formula>0</formula>
    </cfRule>
  </conditionalFormatting>
  <conditionalFormatting sqref="Q83">
    <cfRule type="cellIs" dxfId="13665" priority="2584" operator="lessThan">
      <formula>0</formula>
    </cfRule>
  </conditionalFormatting>
  <conditionalFormatting sqref="Q85">
    <cfRule type="cellIs" dxfId="13664" priority="2583" operator="lessThan">
      <formula>0</formula>
    </cfRule>
  </conditionalFormatting>
  <conditionalFormatting sqref="Q85">
    <cfRule type="cellIs" dxfId="13663" priority="2582" operator="lessThan">
      <formula>0</formula>
    </cfRule>
  </conditionalFormatting>
  <conditionalFormatting sqref="Q85">
    <cfRule type="cellIs" dxfId="13662" priority="2581" operator="lessThan">
      <formula>0</formula>
    </cfRule>
  </conditionalFormatting>
  <conditionalFormatting sqref="Q85">
    <cfRule type="cellIs" dxfId="13661" priority="2580" operator="lessThan">
      <formula>0</formula>
    </cfRule>
  </conditionalFormatting>
  <conditionalFormatting sqref="Q85">
    <cfRule type="cellIs" dxfId="13660" priority="2579" operator="lessThan">
      <formula>0</formula>
    </cfRule>
  </conditionalFormatting>
  <conditionalFormatting sqref="Q85">
    <cfRule type="cellIs" dxfId="13659" priority="2578" operator="lessThan">
      <formula>0</formula>
    </cfRule>
  </conditionalFormatting>
  <conditionalFormatting sqref="Q85">
    <cfRule type="cellIs" dxfId="13658" priority="2577" operator="lessThan">
      <formula>0</formula>
    </cfRule>
  </conditionalFormatting>
  <conditionalFormatting sqref="Q85">
    <cfRule type="cellIs" dxfId="13657" priority="2576" operator="lessThan">
      <formula>0</formula>
    </cfRule>
  </conditionalFormatting>
  <conditionalFormatting sqref="Q87">
    <cfRule type="cellIs" dxfId="13656" priority="2575" operator="lessThan">
      <formula>0</formula>
    </cfRule>
  </conditionalFormatting>
  <conditionalFormatting sqref="Q87">
    <cfRule type="cellIs" dxfId="13655" priority="2574" operator="lessThan">
      <formula>0</formula>
    </cfRule>
  </conditionalFormatting>
  <conditionalFormatting sqref="Q87">
    <cfRule type="cellIs" dxfId="13654" priority="2573" operator="lessThan">
      <formula>0</formula>
    </cfRule>
  </conditionalFormatting>
  <conditionalFormatting sqref="Q87">
    <cfRule type="cellIs" dxfId="13653" priority="2572" operator="lessThan">
      <formula>0</formula>
    </cfRule>
  </conditionalFormatting>
  <conditionalFormatting sqref="Q87">
    <cfRule type="cellIs" dxfId="13652" priority="2571" operator="lessThan">
      <formula>0</formula>
    </cfRule>
  </conditionalFormatting>
  <conditionalFormatting sqref="Q87">
    <cfRule type="cellIs" dxfId="13651" priority="2570" operator="lessThan">
      <formula>0</formula>
    </cfRule>
  </conditionalFormatting>
  <conditionalFormatting sqref="Q87">
    <cfRule type="cellIs" dxfId="13650" priority="2569" operator="lessThan">
      <formula>0</formula>
    </cfRule>
  </conditionalFormatting>
  <conditionalFormatting sqref="Q87">
    <cfRule type="cellIs" dxfId="13649" priority="2568" operator="lessThan">
      <formula>0</formula>
    </cfRule>
  </conditionalFormatting>
  <conditionalFormatting sqref="Q16">
    <cfRule type="cellIs" dxfId="13648" priority="2567" operator="lessThan">
      <formula>0</formula>
    </cfRule>
  </conditionalFormatting>
  <conditionalFormatting sqref="Q16">
    <cfRule type="cellIs" dxfId="13647" priority="2566" operator="lessThan">
      <formula>0</formula>
    </cfRule>
  </conditionalFormatting>
  <conditionalFormatting sqref="Q16">
    <cfRule type="cellIs" dxfId="13646" priority="2565" operator="lessThan">
      <formula>0</formula>
    </cfRule>
  </conditionalFormatting>
  <conditionalFormatting sqref="Q16">
    <cfRule type="cellIs" dxfId="13645" priority="2564" operator="lessThan">
      <formula>0</formula>
    </cfRule>
  </conditionalFormatting>
  <conditionalFormatting sqref="Q16">
    <cfRule type="cellIs" dxfId="13644" priority="2563" operator="lessThan">
      <formula>0</formula>
    </cfRule>
  </conditionalFormatting>
  <conditionalFormatting sqref="Q16">
    <cfRule type="cellIs" dxfId="13643" priority="2562" operator="lessThan">
      <formula>0</formula>
    </cfRule>
  </conditionalFormatting>
  <conditionalFormatting sqref="Q16">
    <cfRule type="cellIs" dxfId="13642" priority="2561" operator="lessThan">
      <formula>0</formula>
    </cfRule>
  </conditionalFormatting>
  <conditionalFormatting sqref="Q16">
    <cfRule type="cellIs" dxfId="13641" priority="2560" operator="lessThan">
      <formula>0</formula>
    </cfRule>
  </conditionalFormatting>
  <conditionalFormatting sqref="Q16">
    <cfRule type="cellIs" dxfId="13640" priority="2559" operator="lessThan">
      <formula>0</formula>
    </cfRule>
  </conditionalFormatting>
  <conditionalFormatting sqref="Q16">
    <cfRule type="cellIs" dxfId="13639" priority="2558" operator="lessThan">
      <formula>0</formula>
    </cfRule>
  </conditionalFormatting>
  <conditionalFormatting sqref="Q16">
    <cfRule type="cellIs" dxfId="13638" priority="2557" operator="lessThan">
      <formula>0</formula>
    </cfRule>
  </conditionalFormatting>
  <conditionalFormatting sqref="Q16">
    <cfRule type="cellIs" dxfId="13637" priority="2556" operator="lessThan">
      <formula>0</formula>
    </cfRule>
  </conditionalFormatting>
  <conditionalFormatting sqref="Q16">
    <cfRule type="cellIs" dxfId="13636" priority="2555" operator="lessThan">
      <formula>0</formula>
    </cfRule>
  </conditionalFormatting>
  <conditionalFormatting sqref="Q16">
    <cfRule type="cellIs" dxfId="13635" priority="2554" operator="lessThan">
      <formula>0</formula>
    </cfRule>
  </conditionalFormatting>
  <conditionalFormatting sqref="Q9">
    <cfRule type="cellIs" dxfId="13634" priority="2553" operator="lessThan">
      <formula>0</formula>
    </cfRule>
  </conditionalFormatting>
  <conditionalFormatting sqref="Q9">
    <cfRule type="cellIs" dxfId="13633" priority="2552" operator="lessThan">
      <formula>0</formula>
    </cfRule>
  </conditionalFormatting>
  <conditionalFormatting sqref="Q9">
    <cfRule type="cellIs" dxfId="13632" priority="2551" operator="lessThan">
      <formula>0</formula>
    </cfRule>
  </conditionalFormatting>
  <conditionalFormatting sqref="Q9">
    <cfRule type="cellIs" dxfId="13631" priority="2550" operator="lessThan">
      <formula>0</formula>
    </cfRule>
  </conditionalFormatting>
  <conditionalFormatting sqref="Q9">
    <cfRule type="cellIs" dxfId="13630" priority="2549" operator="lessThan">
      <formula>0</formula>
    </cfRule>
  </conditionalFormatting>
  <conditionalFormatting sqref="Q9">
    <cfRule type="cellIs" dxfId="13629" priority="2548" operator="lessThan">
      <formula>0</formula>
    </cfRule>
  </conditionalFormatting>
  <conditionalFormatting sqref="Q9">
    <cfRule type="cellIs" dxfId="13628" priority="2547" operator="lessThan">
      <formula>0</formula>
    </cfRule>
  </conditionalFormatting>
  <conditionalFormatting sqref="Q9">
    <cfRule type="cellIs" dxfId="13627" priority="2546" operator="lessThan">
      <formula>0</formula>
    </cfRule>
  </conditionalFormatting>
  <conditionalFormatting sqref="Q9">
    <cfRule type="cellIs" dxfId="13626" priority="2545" operator="lessThan">
      <formula>0</formula>
    </cfRule>
  </conditionalFormatting>
  <conditionalFormatting sqref="Q9">
    <cfRule type="cellIs" dxfId="13625" priority="2544" operator="lessThan">
      <formula>0</formula>
    </cfRule>
  </conditionalFormatting>
  <conditionalFormatting sqref="Q9">
    <cfRule type="cellIs" dxfId="13624" priority="2543" operator="lessThan">
      <formula>0</formula>
    </cfRule>
  </conditionalFormatting>
  <conditionalFormatting sqref="Q9">
    <cfRule type="cellIs" dxfId="13623" priority="2542" operator="lessThan">
      <formula>0</formula>
    </cfRule>
  </conditionalFormatting>
  <conditionalFormatting sqref="Q9">
    <cfRule type="cellIs" dxfId="13622" priority="2541" operator="lessThan">
      <formula>0</formula>
    </cfRule>
  </conditionalFormatting>
  <conditionalFormatting sqref="Q9">
    <cfRule type="cellIs" dxfId="13621" priority="2540" operator="lessThan">
      <formula>0</formula>
    </cfRule>
  </conditionalFormatting>
  <conditionalFormatting sqref="Q16">
    <cfRule type="cellIs" dxfId="13620" priority="2539" operator="lessThan">
      <formula>0</formula>
    </cfRule>
  </conditionalFormatting>
  <conditionalFormatting sqref="Q16">
    <cfRule type="cellIs" dxfId="13619" priority="2538" operator="lessThan">
      <formula>0</formula>
    </cfRule>
  </conditionalFormatting>
  <conditionalFormatting sqref="Q16">
    <cfRule type="cellIs" dxfId="13618" priority="2537" operator="lessThan">
      <formula>0</formula>
    </cfRule>
  </conditionalFormatting>
  <conditionalFormatting sqref="Q16">
    <cfRule type="cellIs" dxfId="13617" priority="2536" operator="lessThan">
      <formula>0</formula>
    </cfRule>
  </conditionalFormatting>
  <conditionalFormatting sqref="Q16">
    <cfRule type="cellIs" dxfId="13616" priority="2535" operator="lessThan">
      <formula>0</formula>
    </cfRule>
  </conditionalFormatting>
  <conditionalFormatting sqref="Q16">
    <cfRule type="cellIs" dxfId="13615" priority="2534" operator="lessThan">
      <formula>0</formula>
    </cfRule>
  </conditionalFormatting>
  <conditionalFormatting sqref="Q16">
    <cfRule type="cellIs" dxfId="13614" priority="2533" operator="lessThan">
      <formula>0</formula>
    </cfRule>
  </conditionalFormatting>
  <conditionalFormatting sqref="Q9">
    <cfRule type="cellIs" dxfId="13613" priority="2532" operator="lessThan">
      <formula>0</formula>
    </cfRule>
  </conditionalFormatting>
  <conditionalFormatting sqref="Q9">
    <cfRule type="cellIs" dxfId="13612" priority="2531" operator="lessThan">
      <formula>0</formula>
    </cfRule>
  </conditionalFormatting>
  <conditionalFormatting sqref="Q9">
    <cfRule type="cellIs" dxfId="13611" priority="2530" operator="lessThan">
      <formula>0</formula>
    </cfRule>
  </conditionalFormatting>
  <conditionalFormatting sqref="Q9">
    <cfRule type="cellIs" dxfId="13610" priority="2529" operator="lessThan">
      <formula>0</formula>
    </cfRule>
  </conditionalFormatting>
  <conditionalFormatting sqref="Q9">
    <cfRule type="cellIs" dxfId="13609" priority="2528" operator="lessThan">
      <formula>0</formula>
    </cfRule>
  </conditionalFormatting>
  <conditionalFormatting sqref="Q9">
    <cfRule type="cellIs" dxfId="13608" priority="2527" operator="lessThan">
      <formula>0</formula>
    </cfRule>
  </conditionalFormatting>
  <conditionalFormatting sqref="Q9">
    <cfRule type="cellIs" dxfId="13607" priority="2526" operator="lessThan">
      <formula>0</formula>
    </cfRule>
  </conditionalFormatting>
  <conditionalFormatting sqref="Q9">
    <cfRule type="cellIs" dxfId="13606" priority="2525" operator="lessThan">
      <formula>0</formula>
    </cfRule>
  </conditionalFormatting>
  <conditionalFormatting sqref="Q9">
    <cfRule type="cellIs" dxfId="13605" priority="2524" operator="lessThan">
      <formula>0</formula>
    </cfRule>
  </conditionalFormatting>
  <conditionalFormatting sqref="Q9">
    <cfRule type="cellIs" dxfId="13604" priority="2523" operator="lessThan">
      <formula>0</formula>
    </cfRule>
  </conditionalFormatting>
  <conditionalFormatting sqref="Q9">
    <cfRule type="cellIs" dxfId="13603" priority="2522" operator="lessThan">
      <formula>0</formula>
    </cfRule>
  </conditionalFormatting>
  <conditionalFormatting sqref="Q9">
    <cfRule type="cellIs" dxfId="13602" priority="2521" operator="lessThan">
      <formula>0</formula>
    </cfRule>
  </conditionalFormatting>
  <conditionalFormatting sqref="Q9">
    <cfRule type="cellIs" dxfId="13601" priority="2520" operator="lessThan">
      <formula>0</formula>
    </cfRule>
  </conditionalFormatting>
  <conditionalFormatting sqref="Q9">
    <cfRule type="cellIs" dxfId="13600" priority="2519" operator="lessThan">
      <formula>0</formula>
    </cfRule>
  </conditionalFormatting>
  <conditionalFormatting sqref="Q9">
    <cfRule type="cellIs" dxfId="13599" priority="2518" operator="lessThan">
      <formula>0</formula>
    </cfRule>
  </conditionalFormatting>
  <conditionalFormatting sqref="Q9">
    <cfRule type="cellIs" dxfId="13598" priority="2517" operator="lessThan">
      <formula>0</formula>
    </cfRule>
  </conditionalFormatting>
  <conditionalFormatting sqref="Q9">
    <cfRule type="cellIs" dxfId="13597" priority="2516" operator="lessThan">
      <formula>0</formula>
    </cfRule>
  </conditionalFormatting>
  <conditionalFormatting sqref="Q9">
    <cfRule type="cellIs" dxfId="13596" priority="2515" operator="lessThan">
      <formula>0</formula>
    </cfRule>
  </conditionalFormatting>
  <conditionalFormatting sqref="Q9">
    <cfRule type="cellIs" dxfId="13595" priority="2514" operator="lessThan">
      <formula>0</formula>
    </cfRule>
  </conditionalFormatting>
  <conditionalFormatting sqref="Q9">
    <cfRule type="cellIs" dxfId="13594" priority="2513" operator="lessThan">
      <formula>0</formula>
    </cfRule>
  </conditionalFormatting>
  <conditionalFormatting sqref="Q9">
    <cfRule type="cellIs" dxfId="13593" priority="2512" operator="lessThan">
      <formula>0</formula>
    </cfRule>
  </conditionalFormatting>
  <conditionalFormatting sqref="Q64">
    <cfRule type="cellIs" dxfId="13592" priority="2511" operator="lessThan">
      <formula>0</formula>
    </cfRule>
  </conditionalFormatting>
  <conditionalFormatting sqref="Q64">
    <cfRule type="cellIs" dxfId="13591" priority="2510" operator="lessThan">
      <formula>0</formula>
    </cfRule>
  </conditionalFormatting>
  <conditionalFormatting sqref="Q64">
    <cfRule type="cellIs" dxfId="13590" priority="2509" operator="lessThan">
      <formula>0</formula>
    </cfRule>
  </conditionalFormatting>
  <conditionalFormatting sqref="Q64">
    <cfRule type="cellIs" dxfId="13589" priority="2508" operator="lessThan">
      <formula>0</formula>
    </cfRule>
  </conditionalFormatting>
  <conditionalFormatting sqref="Q64">
    <cfRule type="cellIs" dxfId="13588" priority="2507" operator="lessThan">
      <formula>0</formula>
    </cfRule>
  </conditionalFormatting>
  <conditionalFormatting sqref="Q64">
    <cfRule type="cellIs" dxfId="13587" priority="2506" operator="lessThan">
      <formula>0</formula>
    </cfRule>
  </conditionalFormatting>
  <conditionalFormatting sqref="Q64">
    <cfRule type="cellIs" dxfId="13586" priority="2505" operator="lessThan">
      <formula>0</formula>
    </cfRule>
  </conditionalFormatting>
  <conditionalFormatting sqref="Q64">
    <cfRule type="cellIs" dxfId="13585" priority="2504" operator="lessThan">
      <formula>0</formula>
    </cfRule>
  </conditionalFormatting>
  <conditionalFormatting sqref="Q64">
    <cfRule type="cellIs" dxfId="13584" priority="2503" operator="lessThan">
      <formula>0</formula>
    </cfRule>
  </conditionalFormatting>
  <conditionalFormatting sqref="Q64">
    <cfRule type="cellIs" dxfId="13583" priority="2502" operator="lessThan">
      <formula>0</formula>
    </cfRule>
  </conditionalFormatting>
  <conditionalFormatting sqref="Q62">
    <cfRule type="cellIs" dxfId="13582" priority="2501" operator="lessThan">
      <formula>0</formula>
    </cfRule>
  </conditionalFormatting>
  <conditionalFormatting sqref="Q62">
    <cfRule type="cellIs" dxfId="13581" priority="2500" operator="lessThan">
      <formula>0</formula>
    </cfRule>
  </conditionalFormatting>
  <conditionalFormatting sqref="Q62">
    <cfRule type="cellIs" dxfId="13580" priority="2499" operator="lessThan">
      <formula>0</formula>
    </cfRule>
  </conditionalFormatting>
  <conditionalFormatting sqref="Q62">
    <cfRule type="cellIs" dxfId="13579" priority="2498" operator="lessThan">
      <formula>0</formula>
    </cfRule>
  </conditionalFormatting>
  <conditionalFormatting sqref="Q62">
    <cfRule type="cellIs" dxfId="13578" priority="2497" operator="lessThan">
      <formula>0</formula>
    </cfRule>
  </conditionalFormatting>
  <conditionalFormatting sqref="Q62">
    <cfRule type="cellIs" dxfId="13577" priority="2496" operator="lessThan">
      <formula>0</formula>
    </cfRule>
  </conditionalFormatting>
  <conditionalFormatting sqref="Q62">
    <cfRule type="cellIs" dxfId="13576" priority="2495" operator="lessThan">
      <formula>0</formula>
    </cfRule>
  </conditionalFormatting>
  <conditionalFormatting sqref="Q62">
    <cfRule type="cellIs" dxfId="13575" priority="2494" operator="lessThan">
      <formula>0</formula>
    </cfRule>
  </conditionalFormatting>
  <conditionalFormatting sqref="Q62">
    <cfRule type="cellIs" dxfId="13574" priority="2493" operator="lessThan">
      <formula>0</formula>
    </cfRule>
  </conditionalFormatting>
  <conditionalFormatting sqref="Q62">
    <cfRule type="cellIs" dxfId="13573" priority="2492" operator="lessThan">
      <formula>0</formula>
    </cfRule>
  </conditionalFormatting>
  <conditionalFormatting sqref="Q62">
    <cfRule type="cellIs" dxfId="13572" priority="2491" operator="lessThan">
      <formula>0</formula>
    </cfRule>
  </conditionalFormatting>
  <conditionalFormatting sqref="Q62">
    <cfRule type="cellIs" dxfId="13571" priority="2490" operator="lessThan">
      <formula>0</formula>
    </cfRule>
  </conditionalFormatting>
  <conditionalFormatting sqref="Q62">
    <cfRule type="cellIs" dxfId="13570" priority="2489" operator="lessThan">
      <formula>0</formula>
    </cfRule>
  </conditionalFormatting>
  <conditionalFormatting sqref="Q62">
    <cfRule type="cellIs" dxfId="13569" priority="2488" operator="lessThan">
      <formula>0</formula>
    </cfRule>
  </conditionalFormatting>
  <conditionalFormatting sqref="Q62">
    <cfRule type="cellIs" dxfId="13568" priority="2487" operator="lessThan">
      <formula>0</formula>
    </cfRule>
  </conditionalFormatting>
  <conditionalFormatting sqref="Q62">
    <cfRule type="cellIs" dxfId="13567" priority="2486" operator="lessThan">
      <formula>0</formula>
    </cfRule>
  </conditionalFormatting>
  <conditionalFormatting sqref="S64">
    <cfRule type="cellIs" dxfId="13566" priority="2485" operator="lessThan">
      <formula>0</formula>
    </cfRule>
  </conditionalFormatting>
  <conditionalFormatting sqref="S64">
    <cfRule type="cellIs" dxfId="13565" priority="2484" operator="lessThan">
      <formula>0</formula>
    </cfRule>
  </conditionalFormatting>
  <conditionalFormatting sqref="S9">
    <cfRule type="cellIs" dxfId="13564" priority="2483" operator="lessThan">
      <formula>0</formula>
    </cfRule>
  </conditionalFormatting>
  <conditionalFormatting sqref="S17:S19">
    <cfRule type="cellIs" dxfId="13563" priority="2482" operator="lessThan">
      <formula>0</formula>
    </cfRule>
  </conditionalFormatting>
  <conditionalFormatting sqref="S20">
    <cfRule type="cellIs" dxfId="13562" priority="2481" operator="lessThan">
      <formula>0</formula>
    </cfRule>
  </conditionalFormatting>
  <conditionalFormatting sqref="S22">
    <cfRule type="cellIs" dxfId="13561" priority="2480" operator="lessThan">
      <formula>0</formula>
    </cfRule>
  </conditionalFormatting>
  <conditionalFormatting sqref="S26">
    <cfRule type="cellIs" dxfId="13560" priority="2479" operator="lessThan">
      <formula>0</formula>
    </cfRule>
  </conditionalFormatting>
  <conditionalFormatting sqref="S30">
    <cfRule type="cellIs" dxfId="13559" priority="2478" operator="lessThan">
      <formula>0</formula>
    </cfRule>
  </conditionalFormatting>
  <conditionalFormatting sqref="S27:S35">
    <cfRule type="cellIs" dxfId="13558" priority="2477" operator="lessThan">
      <formula>0</formula>
    </cfRule>
  </conditionalFormatting>
  <conditionalFormatting sqref="S36">
    <cfRule type="cellIs" dxfId="13557" priority="2476" operator="lessThan">
      <formula>0</formula>
    </cfRule>
  </conditionalFormatting>
  <conditionalFormatting sqref="S37">
    <cfRule type="cellIs" dxfId="13556" priority="2475" operator="lessThan">
      <formula>0</formula>
    </cfRule>
  </conditionalFormatting>
  <conditionalFormatting sqref="S39">
    <cfRule type="cellIs" dxfId="13555" priority="2474" operator="lessThan">
      <formula>0</formula>
    </cfRule>
  </conditionalFormatting>
  <conditionalFormatting sqref="S40:S45">
    <cfRule type="cellIs" dxfId="13554" priority="2473" operator="lessThan">
      <formula>0</formula>
    </cfRule>
  </conditionalFormatting>
  <conditionalFormatting sqref="S46">
    <cfRule type="cellIs" dxfId="13553" priority="2472" operator="lessThan">
      <formula>0</formula>
    </cfRule>
  </conditionalFormatting>
  <conditionalFormatting sqref="S47">
    <cfRule type="cellIs" dxfId="13552" priority="2471" operator="lessThan">
      <formula>0</formula>
    </cfRule>
  </conditionalFormatting>
  <conditionalFormatting sqref="S49:S53">
    <cfRule type="cellIs" dxfId="13551" priority="2470" operator="lessThan">
      <formula>0</formula>
    </cfRule>
  </conditionalFormatting>
  <conditionalFormatting sqref="S59">
    <cfRule type="cellIs" dxfId="13550" priority="2469" operator="lessThan">
      <formula>0</formula>
    </cfRule>
  </conditionalFormatting>
  <conditionalFormatting sqref="S60">
    <cfRule type="cellIs" dxfId="13549" priority="2468" operator="lessThan">
      <formula>0</formula>
    </cfRule>
  </conditionalFormatting>
  <conditionalFormatting sqref="S62">
    <cfRule type="cellIs" dxfId="13548" priority="2467" operator="lessThan">
      <formula>0</formula>
    </cfRule>
  </conditionalFormatting>
  <conditionalFormatting sqref="S63">
    <cfRule type="cellIs" dxfId="13547" priority="2466" operator="lessThan">
      <formula>0</formula>
    </cfRule>
  </conditionalFormatting>
  <conditionalFormatting sqref="S64">
    <cfRule type="cellIs" dxfId="13546" priority="2465" operator="lessThan">
      <formula>0</formula>
    </cfRule>
  </conditionalFormatting>
  <conditionalFormatting sqref="S91">
    <cfRule type="cellIs" dxfId="13545" priority="2464" operator="lessThan">
      <formula>0</formula>
    </cfRule>
  </conditionalFormatting>
  <conditionalFormatting sqref="S66">
    <cfRule type="cellIs" dxfId="13544" priority="2463" operator="lessThan">
      <formula>0</formula>
    </cfRule>
  </conditionalFormatting>
  <conditionalFormatting sqref="S72">
    <cfRule type="cellIs" dxfId="13543" priority="2462" operator="lessThan">
      <formula>0</formula>
    </cfRule>
  </conditionalFormatting>
  <conditionalFormatting sqref="S73:S75">
    <cfRule type="cellIs" dxfId="13542" priority="2461" operator="lessThan">
      <formula>0</formula>
    </cfRule>
  </conditionalFormatting>
  <conditionalFormatting sqref="S74">
    <cfRule type="cellIs" dxfId="13541" priority="2460" operator="lessThan">
      <formula>0</formula>
    </cfRule>
  </conditionalFormatting>
  <conditionalFormatting sqref="S77:S78 S80:S83">
    <cfRule type="cellIs" dxfId="13540" priority="2459" operator="lessThan">
      <formula>0</formula>
    </cfRule>
  </conditionalFormatting>
  <conditionalFormatting sqref="S85">
    <cfRule type="cellIs" dxfId="13539" priority="2458" operator="lessThan">
      <formula>0</formula>
    </cfRule>
  </conditionalFormatting>
  <conditionalFormatting sqref="S9">
    <cfRule type="cellIs" dxfId="13538" priority="2457" operator="lessThan">
      <formula>0</formula>
    </cfRule>
  </conditionalFormatting>
  <conditionalFormatting sqref="S20">
    <cfRule type="cellIs" dxfId="13537" priority="2456" operator="lessThan">
      <formula>0</formula>
    </cfRule>
  </conditionalFormatting>
  <conditionalFormatting sqref="S22">
    <cfRule type="cellIs" dxfId="13536" priority="2455" operator="lessThan">
      <formula>0</formula>
    </cfRule>
  </conditionalFormatting>
  <conditionalFormatting sqref="S26">
    <cfRule type="cellIs" dxfId="13535" priority="2454" operator="lessThan">
      <formula>0</formula>
    </cfRule>
  </conditionalFormatting>
  <conditionalFormatting sqref="S30">
    <cfRule type="cellIs" dxfId="13534" priority="2453" operator="lessThan">
      <formula>0</formula>
    </cfRule>
  </conditionalFormatting>
  <conditionalFormatting sqref="S27:S35">
    <cfRule type="cellIs" dxfId="13533" priority="2452" operator="lessThan">
      <formula>0</formula>
    </cfRule>
  </conditionalFormatting>
  <conditionalFormatting sqref="S36">
    <cfRule type="cellIs" dxfId="13532" priority="2451" operator="lessThan">
      <formula>0</formula>
    </cfRule>
  </conditionalFormatting>
  <conditionalFormatting sqref="S37">
    <cfRule type="cellIs" dxfId="13531" priority="2450" operator="lessThan">
      <formula>0</formula>
    </cfRule>
  </conditionalFormatting>
  <conditionalFormatting sqref="S39">
    <cfRule type="cellIs" dxfId="13530" priority="2449" operator="lessThan">
      <formula>0</formula>
    </cfRule>
  </conditionalFormatting>
  <conditionalFormatting sqref="S40:S45">
    <cfRule type="cellIs" dxfId="13529" priority="2448" operator="lessThan">
      <formula>0</formula>
    </cfRule>
  </conditionalFormatting>
  <conditionalFormatting sqref="S46">
    <cfRule type="cellIs" dxfId="13528" priority="2447" operator="lessThan">
      <formula>0</formula>
    </cfRule>
  </conditionalFormatting>
  <conditionalFormatting sqref="S47">
    <cfRule type="cellIs" dxfId="13527" priority="2446" operator="lessThan">
      <formula>0</formula>
    </cfRule>
  </conditionalFormatting>
  <conditionalFormatting sqref="S49:S53">
    <cfRule type="cellIs" dxfId="13526" priority="2445" operator="lessThan">
      <formula>0</formula>
    </cfRule>
  </conditionalFormatting>
  <conditionalFormatting sqref="S59">
    <cfRule type="cellIs" dxfId="13525" priority="2444" operator="lessThan">
      <formula>0</formula>
    </cfRule>
  </conditionalFormatting>
  <conditionalFormatting sqref="S60">
    <cfRule type="cellIs" dxfId="13524" priority="2443" operator="lessThan">
      <formula>0</formula>
    </cfRule>
  </conditionalFormatting>
  <conditionalFormatting sqref="S62">
    <cfRule type="cellIs" dxfId="13523" priority="2442" operator="lessThan">
      <formula>0</formula>
    </cfRule>
  </conditionalFormatting>
  <conditionalFormatting sqref="S63">
    <cfRule type="cellIs" dxfId="13522" priority="2441" operator="lessThan">
      <formula>0</formula>
    </cfRule>
  </conditionalFormatting>
  <conditionalFormatting sqref="S64">
    <cfRule type="cellIs" dxfId="13521" priority="2440" operator="lessThan">
      <formula>0</formula>
    </cfRule>
  </conditionalFormatting>
  <conditionalFormatting sqref="S91">
    <cfRule type="cellIs" dxfId="13520" priority="2439" operator="lessThan">
      <formula>0</formula>
    </cfRule>
  </conditionalFormatting>
  <conditionalFormatting sqref="S66">
    <cfRule type="cellIs" dxfId="13519" priority="2438" operator="lessThan">
      <formula>0</formula>
    </cfRule>
  </conditionalFormatting>
  <conditionalFormatting sqref="S72">
    <cfRule type="cellIs" dxfId="13518" priority="2437" operator="lessThan">
      <formula>0</formula>
    </cfRule>
  </conditionalFormatting>
  <conditionalFormatting sqref="S73:S75">
    <cfRule type="cellIs" dxfId="13517" priority="2436" operator="lessThan">
      <formula>0</formula>
    </cfRule>
  </conditionalFormatting>
  <conditionalFormatting sqref="S74">
    <cfRule type="cellIs" dxfId="13516" priority="2435" operator="lessThan">
      <formula>0</formula>
    </cfRule>
  </conditionalFormatting>
  <conditionalFormatting sqref="S77:S78 S80:S83">
    <cfRule type="cellIs" dxfId="13515" priority="2434" operator="lessThan">
      <formula>0</formula>
    </cfRule>
  </conditionalFormatting>
  <conditionalFormatting sqref="S85">
    <cfRule type="cellIs" dxfId="13514" priority="2433" operator="lessThan">
      <formula>0</formula>
    </cfRule>
  </conditionalFormatting>
  <conditionalFormatting sqref="S17:S19">
    <cfRule type="cellIs" dxfId="13513" priority="2432" operator="lessThan">
      <formula>0</formula>
    </cfRule>
  </conditionalFormatting>
  <conditionalFormatting sqref="S18:S19">
    <cfRule type="cellIs" dxfId="13512" priority="2431" operator="lessThan">
      <formula>0</formula>
    </cfRule>
  </conditionalFormatting>
  <conditionalFormatting sqref="S17:S19">
    <cfRule type="cellIs" dxfId="13511" priority="2430" operator="lessThan">
      <formula>0</formula>
    </cfRule>
  </conditionalFormatting>
  <conditionalFormatting sqref="S22">
    <cfRule type="cellIs" dxfId="13510" priority="2429" operator="lessThan">
      <formula>0</formula>
    </cfRule>
  </conditionalFormatting>
  <conditionalFormatting sqref="S22">
    <cfRule type="cellIs" dxfId="13509" priority="2428" operator="lessThan">
      <formula>0</formula>
    </cfRule>
  </conditionalFormatting>
  <conditionalFormatting sqref="S22">
    <cfRule type="cellIs" dxfId="13508" priority="2427" operator="lessThan">
      <formula>0</formula>
    </cfRule>
  </conditionalFormatting>
  <conditionalFormatting sqref="S26">
    <cfRule type="cellIs" dxfId="13507" priority="2426" operator="lessThan">
      <formula>0</formula>
    </cfRule>
  </conditionalFormatting>
  <conditionalFormatting sqref="S26">
    <cfRule type="cellIs" dxfId="13506" priority="2425" operator="lessThan">
      <formula>0</formula>
    </cfRule>
  </conditionalFormatting>
  <conditionalFormatting sqref="S26">
    <cfRule type="cellIs" dxfId="13505" priority="2424" operator="lessThan">
      <formula>0</formula>
    </cfRule>
  </conditionalFormatting>
  <conditionalFormatting sqref="S26">
    <cfRule type="cellIs" dxfId="13504" priority="2423" operator="lessThan">
      <formula>0</formula>
    </cfRule>
  </conditionalFormatting>
  <conditionalFormatting sqref="S26">
    <cfRule type="cellIs" dxfId="13503" priority="2422" operator="lessThan">
      <formula>0</formula>
    </cfRule>
  </conditionalFormatting>
  <conditionalFormatting sqref="S30">
    <cfRule type="cellIs" dxfId="13502" priority="2421" operator="lessThan">
      <formula>0</formula>
    </cfRule>
  </conditionalFormatting>
  <conditionalFormatting sqref="S30">
    <cfRule type="cellIs" dxfId="13501" priority="2420" operator="lessThan">
      <formula>0</formula>
    </cfRule>
  </conditionalFormatting>
  <conditionalFormatting sqref="S30">
    <cfRule type="cellIs" dxfId="13500" priority="2419" operator="lessThan">
      <formula>0</formula>
    </cfRule>
  </conditionalFormatting>
  <conditionalFormatting sqref="S30">
    <cfRule type="cellIs" dxfId="13499" priority="2418" operator="lessThan">
      <formula>0</formula>
    </cfRule>
  </conditionalFormatting>
  <conditionalFormatting sqref="S30">
    <cfRule type="cellIs" dxfId="13498" priority="2417" operator="lessThan">
      <formula>0</formula>
    </cfRule>
  </conditionalFormatting>
  <conditionalFormatting sqref="S27:S35">
    <cfRule type="cellIs" dxfId="13497" priority="2416" operator="lessThan">
      <formula>0</formula>
    </cfRule>
  </conditionalFormatting>
  <conditionalFormatting sqref="S27:S35">
    <cfRule type="cellIs" dxfId="13496" priority="2415" operator="lessThan">
      <formula>0</formula>
    </cfRule>
  </conditionalFormatting>
  <conditionalFormatting sqref="S27:S35">
    <cfRule type="cellIs" dxfId="13495" priority="2414" operator="lessThan">
      <formula>0</formula>
    </cfRule>
  </conditionalFormatting>
  <conditionalFormatting sqref="S27:S35">
    <cfRule type="cellIs" dxfId="13494" priority="2413" operator="lessThan">
      <formula>0</formula>
    </cfRule>
  </conditionalFormatting>
  <conditionalFormatting sqref="S27:S35">
    <cfRule type="cellIs" dxfId="13493" priority="2412" operator="lessThan">
      <formula>0</formula>
    </cfRule>
  </conditionalFormatting>
  <conditionalFormatting sqref="S36">
    <cfRule type="cellIs" dxfId="13492" priority="2411" operator="lessThan">
      <formula>0</formula>
    </cfRule>
  </conditionalFormatting>
  <conditionalFormatting sqref="S36">
    <cfRule type="cellIs" dxfId="13491" priority="2410" operator="lessThan">
      <formula>0</formula>
    </cfRule>
  </conditionalFormatting>
  <conditionalFormatting sqref="S36">
    <cfRule type="cellIs" dxfId="13490" priority="2409" operator="lessThan">
      <formula>0</formula>
    </cfRule>
  </conditionalFormatting>
  <conditionalFormatting sqref="S36">
    <cfRule type="cellIs" dxfId="13489" priority="2408" operator="lessThan">
      <formula>0</formula>
    </cfRule>
  </conditionalFormatting>
  <conditionalFormatting sqref="S36">
    <cfRule type="cellIs" dxfId="13488" priority="2407" operator="lessThan">
      <formula>0</formula>
    </cfRule>
  </conditionalFormatting>
  <conditionalFormatting sqref="S37">
    <cfRule type="cellIs" dxfId="13487" priority="2406" operator="lessThan">
      <formula>0</formula>
    </cfRule>
  </conditionalFormatting>
  <conditionalFormatting sqref="S37">
    <cfRule type="cellIs" dxfId="13486" priority="2405" operator="lessThan">
      <formula>0</formula>
    </cfRule>
  </conditionalFormatting>
  <conditionalFormatting sqref="S37">
    <cfRule type="cellIs" dxfId="13485" priority="2404" operator="lessThan">
      <formula>0</formula>
    </cfRule>
  </conditionalFormatting>
  <conditionalFormatting sqref="S37">
    <cfRule type="cellIs" dxfId="13484" priority="2403" operator="lessThan">
      <formula>0</formula>
    </cfRule>
  </conditionalFormatting>
  <conditionalFormatting sqref="S37">
    <cfRule type="cellIs" dxfId="13483" priority="2402" operator="lessThan">
      <formula>0</formula>
    </cfRule>
  </conditionalFormatting>
  <conditionalFormatting sqref="S39">
    <cfRule type="cellIs" dxfId="13482" priority="2401" operator="lessThan">
      <formula>0</formula>
    </cfRule>
  </conditionalFormatting>
  <conditionalFormatting sqref="S39">
    <cfRule type="cellIs" dxfId="13481" priority="2400" operator="lessThan">
      <formula>0</formula>
    </cfRule>
  </conditionalFormatting>
  <conditionalFormatting sqref="S39">
    <cfRule type="cellIs" dxfId="13480" priority="2399" operator="lessThan">
      <formula>0</formula>
    </cfRule>
  </conditionalFormatting>
  <conditionalFormatting sqref="S39">
    <cfRule type="cellIs" dxfId="13479" priority="2398" operator="lessThan">
      <formula>0</formula>
    </cfRule>
  </conditionalFormatting>
  <conditionalFormatting sqref="S39">
    <cfRule type="cellIs" dxfId="13478" priority="2397" operator="lessThan">
      <formula>0</formula>
    </cfRule>
  </conditionalFormatting>
  <conditionalFormatting sqref="S40:S45">
    <cfRule type="cellIs" dxfId="13477" priority="2396" operator="lessThan">
      <formula>0</formula>
    </cfRule>
  </conditionalFormatting>
  <conditionalFormatting sqref="S40:S45">
    <cfRule type="cellIs" dxfId="13476" priority="2395" operator="lessThan">
      <formula>0</formula>
    </cfRule>
  </conditionalFormatting>
  <conditionalFormatting sqref="S40:S45">
    <cfRule type="cellIs" dxfId="13475" priority="2394" operator="lessThan">
      <formula>0</formula>
    </cfRule>
  </conditionalFormatting>
  <conditionalFormatting sqref="S40:S45">
    <cfRule type="cellIs" dxfId="13474" priority="2393" operator="lessThan">
      <formula>0</formula>
    </cfRule>
  </conditionalFormatting>
  <conditionalFormatting sqref="S40:S45">
    <cfRule type="cellIs" dxfId="13473" priority="2392" operator="lessThan">
      <formula>0</formula>
    </cfRule>
  </conditionalFormatting>
  <conditionalFormatting sqref="S87">
    <cfRule type="cellIs" dxfId="13472" priority="2391" operator="lessThan">
      <formula>0</formula>
    </cfRule>
  </conditionalFormatting>
  <conditionalFormatting sqref="S17:S19">
    <cfRule type="cellIs" dxfId="13471" priority="2390" operator="lessThan">
      <formula>0</formula>
    </cfRule>
  </conditionalFormatting>
  <conditionalFormatting sqref="S17:S19">
    <cfRule type="cellIs" dxfId="13470" priority="2389" operator="lessThan">
      <formula>0</formula>
    </cfRule>
  </conditionalFormatting>
  <conditionalFormatting sqref="S17:S19">
    <cfRule type="cellIs" dxfId="13469" priority="2388" operator="lessThan">
      <formula>0</formula>
    </cfRule>
  </conditionalFormatting>
  <conditionalFormatting sqref="S22">
    <cfRule type="cellIs" dxfId="13468" priority="2387" operator="lessThan">
      <formula>0</formula>
    </cfRule>
  </conditionalFormatting>
  <conditionalFormatting sqref="S26">
    <cfRule type="cellIs" dxfId="13467" priority="2386" operator="lessThan">
      <formula>0</formula>
    </cfRule>
  </conditionalFormatting>
  <conditionalFormatting sqref="S30:S45">
    <cfRule type="cellIs" dxfId="13466" priority="2385" operator="lessThan">
      <formula>0</formula>
    </cfRule>
  </conditionalFormatting>
  <conditionalFormatting sqref="S35">
    <cfRule type="cellIs" dxfId="13465" priority="2384" operator="lessThan">
      <formula>0</formula>
    </cfRule>
  </conditionalFormatting>
  <conditionalFormatting sqref="S36">
    <cfRule type="cellIs" dxfId="13464" priority="2383" operator="lessThan">
      <formula>0</formula>
    </cfRule>
  </conditionalFormatting>
  <conditionalFormatting sqref="S37">
    <cfRule type="cellIs" dxfId="13463" priority="2382" operator="lessThan">
      <formula>0</formula>
    </cfRule>
  </conditionalFormatting>
  <conditionalFormatting sqref="S39">
    <cfRule type="cellIs" dxfId="13462" priority="2381" operator="lessThan">
      <formula>0</formula>
    </cfRule>
  </conditionalFormatting>
  <conditionalFormatting sqref="S40">
    <cfRule type="cellIs" dxfId="13461" priority="2380" operator="lessThan">
      <formula>0</formula>
    </cfRule>
  </conditionalFormatting>
  <conditionalFormatting sqref="S27:S29">
    <cfRule type="cellIs" dxfId="13460" priority="2379" operator="lessThan">
      <formula>0</formula>
    </cfRule>
  </conditionalFormatting>
  <conditionalFormatting sqref="S41:S45">
    <cfRule type="cellIs" dxfId="13459" priority="2378" operator="lessThan">
      <formula>0</formula>
    </cfRule>
  </conditionalFormatting>
  <conditionalFormatting sqref="S31:S34">
    <cfRule type="cellIs" dxfId="13458" priority="2377" operator="lessThan">
      <formula>0</formula>
    </cfRule>
  </conditionalFormatting>
  <conditionalFormatting sqref="S41">
    <cfRule type="cellIs" dxfId="13457" priority="2376" operator="lessThan">
      <formula>0</formula>
    </cfRule>
  </conditionalFormatting>
  <conditionalFormatting sqref="S41">
    <cfRule type="cellIs" dxfId="13456" priority="2375" operator="lessThan">
      <formula>0</formula>
    </cfRule>
  </conditionalFormatting>
  <conditionalFormatting sqref="S41">
    <cfRule type="cellIs" dxfId="13455" priority="2374" operator="lessThan">
      <formula>0</formula>
    </cfRule>
  </conditionalFormatting>
  <conditionalFormatting sqref="S41">
    <cfRule type="cellIs" dxfId="13454" priority="2373" operator="lessThan">
      <formula>0</formula>
    </cfRule>
  </conditionalFormatting>
  <conditionalFormatting sqref="S41">
    <cfRule type="cellIs" dxfId="13453" priority="2372" operator="lessThan">
      <formula>0</formula>
    </cfRule>
  </conditionalFormatting>
  <conditionalFormatting sqref="S41">
    <cfRule type="cellIs" dxfId="13452" priority="2371" operator="lessThan">
      <formula>0</formula>
    </cfRule>
  </conditionalFormatting>
  <conditionalFormatting sqref="S41">
    <cfRule type="cellIs" dxfId="13451" priority="2370" operator="lessThan">
      <formula>0</formula>
    </cfRule>
  </conditionalFormatting>
  <conditionalFormatting sqref="S41">
    <cfRule type="cellIs" dxfId="13450" priority="2369" operator="lessThan">
      <formula>0</formula>
    </cfRule>
  </conditionalFormatting>
  <conditionalFormatting sqref="S42">
    <cfRule type="cellIs" dxfId="13449" priority="2368" operator="lessThan">
      <formula>0</formula>
    </cfRule>
  </conditionalFormatting>
  <conditionalFormatting sqref="S42">
    <cfRule type="cellIs" dxfId="13448" priority="2367" operator="lessThan">
      <formula>0</formula>
    </cfRule>
  </conditionalFormatting>
  <conditionalFormatting sqref="S42">
    <cfRule type="cellIs" dxfId="13447" priority="2366" operator="lessThan">
      <formula>0</formula>
    </cfRule>
  </conditionalFormatting>
  <conditionalFormatting sqref="S42">
    <cfRule type="cellIs" dxfId="13446" priority="2365" operator="lessThan">
      <formula>0</formula>
    </cfRule>
  </conditionalFormatting>
  <conditionalFormatting sqref="S42">
    <cfRule type="cellIs" dxfId="13445" priority="2364" operator="lessThan">
      <formula>0</formula>
    </cfRule>
  </conditionalFormatting>
  <conditionalFormatting sqref="S42">
    <cfRule type="cellIs" dxfId="13444" priority="2363" operator="lessThan">
      <formula>0</formula>
    </cfRule>
  </conditionalFormatting>
  <conditionalFormatting sqref="S42">
    <cfRule type="cellIs" dxfId="13443" priority="2362" operator="lessThan">
      <formula>0</formula>
    </cfRule>
  </conditionalFormatting>
  <conditionalFormatting sqref="S42">
    <cfRule type="cellIs" dxfId="13442" priority="2361" operator="lessThan">
      <formula>0</formula>
    </cfRule>
  </conditionalFormatting>
  <conditionalFormatting sqref="S43">
    <cfRule type="cellIs" dxfId="13441" priority="2360" operator="lessThan">
      <formula>0</formula>
    </cfRule>
  </conditionalFormatting>
  <conditionalFormatting sqref="S43">
    <cfRule type="cellIs" dxfId="13440" priority="2359" operator="lessThan">
      <formula>0</formula>
    </cfRule>
  </conditionalFormatting>
  <conditionalFormatting sqref="S43">
    <cfRule type="cellIs" dxfId="13439" priority="2358" operator="lessThan">
      <formula>0</formula>
    </cfRule>
  </conditionalFormatting>
  <conditionalFormatting sqref="S43">
    <cfRule type="cellIs" dxfId="13438" priority="2357" operator="lessThan">
      <formula>0</formula>
    </cfRule>
  </conditionalFormatting>
  <conditionalFormatting sqref="S43">
    <cfRule type="cellIs" dxfId="13437" priority="2356" operator="lessThan">
      <formula>0</formula>
    </cfRule>
  </conditionalFormatting>
  <conditionalFormatting sqref="S43">
    <cfRule type="cellIs" dxfId="13436" priority="2355" operator="lessThan">
      <formula>0</formula>
    </cfRule>
  </conditionalFormatting>
  <conditionalFormatting sqref="S43">
    <cfRule type="cellIs" dxfId="13435" priority="2354" operator="lessThan">
      <formula>0</formula>
    </cfRule>
  </conditionalFormatting>
  <conditionalFormatting sqref="S43">
    <cfRule type="cellIs" dxfId="13434" priority="2353" operator="lessThan">
      <formula>0</formula>
    </cfRule>
  </conditionalFormatting>
  <conditionalFormatting sqref="S44">
    <cfRule type="cellIs" dxfId="13433" priority="2352" operator="lessThan">
      <formula>0</formula>
    </cfRule>
  </conditionalFormatting>
  <conditionalFormatting sqref="S44">
    <cfRule type="cellIs" dxfId="13432" priority="2351" operator="lessThan">
      <formula>0</formula>
    </cfRule>
  </conditionalFormatting>
  <conditionalFormatting sqref="S44">
    <cfRule type="cellIs" dxfId="13431" priority="2350" operator="lessThan">
      <formula>0</formula>
    </cfRule>
  </conditionalFormatting>
  <conditionalFormatting sqref="S44">
    <cfRule type="cellIs" dxfId="13430" priority="2349" operator="lessThan">
      <formula>0</formula>
    </cfRule>
  </conditionalFormatting>
  <conditionalFormatting sqref="S44">
    <cfRule type="cellIs" dxfId="13429" priority="2348" operator="lessThan">
      <formula>0</formula>
    </cfRule>
  </conditionalFormatting>
  <conditionalFormatting sqref="S44">
    <cfRule type="cellIs" dxfId="13428" priority="2347" operator="lessThan">
      <formula>0</formula>
    </cfRule>
  </conditionalFormatting>
  <conditionalFormatting sqref="S44">
    <cfRule type="cellIs" dxfId="13427" priority="2346" operator="lessThan">
      <formula>0</formula>
    </cfRule>
  </conditionalFormatting>
  <conditionalFormatting sqref="S44">
    <cfRule type="cellIs" dxfId="13426" priority="2345" operator="lessThan">
      <formula>0</formula>
    </cfRule>
  </conditionalFormatting>
  <conditionalFormatting sqref="S45">
    <cfRule type="cellIs" dxfId="13425" priority="2344" operator="lessThan">
      <formula>0</formula>
    </cfRule>
  </conditionalFormatting>
  <conditionalFormatting sqref="S45">
    <cfRule type="cellIs" dxfId="13424" priority="2343" operator="lessThan">
      <formula>0</formula>
    </cfRule>
  </conditionalFormatting>
  <conditionalFormatting sqref="S45">
    <cfRule type="cellIs" dxfId="13423" priority="2342" operator="lessThan">
      <formula>0</formula>
    </cfRule>
  </conditionalFormatting>
  <conditionalFormatting sqref="S45">
    <cfRule type="cellIs" dxfId="13422" priority="2341" operator="lessThan">
      <formula>0</formula>
    </cfRule>
  </conditionalFormatting>
  <conditionalFormatting sqref="S45">
    <cfRule type="cellIs" dxfId="13421" priority="2340" operator="lessThan">
      <formula>0</formula>
    </cfRule>
  </conditionalFormatting>
  <conditionalFormatting sqref="S45">
    <cfRule type="cellIs" dxfId="13420" priority="2339" operator="lessThan">
      <formula>0</formula>
    </cfRule>
  </conditionalFormatting>
  <conditionalFormatting sqref="S45">
    <cfRule type="cellIs" dxfId="13419" priority="2338" operator="lessThan">
      <formula>0</formula>
    </cfRule>
  </conditionalFormatting>
  <conditionalFormatting sqref="S45">
    <cfRule type="cellIs" dxfId="13418" priority="2337" operator="lessThan">
      <formula>0</formula>
    </cfRule>
  </conditionalFormatting>
  <conditionalFormatting sqref="S30">
    <cfRule type="cellIs" dxfId="13417" priority="2336" operator="lessThan">
      <formula>0</formula>
    </cfRule>
  </conditionalFormatting>
  <conditionalFormatting sqref="S30">
    <cfRule type="cellIs" dxfId="13416" priority="2335" operator="lessThan">
      <formula>0</formula>
    </cfRule>
  </conditionalFormatting>
  <conditionalFormatting sqref="S30">
    <cfRule type="cellIs" dxfId="13415" priority="2334" operator="lessThan">
      <formula>0</formula>
    </cfRule>
  </conditionalFormatting>
  <conditionalFormatting sqref="S30">
    <cfRule type="cellIs" dxfId="13414" priority="2333" operator="lessThan">
      <formula>0</formula>
    </cfRule>
  </conditionalFormatting>
  <conditionalFormatting sqref="S30">
    <cfRule type="cellIs" dxfId="13413" priority="2332" operator="lessThan">
      <formula>0</formula>
    </cfRule>
  </conditionalFormatting>
  <conditionalFormatting sqref="S30">
    <cfRule type="cellIs" dxfId="13412" priority="2331" operator="lessThan">
      <formula>0</formula>
    </cfRule>
  </conditionalFormatting>
  <conditionalFormatting sqref="S30">
    <cfRule type="cellIs" dxfId="13411" priority="2330" operator="lessThan">
      <formula>0</formula>
    </cfRule>
  </conditionalFormatting>
  <conditionalFormatting sqref="S30">
    <cfRule type="cellIs" dxfId="13410" priority="2329" operator="lessThan">
      <formula>0</formula>
    </cfRule>
  </conditionalFormatting>
  <conditionalFormatting sqref="S35">
    <cfRule type="cellIs" dxfId="13409" priority="2328" operator="lessThan">
      <formula>0</formula>
    </cfRule>
  </conditionalFormatting>
  <conditionalFormatting sqref="S35">
    <cfRule type="cellIs" dxfId="13408" priority="2327" operator="lessThan">
      <formula>0</formula>
    </cfRule>
  </conditionalFormatting>
  <conditionalFormatting sqref="S35">
    <cfRule type="cellIs" dxfId="13407" priority="2326" operator="lessThan">
      <formula>0</formula>
    </cfRule>
  </conditionalFormatting>
  <conditionalFormatting sqref="S35">
    <cfRule type="cellIs" dxfId="13406" priority="2325" operator="lessThan">
      <formula>0</formula>
    </cfRule>
  </conditionalFormatting>
  <conditionalFormatting sqref="S35">
    <cfRule type="cellIs" dxfId="13405" priority="2324" operator="lessThan">
      <formula>0</formula>
    </cfRule>
  </conditionalFormatting>
  <conditionalFormatting sqref="S35">
    <cfRule type="cellIs" dxfId="13404" priority="2323" operator="lessThan">
      <formula>0</formula>
    </cfRule>
  </conditionalFormatting>
  <conditionalFormatting sqref="S35">
    <cfRule type="cellIs" dxfId="13403" priority="2322" operator="lessThan">
      <formula>0</formula>
    </cfRule>
  </conditionalFormatting>
  <conditionalFormatting sqref="S35">
    <cfRule type="cellIs" dxfId="13402" priority="2321" operator="lessThan">
      <formula>0</formula>
    </cfRule>
  </conditionalFormatting>
  <conditionalFormatting sqref="S36">
    <cfRule type="cellIs" dxfId="13401" priority="2320" operator="lessThan">
      <formula>0</formula>
    </cfRule>
  </conditionalFormatting>
  <conditionalFormatting sqref="S36">
    <cfRule type="cellIs" dxfId="13400" priority="2319" operator="lessThan">
      <formula>0</formula>
    </cfRule>
  </conditionalFormatting>
  <conditionalFormatting sqref="S36">
    <cfRule type="cellIs" dxfId="13399" priority="2318" operator="lessThan">
      <formula>0</formula>
    </cfRule>
  </conditionalFormatting>
  <conditionalFormatting sqref="S36">
    <cfRule type="cellIs" dxfId="13398" priority="2317" operator="lessThan">
      <formula>0</formula>
    </cfRule>
  </conditionalFormatting>
  <conditionalFormatting sqref="S36">
    <cfRule type="cellIs" dxfId="13397" priority="2316" operator="lessThan">
      <formula>0</formula>
    </cfRule>
  </conditionalFormatting>
  <conditionalFormatting sqref="S36">
    <cfRule type="cellIs" dxfId="13396" priority="2315" operator="lessThan">
      <formula>0</formula>
    </cfRule>
  </conditionalFormatting>
  <conditionalFormatting sqref="S36">
    <cfRule type="cellIs" dxfId="13395" priority="2314" operator="lessThan">
      <formula>0</formula>
    </cfRule>
  </conditionalFormatting>
  <conditionalFormatting sqref="S36">
    <cfRule type="cellIs" dxfId="13394" priority="2313" operator="lessThan">
      <formula>0</formula>
    </cfRule>
  </conditionalFormatting>
  <conditionalFormatting sqref="S37">
    <cfRule type="cellIs" dxfId="13393" priority="2312" operator="lessThan">
      <formula>0</formula>
    </cfRule>
  </conditionalFormatting>
  <conditionalFormatting sqref="S37">
    <cfRule type="cellIs" dxfId="13392" priority="2311" operator="lessThan">
      <formula>0</formula>
    </cfRule>
  </conditionalFormatting>
  <conditionalFormatting sqref="S37">
    <cfRule type="cellIs" dxfId="13391" priority="2310" operator="lessThan">
      <formula>0</formula>
    </cfRule>
  </conditionalFormatting>
  <conditionalFormatting sqref="S37">
    <cfRule type="cellIs" dxfId="13390" priority="2309" operator="lessThan">
      <formula>0</formula>
    </cfRule>
  </conditionalFormatting>
  <conditionalFormatting sqref="S37">
    <cfRule type="cellIs" dxfId="13389" priority="2308" operator="lessThan">
      <formula>0</formula>
    </cfRule>
  </conditionalFormatting>
  <conditionalFormatting sqref="S37">
    <cfRule type="cellIs" dxfId="13388" priority="2307" operator="lessThan">
      <formula>0</formula>
    </cfRule>
  </conditionalFormatting>
  <conditionalFormatting sqref="S37">
    <cfRule type="cellIs" dxfId="13387" priority="2306" operator="lessThan">
      <formula>0</formula>
    </cfRule>
  </conditionalFormatting>
  <conditionalFormatting sqref="S37">
    <cfRule type="cellIs" dxfId="13386" priority="2305" operator="lessThan">
      <formula>0</formula>
    </cfRule>
  </conditionalFormatting>
  <conditionalFormatting sqref="S39">
    <cfRule type="cellIs" dxfId="13385" priority="2304" operator="lessThan">
      <formula>0</formula>
    </cfRule>
  </conditionalFormatting>
  <conditionalFormatting sqref="S39">
    <cfRule type="cellIs" dxfId="13384" priority="2303" operator="lessThan">
      <formula>0</formula>
    </cfRule>
  </conditionalFormatting>
  <conditionalFormatting sqref="S39">
    <cfRule type="cellIs" dxfId="13383" priority="2302" operator="lessThan">
      <formula>0</formula>
    </cfRule>
  </conditionalFormatting>
  <conditionalFormatting sqref="S39">
    <cfRule type="cellIs" dxfId="13382" priority="2301" operator="lessThan">
      <formula>0</formula>
    </cfRule>
  </conditionalFormatting>
  <conditionalFormatting sqref="S39">
    <cfRule type="cellIs" dxfId="13381" priority="2300" operator="lessThan">
      <formula>0</formula>
    </cfRule>
  </conditionalFormatting>
  <conditionalFormatting sqref="S39">
    <cfRule type="cellIs" dxfId="13380" priority="2299" operator="lessThan">
      <formula>0</formula>
    </cfRule>
  </conditionalFormatting>
  <conditionalFormatting sqref="S39">
    <cfRule type="cellIs" dxfId="13379" priority="2298" operator="lessThan">
      <formula>0</formula>
    </cfRule>
  </conditionalFormatting>
  <conditionalFormatting sqref="S39">
    <cfRule type="cellIs" dxfId="13378" priority="2297" operator="lessThan">
      <formula>0</formula>
    </cfRule>
  </conditionalFormatting>
  <conditionalFormatting sqref="S40">
    <cfRule type="cellIs" dxfId="13377" priority="2296" operator="lessThan">
      <formula>0</formula>
    </cfRule>
  </conditionalFormatting>
  <conditionalFormatting sqref="S40">
    <cfRule type="cellIs" dxfId="13376" priority="2295" operator="lessThan">
      <formula>0</formula>
    </cfRule>
  </conditionalFormatting>
  <conditionalFormatting sqref="S40">
    <cfRule type="cellIs" dxfId="13375" priority="2294" operator="lessThan">
      <formula>0</formula>
    </cfRule>
  </conditionalFormatting>
  <conditionalFormatting sqref="S40">
    <cfRule type="cellIs" dxfId="13374" priority="2293" operator="lessThan">
      <formula>0</formula>
    </cfRule>
  </conditionalFormatting>
  <conditionalFormatting sqref="S40">
    <cfRule type="cellIs" dxfId="13373" priority="2292" operator="lessThan">
      <formula>0</formula>
    </cfRule>
  </conditionalFormatting>
  <conditionalFormatting sqref="S40">
    <cfRule type="cellIs" dxfId="13372" priority="2291" operator="lessThan">
      <formula>0</formula>
    </cfRule>
  </conditionalFormatting>
  <conditionalFormatting sqref="S40">
    <cfRule type="cellIs" dxfId="13371" priority="2290" operator="lessThan">
      <formula>0</formula>
    </cfRule>
  </conditionalFormatting>
  <conditionalFormatting sqref="S40">
    <cfRule type="cellIs" dxfId="13370" priority="2289" operator="lessThan">
      <formula>0</formula>
    </cfRule>
  </conditionalFormatting>
  <conditionalFormatting sqref="S49:S53">
    <cfRule type="cellIs" dxfId="13369" priority="2288" operator="lessThan">
      <formula>0</formula>
    </cfRule>
  </conditionalFormatting>
  <conditionalFormatting sqref="S53">
    <cfRule type="cellIs" dxfId="13368" priority="2287" operator="lessThan">
      <formula>0</formula>
    </cfRule>
  </conditionalFormatting>
  <conditionalFormatting sqref="S53">
    <cfRule type="cellIs" dxfId="13367" priority="2286" operator="lessThan">
      <formula>0</formula>
    </cfRule>
  </conditionalFormatting>
  <conditionalFormatting sqref="S53:S58">
    <cfRule type="cellIs" dxfId="13366" priority="2285" operator="lessThan">
      <formula>0</formula>
    </cfRule>
  </conditionalFormatting>
  <conditionalFormatting sqref="S49">
    <cfRule type="cellIs" dxfId="13365" priority="2284" operator="lessThan">
      <formula>0</formula>
    </cfRule>
  </conditionalFormatting>
  <conditionalFormatting sqref="S49">
    <cfRule type="cellIs" dxfId="13364" priority="2283" operator="lessThan">
      <formula>0</formula>
    </cfRule>
  </conditionalFormatting>
  <conditionalFormatting sqref="S49">
    <cfRule type="cellIs" dxfId="13363" priority="2282" operator="lessThan">
      <formula>0</formula>
    </cfRule>
  </conditionalFormatting>
  <conditionalFormatting sqref="S49">
    <cfRule type="cellIs" dxfId="13362" priority="2281" operator="lessThan">
      <formula>0</formula>
    </cfRule>
  </conditionalFormatting>
  <conditionalFormatting sqref="S49">
    <cfRule type="cellIs" dxfId="13361" priority="2280" operator="lessThan">
      <formula>0</formula>
    </cfRule>
  </conditionalFormatting>
  <conditionalFormatting sqref="S49">
    <cfRule type="cellIs" dxfId="13360" priority="2279" operator="lessThan">
      <formula>0</formula>
    </cfRule>
  </conditionalFormatting>
  <conditionalFormatting sqref="S49">
    <cfRule type="cellIs" dxfId="13359" priority="2278" operator="lessThan">
      <formula>0</formula>
    </cfRule>
  </conditionalFormatting>
  <conditionalFormatting sqref="S49">
    <cfRule type="cellIs" dxfId="13358" priority="2277" operator="lessThan">
      <formula>0</formula>
    </cfRule>
  </conditionalFormatting>
  <conditionalFormatting sqref="S49">
    <cfRule type="cellIs" dxfId="13357" priority="2276" operator="lessThan">
      <formula>0</formula>
    </cfRule>
  </conditionalFormatting>
  <conditionalFormatting sqref="S49">
    <cfRule type="cellIs" dxfId="13356" priority="2275" operator="lessThan">
      <formula>0</formula>
    </cfRule>
  </conditionalFormatting>
  <conditionalFormatting sqref="S49">
    <cfRule type="cellIs" dxfId="13355" priority="2274" operator="lessThan">
      <formula>0</formula>
    </cfRule>
  </conditionalFormatting>
  <conditionalFormatting sqref="S49">
    <cfRule type="cellIs" dxfId="13354" priority="2273" operator="lessThan">
      <formula>0</formula>
    </cfRule>
  </conditionalFormatting>
  <conditionalFormatting sqref="S49">
    <cfRule type="cellIs" dxfId="13353" priority="2272" operator="lessThan">
      <formula>0</formula>
    </cfRule>
  </conditionalFormatting>
  <conditionalFormatting sqref="S49">
    <cfRule type="cellIs" dxfId="13352" priority="2271" operator="lessThan">
      <formula>0</formula>
    </cfRule>
  </conditionalFormatting>
  <conditionalFormatting sqref="S49">
    <cfRule type="cellIs" dxfId="13351" priority="2270" operator="lessThan">
      <formula>0</formula>
    </cfRule>
  </conditionalFormatting>
  <conditionalFormatting sqref="S49">
    <cfRule type="cellIs" dxfId="13350" priority="2269" operator="lessThan">
      <formula>0</formula>
    </cfRule>
  </conditionalFormatting>
  <conditionalFormatting sqref="S49">
    <cfRule type="cellIs" dxfId="13349" priority="2268" operator="lessThan">
      <formula>0</formula>
    </cfRule>
  </conditionalFormatting>
  <conditionalFormatting sqref="S51">
    <cfRule type="cellIs" dxfId="13348" priority="2267" operator="lessThan">
      <formula>0</formula>
    </cfRule>
  </conditionalFormatting>
  <conditionalFormatting sqref="S51">
    <cfRule type="cellIs" dxfId="13347" priority="2266" operator="lessThan">
      <formula>0</formula>
    </cfRule>
  </conditionalFormatting>
  <conditionalFormatting sqref="S51">
    <cfRule type="cellIs" dxfId="13346" priority="2265" operator="lessThan">
      <formula>0</formula>
    </cfRule>
  </conditionalFormatting>
  <conditionalFormatting sqref="S51">
    <cfRule type="cellIs" dxfId="13345" priority="2264" operator="lessThan">
      <formula>0</formula>
    </cfRule>
  </conditionalFormatting>
  <conditionalFormatting sqref="S51">
    <cfRule type="cellIs" dxfId="13344" priority="2263" operator="lessThan">
      <formula>0</formula>
    </cfRule>
  </conditionalFormatting>
  <conditionalFormatting sqref="S51">
    <cfRule type="cellIs" dxfId="13343" priority="2262" operator="lessThan">
      <formula>0</formula>
    </cfRule>
  </conditionalFormatting>
  <conditionalFormatting sqref="S51">
    <cfRule type="cellIs" dxfId="13342" priority="2261" operator="lessThan">
      <formula>0</formula>
    </cfRule>
  </conditionalFormatting>
  <conditionalFormatting sqref="S51">
    <cfRule type="cellIs" dxfId="13341" priority="2260" operator="lessThan">
      <formula>0</formula>
    </cfRule>
  </conditionalFormatting>
  <conditionalFormatting sqref="S51">
    <cfRule type="cellIs" dxfId="13340" priority="2259" operator="lessThan">
      <formula>0</formula>
    </cfRule>
  </conditionalFormatting>
  <conditionalFormatting sqref="S51">
    <cfRule type="cellIs" dxfId="13339" priority="2258" operator="lessThan">
      <formula>0</formula>
    </cfRule>
  </conditionalFormatting>
  <conditionalFormatting sqref="S51">
    <cfRule type="cellIs" dxfId="13338" priority="2257" operator="lessThan">
      <formula>0</formula>
    </cfRule>
  </conditionalFormatting>
  <conditionalFormatting sqref="S51">
    <cfRule type="cellIs" dxfId="13337" priority="2256" operator="lessThan">
      <formula>0</formula>
    </cfRule>
  </conditionalFormatting>
  <conditionalFormatting sqref="S51">
    <cfRule type="cellIs" dxfId="13336" priority="2255" operator="lessThan">
      <formula>0</formula>
    </cfRule>
  </conditionalFormatting>
  <conditionalFormatting sqref="S51">
    <cfRule type="cellIs" dxfId="13335" priority="2254" operator="lessThan">
      <formula>0</formula>
    </cfRule>
  </conditionalFormatting>
  <conditionalFormatting sqref="S51">
    <cfRule type="cellIs" dxfId="13334" priority="2253" operator="lessThan">
      <formula>0</formula>
    </cfRule>
  </conditionalFormatting>
  <conditionalFormatting sqref="S51">
    <cfRule type="cellIs" dxfId="13333" priority="2252" operator="lessThan">
      <formula>0</formula>
    </cfRule>
  </conditionalFormatting>
  <conditionalFormatting sqref="S51">
    <cfRule type="cellIs" dxfId="13332" priority="2251" operator="lessThan">
      <formula>0</formula>
    </cfRule>
  </conditionalFormatting>
  <conditionalFormatting sqref="S53">
    <cfRule type="cellIs" dxfId="13331" priority="2250" operator="lessThan">
      <formula>0</formula>
    </cfRule>
  </conditionalFormatting>
  <conditionalFormatting sqref="S53">
    <cfRule type="cellIs" dxfId="13330" priority="2249" operator="lessThan">
      <formula>0</formula>
    </cfRule>
  </conditionalFormatting>
  <conditionalFormatting sqref="S53">
    <cfRule type="cellIs" dxfId="13329" priority="2248" operator="lessThan">
      <formula>0</formula>
    </cfRule>
  </conditionalFormatting>
  <conditionalFormatting sqref="S53">
    <cfRule type="cellIs" dxfId="13328" priority="2247" operator="lessThan">
      <formula>0</formula>
    </cfRule>
  </conditionalFormatting>
  <conditionalFormatting sqref="S53">
    <cfRule type="cellIs" dxfId="13327" priority="2246" operator="lessThan">
      <formula>0</formula>
    </cfRule>
  </conditionalFormatting>
  <conditionalFormatting sqref="S53">
    <cfRule type="cellIs" dxfId="13326" priority="2245" operator="lessThan">
      <formula>0</formula>
    </cfRule>
  </conditionalFormatting>
  <conditionalFormatting sqref="S53">
    <cfRule type="cellIs" dxfId="13325" priority="2244" operator="lessThan">
      <formula>0</formula>
    </cfRule>
  </conditionalFormatting>
  <conditionalFormatting sqref="S53">
    <cfRule type="cellIs" dxfId="13324" priority="2243" operator="lessThan">
      <formula>0</formula>
    </cfRule>
  </conditionalFormatting>
  <conditionalFormatting sqref="S53">
    <cfRule type="cellIs" dxfId="13323" priority="2242" operator="lessThan">
      <formula>0</formula>
    </cfRule>
  </conditionalFormatting>
  <conditionalFormatting sqref="S53">
    <cfRule type="cellIs" dxfId="13322" priority="2241" operator="lessThan">
      <formula>0</formula>
    </cfRule>
  </conditionalFormatting>
  <conditionalFormatting sqref="S53">
    <cfRule type="cellIs" dxfId="13321" priority="2240" operator="lessThan">
      <formula>0</formula>
    </cfRule>
  </conditionalFormatting>
  <conditionalFormatting sqref="S53">
    <cfRule type="cellIs" dxfId="13320" priority="2239" operator="lessThan">
      <formula>0</formula>
    </cfRule>
  </conditionalFormatting>
  <conditionalFormatting sqref="S53">
    <cfRule type="cellIs" dxfId="13319" priority="2238" operator="lessThan">
      <formula>0</formula>
    </cfRule>
  </conditionalFormatting>
  <conditionalFormatting sqref="S53">
    <cfRule type="cellIs" dxfId="13318" priority="2237" operator="lessThan">
      <formula>0</formula>
    </cfRule>
  </conditionalFormatting>
  <conditionalFormatting sqref="S53">
    <cfRule type="cellIs" dxfId="13317" priority="2236" operator="lessThan">
      <formula>0</formula>
    </cfRule>
  </conditionalFormatting>
  <conditionalFormatting sqref="S53">
    <cfRule type="cellIs" dxfId="13316" priority="2235" operator="lessThan">
      <formula>0</formula>
    </cfRule>
  </conditionalFormatting>
  <conditionalFormatting sqref="S53">
    <cfRule type="cellIs" dxfId="13315" priority="2234" operator="lessThan">
      <formula>0</formula>
    </cfRule>
  </conditionalFormatting>
  <conditionalFormatting sqref="S50">
    <cfRule type="cellIs" dxfId="13314" priority="2233" operator="lessThan">
      <formula>0</formula>
    </cfRule>
  </conditionalFormatting>
  <conditionalFormatting sqref="S50">
    <cfRule type="cellIs" dxfId="13313" priority="2232" operator="lessThan">
      <formula>0</formula>
    </cfRule>
  </conditionalFormatting>
  <conditionalFormatting sqref="S50">
    <cfRule type="cellIs" dxfId="13312" priority="2231" operator="lessThan">
      <formula>0</formula>
    </cfRule>
  </conditionalFormatting>
  <conditionalFormatting sqref="S50">
    <cfRule type="cellIs" dxfId="13311" priority="2230" operator="lessThan">
      <formula>0</formula>
    </cfRule>
  </conditionalFormatting>
  <conditionalFormatting sqref="S50">
    <cfRule type="cellIs" dxfId="13310" priority="2229" operator="lessThan">
      <formula>0</formula>
    </cfRule>
  </conditionalFormatting>
  <conditionalFormatting sqref="S50">
    <cfRule type="cellIs" dxfId="13309" priority="2228" operator="lessThan">
      <formula>0</formula>
    </cfRule>
  </conditionalFormatting>
  <conditionalFormatting sqref="S52">
    <cfRule type="cellIs" dxfId="13308" priority="2227" operator="lessThan">
      <formula>0</formula>
    </cfRule>
  </conditionalFormatting>
  <conditionalFormatting sqref="S52">
    <cfRule type="cellIs" dxfId="13307" priority="2226" operator="lessThan">
      <formula>0</formula>
    </cfRule>
  </conditionalFormatting>
  <conditionalFormatting sqref="S52">
    <cfRule type="cellIs" dxfId="13306" priority="2225" operator="lessThan">
      <formula>0</formula>
    </cfRule>
  </conditionalFormatting>
  <conditionalFormatting sqref="S52">
    <cfRule type="cellIs" dxfId="13305" priority="2224" operator="lessThan">
      <formula>0</formula>
    </cfRule>
  </conditionalFormatting>
  <conditionalFormatting sqref="S52">
    <cfRule type="cellIs" dxfId="13304" priority="2223" operator="lessThan">
      <formula>0</formula>
    </cfRule>
  </conditionalFormatting>
  <conditionalFormatting sqref="S52">
    <cfRule type="cellIs" dxfId="13303" priority="2222" operator="lessThan">
      <formula>0</formula>
    </cfRule>
  </conditionalFormatting>
  <conditionalFormatting sqref="S59">
    <cfRule type="cellIs" dxfId="13302" priority="2221" operator="lessThan">
      <formula>0</formula>
    </cfRule>
  </conditionalFormatting>
  <conditionalFormatting sqref="S60">
    <cfRule type="cellIs" dxfId="13301" priority="2220" operator="lessThan">
      <formula>0</formula>
    </cfRule>
  </conditionalFormatting>
  <conditionalFormatting sqref="S59">
    <cfRule type="cellIs" dxfId="13300" priority="2219" operator="lessThan">
      <formula>0</formula>
    </cfRule>
  </conditionalFormatting>
  <conditionalFormatting sqref="S60">
    <cfRule type="cellIs" dxfId="13299" priority="2218" operator="lessThan">
      <formula>0</formula>
    </cfRule>
  </conditionalFormatting>
  <conditionalFormatting sqref="S72">
    <cfRule type="cellIs" dxfId="13298" priority="2217" operator="lessThan">
      <formula>0</formula>
    </cfRule>
  </conditionalFormatting>
  <conditionalFormatting sqref="S73:S75">
    <cfRule type="cellIs" dxfId="13297" priority="2216" operator="lessThan">
      <formula>0</formula>
    </cfRule>
  </conditionalFormatting>
  <conditionalFormatting sqref="S72">
    <cfRule type="cellIs" dxfId="13296" priority="2215" operator="lessThan">
      <formula>0</formula>
    </cfRule>
  </conditionalFormatting>
  <conditionalFormatting sqref="S73:S75">
    <cfRule type="cellIs" dxfId="13295" priority="2214" operator="lessThan">
      <formula>0</formula>
    </cfRule>
  </conditionalFormatting>
  <conditionalFormatting sqref="S66">
    <cfRule type="cellIs" dxfId="13294" priority="2213" operator="lessThan">
      <formula>0</formula>
    </cfRule>
  </conditionalFormatting>
  <conditionalFormatting sqref="S66">
    <cfRule type="cellIs" dxfId="13293" priority="2212" operator="lessThan">
      <formula>0</formula>
    </cfRule>
  </conditionalFormatting>
  <conditionalFormatting sqref="S67:S71">
    <cfRule type="cellIs" dxfId="13292" priority="2211" operator="lessThan">
      <formula>0</formula>
    </cfRule>
  </conditionalFormatting>
  <conditionalFormatting sqref="S66">
    <cfRule type="cellIs" dxfId="13291" priority="2210" operator="lessThan">
      <formula>0</formula>
    </cfRule>
  </conditionalFormatting>
  <conditionalFormatting sqref="S66">
    <cfRule type="cellIs" dxfId="13290" priority="2209" operator="lessThan">
      <formula>0</formula>
    </cfRule>
  </conditionalFormatting>
  <conditionalFormatting sqref="S66">
    <cfRule type="cellIs" dxfId="13289" priority="2208" operator="lessThan">
      <formula>0</formula>
    </cfRule>
  </conditionalFormatting>
  <conditionalFormatting sqref="S66">
    <cfRule type="cellIs" dxfId="13288" priority="2207" operator="lessThan">
      <formula>0</formula>
    </cfRule>
  </conditionalFormatting>
  <conditionalFormatting sqref="S67:S71">
    <cfRule type="cellIs" dxfId="13287" priority="2206" operator="lessThan">
      <formula>0</formula>
    </cfRule>
  </conditionalFormatting>
  <conditionalFormatting sqref="S66">
    <cfRule type="cellIs" dxfId="13286" priority="2205" operator="lessThan">
      <formula>0</formula>
    </cfRule>
  </conditionalFormatting>
  <conditionalFormatting sqref="S66">
    <cfRule type="cellIs" dxfId="13285" priority="2204" operator="lessThan">
      <formula>0</formula>
    </cfRule>
  </conditionalFormatting>
  <conditionalFormatting sqref="S66">
    <cfRule type="cellIs" dxfId="13284" priority="2203" operator="lessThan">
      <formula>0</formula>
    </cfRule>
  </conditionalFormatting>
  <conditionalFormatting sqref="S91">
    <cfRule type="cellIs" dxfId="13283" priority="2202" operator="lessThan">
      <formula>0</formula>
    </cfRule>
  </conditionalFormatting>
  <conditionalFormatting sqref="S91">
    <cfRule type="cellIs" dxfId="13282" priority="2201" operator="lessThan">
      <formula>0</formula>
    </cfRule>
  </conditionalFormatting>
  <conditionalFormatting sqref="S91">
    <cfRule type="cellIs" dxfId="13281" priority="2200" operator="lessThan">
      <formula>0</formula>
    </cfRule>
  </conditionalFormatting>
  <conditionalFormatting sqref="S77">
    <cfRule type="cellIs" dxfId="13280" priority="2199" operator="lessThan">
      <formula>0</formula>
    </cfRule>
  </conditionalFormatting>
  <conditionalFormatting sqref="S77">
    <cfRule type="cellIs" dxfId="13279" priority="2198" operator="lessThan">
      <formula>0</formula>
    </cfRule>
  </conditionalFormatting>
  <conditionalFormatting sqref="S77">
    <cfRule type="cellIs" dxfId="13278" priority="2197" operator="lessThan">
      <formula>0</formula>
    </cfRule>
  </conditionalFormatting>
  <conditionalFormatting sqref="S77">
    <cfRule type="cellIs" dxfId="13277" priority="2196" operator="lessThan">
      <formula>0</formula>
    </cfRule>
  </conditionalFormatting>
  <conditionalFormatting sqref="S77">
    <cfRule type="cellIs" dxfId="13276" priority="2195" operator="lessThan">
      <formula>0</formula>
    </cfRule>
  </conditionalFormatting>
  <conditionalFormatting sqref="S77">
    <cfRule type="cellIs" dxfId="13275" priority="2194" operator="lessThan">
      <formula>0</formula>
    </cfRule>
  </conditionalFormatting>
  <conditionalFormatting sqref="S77">
    <cfRule type="cellIs" dxfId="13274" priority="2193" operator="lessThan">
      <formula>0</formula>
    </cfRule>
  </conditionalFormatting>
  <conditionalFormatting sqref="S77">
    <cfRule type="cellIs" dxfId="13273" priority="2192" operator="lessThan">
      <formula>0</formula>
    </cfRule>
  </conditionalFormatting>
  <conditionalFormatting sqref="S77">
    <cfRule type="cellIs" dxfId="13272" priority="2191" operator="lessThan">
      <formula>0</formula>
    </cfRule>
  </conditionalFormatting>
  <conditionalFormatting sqref="S77">
    <cfRule type="cellIs" dxfId="13271" priority="2190" operator="lessThan">
      <formula>0</formula>
    </cfRule>
  </conditionalFormatting>
  <conditionalFormatting sqref="S77">
    <cfRule type="cellIs" dxfId="13270" priority="2189" operator="lessThan">
      <formula>0</formula>
    </cfRule>
  </conditionalFormatting>
  <conditionalFormatting sqref="S77">
    <cfRule type="cellIs" dxfId="13269" priority="2188" operator="lessThan">
      <formula>0</formula>
    </cfRule>
  </conditionalFormatting>
  <conditionalFormatting sqref="S77">
    <cfRule type="cellIs" dxfId="13268" priority="2187" operator="lessThan">
      <formula>0</formula>
    </cfRule>
  </conditionalFormatting>
  <conditionalFormatting sqref="S77">
    <cfRule type="cellIs" dxfId="13267" priority="2186" operator="lessThan">
      <formula>0</formula>
    </cfRule>
  </conditionalFormatting>
  <conditionalFormatting sqref="S77">
    <cfRule type="cellIs" dxfId="13266" priority="2185" operator="lessThan">
      <formula>0</formula>
    </cfRule>
  </conditionalFormatting>
  <conditionalFormatting sqref="S78:S82">
    <cfRule type="cellIs" dxfId="13265" priority="2184" operator="lessThan">
      <formula>0</formula>
    </cfRule>
  </conditionalFormatting>
  <conditionalFormatting sqref="S77">
    <cfRule type="cellIs" dxfId="13264" priority="2183" operator="lessThan">
      <formula>0</formula>
    </cfRule>
  </conditionalFormatting>
  <conditionalFormatting sqref="S77">
    <cfRule type="cellIs" dxfId="13263" priority="2182" operator="lessThan">
      <formula>0</formula>
    </cfRule>
  </conditionalFormatting>
  <conditionalFormatting sqref="S77">
    <cfRule type="cellIs" dxfId="13262" priority="2181" operator="lessThan">
      <formula>0</formula>
    </cfRule>
  </conditionalFormatting>
  <conditionalFormatting sqref="S77">
    <cfRule type="cellIs" dxfId="13261" priority="2180" operator="lessThan">
      <formula>0</formula>
    </cfRule>
  </conditionalFormatting>
  <conditionalFormatting sqref="S78:S82">
    <cfRule type="cellIs" dxfId="13260" priority="2179" operator="lessThan">
      <formula>0</formula>
    </cfRule>
  </conditionalFormatting>
  <conditionalFormatting sqref="S77">
    <cfRule type="cellIs" dxfId="13259" priority="2178" operator="lessThan">
      <formula>0</formula>
    </cfRule>
  </conditionalFormatting>
  <conditionalFormatting sqref="S77">
    <cfRule type="cellIs" dxfId="13258" priority="2177" operator="lessThan">
      <formula>0</formula>
    </cfRule>
  </conditionalFormatting>
  <conditionalFormatting sqref="S77">
    <cfRule type="cellIs" dxfId="13257" priority="2176" operator="lessThan">
      <formula>0</formula>
    </cfRule>
  </conditionalFormatting>
  <conditionalFormatting sqref="S83">
    <cfRule type="cellIs" dxfId="13256" priority="2175" operator="lessThan">
      <formula>0</formula>
    </cfRule>
  </conditionalFormatting>
  <conditionalFormatting sqref="S83">
    <cfRule type="cellIs" dxfId="13255" priority="2174" operator="lessThan">
      <formula>0</formula>
    </cfRule>
  </conditionalFormatting>
  <conditionalFormatting sqref="S83">
    <cfRule type="cellIs" dxfId="13254" priority="2173" operator="lessThan">
      <formula>0</formula>
    </cfRule>
  </conditionalFormatting>
  <conditionalFormatting sqref="S83">
    <cfRule type="cellIs" dxfId="13253" priority="2172" operator="lessThan">
      <formula>0</formula>
    </cfRule>
  </conditionalFormatting>
  <conditionalFormatting sqref="S83">
    <cfRule type="cellIs" dxfId="13252" priority="2171" operator="lessThan">
      <formula>0</formula>
    </cfRule>
  </conditionalFormatting>
  <conditionalFormatting sqref="S83">
    <cfRule type="cellIs" dxfId="13251" priority="2170" operator="lessThan">
      <formula>0</formula>
    </cfRule>
  </conditionalFormatting>
  <conditionalFormatting sqref="S85">
    <cfRule type="cellIs" dxfId="13250" priority="2169" operator="lessThan">
      <formula>0</formula>
    </cfRule>
  </conditionalFormatting>
  <conditionalFormatting sqref="S85">
    <cfRule type="cellIs" dxfId="13249" priority="2168" operator="lessThan">
      <formula>0</formula>
    </cfRule>
  </conditionalFormatting>
  <conditionalFormatting sqref="S85">
    <cfRule type="cellIs" dxfId="13248" priority="2167" operator="lessThan">
      <formula>0</formula>
    </cfRule>
  </conditionalFormatting>
  <conditionalFormatting sqref="S85">
    <cfRule type="cellIs" dxfId="13247" priority="2166" operator="lessThan">
      <formula>0</formula>
    </cfRule>
  </conditionalFormatting>
  <conditionalFormatting sqref="S85">
    <cfRule type="cellIs" dxfId="13246" priority="2165" operator="lessThan">
      <formula>0</formula>
    </cfRule>
  </conditionalFormatting>
  <conditionalFormatting sqref="S85">
    <cfRule type="cellIs" dxfId="13245" priority="2164" operator="lessThan">
      <formula>0</formula>
    </cfRule>
  </conditionalFormatting>
  <conditionalFormatting sqref="S85">
    <cfRule type="cellIs" dxfId="13244" priority="2163" operator="lessThan">
      <formula>0</formula>
    </cfRule>
  </conditionalFormatting>
  <conditionalFormatting sqref="S85">
    <cfRule type="cellIs" dxfId="13243" priority="2162" operator="lessThan">
      <formula>0</formula>
    </cfRule>
  </conditionalFormatting>
  <conditionalFormatting sqref="S87">
    <cfRule type="cellIs" dxfId="13242" priority="2161" operator="lessThan">
      <formula>0</formula>
    </cfRule>
  </conditionalFormatting>
  <conditionalFormatting sqref="S87">
    <cfRule type="cellIs" dxfId="13241" priority="2160" operator="lessThan">
      <formula>0</formula>
    </cfRule>
  </conditionalFormatting>
  <conditionalFormatting sqref="S87">
    <cfRule type="cellIs" dxfId="13240" priority="2159" operator="lessThan">
      <formula>0</formula>
    </cfRule>
  </conditionalFormatting>
  <conditionalFormatting sqref="S87">
    <cfRule type="cellIs" dxfId="13239" priority="2158" operator="lessThan">
      <formula>0</formula>
    </cfRule>
  </conditionalFormatting>
  <conditionalFormatting sqref="S87">
    <cfRule type="cellIs" dxfId="13238" priority="2157" operator="lessThan">
      <formula>0</formula>
    </cfRule>
  </conditionalFormatting>
  <conditionalFormatting sqref="S87">
    <cfRule type="cellIs" dxfId="13237" priority="2156" operator="lessThan">
      <formula>0</formula>
    </cfRule>
  </conditionalFormatting>
  <conditionalFormatting sqref="S87">
    <cfRule type="cellIs" dxfId="13236" priority="2155" operator="lessThan">
      <formula>0</formula>
    </cfRule>
  </conditionalFormatting>
  <conditionalFormatting sqref="S87">
    <cfRule type="cellIs" dxfId="13235" priority="2154" operator="lessThan">
      <formula>0</formula>
    </cfRule>
  </conditionalFormatting>
  <conditionalFormatting sqref="S16">
    <cfRule type="cellIs" dxfId="13234" priority="2153" operator="lessThan">
      <formula>0</formula>
    </cfRule>
  </conditionalFormatting>
  <conditionalFormatting sqref="S16">
    <cfRule type="cellIs" dxfId="13233" priority="2152" operator="lessThan">
      <formula>0</formula>
    </cfRule>
  </conditionalFormatting>
  <conditionalFormatting sqref="S16">
    <cfRule type="cellIs" dxfId="13232" priority="2151" operator="lessThan">
      <formula>0</formula>
    </cfRule>
  </conditionalFormatting>
  <conditionalFormatting sqref="S16">
    <cfRule type="cellIs" dxfId="13231" priority="2150" operator="lessThan">
      <formula>0</formula>
    </cfRule>
  </conditionalFormatting>
  <conditionalFormatting sqref="S16">
    <cfRule type="cellIs" dxfId="13230" priority="2149" operator="lessThan">
      <formula>0</formula>
    </cfRule>
  </conditionalFormatting>
  <conditionalFormatting sqref="S16">
    <cfRule type="cellIs" dxfId="13229" priority="2148" operator="lessThan">
      <formula>0</formula>
    </cfRule>
  </conditionalFormatting>
  <conditionalFormatting sqref="S16">
    <cfRule type="cellIs" dxfId="13228" priority="2147" operator="lessThan">
      <formula>0</formula>
    </cfRule>
  </conditionalFormatting>
  <conditionalFormatting sqref="S16">
    <cfRule type="cellIs" dxfId="13227" priority="2146" operator="lessThan">
      <formula>0</formula>
    </cfRule>
  </conditionalFormatting>
  <conditionalFormatting sqref="S16">
    <cfRule type="cellIs" dxfId="13226" priority="2145" operator="lessThan">
      <formula>0</formula>
    </cfRule>
  </conditionalFormatting>
  <conditionalFormatting sqref="S16">
    <cfRule type="cellIs" dxfId="13225" priority="2144" operator="lessThan">
      <formula>0</formula>
    </cfRule>
  </conditionalFormatting>
  <conditionalFormatting sqref="S16">
    <cfRule type="cellIs" dxfId="13224" priority="2143" operator="lessThan">
      <formula>0</formula>
    </cfRule>
  </conditionalFormatting>
  <conditionalFormatting sqref="S16">
    <cfRule type="cellIs" dxfId="13223" priority="2142" operator="lessThan">
      <formula>0</formula>
    </cfRule>
  </conditionalFormatting>
  <conditionalFormatting sqref="S16">
    <cfRule type="cellIs" dxfId="13222" priority="2141" operator="lessThan">
      <formula>0</formula>
    </cfRule>
  </conditionalFormatting>
  <conditionalFormatting sqref="S16">
    <cfRule type="cellIs" dxfId="13221" priority="2140" operator="lessThan">
      <formula>0</formula>
    </cfRule>
  </conditionalFormatting>
  <conditionalFormatting sqref="S9">
    <cfRule type="cellIs" dxfId="13220" priority="2139" operator="lessThan">
      <formula>0</formula>
    </cfRule>
  </conditionalFormatting>
  <conditionalFormatting sqref="S9">
    <cfRule type="cellIs" dxfId="13219" priority="2138" operator="lessThan">
      <formula>0</formula>
    </cfRule>
  </conditionalFormatting>
  <conditionalFormatting sqref="S9">
    <cfRule type="cellIs" dxfId="13218" priority="2137" operator="lessThan">
      <formula>0</formula>
    </cfRule>
  </conditionalFormatting>
  <conditionalFormatting sqref="S9">
    <cfRule type="cellIs" dxfId="13217" priority="2136" operator="lessThan">
      <formula>0</formula>
    </cfRule>
  </conditionalFormatting>
  <conditionalFormatting sqref="S9">
    <cfRule type="cellIs" dxfId="13216" priority="2135" operator="lessThan">
      <formula>0</formula>
    </cfRule>
  </conditionalFormatting>
  <conditionalFormatting sqref="S9">
    <cfRule type="cellIs" dxfId="13215" priority="2134" operator="lessThan">
      <formula>0</formula>
    </cfRule>
  </conditionalFormatting>
  <conditionalFormatting sqref="S9">
    <cfRule type="cellIs" dxfId="13214" priority="2133" operator="lessThan">
      <formula>0</formula>
    </cfRule>
  </conditionalFormatting>
  <conditionalFormatting sqref="S9">
    <cfRule type="cellIs" dxfId="13213" priority="2132" operator="lessThan">
      <formula>0</formula>
    </cfRule>
  </conditionalFormatting>
  <conditionalFormatting sqref="S9">
    <cfRule type="cellIs" dxfId="13212" priority="2131" operator="lessThan">
      <formula>0</formula>
    </cfRule>
  </conditionalFormatting>
  <conditionalFormatting sqref="S9">
    <cfRule type="cellIs" dxfId="13211" priority="2130" operator="lessThan">
      <formula>0</formula>
    </cfRule>
  </conditionalFormatting>
  <conditionalFormatting sqref="S9">
    <cfRule type="cellIs" dxfId="13210" priority="2129" operator="lessThan">
      <formula>0</formula>
    </cfRule>
  </conditionalFormatting>
  <conditionalFormatting sqref="S9">
    <cfRule type="cellIs" dxfId="13209" priority="2128" operator="lessThan">
      <formula>0</formula>
    </cfRule>
  </conditionalFormatting>
  <conditionalFormatting sqref="S9">
    <cfRule type="cellIs" dxfId="13208" priority="2127" operator="lessThan">
      <formula>0</formula>
    </cfRule>
  </conditionalFormatting>
  <conditionalFormatting sqref="S9">
    <cfRule type="cellIs" dxfId="13207" priority="2126" operator="lessThan">
      <formula>0</formula>
    </cfRule>
  </conditionalFormatting>
  <conditionalFormatting sqref="S16">
    <cfRule type="cellIs" dxfId="13206" priority="2125" operator="lessThan">
      <formula>0</formula>
    </cfRule>
  </conditionalFormatting>
  <conditionalFormatting sqref="S16">
    <cfRule type="cellIs" dxfId="13205" priority="2124" operator="lessThan">
      <formula>0</formula>
    </cfRule>
  </conditionalFormatting>
  <conditionalFormatting sqref="S16">
    <cfRule type="cellIs" dxfId="13204" priority="2123" operator="lessThan">
      <formula>0</formula>
    </cfRule>
  </conditionalFormatting>
  <conditionalFormatting sqref="S16">
    <cfRule type="cellIs" dxfId="13203" priority="2122" operator="lessThan">
      <formula>0</formula>
    </cfRule>
  </conditionalFormatting>
  <conditionalFormatting sqref="S16">
    <cfRule type="cellIs" dxfId="13202" priority="2121" operator="lessThan">
      <formula>0</formula>
    </cfRule>
  </conditionalFormatting>
  <conditionalFormatting sqref="S16">
    <cfRule type="cellIs" dxfId="13201" priority="2120" operator="lessThan">
      <formula>0</formula>
    </cfRule>
  </conditionalFormatting>
  <conditionalFormatting sqref="S16">
    <cfRule type="cellIs" dxfId="13200" priority="2119" operator="lessThan">
      <formula>0</formula>
    </cfRule>
  </conditionalFormatting>
  <conditionalFormatting sqref="S9">
    <cfRule type="cellIs" dxfId="13199" priority="2118" operator="lessThan">
      <formula>0</formula>
    </cfRule>
  </conditionalFormatting>
  <conditionalFormatting sqref="S9">
    <cfRule type="cellIs" dxfId="13198" priority="2117" operator="lessThan">
      <formula>0</formula>
    </cfRule>
  </conditionalFormatting>
  <conditionalFormatting sqref="S9">
    <cfRule type="cellIs" dxfId="13197" priority="2116" operator="lessThan">
      <formula>0</formula>
    </cfRule>
  </conditionalFormatting>
  <conditionalFormatting sqref="S9">
    <cfRule type="cellIs" dxfId="13196" priority="2115" operator="lessThan">
      <formula>0</formula>
    </cfRule>
  </conditionalFormatting>
  <conditionalFormatting sqref="S9">
    <cfRule type="cellIs" dxfId="13195" priority="2114" operator="lessThan">
      <formula>0</formula>
    </cfRule>
  </conditionalFormatting>
  <conditionalFormatting sqref="S9">
    <cfRule type="cellIs" dxfId="13194" priority="2113" operator="lessThan">
      <formula>0</formula>
    </cfRule>
  </conditionalFormatting>
  <conditionalFormatting sqref="S9">
    <cfRule type="cellIs" dxfId="13193" priority="2112" operator="lessThan">
      <formula>0</formula>
    </cfRule>
  </conditionalFormatting>
  <conditionalFormatting sqref="S9">
    <cfRule type="cellIs" dxfId="13192" priority="2111" operator="lessThan">
      <formula>0</formula>
    </cfRule>
  </conditionalFormatting>
  <conditionalFormatting sqref="S9">
    <cfRule type="cellIs" dxfId="13191" priority="2110" operator="lessThan">
      <formula>0</formula>
    </cfRule>
  </conditionalFormatting>
  <conditionalFormatting sqref="S9">
    <cfRule type="cellIs" dxfId="13190" priority="2109" operator="lessThan">
      <formula>0</formula>
    </cfRule>
  </conditionalFormatting>
  <conditionalFormatting sqref="S9">
    <cfRule type="cellIs" dxfId="13189" priority="2108" operator="lessThan">
      <formula>0</formula>
    </cfRule>
  </conditionalFormatting>
  <conditionalFormatting sqref="S9">
    <cfRule type="cellIs" dxfId="13188" priority="2107" operator="lessThan">
      <formula>0</formula>
    </cfRule>
  </conditionalFormatting>
  <conditionalFormatting sqref="S9">
    <cfRule type="cellIs" dxfId="13187" priority="2106" operator="lessThan">
      <formula>0</formula>
    </cfRule>
  </conditionalFormatting>
  <conditionalFormatting sqref="S9">
    <cfRule type="cellIs" dxfId="13186" priority="2105" operator="lessThan">
      <formula>0</formula>
    </cfRule>
  </conditionalFormatting>
  <conditionalFormatting sqref="S9">
    <cfRule type="cellIs" dxfId="13185" priority="2104" operator="lessThan">
      <formula>0</formula>
    </cfRule>
  </conditionalFormatting>
  <conditionalFormatting sqref="S9">
    <cfRule type="cellIs" dxfId="13184" priority="2103" operator="lessThan">
      <formula>0</formula>
    </cfRule>
  </conditionalFormatting>
  <conditionalFormatting sqref="S9">
    <cfRule type="cellIs" dxfId="13183" priority="2102" operator="lessThan">
      <formula>0</formula>
    </cfRule>
  </conditionalFormatting>
  <conditionalFormatting sqref="S9">
    <cfRule type="cellIs" dxfId="13182" priority="2101" operator="lessThan">
      <formula>0</formula>
    </cfRule>
  </conditionalFormatting>
  <conditionalFormatting sqref="S9">
    <cfRule type="cellIs" dxfId="13181" priority="2100" operator="lessThan">
      <formula>0</formula>
    </cfRule>
  </conditionalFormatting>
  <conditionalFormatting sqref="S9">
    <cfRule type="cellIs" dxfId="13180" priority="2099" operator="lessThan">
      <formula>0</formula>
    </cfRule>
  </conditionalFormatting>
  <conditionalFormatting sqref="S9">
    <cfRule type="cellIs" dxfId="13179" priority="2098" operator="lessThan">
      <formula>0</formula>
    </cfRule>
  </conditionalFormatting>
  <conditionalFormatting sqref="S64">
    <cfRule type="cellIs" dxfId="13178" priority="2097" operator="lessThan">
      <formula>0</formula>
    </cfRule>
  </conditionalFormatting>
  <conditionalFormatting sqref="S64">
    <cfRule type="cellIs" dxfId="13177" priority="2096" operator="lessThan">
      <formula>0</formula>
    </cfRule>
  </conditionalFormatting>
  <conditionalFormatting sqref="S64">
    <cfRule type="cellIs" dxfId="13176" priority="2095" operator="lessThan">
      <formula>0</formula>
    </cfRule>
  </conditionalFormatting>
  <conditionalFormatting sqref="S64">
    <cfRule type="cellIs" dxfId="13175" priority="2094" operator="lessThan">
      <formula>0</formula>
    </cfRule>
  </conditionalFormatting>
  <conditionalFormatting sqref="S64">
    <cfRule type="cellIs" dxfId="13174" priority="2093" operator="lessThan">
      <formula>0</formula>
    </cfRule>
  </conditionalFormatting>
  <conditionalFormatting sqref="S64">
    <cfRule type="cellIs" dxfId="13173" priority="2092" operator="lessThan">
      <formula>0</formula>
    </cfRule>
  </conditionalFormatting>
  <conditionalFormatting sqref="S64">
    <cfRule type="cellIs" dxfId="13172" priority="2091" operator="lessThan">
      <formula>0</formula>
    </cfRule>
  </conditionalFormatting>
  <conditionalFormatting sqref="S64">
    <cfRule type="cellIs" dxfId="13171" priority="2090" operator="lessThan">
      <formula>0</formula>
    </cfRule>
  </conditionalFormatting>
  <conditionalFormatting sqref="S64">
    <cfRule type="cellIs" dxfId="13170" priority="2089" operator="lessThan">
      <formula>0</formula>
    </cfRule>
  </conditionalFormatting>
  <conditionalFormatting sqref="S64">
    <cfRule type="cellIs" dxfId="13169" priority="2088" operator="lessThan">
      <formula>0</formula>
    </cfRule>
  </conditionalFormatting>
  <conditionalFormatting sqref="S62">
    <cfRule type="cellIs" dxfId="13168" priority="2087" operator="lessThan">
      <formula>0</formula>
    </cfRule>
  </conditionalFormatting>
  <conditionalFormatting sqref="S62">
    <cfRule type="cellIs" dxfId="13167" priority="2086" operator="lessThan">
      <formula>0</formula>
    </cfRule>
  </conditionalFormatting>
  <conditionalFormatting sqref="S62">
    <cfRule type="cellIs" dxfId="13166" priority="2085" operator="lessThan">
      <formula>0</formula>
    </cfRule>
  </conditionalFormatting>
  <conditionalFormatting sqref="S62">
    <cfRule type="cellIs" dxfId="13165" priority="2084" operator="lessThan">
      <formula>0</formula>
    </cfRule>
  </conditionalFormatting>
  <conditionalFormatting sqref="S62">
    <cfRule type="cellIs" dxfId="13164" priority="2083" operator="lessThan">
      <formula>0</formula>
    </cfRule>
  </conditionalFormatting>
  <conditionalFormatting sqref="S62">
    <cfRule type="cellIs" dxfId="13163" priority="2082" operator="lessThan">
      <formula>0</formula>
    </cfRule>
  </conditionalFormatting>
  <conditionalFormatting sqref="S62">
    <cfRule type="cellIs" dxfId="13162" priority="2081" operator="lessThan">
      <formula>0</formula>
    </cfRule>
  </conditionalFormatting>
  <conditionalFormatting sqref="S62">
    <cfRule type="cellIs" dxfId="13161" priority="2080" operator="lessThan">
      <formula>0</formula>
    </cfRule>
  </conditionalFormatting>
  <conditionalFormatting sqref="S62">
    <cfRule type="cellIs" dxfId="13160" priority="2079" operator="lessThan">
      <formula>0</formula>
    </cfRule>
  </conditionalFormatting>
  <conditionalFormatting sqref="S62">
    <cfRule type="cellIs" dxfId="13159" priority="2078" operator="lessThan">
      <formula>0</formula>
    </cfRule>
  </conditionalFormatting>
  <conditionalFormatting sqref="S62">
    <cfRule type="cellIs" dxfId="13158" priority="2077" operator="lessThan">
      <formula>0</formula>
    </cfRule>
  </conditionalFormatting>
  <conditionalFormatting sqref="S62">
    <cfRule type="cellIs" dxfId="13157" priority="2076" operator="lessThan">
      <formula>0</formula>
    </cfRule>
  </conditionalFormatting>
  <conditionalFormatting sqref="S62">
    <cfRule type="cellIs" dxfId="13156" priority="2075" operator="lessThan">
      <formula>0</formula>
    </cfRule>
  </conditionalFormatting>
  <conditionalFormatting sqref="S62">
    <cfRule type="cellIs" dxfId="13155" priority="2074" operator="lessThan">
      <formula>0</formula>
    </cfRule>
  </conditionalFormatting>
  <conditionalFormatting sqref="S62">
    <cfRule type="cellIs" dxfId="13154" priority="2073" operator="lessThan">
      <formula>0</formula>
    </cfRule>
  </conditionalFormatting>
  <conditionalFormatting sqref="S62">
    <cfRule type="cellIs" dxfId="13153" priority="2072" operator="lessThan">
      <formula>0</formula>
    </cfRule>
  </conditionalFormatting>
  <conditionalFormatting sqref="U64">
    <cfRule type="cellIs" dxfId="13152" priority="2071" operator="lessThan">
      <formula>0</formula>
    </cfRule>
  </conditionalFormatting>
  <conditionalFormatting sqref="U64">
    <cfRule type="cellIs" dxfId="13151" priority="2070" operator="lessThan">
      <formula>0</formula>
    </cfRule>
  </conditionalFormatting>
  <conditionalFormatting sqref="U9">
    <cfRule type="cellIs" dxfId="13150" priority="2069" operator="lessThan">
      <formula>0</formula>
    </cfRule>
  </conditionalFormatting>
  <conditionalFormatting sqref="U17:U19">
    <cfRule type="cellIs" dxfId="13149" priority="2068" operator="lessThan">
      <formula>0</formula>
    </cfRule>
  </conditionalFormatting>
  <conditionalFormatting sqref="U20">
    <cfRule type="cellIs" dxfId="13148" priority="2067" operator="lessThan">
      <formula>0</formula>
    </cfRule>
  </conditionalFormatting>
  <conditionalFormatting sqref="U22">
    <cfRule type="cellIs" dxfId="13147" priority="2066" operator="lessThan">
      <formula>0</formula>
    </cfRule>
  </conditionalFormatting>
  <conditionalFormatting sqref="U26">
    <cfRule type="cellIs" dxfId="13146" priority="2065" operator="lessThan">
      <formula>0</formula>
    </cfRule>
  </conditionalFormatting>
  <conditionalFormatting sqref="U30">
    <cfRule type="cellIs" dxfId="13145" priority="2064" operator="lessThan">
      <formula>0</formula>
    </cfRule>
  </conditionalFormatting>
  <conditionalFormatting sqref="U27:U35">
    <cfRule type="cellIs" dxfId="13144" priority="2063" operator="lessThan">
      <formula>0</formula>
    </cfRule>
  </conditionalFormatting>
  <conditionalFormatting sqref="U36">
    <cfRule type="cellIs" dxfId="13143" priority="2062" operator="lessThan">
      <formula>0</formula>
    </cfRule>
  </conditionalFormatting>
  <conditionalFormatting sqref="U37">
    <cfRule type="cellIs" dxfId="13142" priority="2061" operator="lessThan">
      <formula>0</formula>
    </cfRule>
  </conditionalFormatting>
  <conditionalFormatting sqref="U39">
    <cfRule type="cellIs" dxfId="13141" priority="2060" operator="lessThan">
      <formula>0</formula>
    </cfRule>
  </conditionalFormatting>
  <conditionalFormatting sqref="U40:U45">
    <cfRule type="cellIs" dxfId="13140" priority="2059" operator="lessThan">
      <formula>0</formula>
    </cfRule>
  </conditionalFormatting>
  <conditionalFormatting sqref="U46">
    <cfRule type="cellIs" dxfId="13139" priority="2058" operator="lessThan">
      <formula>0</formula>
    </cfRule>
  </conditionalFormatting>
  <conditionalFormatting sqref="U47">
    <cfRule type="cellIs" dxfId="13138" priority="2057" operator="lessThan">
      <formula>0</formula>
    </cfRule>
  </conditionalFormatting>
  <conditionalFormatting sqref="U49:U53">
    <cfRule type="cellIs" dxfId="13137" priority="2056" operator="lessThan">
      <formula>0</formula>
    </cfRule>
  </conditionalFormatting>
  <conditionalFormatting sqref="U59">
    <cfRule type="cellIs" dxfId="13136" priority="2055" operator="lessThan">
      <formula>0</formula>
    </cfRule>
  </conditionalFormatting>
  <conditionalFormatting sqref="U60">
    <cfRule type="cellIs" dxfId="13135" priority="2054" operator="lessThan">
      <formula>0</formula>
    </cfRule>
  </conditionalFormatting>
  <conditionalFormatting sqref="U62">
    <cfRule type="cellIs" dxfId="13134" priority="2053" operator="lessThan">
      <formula>0</formula>
    </cfRule>
  </conditionalFormatting>
  <conditionalFormatting sqref="U63">
    <cfRule type="cellIs" dxfId="13133" priority="2052" operator="lessThan">
      <formula>0</formula>
    </cfRule>
  </conditionalFormatting>
  <conditionalFormatting sqref="U64">
    <cfRule type="cellIs" dxfId="13132" priority="2051" operator="lessThan">
      <formula>0</formula>
    </cfRule>
  </conditionalFormatting>
  <conditionalFormatting sqref="U91">
    <cfRule type="cellIs" dxfId="13131" priority="2050" operator="lessThan">
      <formula>0</formula>
    </cfRule>
  </conditionalFormatting>
  <conditionalFormatting sqref="U66">
    <cfRule type="cellIs" dxfId="13130" priority="2049" operator="lessThan">
      <formula>0</formula>
    </cfRule>
  </conditionalFormatting>
  <conditionalFormatting sqref="U72">
    <cfRule type="cellIs" dxfId="13129" priority="2048" operator="lessThan">
      <formula>0</formula>
    </cfRule>
  </conditionalFormatting>
  <conditionalFormatting sqref="U73:U75">
    <cfRule type="cellIs" dxfId="13128" priority="2047" operator="lessThan">
      <formula>0</formula>
    </cfRule>
  </conditionalFormatting>
  <conditionalFormatting sqref="U74">
    <cfRule type="cellIs" dxfId="13127" priority="2046" operator="lessThan">
      <formula>0</formula>
    </cfRule>
  </conditionalFormatting>
  <conditionalFormatting sqref="U77:U78 U80:U83">
    <cfRule type="cellIs" dxfId="13126" priority="2045" operator="lessThan">
      <formula>0</formula>
    </cfRule>
  </conditionalFormatting>
  <conditionalFormatting sqref="U85">
    <cfRule type="cellIs" dxfId="13125" priority="2044" operator="lessThan">
      <formula>0</formula>
    </cfRule>
  </conditionalFormatting>
  <conditionalFormatting sqref="U9">
    <cfRule type="cellIs" dxfId="13124" priority="2043" operator="lessThan">
      <formula>0</formula>
    </cfRule>
  </conditionalFormatting>
  <conditionalFormatting sqref="U20">
    <cfRule type="cellIs" dxfId="13123" priority="2042" operator="lessThan">
      <formula>0</formula>
    </cfRule>
  </conditionalFormatting>
  <conditionalFormatting sqref="U22">
    <cfRule type="cellIs" dxfId="13122" priority="2041" operator="lessThan">
      <formula>0</formula>
    </cfRule>
  </conditionalFormatting>
  <conditionalFormatting sqref="U26">
    <cfRule type="cellIs" dxfId="13121" priority="2040" operator="lessThan">
      <formula>0</formula>
    </cfRule>
  </conditionalFormatting>
  <conditionalFormatting sqref="U30">
    <cfRule type="cellIs" dxfId="13120" priority="2039" operator="lessThan">
      <formula>0</formula>
    </cfRule>
  </conditionalFormatting>
  <conditionalFormatting sqref="U27:U35">
    <cfRule type="cellIs" dxfId="13119" priority="2038" operator="lessThan">
      <formula>0</formula>
    </cfRule>
  </conditionalFormatting>
  <conditionalFormatting sqref="U36">
    <cfRule type="cellIs" dxfId="13118" priority="2037" operator="lessThan">
      <formula>0</formula>
    </cfRule>
  </conditionalFormatting>
  <conditionalFormatting sqref="U37">
    <cfRule type="cellIs" dxfId="13117" priority="2036" operator="lessThan">
      <formula>0</formula>
    </cfRule>
  </conditionalFormatting>
  <conditionalFormatting sqref="U39">
    <cfRule type="cellIs" dxfId="13116" priority="2035" operator="lessThan">
      <formula>0</formula>
    </cfRule>
  </conditionalFormatting>
  <conditionalFormatting sqref="U40:U45">
    <cfRule type="cellIs" dxfId="13115" priority="2034" operator="lessThan">
      <formula>0</formula>
    </cfRule>
  </conditionalFormatting>
  <conditionalFormatting sqref="U46">
    <cfRule type="cellIs" dxfId="13114" priority="2033" operator="lessThan">
      <formula>0</formula>
    </cfRule>
  </conditionalFormatting>
  <conditionalFormatting sqref="U47">
    <cfRule type="cellIs" dxfId="13113" priority="2032" operator="lessThan">
      <formula>0</formula>
    </cfRule>
  </conditionalFormatting>
  <conditionalFormatting sqref="U49:U53">
    <cfRule type="cellIs" dxfId="13112" priority="2031" operator="lessThan">
      <formula>0</formula>
    </cfRule>
  </conditionalFormatting>
  <conditionalFormatting sqref="U59">
    <cfRule type="cellIs" dxfId="13111" priority="2030" operator="lessThan">
      <formula>0</formula>
    </cfRule>
  </conditionalFormatting>
  <conditionalFormatting sqref="U60">
    <cfRule type="cellIs" dxfId="13110" priority="2029" operator="lessThan">
      <formula>0</formula>
    </cfRule>
  </conditionalFormatting>
  <conditionalFormatting sqref="U62">
    <cfRule type="cellIs" dxfId="13109" priority="2028" operator="lessThan">
      <formula>0</formula>
    </cfRule>
  </conditionalFormatting>
  <conditionalFormatting sqref="U63">
    <cfRule type="cellIs" dxfId="13108" priority="2027" operator="lessThan">
      <formula>0</formula>
    </cfRule>
  </conditionalFormatting>
  <conditionalFormatting sqref="U64">
    <cfRule type="cellIs" dxfId="13107" priority="2026" operator="lessThan">
      <formula>0</formula>
    </cfRule>
  </conditionalFormatting>
  <conditionalFormatting sqref="U91">
    <cfRule type="cellIs" dxfId="13106" priority="2025" operator="lessThan">
      <formula>0</formula>
    </cfRule>
  </conditionalFormatting>
  <conditionalFormatting sqref="U66">
    <cfRule type="cellIs" dxfId="13105" priority="2024" operator="lessThan">
      <formula>0</formula>
    </cfRule>
  </conditionalFormatting>
  <conditionalFormatting sqref="U72">
    <cfRule type="cellIs" dxfId="13104" priority="2023" operator="lessThan">
      <formula>0</formula>
    </cfRule>
  </conditionalFormatting>
  <conditionalFormatting sqref="U73:U75">
    <cfRule type="cellIs" dxfId="13103" priority="2022" operator="lessThan">
      <formula>0</formula>
    </cfRule>
  </conditionalFormatting>
  <conditionalFormatting sqref="U74">
    <cfRule type="cellIs" dxfId="13102" priority="2021" operator="lessThan">
      <formula>0</formula>
    </cfRule>
  </conditionalFormatting>
  <conditionalFormatting sqref="U77:U78 U80:U83">
    <cfRule type="cellIs" dxfId="13101" priority="2020" operator="lessThan">
      <formula>0</formula>
    </cfRule>
  </conditionalFormatting>
  <conditionalFormatting sqref="U85">
    <cfRule type="cellIs" dxfId="13100" priority="2019" operator="lessThan">
      <formula>0</formula>
    </cfRule>
  </conditionalFormatting>
  <conditionalFormatting sqref="U17:U19">
    <cfRule type="cellIs" dxfId="13099" priority="2018" operator="lessThan">
      <formula>0</formula>
    </cfRule>
  </conditionalFormatting>
  <conditionalFormatting sqref="U18:U19">
    <cfRule type="cellIs" dxfId="13098" priority="2017" operator="lessThan">
      <formula>0</formula>
    </cfRule>
  </conditionalFormatting>
  <conditionalFormatting sqref="U17:U19">
    <cfRule type="cellIs" dxfId="13097" priority="2016" operator="lessThan">
      <formula>0</formula>
    </cfRule>
  </conditionalFormatting>
  <conditionalFormatting sqref="U22">
    <cfRule type="cellIs" dxfId="13096" priority="2015" operator="lessThan">
      <formula>0</formula>
    </cfRule>
  </conditionalFormatting>
  <conditionalFormatting sqref="U22">
    <cfRule type="cellIs" dxfId="13095" priority="2014" operator="lessThan">
      <formula>0</formula>
    </cfRule>
  </conditionalFormatting>
  <conditionalFormatting sqref="U22">
    <cfRule type="cellIs" dxfId="13094" priority="2013" operator="lessThan">
      <formula>0</formula>
    </cfRule>
  </conditionalFormatting>
  <conditionalFormatting sqref="U26">
    <cfRule type="cellIs" dxfId="13093" priority="2012" operator="lessThan">
      <formula>0</formula>
    </cfRule>
  </conditionalFormatting>
  <conditionalFormatting sqref="U26">
    <cfRule type="cellIs" dxfId="13092" priority="2011" operator="lessThan">
      <formula>0</formula>
    </cfRule>
  </conditionalFormatting>
  <conditionalFormatting sqref="U26">
    <cfRule type="cellIs" dxfId="13091" priority="2010" operator="lessThan">
      <formula>0</formula>
    </cfRule>
  </conditionalFormatting>
  <conditionalFormatting sqref="U26">
    <cfRule type="cellIs" dxfId="13090" priority="2009" operator="lessThan">
      <formula>0</formula>
    </cfRule>
  </conditionalFormatting>
  <conditionalFormatting sqref="U26">
    <cfRule type="cellIs" dxfId="13089" priority="2008" operator="lessThan">
      <formula>0</formula>
    </cfRule>
  </conditionalFormatting>
  <conditionalFormatting sqref="U30">
    <cfRule type="cellIs" dxfId="13088" priority="2007" operator="lessThan">
      <formula>0</formula>
    </cfRule>
  </conditionalFormatting>
  <conditionalFormatting sqref="U30">
    <cfRule type="cellIs" dxfId="13087" priority="2006" operator="lessThan">
      <formula>0</formula>
    </cfRule>
  </conditionalFormatting>
  <conditionalFormatting sqref="U30">
    <cfRule type="cellIs" dxfId="13086" priority="2005" operator="lessThan">
      <formula>0</formula>
    </cfRule>
  </conditionalFormatting>
  <conditionalFormatting sqref="U30">
    <cfRule type="cellIs" dxfId="13085" priority="2004" operator="lessThan">
      <formula>0</formula>
    </cfRule>
  </conditionalFormatting>
  <conditionalFormatting sqref="U30">
    <cfRule type="cellIs" dxfId="13084" priority="2003" operator="lessThan">
      <formula>0</formula>
    </cfRule>
  </conditionalFormatting>
  <conditionalFormatting sqref="U27:U35">
    <cfRule type="cellIs" dxfId="13083" priority="2002" operator="lessThan">
      <formula>0</formula>
    </cfRule>
  </conditionalFormatting>
  <conditionalFormatting sqref="U27:U35">
    <cfRule type="cellIs" dxfId="13082" priority="2001" operator="lessThan">
      <formula>0</formula>
    </cfRule>
  </conditionalFormatting>
  <conditionalFormatting sqref="U27:U35">
    <cfRule type="cellIs" dxfId="13081" priority="2000" operator="lessThan">
      <formula>0</formula>
    </cfRule>
  </conditionalFormatting>
  <conditionalFormatting sqref="U27:U35">
    <cfRule type="cellIs" dxfId="13080" priority="1999" operator="lessThan">
      <formula>0</formula>
    </cfRule>
  </conditionalFormatting>
  <conditionalFormatting sqref="U27:U35">
    <cfRule type="cellIs" dxfId="13079" priority="1998" operator="lessThan">
      <formula>0</formula>
    </cfRule>
  </conditionalFormatting>
  <conditionalFormatting sqref="U36">
    <cfRule type="cellIs" dxfId="13078" priority="1997" operator="lessThan">
      <formula>0</formula>
    </cfRule>
  </conditionalFormatting>
  <conditionalFormatting sqref="U36">
    <cfRule type="cellIs" dxfId="13077" priority="1996" operator="lessThan">
      <formula>0</formula>
    </cfRule>
  </conditionalFormatting>
  <conditionalFormatting sqref="U36">
    <cfRule type="cellIs" dxfId="13076" priority="1995" operator="lessThan">
      <formula>0</formula>
    </cfRule>
  </conditionalFormatting>
  <conditionalFormatting sqref="U36">
    <cfRule type="cellIs" dxfId="13075" priority="1994" operator="lessThan">
      <formula>0</formula>
    </cfRule>
  </conditionalFormatting>
  <conditionalFormatting sqref="U36">
    <cfRule type="cellIs" dxfId="13074" priority="1993" operator="lessThan">
      <formula>0</formula>
    </cfRule>
  </conditionalFormatting>
  <conditionalFormatting sqref="U37">
    <cfRule type="cellIs" dxfId="13073" priority="1992" operator="lessThan">
      <formula>0</formula>
    </cfRule>
  </conditionalFormatting>
  <conditionalFormatting sqref="U37">
    <cfRule type="cellIs" dxfId="13072" priority="1991" operator="lessThan">
      <formula>0</formula>
    </cfRule>
  </conditionalFormatting>
  <conditionalFormatting sqref="U37">
    <cfRule type="cellIs" dxfId="13071" priority="1990" operator="lessThan">
      <formula>0</formula>
    </cfRule>
  </conditionalFormatting>
  <conditionalFormatting sqref="U37">
    <cfRule type="cellIs" dxfId="13070" priority="1989" operator="lessThan">
      <formula>0</formula>
    </cfRule>
  </conditionalFormatting>
  <conditionalFormatting sqref="U37">
    <cfRule type="cellIs" dxfId="13069" priority="1988" operator="lessThan">
      <formula>0</formula>
    </cfRule>
  </conditionalFormatting>
  <conditionalFormatting sqref="U39">
    <cfRule type="cellIs" dxfId="13068" priority="1987" operator="lessThan">
      <formula>0</formula>
    </cfRule>
  </conditionalFormatting>
  <conditionalFormatting sqref="U39">
    <cfRule type="cellIs" dxfId="13067" priority="1986" operator="lessThan">
      <formula>0</formula>
    </cfRule>
  </conditionalFormatting>
  <conditionalFormatting sqref="U39">
    <cfRule type="cellIs" dxfId="13066" priority="1985" operator="lessThan">
      <formula>0</formula>
    </cfRule>
  </conditionalFormatting>
  <conditionalFormatting sqref="U39">
    <cfRule type="cellIs" dxfId="13065" priority="1984" operator="lessThan">
      <formula>0</formula>
    </cfRule>
  </conditionalFormatting>
  <conditionalFormatting sqref="U39">
    <cfRule type="cellIs" dxfId="13064" priority="1983" operator="lessThan">
      <formula>0</formula>
    </cfRule>
  </conditionalFormatting>
  <conditionalFormatting sqref="U40:U45">
    <cfRule type="cellIs" dxfId="13063" priority="1982" operator="lessThan">
      <formula>0</formula>
    </cfRule>
  </conditionalFormatting>
  <conditionalFormatting sqref="U40:U45">
    <cfRule type="cellIs" dxfId="13062" priority="1981" operator="lessThan">
      <formula>0</formula>
    </cfRule>
  </conditionalFormatting>
  <conditionalFormatting sqref="U40:U45">
    <cfRule type="cellIs" dxfId="13061" priority="1980" operator="lessThan">
      <formula>0</formula>
    </cfRule>
  </conditionalFormatting>
  <conditionalFormatting sqref="U40:U45">
    <cfRule type="cellIs" dxfId="13060" priority="1979" operator="lessThan">
      <formula>0</formula>
    </cfRule>
  </conditionalFormatting>
  <conditionalFormatting sqref="U40:U45">
    <cfRule type="cellIs" dxfId="13059" priority="1978" operator="lessThan">
      <formula>0</formula>
    </cfRule>
  </conditionalFormatting>
  <conditionalFormatting sqref="U87">
    <cfRule type="cellIs" dxfId="13058" priority="1977" operator="lessThan">
      <formula>0</formula>
    </cfRule>
  </conditionalFormatting>
  <conditionalFormatting sqref="U17:U19">
    <cfRule type="cellIs" dxfId="13057" priority="1976" operator="lessThan">
      <formula>0</formula>
    </cfRule>
  </conditionalFormatting>
  <conditionalFormatting sqref="U17:U19">
    <cfRule type="cellIs" dxfId="13056" priority="1975" operator="lessThan">
      <formula>0</formula>
    </cfRule>
  </conditionalFormatting>
  <conditionalFormatting sqref="U17:U19">
    <cfRule type="cellIs" dxfId="13055" priority="1974" operator="lessThan">
      <formula>0</formula>
    </cfRule>
  </conditionalFormatting>
  <conditionalFormatting sqref="U22">
    <cfRule type="cellIs" dxfId="13054" priority="1973" operator="lessThan">
      <formula>0</formula>
    </cfRule>
  </conditionalFormatting>
  <conditionalFormatting sqref="U26">
    <cfRule type="cellIs" dxfId="13053" priority="1972" operator="lessThan">
      <formula>0</formula>
    </cfRule>
  </conditionalFormatting>
  <conditionalFormatting sqref="U30:U45">
    <cfRule type="cellIs" dxfId="13052" priority="1971" operator="lessThan">
      <formula>0</formula>
    </cfRule>
  </conditionalFormatting>
  <conditionalFormatting sqref="U35">
    <cfRule type="cellIs" dxfId="13051" priority="1970" operator="lessThan">
      <formula>0</formula>
    </cfRule>
  </conditionalFormatting>
  <conditionalFormatting sqref="U36">
    <cfRule type="cellIs" dxfId="13050" priority="1969" operator="lessThan">
      <formula>0</formula>
    </cfRule>
  </conditionalFormatting>
  <conditionalFormatting sqref="U37">
    <cfRule type="cellIs" dxfId="13049" priority="1968" operator="lessThan">
      <formula>0</formula>
    </cfRule>
  </conditionalFormatting>
  <conditionalFormatting sqref="U39">
    <cfRule type="cellIs" dxfId="13048" priority="1967" operator="lessThan">
      <formula>0</formula>
    </cfRule>
  </conditionalFormatting>
  <conditionalFormatting sqref="U40">
    <cfRule type="cellIs" dxfId="13047" priority="1966" operator="lessThan">
      <formula>0</formula>
    </cfRule>
  </conditionalFormatting>
  <conditionalFormatting sqref="U27:U29">
    <cfRule type="cellIs" dxfId="13046" priority="1965" operator="lessThan">
      <formula>0</formula>
    </cfRule>
  </conditionalFormatting>
  <conditionalFormatting sqref="U41:U45">
    <cfRule type="cellIs" dxfId="13045" priority="1964" operator="lessThan">
      <formula>0</formula>
    </cfRule>
  </conditionalFormatting>
  <conditionalFormatting sqref="U31:U34">
    <cfRule type="cellIs" dxfId="13044" priority="1963" operator="lessThan">
      <formula>0</formula>
    </cfRule>
  </conditionalFormatting>
  <conditionalFormatting sqref="U41">
    <cfRule type="cellIs" dxfId="13043" priority="1962" operator="lessThan">
      <formula>0</formula>
    </cfRule>
  </conditionalFormatting>
  <conditionalFormatting sqref="U41">
    <cfRule type="cellIs" dxfId="13042" priority="1961" operator="lessThan">
      <formula>0</formula>
    </cfRule>
  </conditionalFormatting>
  <conditionalFormatting sqref="U41">
    <cfRule type="cellIs" dxfId="13041" priority="1960" operator="lessThan">
      <formula>0</formula>
    </cfRule>
  </conditionalFormatting>
  <conditionalFormatting sqref="U41">
    <cfRule type="cellIs" dxfId="13040" priority="1959" operator="lessThan">
      <formula>0</formula>
    </cfRule>
  </conditionalFormatting>
  <conditionalFormatting sqref="U41">
    <cfRule type="cellIs" dxfId="13039" priority="1958" operator="lessThan">
      <formula>0</formula>
    </cfRule>
  </conditionalFormatting>
  <conditionalFormatting sqref="U41">
    <cfRule type="cellIs" dxfId="13038" priority="1957" operator="lessThan">
      <formula>0</formula>
    </cfRule>
  </conditionalFormatting>
  <conditionalFormatting sqref="U41">
    <cfRule type="cellIs" dxfId="13037" priority="1956" operator="lessThan">
      <formula>0</formula>
    </cfRule>
  </conditionalFormatting>
  <conditionalFormatting sqref="U41">
    <cfRule type="cellIs" dxfId="13036" priority="1955" operator="lessThan">
      <formula>0</formula>
    </cfRule>
  </conditionalFormatting>
  <conditionalFormatting sqref="U42">
    <cfRule type="cellIs" dxfId="13035" priority="1954" operator="lessThan">
      <formula>0</formula>
    </cfRule>
  </conditionalFormatting>
  <conditionalFormatting sqref="U42">
    <cfRule type="cellIs" dxfId="13034" priority="1953" operator="lessThan">
      <formula>0</formula>
    </cfRule>
  </conditionalFormatting>
  <conditionalFormatting sqref="U42">
    <cfRule type="cellIs" dxfId="13033" priority="1952" operator="lessThan">
      <formula>0</formula>
    </cfRule>
  </conditionalFormatting>
  <conditionalFormatting sqref="U42">
    <cfRule type="cellIs" dxfId="13032" priority="1951" operator="lessThan">
      <formula>0</formula>
    </cfRule>
  </conditionalFormatting>
  <conditionalFormatting sqref="U42">
    <cfRule type="cellIs" dxfId="13031" priority="1950" operator="lessThan">
      <formula>0</formula>
    </cfRule>
  </conditionalFormatting>
  <conditionalFormatting sqref="U42">
    <cfRule type="cellIs" dxfId="13030" priority="1949" operator="lessThan">
      <formula>0</formula>
    </cfRule>
  </conditionalFormatting>
  <conditionalFormatting sqref="U42">
    <cfRule type="cellIs" dxfId="13029" priority="1948" operator="lessThan">
      <formula>0</formula>
    </cfRule>
  </conditionalFormatting>
  <conditionalFormatting sqref="U42">
    <cfRule type="cellIs" dxfId="13028" priority="1947" operator="lessThan">
      <formula>0</formula>
    </cfRule>
  </conditionalFormatting>
  <conditionalFormatting sqref="U43">
    <cfRule type="cellIs" dxfId="13027" priority="1946" operator="lessThan">
      <formula>0</formula>
    </cfRule>
  </conditionalFormatting>
  <conditionalFormatting sqref="U43">
    <cfRule type="cellIs" dxfId="13026" priority="1945" operator="lessThan">
      <formula>0</formula>
    </cfRule>
  </conditionalFormatting>
  <conditionalFormatting sqref="U43">
    <cfRule type="cellIs" dxfId="13025" priority="1944" operator="lessThan">
      <formula>0</formula>
    </cfRule>
  </conditionalFormatting>
  <conditionalFormatting sqref="U43">
    <cfRule type="cellIs" dxfId="13024" priority="1943" operator="lessThan">
      <formula>0</formula>
    </cfRule>
  </conditionalFormatting>
  <conditionalFormatting sqref="U43">
    <cfRule type="cellIs" dxfId="13023" priority="1942" operator="lessThan">
      <formula>0</formula>
    </cfRule>
  </conditionalFormatting>
  <conditionalFormatting sqref="U43">
    <cfRule type="cellIs" dxfId="13022" priority="1941" operator="lessThan">
      <formula>0</formula>
    </cfRule>
  </conditionalFormatting>
  <conditionalFormatting sqref="U43">
    <cfRule type="cellIs" dxfId="13021" priority="1940" operator="lessThan">
      <formula>0</formula>
    </cfRule>
  </conditionalFormatting>
  <conditionalFormatting sqref="U43">
    <cfRule type="cellIs" dxfId="13020" priority="1939" operator="lessThan">
      <formula>0</formula>
    </cfRule>
  </conditionalFormatting>
  <conditionalFormatting sqref="U44">
    <cfRule type="cellIs" dxfId="13019" priority="1938" operator="lessThan">
      <formula>0</formula>
    </cfRule>
  </conditionalFormatting>
  <conditionalFormatting sqref="U44">
    <cfRule type="cellIs" dxfId="13018" priority="1937" operator="lessThan">
      <formula>0</formula>
    </cfRule>
  </conditionalFormatting>
  <conditionalFormatting sqref="U44">
    <cfRule type="cellIs" dxfId="13017" priority="1936" operator="lessThan">
      <formula>0</formula>
    </cfRule>
  </conditionalFormatting>
  <conditionalFormatting sqref="U44">
    <cfRule type="cellIs" dxfId="13016" priority="1935" operator="lessThan">
      <formula>0</formula>
    </cfRule>
  </conditionalFormatting>
  <conditionalFormatting sqref="U44">
    <cfRule type="cellIs" dxfId="13015" priority="1934" operator="lessThan">
      <formula>0</formula>
    </cfRule>
  </conditionalFormatting>
  <conditionalFormatting sqref="U44">
    <cfRule type="cellIs" dxfId="13014" priority="1933" operator="lessThan">
      <formula>0</formula>
    </cfRule>
  </conditionalFormatting>
  <conditionalFormatting sqref="U44">
    <cfRule type="cellIs" dxfId="13013" priority="1932" operator="lessThan">
      <formula>0</formula>
    </cfRule>
  </conditionalFormatting>
  <conditionalFormatting sqref="U44">
    <cfRule type="cellIs" dxfId="13012" priority="1931" operator="lessThan">
      <formula>0</formula>
    </cfRule>
  </conditionalFormatting>
  <conditionalFormatting sqref="U45">
    <cfRule type="cellIs" dxfId="13011" priority="1930" operator="lessThan">
      <formula>0</formula>
    </cfRule>
  </conditionalFormatting>
  <conditionalFormatting sqref="U45">
    <cfRule type="cellIs" dxfId="13010" priority="1929" operator="lessThan">
      <formula>0</formula>
    </cfRule>
  </conditionalFormatting>
  <conditionalFormatting sqref="U45">
    <cfRule type="cellIs" dxfId="13009" priority="1928" operator="lessThan">
      <formula>0</formula>
    </cfRule>
  </conditionalFormatting>
  <conditionalFormatting sqref="U45">
    <cfRule type="cellIs" dxfId="13008" priority="1927" operator="lessThan">
      <formula>0</formula>
    </cfRule>
  </conditionalFormatting>
  <conditionalFormatting sqref="U45">
    <cfRule type="cellIs" dxfId="13007" priority="1926" operator="lessThan">
      <formula>0</formula>
    </cfRule>
  </conditionalFormatting>
  <conditionalFormatting sqref="U45">
    <cfRule type="cellIs" dxfId="13006" priority="1925" operator="lessThan">
      <formula>0</formula>
    </cfRule>
  </conditionalFormatting>
  <conditionalFormatting sqref="U45">
    <cfRule type="cellIs" dxfId="13005" priority="1924" operator="lessThan">
      <formula>0</formula>
    </cfRule>
  </conditionalFormatting>
  <conditionalFormatting sqref="U45">
    <cfRule type="cellIs" dxfId="13004" priority="1923" operator="lessThan">
      <formula>0</formula>
    </cfRule>
  </conditionalFormatting>
  <conditionalFormatting sqref="U30">
    <cfRule type="cellIs" dxfId="13003" priority="1922" operator="lessThan">
      <formula>0</formula>
    </cfRule>
  </conditionalFormatting>
  <conditionalFormatting sqref="U30">
    <cfRule type="cellIs" dxfId="13002" priority="1921" operator="lessThan">
      <formula>0</formula>
    </cfRule>
  </conditionalFormatting>
  <conditionalFormatting sqref="U30">
    <cfRule type="cellIs" dxfId="13001" priority="1920" operator="lessThan">
      <formula>0</formula>
    </cfRule>
  </conditionalFormatting>
  <conditionalFormatting sqref="U30">
    <cfRule type="cellIs" dxfId="13000" priority="1919" operator="lessThan">
      <formula>0</formula>
    </cfRule>
  </conditionalFormatting>
  <conditionalFormatting sqref="U30">
    <cfRule type="cellIs" dxfId="12999" priority="1918" operator="lessThan">
      <formula>0</formula>
    </cfRule>
  </conditionalFormatting>
  <conditionalFormatting sqref="U30">
    <cfRule type="cellIs" dxfId="12998" priority="1917" operator="lessThan">
      <formula>0</formula>
    </cfRule>
  </conditionalFormatting>
  <conditionalFormatting sqref="U30">
    <cfRule type="cellIs" dxfId="12997" priority="1916" operator="lessThan">
      <formula>0</formula>
    </cfRule>
  </conditionalFormatting>
  <conditionalFormatting sqref="U30">
    <cfRule type="cellIs" dxfId="12996" priority="1915" operator="lessThan">
      <formula>0</formula>
    </cfRule>
  </conditionalFormatting>
  <conditionalFormatting sqref="U35">
    <cfRule type="cellIs" dxfId="12995" priority="1914" operator="lessThan">
      <formula>0</formula>
    </cfRule>
  </conditionalFormatting>
  <conditionalFormatting sqref="U35">
    <cfRule type="cellIs" dxfId="12994" priority="1913" operator="lessThan">
      <formula>0</formula>
    </cfRule>
  </conditionalFormatting>
  <conditionalFormatting sqref="U35">
    <cfRule type="cellIs" dxfId="12993" priority="1912" operator="lessThan">
      <formula>0</formula>
    </cfRule>
  </conditionalFormatting>
  <conditionalFormatting sqref="U35">
    <cfRule type="cellIs" dxfId="12992" priority="1911" operator="lessThan">
      <formula>0</formula>
    </cfRule>
  </conditionalFormatting>
  <conditionalFormatting sqref="U35">
    <cfRule type="cellIs" dxfId="12991" priority="1910" operator="lessThan">
      <formula>0</formula>
    </cfRule>
  </conditionalFormatting>
  <conditionalFormatting sqref="U35">
    <cfRule type="cellIs" dxfId="12990" priority="1909" operator="lessThan">
      <formula>0</formula>
    </cfRule>
  </conditionalFormatting>
  <conditionalFormatting sqref="U35">
    <cfRule type="cellIs" dxfId="12989" priority="1908" operator="lessThan">
      <formula>0</formula>
    </cfRule>
  </conditionalFormatting>
  <conditionalFormatting sqref="U35">
    <cfRule type="cellIs" dxfId="12988" priority="1907" operator="lessThan">
      <formula>0</formula>
    </cfRule>
  </conditionalFormatting>
  <conditionalFormatting sqref="U36">
    <cfRule type="cellIs" dxfId="12987" priority="1906" operator="lessThan">
      <formula>0</formula>
    </cfRule>
  </conditionalFormatting>
  <conditionalFormatting sqref="U36">
    <cfRule type="cellIs" dxfId="12986" priority="1905" operator="lessThan">
      <formula>0</formula>
    </cfRule>
  </conditionalFormatting>
  <conditionalFormatting sqref="U36">
    <cfRule type="cellIs" dxfId="12985" priority="1904" operator="lessThan">
      <formula>0</formula>
    </cfRule>
  </conditionalFormatting>
  <conditionalFormatting sqref="U36">
    <cfRule type="cellIs" dxfId="12984" priority="1903" operator="lessThan">
      <formula>0</formula>
    </cfRule>
  </conditionalFormatting>
  <conditionalFormatting sqref="U36">
    <cfRule type="cellIs" dxfId="12983" priority="1902" operator="lessThan">
      <formula>0</formula>
    </cfRule>
  </conditionalFormatting>
  <conditionalFormatting sqref="U36">
    <cfRule type="cellIs" dxfId="12982" priority="1901" operator="lessThan">
      <formula>0</formula>
    </cfRule>
  </conditionalFormatting>
  <conditionalFormatting sqref="U36">
    <cfRule type="cellIs" dxfId="12981" priority="1900" operator="lessThan">
      <formula>0</formula>
    </cfRule>
  </conditionalFormatting>
  <conditionalFormatting sqref="U36">
    <cfRule type="cellIs" dxfId="12980" priority="1899" operator="lessThan">
      <formula>0</formula>
    </cfRule>
  </conditionalFormatting>
  <conditionalFormatting sqref="U37">
    <cfRule type="cellIs" dxfId="12979" priority="1898" operator="lessThan">
      <formula>0</formula>
    </cfRule>
  </conditionalFormatting>
  <conditionalFormatting sqref="U37">
    <cfRule type="cellIs" dxfId="12978" priority="1897" operator="lessThan">
      <formula>0</formula>
    </cfRule>
  </conditionalFormatting>
  <conditionalFormatting sqref="U37">
    <cfRule type="cellIs" dxfId="12977" priority="1896" operator="lessThan">
      <formula>0</formula>
    </cfRule>
  </conditionalFormatting>
  <conditionalFormatting sqref="U37">
    <cfRule type="cellIs" dxfId="12976" priority="1895" operator="lessThan">
      <formula>0</formula>
    </cfRule>
  </conditionalFormatting>
  <conditionalFormatting sqref="U37">
    <cfRule type="cellIs" dxfId="12975" priority="1894" operator="lessThan">
      <formula>0</formula>
    </cfRule>
  </conditionalFormatting>
  <conditionalFormatting sqref="U37">
    <cfRule type="cellIs" dxfId="12974" priority="1893" operator="lessThan">
      <formula>0</formula>
    </cfRule>
  </conditionalFormatting>
  <conditionalFormatting sqref="U37">
    <cfRule type="cellIs" dxfId="12973" priority="1892" operator="lessThan">
      <formula>0</formula>
    </cfRule>
  </conditionalFormatting>
  <conditionalFormatting sqref="U37">
    <cfRule type="cellIs" dxfId="12972" priority="1891" operator="lessThan">
      <formula>0</formula>
    </cfRule>
  </conditionalFormatting>
  <conditionalFormatting sqref="U39">
    <cfRule type="cellIs" dxfId="12971" priority="1890" operator="lessThan">
      <formula>0</formula>
    </cfRule>
  </conditionalFormatting>
  <conditionalFormatting sqref="U39">
    <cfRule type="cellIs" dxfId="12970" priority="1889" operator="lessThan">
      <formula>0</formula>
    </cfRule>
  </conditionalFormatting>
  <conditionalFormatting sqref="U39">
    <cfRule type="cellIs" dxfId="12969" priority="1888" operator="lessThan">
      <formula>0</formula>
    </cfRule>
  </conditionalFormatting>
  <conditionalFormatting sqref="U39">
    <cfRule type="cellIs" dxfId="12968" priority="1887" operator="lessThan">
      <formula>0</formula>
    </cfRule>
  </conditionalFormatting>
  <conditionalFormatting sqref="U39">
    <cfRule type="cellIs" dxfId="12967" priority="1886" operator="lessThan">
      <formula>0</formula>
    </cfRule>
  </conditionalFormatting>
  <conditionalFormatting sqref="U39">
    <cfRule type="cellIs" dxfId="12966" priority="1885" operator="lessThan">
      <formula>0</formula>
    </cfRule>
  </conditionalFormatting>
  <conditionalFormatting sqref="U39">
    <cfRule type="cellIs" dxfId="12965" priority="1884" operator="lessThan">
      <formula>0</formula>
    </cfRule>
  </conditionalFormatting>
  <conditionalFormatting sqref="U39">
    <cfRule type="cellIs" dxfId="12964" priority="1883" operator="lessThan">
      <formula>0</formula>
    </cfRule>
  </conditionalFormatting>
  <conditionalFormatting sqref="U40">
    <cfRule type="cellIs" dxfId="12963" priority="1882" operator="lessThan">
      <formula>0</formula>
    </cfRule>
  </conditionalFormatting>
  <conditionalFormatting sqref="U40">
    <cfRule type="cellIs" dxfId="12962" priority="1881" operator="lessThan">
      <formula>0</formula>
    </cfRule>
  </conditionalFormatting>
  <conditionalFormatting sqref="U40">
    <cfRule type="cellIs" dxfId="12961" priority="1880" operator="lessThan">
      <formula>0</formula>
    </cfRule>
  </conditionalFormatting>
  <conditionalFormatting sqref="U40">
    <cfRule type="cellIs" dxfId="12960" priority="1879" operator="lessThan">
      <formula>0</formula>
    </cfRule>
  </conditionalFormatting>
  <conditionalFormatting sqref="U40">
    <cfRule type="cellIs" dxfId="12959" priority="1878" operator="lessThan">
      <formula>0</formula>
    </cfRule>
  </conditionalFormatting>
  <conditionalFormatting sqref="U40">
    <cfRule type="cellIs" dxfId="12958" priority="1877" operator="lessThan">
      <formula>0</formula>
    </cfRule>
  </conditionalFormatting>
  <conditionalFormatting sqref="U40">
    <cfRule type="cellIs" dxfId="12957" priority="1876" operator="lessThan">
      <formula>0</formula>
    </cfRule>
  </conditionalFormatting>
  <conditionalFormatting sqref="U40">
    <cfRule type="cellIs" dxfId="12956" priority="1875" operator="lessThan">
      <formula>0</formula>
    </cfRule>
  </conditionalFormatting>
  <conditionalFormatting sqref="U49:U53">
    <cfRule type="cellIs" dxfId="12955" priority="1874" operator="lessThan">
      <formula>0</formula>
    </cfRule>
  </conditionalFormatting>
  <conditionalFormatting sqref="U53">
    <cfRule type="cellIs" dxfId="12954" priority="1873" operator="lessThan">
      <formula>0</formula>
    </cfRule>
  </conditionalFormatting>
  <conditionalFormatting sqref="U53">
    <cfRule type="cellIs" dxfId="12953" priority="1872" operator="lessThan">
      <formula>0</formula>
    </cfRule>
  </conditionalFormatting>
  <conditionalFormatting sqref="U53:U58">
    <cfRule type="cellIs" dxfId="12952" priority="1871" operator="lessThan">
      <formula>0</formula>
    </cfRule>
  </conditionalFormatting>
  <conditionalFormatting sqref="U49">
    <cfRule type="cellIs" dxfId="12951" priority="1870" operator="lessThan">
      <formula>0</formula>
    </cfRule>
  </conditionalFormatting>
  <conditionalFormatting sqref="U49">
    <cfRule type="cellIs" dxfId="12950" priority="1869" operator="lessThan">
      <formula>0</formula>
    </cfRule>
  </conditionalFormatting>
  <conditionalFormatting sqref="U49">
    <cfRule type="cellIs" dxfId="12949" priority="1868" operator="lessThan">
      <formula>0</formula>
    </cfRule>
  </conditionalFormatting>
  <conditionalFormatting sqref="U49">
    <cfRule type="cellIs" dxfId="12948" priority="1867" operator="lessThan">
      <formula>0</formula>
    </cfRule>
  </conditionalFormatting>
  <conditionalFormatting sqref="U49">
    <cfRule type="cellIs" dxfId="12947" priority="1866" operator="lessThan">
      <formula>0</formula>
    </cfRule>
  </conditionalFormatting>
  <conditionalFormatting sqref="U49">
    <cfRule type="cellIs" dxfId="12946" priority="1865" operator="lessThan">
      <formula>0</formula>
    </cfRule>
  </conditionalFormatting>
  <conditionalFormatting sqref="U49">
    <cfRule type="cellIs" dxfId="12945" priority="1864" operator="lessThan">
      <formula>0</formula>
    </cfRule>
  </conditionalFormatting>
  <conditionalFormatting sqref="U49">
    <cfRule type="cellIs" dxfId="12944" priority="1863" operator="lessThan">
      <formula>0</formula>
    </cfRule>
  </conditionalFormatting>
  <conditionalFormatting sqref="U49">
    <cfRule type="cellIs" dxfId="12943" priority="1862" operator="lessThan">
      <formula>0</formula>
    </cfRule>
  </conditionalFormatting>
  <conditionalFormatting sqref="U49">
    <cfRule type="cellIs" dxfId="12942" priority="1861" operator="lessThan">
      <formula>0</formula>
    </cfRule>
  </conditionalFormatting>
  <conditionalFormatting sqref="U49">
    <cfRule type="cellIs" dxfId="12941" priority="1860" operator="lessThan">
      <formula>0</formula>
    </cfRule>
  </conditionalFormatting>
  <conditionalFormatting sqref="U49">
    <cfRule type="cellIs" dxfId="12940" priority="1859" operator="lessThan">
      <formula>0</formula>
    </cfRule>
  </conditionalFormatting>
  <conditionalFormatting sqref="U49">
    <cfRule type="cellIs" dxfId="12939" priority="1858" operator="lessThan">
      <formula>0</formula>
    </cfRule>
  </conditionalFormatting>
  <conditionalFormatting sqref="U49">
    <cfRule type="cellIs" dxfId="12938" priority="1857" operator="lessThan">
      <formula>0</formula>
    </cfRule>
  </conditionalFormatting>
  <conditionalFormatting sqref="U49">
    <cfRule type="cellIs" dxfId="12937" priority="1856" operator="lessThan">
      <formula>0</formula>
    </cfRule>
  </conditionalFormatting>
  <conditionalFormatting sqref="U49">
    <cfRule type="cellIs" dxfId="12936" priority="1855" operator="lessThan">
      <formula>0</formula>
    </cfRule>
  </conditionalFormatting>
  <conditionalFormatting sqref="U49">
    <cfRule type="cellIs" dxfId="12935" priority="1854" operator="lessThan">
      <formula>0</formula>
    </cfRule>
  </conditionalFormatting>
  <conditionalFormatting sqref="U51">
    <cfRule type="cellIs" dxfId="12934" priority="1853" operator="lessThan">
      <formula>0</formula>
    </cfRule>
  </conditionalFormatting>
  <conditionalFormatting sqref="U51">
    <cfRule type="cellIs" dxfId="12933" priority="1852" operator="lessThan">
      <formula>0</formula>
    </cfRule>
  </conditionalFormatting>
  <conditionalFormatting sqref="U51">
    <cfRule type="cellIs" dxfId="12932" priority="1851" operator="lessThan">
      <formula>0</formula>
    </cfRule>
  </conditionalFormatting>
  <conditionalFormatting sqref="U51">
    <cfRule type="cellIs" dxfId="12931" priority="1850" operator="lessThan">
      <formula>0</formula>
    </cfRule>
  </conditionalFormatting>
  <conditionalFormatting sqref="U51">
    <cfRule type="cellIs" dxfId="12930" priority="1849" operator="lessThan">
      <formula>0</formula>
    </cfRule>
  </conditionalFormatting>
  <conditionalFormatting sqref="U51">
    <cfRule type="cellIs" dxfId="12929" priority="1848" operator="lessThan">
      <formula>0</formula>
    </cfRule>
  </conditionalFormatting>
  <conditionalFormatting sqref="U51">
    <cfRule type="cellIs" dxfId="12928" priority="1847" operator="lessThan">
      <formula>0</formula>
    </cfRule>
  </conditionalFormatting>
  <conditionalFormatting sqref="U51">
    <cfRule type="cellIs" dxfId="12927" priority="1846" operator="lessThan">
      <formula>0</formula>
    </cfRule>
  </conditionalFormatting>
  <conditionalFormatting sqref="U51">
    <cfRule type="cellIs" dxfId="12926" priority="1845" operator="lessThan">
      <formula>0</formula>
    </cfRule>
  </conditionalFormatting>
  <conditionalFormatting sqref="U51">
    <cfRule type="cellIs" dxfId="12925" priority="1844" operator="lessThan">
      <formula>0</formula>
    </cfRule>
  </conditionalFormatting>
  <conditionalFormatting sqref="U51">
    <cfRule type="cellIs" dxfId="12924" priority="1843" operator="lessThan">
      <formula>0</formula>
    </cfRule>
  </conditionalFormatting>
  <conditionalFormatting sqref="U51">
    <cfRule type="cellIs" dxfId="12923" priority="1842" operator="lessThan">
      <formula>0</formula>
    </cfRule>
  </conditionalFormatting>
  <conditionalFormatting sqref="U51">
    <cfRule type="cellIs" dxfId="12922" priority="1841" operator="lessThan">
      <formula>0</formula>
    </cfRule>
  </conditionalFormatting>
  <conditionalFormatting sqref="U51">
    <cfRule type="cellIs" dxfId="12921" priority="1840" operator="lessThan">
      <formula>0</formula>
    </cfRule>
  </conditionalFormatting>
  <conditionalFormatting sqref="U51">
    <cfRule type="cellIs" dxfId="12920" priority="1839" operator="lessThan">
      <formula>0</formula>
    </cfRule>
  </conditionalFormatting>
  <conditionalFormatting sqref="U51">
    <cfRule type="cellIs" dxfId="12919" priority="1838" operator="lessThan">
      <formula>0</formula>
    </cfRule>
  </conditionalFormatting>
  <conditionalFormatting sqref="U51">
    <cfRule type="cellIs" dxfId="12918" priority="1837" operator="lessThan">
      <formula>0</formula>
    </cfRule>
  </conditionalFormatting>
  <conditionalFormatting sqref="U53">
    <cfRule type="cellIs" dxfId="12917" priority="1836" operator="lessThan">
      <formula>0</formula>
    </cfRule>
  </conditionalFormatting>
  <conditionalFormatting sqref="U53">
    <cfRule type="cellIs" dxfId="12916" priority="1835" operator="lessThan">
      <formula>0</formula>
    </cfRule>
  </conditionalFormatting>
  <conditionalFormatting sqref="U53">
    <cfRule type="cellIs" dxfId="12915" priority="1834" operator="lessThan">
      <formula>0</formula>
    </cfRule>
  </conditionalFormatting>
  <conditionalFormatting sqref="U53">
    <cfRule type="cellIs" dxfId="12914" priority="1833" operator="lessThan">
      <formula>0</formula>
    </cfRule>
  </conditionalFormatting>
  <conditionalFormatting sqref="U53">
    <cfRule type="cellIs" dxfId="12913" priority="1832" operator="lessThan">
      <formula>0</formula>
    </cfRule>
  </conditionalFormatting>
  <conditionalFormatting sqref="U53">
    <cfRule type="cellIs" dxfId="12912" priority="1831" operator="lessThan">
      <formula>0</formula>
    </cfRule>
  </conditionalFormatting>
  <conditionalFormatting sqref="U53">
    <cfRule type="cellIs" dxfId="12911" priority="1830" operator="lessThan">
      <formula>0</formula>
    </cfRule>
  </conditionalFormatting>
  <conditionalFormatting sqref="U53">
    <cfRule type="cellIs" dxfId="12910" priority="1829" operator="lessThan">
      <formula>0</formula>
    </cfRule>
  </conditionalFormatting>
  <conditionalFormatting sqref="U53">
    <cfRule type="cellIs" dxfId="12909" priority="1828" operator="lessThan">
      <formula>0</formula>
    </cfRule>
  </conditionalFormatting>
  <conditionalFormatting sqref="U53">
    <cfRule type="cellIs" dxfId="12908" priority="1827" operator="lessThan">
      <formula>0</formula>
    </cfRule>
  </conditionalFormatting>
  <conditionalFormatting sqref="U53">
    <cfRule type="cellIs" dxfId="12907" priority="1826" operator="lessThan">
      <formula>0</formula>
    </cfRule>
  </conditionalFormatting>
  <conditionalFormatting sqref="U53">
    <cfRule type="cellIs" dxfId="12906" priority="1825" operator="lessThan">
      <formula>0</formula>
    </cfRule>
  </conditionalFormatting>
  <conditionalFormatting sqref="U53">
    <cfRule type="cellIs" dxfId="12905" priority="1824" operator="lessThan">
      <formula>0</formula>
    </cfRule>
  </conditionalFormatting>
  <conditionalFormatting sqref="U53">
    <cfRule type="cellIs" dxfId="12904" priority="1823" operator="lessThan">
      <formula>0</formula>
    </cfRule>
  </conditionalFormatting>
  <conditionalFormatting sqref="U53">
    <cfRule type="cellIs" dxfId="12903" priority="1822" operator="lessThan">
      <formula>0</formula>
    </cfRule>
  </conditionalFormatting>
  <conditionalFormatting sqref="U53">
    <cfRule type="cellIs" dxfId="12902" priority="1821" operator="lessThan">
      <formula>0</formula>
    </cfRule>
  </conditionalFormatting>
  <conditionalFormatting sqref="U53">
    <cfRule type="cellIs" dxfId="12901" priority="1820" operator="lessThan">
      <formula>0</formula>
    </cfRule>
  </conditionalFormatting>
  <conditionalFormatting sqref="U50">
    <cfRule type="cellIs" dxfId="12900" priority="1819" operator="lessThan">
      <formula>0</formula>
    </cfRule>
  </conditionalFormatting>
  <conditionalFormatting sqref="U50">
    <cfRule type="cellIs" dxfId="12899" priority="1818" operator="lessThan">
      <formula>0</formula>
    </cfRule>
  </conditionalFormatting>
  <conditionalFormatting sqref="U50">
    <cfRule type="cellIs" dxfId="12898" priority="1817" operator="lessThan">
      <formula>0</formula>
    </cfRule>
  </conditionalFormatting>
  <conditionalFormatting sqref="U50">
    <cfRule type="cellIs" dxfId="12897" priority="1816" operator="lessThan">
      <formula>0</formula>
    </cfRule>
  </conditionalFormatting>
  <conditionalFormatting sqref="U50">
    <cfRule type="cellIs" dxfId="12896" priority="1815" operator="lessThan">
      <formula>0</formula>
    </cfRule>
  </conditionalFormatting>
  <conditionalFormatting sqref="U50">
    <cfRule type="cellIs" dxfId="12895" priority="1814" operator="lessThan">
      <formula>0</formula>
    </cfRule>
  </conditionalFormatting>
  <conditionalFormatting sqref="U52">
    <cfRule type="cellIs" dxfId="12894" priority="1813" operator="lessThan">
      <formula>0</formula>
    </cfRule>
  </conditionalFormatting>
  <conditionalFormatting sqref="U52">
    <cfRule type="cellIs" dxfId="12893" priority="1812" operator="lessThan">
      <formula>0</formula>
    </cfRule>
  </conditionalFormatting>
  <conditionalFormatting sqref="U52">
    <cfRule type="cellIs" dxfId="12892" priority="1811" operator="lessThan">
      <formula>0</formula>
    </cfRule>
  </conditionalFormatting>
  <conditionalFormatting sqref="U52">
    <cfRule type="cellIs" dxfId="12891" priority="1810" operator="lessThan">
      <formula>0</formula>
    </cfRule>
  </conditionalFormatting>
  <conditionalFormatting sqref="U52">
    <cfRule type="cellIs" dxfId="12890" priority="1809" operator="lessThan">
      <formula>0</formula>
    </cfRule>
  </conditionalFormatting>
  <conditionalFormatting sqref="U52">
    <cfRule type="cellIs" dxfId="12889" priority="1808" operator="lessThan">
      <formula>0</formula>
    </cfRule>
  </conditionalFormatting>
  <conditionalFormatting sqref="U59">
    <cfRule type="cellIs" dxfId="12888" priority="1807" operator="lessThan">
      <formula>0</formula>
    </cfRule>
  </conditionalFormatting>
  <conditionalFormatting sqref="U60">
    <cfRule type="cellIs" dxfId="12887" priority="1806" operator="lessThan">
      <formula>0</formula>
    </cfRule>
  </conditionalFormatting>
  <conditionalFormatting sqref="U59">
    <cfRule type="cellIs" dxfId="12886" priority="1805" operator="lessThan">
      <formula>0</formula>
    </cfRule>
  </conditionalFormatting>
  <conditionalFormatting sqref="U60">
    <cfRule type="cellIs" dxfId="12885" priority="1804" operator="lessThan">
      <formula>0</formula>
    </cfRule>
  </conditionalFormatting>
  <conditionalFormatting sqref="U72">
    <cfRule type="cellIs" dxfId="12884" priority="1803" operator="lessThan">
      <formula>0</formula>
    </cfRule>
  </conditionalFormatting>
  <conditionalFormatting sqref="U73:U75">
    <cfRule type="cellIs" dxfId="12883" priority="1802" operator="lessThan">
      <formula>0</formula>
    </cfRule>
  </conditionalFormatting>
  <conditionalFormatting sqref="U72">
    <cfRule type="cellIs" dxfId="12882" priority="1801" operator="lessThan">
      <formula>0</formula>
    </cfRule>
  </conditionalFormatting>
  <conditionalFormatting sqref="U73:U75">
    <cfRule type="cellIs" dxfId="12881" priority="1800" operator="lessThan">
      <formula>0</formula>
    </cfRule>
  </conditionalFormatting>
  <conditionalFormatting sqref="U66">
    <cfRule type="cellIs" dxfId="12880" priority="1799" operator="lessThan">
      <formula>0</formula>
    </cfRule>
  </conditionalFormatting>
  <conditionalFormatting sqref="U66">
    <cfRule type="cellIs" dxfId="12879" priority="1798" operator="lessThan">
      <formula>0</formula>
    </cfRule>
  </conditionalFormatting>
  <conditionalFormatting sqref="U67:U71">
    <cfRule type="cellIs" dxfId="12878" priority="1797" operator="lessThan">
      <formula>0</formula>
    </cfRule>
  </conditionalFormatting>
  <conditionalFormatting sqref="U66">
    <cfRule type="cellIs" dxfId="12877" priority="1796" operator="lessThan">
      <formula>0</formula>
    </cfRule>
  </conditionalFormatting>
  <conditionalFormatting sqref="U66">
    <cfRule type="cellIs" dxfId="12876" priority="1795" operator="lessThan">
      <formula>0</formula>
    </cfRule>
  </conditionalFormatting>
  <conditionalFormatting sqref="U66">
    <cfRule type="cellIs" dxfId="12875" priority="1794" operator="lessThan">
      <formula>0</formula>
    </cfRule>
  </conditionalFormatting>
  <conditionalFormatting sqref="U66">
    <cfRule type="cellIs" dxfId="12874" priority="1793" operator="lessThan">
      <formula>0</formula>
    </cfRule>
  </conditionalFormatting>
  <conditionalFormatting sqref="U67:U71">
    <cfRule type="cellIs" dxfId="12873" priority="1792" operator="lessThan">
      <formula>0</formula>
    </cfRule>
  </conditionalFormatting>
  <conditionalFormatting sqref="U66">
    <cfRule type="cellIs" dxfId="12872" priority="1791" operator="lessThan">
      <formula>0</formula>
    </cfRule>
  </conditionalFormatting>
  <conditionalFormatting sqref="U66">
    <cfRule type="cellIs" dxfId="12871" priority="1790" operator="lessThan">
      <formula>0</formula>
    </cfRule>
  </conditionalFormatting>
  <conditionalFormatting sqref="U66">
    <cfRule type="cellIs" dxfId="12870" priority="1789" operator="lessThan">
      <formula>0</formula>
    </cfRule>
  </conditionalFormatting>
  <conditionalFormatting sqref="U91">
    <cfRule type="cellIs" dxfId="12869" priority="1788" operator="lessThan">
      <formula>0</formula>
    </cfRule>
  </conditionalFormatting>
  <conditionalFormatting sqref="U91">
    <cfRule type="cellIs" dxfId="12868" priority="1787" operator="lessThan">
      <formula>0</formula>
    </cfRule>
  </conditionalFormatting>
  <conditionalFormatting sqref="U91">
    <cfRule type="cellIs" dxfId="12867" priority="1786" operator="lessThan">
      <formula>0</formula>
    </cfRule>
  </conditionalFormatting>
  <conditionalFormatting sqref="U77">
    <cfRule type="cellIs" dxfId="12866" priority="1785" operator="lessThan">
      <formula>0</formula>
    </cfRule>
  </conditionalFormatting>
  <conditionalFormatting sqref="U77">
    <cfRule type="cellIs" dxfId="12865" priority="1784" operator="lessThan">
      <formula>0</formula>
    </cfRule>
  </conditionalFormatting>
  <conditionalFormatting sqref="U77">
    <cfRule type="cellIs" dxfId="12864" priority="1783" operator="lessThan">
      <formula>0</formula>
    </cfRule>
  </conditionalFormatting>
  <conditionalFormatting sqref="U77">
    <cfRule type="cellIs" dxfId="12863" priority="1782" operator="lessThan">
      <formula>0</formula>
    </cfRule>
  </conditionalFormatting>
  <conditionalFormatting sqref="U77">
    <cfRule type="cellIs" dxfId="12862" priority="1781" operator="lessThan">
      <formula>0</formula>
    </cfRule>
  </conditionalFormatting>
  <conditionalFormatting sqref="U77">
    <cfRule type="cellIs" dxfId="12861" priority="1780" operator="lessThan">
      <formula>0</formula>
    </cfRule>
  </conditionalFormatting>
  <conditionalFormatting sqref="U77">
    <cfRule type="cellIs" dxfId="12860" priority="1779" operator="lessThan">
      <formula>0</formula>
    </cfRule>
  </conditionalFormatting>
  <conditionalFormatting sqref="U77">
    <cfRule type="cellIs" dxfId="12859" priority="1778" operator="lessThan">
      <formula>0</formula>
    </cfRule>
  </conditionalFormatting>
  <conditionalFormatting sqref="U77">
    <cfRule type="cellIs" dxfId="12858" priority="1777" operator="lessThan">
      <formula>0</formula>
    </cfRule>
  </conditionalFormatting>
  <conditionalFormatting sqref="U77">
    <cfRule type="cellIs" dxfId="12857" priority="1776" operator="lessThan">
      <formula>0</formula>
    </cfRule>
  </conditionalFormatting>
  <conditionalFormatting sqref="U77">
    <cfRule type="cellIs" dxfId="12856" priority="1775" operator="lessThan">
      <formula>0</formula>
    </cfRule>
  </conditionalFormatting>
  <conditionalFormatting sqref="U77">
    <cfRule type="cellIs" dxfId="12855" priority="1774" operator="lessThan">
      <formula>0</formula>
    </cfRule>
  </conditionalFormatting>
  <conditionalFormatting sqref="U77">
    <cfRule type="cellIs" dxfId="12854" priority="1773" operator="lessThan">
      <formula>0</formula>
    </cfRule>
  </conditionalFormatting>
  <conditionalFormatting sqref="U77">
    <cfRule type="cellIs" dxfId="12853" priority="1772" operator="lessThan">
      <formula>0</formula>
    </cfRule>
  </conditionalFormatting>
  <conditionalFormatting sqref="U77">
    <cfRule type="cellIs" dxfId="12852" priority="1771" operator="lessThan">
      <formula>0</formula>
    </cfRule>
  </conditionalFormatting>
  <conditionalFormatting sqref="U78:U82">
    <cfRule type="cellIs" dxfId="12851" priority="1770" operator="lessThan">
      <formula>0</formula>
    </cfRule>
  </conditionalFormatting>
  <conditionalFormatting sqref="U77">
    <cfRule type="cellIs" dxfId="12850" priority="1769" operator="lessThan">
      <formula>0</formula>
    </cfRule>
  </conditionalFormatting>
  <conditionalFormatting sqref="U77">
    <cfRule type="cellIs" dxfId="12849" priority="1768" operator="lessThan">
      <formula>0</formula>
    </cfRule>
  </conditionalFormatting>
  <conditionalFormatting sqref="U77">
    <cfRule type="cellIs" dxfId="12848" priority="1767" operator="lessThan">
      <formula>0</formula>
    </cfRule>
  </conditionalFormatting>
  <conditionalFormatting sqref="U77">
    <cfRule type="cellIs" dxfId="12847" priority="1766" operator="lessThan">
      <formula>0</formula>
    </cfRule>
  </conditionalFormatting>
  <conditionalFormatting sqref="U78:U82">
    <cfRule type="cellIs" dxfId="12846" priority="1765" operator="lessThan">
      <formula>0</formula>
    </cfRule>
  </conditionalFormatting>
  <conditionalFormatting sqref="U77">
    <cfRule type="cellIs" dxfId="12845" priority="1764" operator="lessThan">
      <formula>0</formula>
    </cfRule>
  </conditionalFormatting>
  <conditionalFormatting sqref="U77">
    <cfRule type="cellIs" dxfId="12844" priority="1763" operator="lessThan">
      <formula>0</formula>
    </cfRule>
  </conditionalFormatting>
  <conditionalFormatting sqref="U77">
    <cfRule type="cellIs" dxfId="12843" priority="1762" operator="lessThan">
      <formula>0</formula>
    </cfRule>
  </conditionalFormatting>
  <conditionalFormatting sqref="U83">
    <cfRule type="cellIs" dxfId="12842" priority="1761" operator="lessThan">
      <formula>0</formula>
    </cfRule>
  </conditionalFormatting>
  <conditionalFormatting sqref="U83">
    <cfRule type="cellIs" dxfId="12841" priority="1760" operator="lessThan">
      <formula>0</formula>
    </cfRule>
  </conditionalFormatting>
  <conditionalFormatting sqref="U83">
    <cfRule type="cellIs" dxfId="12840" priority="1759" operator="lessThan">
      <formula>0</formula>
    </cfRule>
  </conditionalFormatting>
  <conditionalFormatting sqref="U83">
    <cfRule type="cellIs" dxfId="12839" priority="1758" operator="lessThan">
      <formula>0</formula>
    </cfRule>
  </conditionalFormatting>
  <conditionalFormatting sqref="U83">
    <cfRule type="cellIs" dxfId="12838" priority="1757" operator="lessThan">
      <formula>0</formula>
    </cfRule>
  </conditionalFormatting>
  <conditionalFormatting sqref="U83">
    <cfRule type="cellIs" dxfId="12837" priority="1756" operator="lessThan">
      <formula>0</formula>
    </cfRule>
  </conditionalFormatting>
  <conditionalFormatting sqref="U85">
    <cfRule type="cellIs" dxfId="12836" priority="1755" operator="lessThan">
      <formula>0</formula>
    </cfRule>
  </conditionalFormatting>
  <conditionalFormatting sqref="U85">
    <cfRule type="cellIs" dxfId="12835" priority="1754" operator="lessThan">
      <formula>0</formula>
    </cfRule>
  </conditionalFormatting>
  <conditionalFormatting sqref="U85">
    <cfRule type="cellIs" dxfId="12834" priority="1753" operator="lessThan">
      <formula>0</formula>
    </cfRule>
  </conditionalFormatting>
  <conditionalFormatting sqref="U85">
    <cfRule type="cellIs" dxfId="12833" priority="1752" operator="lessThan">
      <formula>0</formula>
    </cfRule>
  </conditionalFormatting>
  <conditionalFormatting sqref="U85">
    <cfRule type="cellIs" dxfId="12832" priority="1751" operator="lessThan">
      <formula>0</formula>
    </cfRule>
  </conditionalFormatting>
  <conditionalFormatting sqref="U85">
    <cfRule type="cellIs" dxfId="12831" priority="1750" operator="lessThan">
      <formula>0</formula>
    </cfRule>
  </conditionalFormatting>
  <conditionalFormatting sqref="U85">
    <cfRule type="cellIs" dxfId="12830" priority="1749" operator="lessThan">
      <formula>0</formula>
    </cfRule>
  </conditionalFormatting>
  <conditionalFormatting sqref="U85">
    <cfRule type="cellIs" dxfId="12829" priority="1748" operator="lessThan">
      <formula>0</formula>
    </cfRule>
  </conditionalFormatting>
  <conditionalFormatting sqref="U87">
    <cfRule type="cellIs" dxfId="12828" priority="1747" operator="lessThan">
      <formula>0</formula>
    </cfRule>
  </conditionalFormatting>
  <conditionalFormatting sqref="U87">
    <cfRule type="cellIs" dxfId="12827" priority="1746" operator="lessThan">
      <formula>0</formula>
    </cfRule>
  </conditionalFormatting>
  <conditionalFormatting sqref="U87">
    <cfRule type="cellIs" dxfId="12826" priority="1745" operator="lessThan">
      <formula>0</formula>
    </cfRule>
  </conditionalFormatting>
  <conditionalFormatting sqref="U87">
    <cfRule type="cellIs" dxfId="12825" priority="1744" operator="lessThan">
      <formula>0</formula>
    </cfRule>
  </conditionalFormatting>
  <conditionalFormatting sqref="U87">
    <cfRule type="cellIs" dxfId="12824" priority="1743" operator="lessThan">
      <formula>0</formula>
    </cfRule>
  </conditionalFormatting>
  <conditionalFormatting sqref="U87">
    <cfRule type="cellIs" dxfId="12823" priority="1742" operator="lessThan">
      <formula>0</formula>
    </cfRule>
  </conditionalFormatting>
  <conditionalFormatting sqref="U87">
    <cfRule type="cellIs" dxfId="12822" priority="1741" operator="lessThan">
      <formula>0</formula>
    </cfRule>
  </conditionalFormatting>
  <conditionalFormatting sqref="U87">
    <cfRule type="cellIs" dxfId="12821" priority="1740" operator="lessThan">
      <formula>0</formula>
    </cfRule>
  </conditionalFormatting>
  <conditionalFormatting sqref="U16">
    <cfRule type="cellIs" dxfId="12820" priority="1739" operator="lessThan">
      <formula>0</formula>
    </cfRule>
  </conditionalFormatting>
  <conditionalFormatting sqref="U16">
    <cfRule type="cellIs" dxfId="12819" priority="1738" operator="lessThan">
      <formula>0</formula>
    </cfRule>
  </conditionalFormatting>
  <conditionalFormatting sqref="U16">
    <cfRule type="cellIs" dxfId="12818" priority="1737" operator="lessThan">
      <formula>0</formula>
    </cfRule>
  </conditionalFormatting>
  <conditionalFormatting sqref="U16">
    <cfRule type="cellIs" dxfId="12817" priority="1736" operator="lessThan">
      <formula>0</formula>
    </cfRule>
  </conditionalFormatting>
  <conditionalFormatting sqref="U16">
    <cfRule type="cellIs" dxfId="12816" priority="1735" operator="lessThan">
      <formula>0</formula>
    </cfRule>
  </conditionalFormatting>
  <conditionalFormatting sqref="U16">
    <cfRule type="cellIs" dxfId="12815" priority="1734" operator="lessThan">
      <formula>0</formula>
    </cfRule>
  </conditionalFormatting>
  <conditionalFormatting sqref="U16">
    <cfRule type="cellIs" dxfId="12814" priority="1733" operator="lessThan">
      <formula>0</formula>
    </cfRule>
  </conditionalFormatting>
  <conditionalFormatting sqref="U16">
    <cfRule type="cellIs" dxfId="12813" priority="1732" operator="lessThan">
      <formula>0</formula>
    </cfRule>
  </conditionalFormatting>
  <conditionalFormatting sqref="U16">
    <cfRule type="cellIs" dxfId="12812" priority="1731" operator="lessThan">
      <formula>0</formula>
    </cfRule>
  </conditionalFormatting>
  <conditionalFormatting sqref="U16">
    <cfRule type="cellIs" dxfId="12811" priority="1730" operator="lessThan">
      <formula>0</formula>
    </cfRule>
  </conditionalFormatting>
  <conditionalFormatting sqref="U16">
    <cfRule type="cellIs" dxfId="12810" priority="1729" operator="lessThan">
      <formula>0</formula>
    </cfRule>
  </conditionalFormatting>
  <conditionalFormatting sqref="U16">
    <cfRule type="cellIs" dxfId="12809" priority="1728" operator="lessThan">
      <formula>0</formula>
    </cfRule>
  </conditionalFormatting>
  <conditionalFormatting sqref="U16">
    <cfRule type="cellIs" dxfId="12808" priority="1727" operator="lessThan">
      <formula>0</formula>
    </cfRule>
  </conditionalFormatting>
  <conditionalFormatting sqref="U16">
    <cfRule type="cellIs" dxfId="12807" priority="1726" operator="lessThan">
      <formula>0</formula>
    </cfRule>
  </conditionalFormatting>
  <conditionalFormatting sqref="U9">
    <cfRule type="cellIs" dxfId="12806" priority="1725" operator="lessThan">
      <formula>0</formula>
    </cfRule>
  </conditionalFormatting>
  <conditionalFormatting sqref="U9">
    <cfRule type="cellIs" dxfId="12805" priority="1724" operator="lessThan">
      <formula>0</formula>
    </cfRule>
  </conditionalFormatting>
  <conditionalFormatting sqref="U9">
    <cfRule type="cellIs" dxfId="12804" priority="1723" operator="lessThan">
      <formula>0</formula>
    </cfRule>
  </conditionalFormatting>
  <conditionalFormatting sqref="U9">
    <cfRule type="cellIs" dxfId="12803" priority="1722" operator="lessThan">
      <formula>0</formula>
    </cfRule>
  </conditionalFormatting>
  <conditionalFormatting sqref="U9">
    <cfRule type="cellIs" dxfId="12802" priority="1721" operator="lessThan">
      <formula>0</formula>
    </cfRule>
  </conditionalFormatting>
  <conditionalFormatting sqref="U9">
    <cfRule type="cellIs" dxfId="12801" priority="1720" operator="lessThan">
      <formula>0</formula>
    </cfRule>
  </conditionalFormatting>
  <conditionalFormatting sqref="U9">
    <cfRule type="cellIs" dxfId="12800" priority="1719" operator="lessThan">
      <formula>0</formula>
    </cfRule>
  </conditionalFormatting>
  <conditionalFormatting sqref="U9">
    <cfRule type="cellIs" dxfId="12799" priority="1718" operator="lessThan">
      <formula>0</formula>
    </cfRule>
  </conditionalFormatting>
  <conditionalFormatting sqref="U9">
    <cfRule type="cellIs" dxfId="12798" priority="1717" operator="lessThan">
      <formula>0</formula>
    </cfRule>
  </conditionalFormatting>
  <conditionalFormatting sqref="U9">
    <cfRule type="cellIs" dxfId="12797" priority="1716" operator="lessThan">
      <formula>0</formula>
    </cfRule>
  </conditionalFormatting>
  <conditionalFormatting sqref="U9">
    <cfRule type="cellIs" dxfId="12796" priority="1715" operator="lessThan">
      <formula>0</formula>
    </cfRule>
  </conditionalFormatting>
  <conditionalFormatting sqref="U9">
    <cfRule type="cellIs" dxfId="12795" priority="1714" operator="lessThan">
      <formula>0</formula>
    </cfRule>
  </conditionalFormatting>
  <conditionalFormatting sqref="U9">
    <cfRule type="cellIs" dxfId="12794" priority="1713" operator="lessThan">
      <formula>0</formula>
    </cfRule>
  </conditionalFormatting>
  <conditionalFormatting sqref="U9">
    <cfRule type="cellIs" dxfId="12793" priority="1712" operator="lessThan">
      <formula>0</formula>
    </cfRule>
  </conditionalFormatting>
  <conditionalFormatting sqref="U16">
    <cfRule type="cellIs" dxfId="12792" priority="1711" operator="lessThan">
      <formula>0</formula>
    </cfRule>
  </conditionalFormatting>
  <conditionalFormatting sqref="U16">
    <cfRule type="cellIs" dxfId="12791" priority="1710" operator="lessThan">
      <formula>0</formula>
    </cfRule>
  </conditionalFormatting>
  <conditionalFormatting sqref="U16">
    <cfRule type="cellIs" dxfId="12790" priority="1709" operator="lessThan">
      <formula>0</formula>
    </cfRule>
  </conditionalFormatting>
  <conditionalFormatting sqref="U16">
    <cfRule type="cellIs" dxfId="12789" priority="1708" operator="lessThan">
      <formula>0</formula>
    </cfRule>
  </conditionalFormatting>
  <conditionalFormatting sqref="U16">
    <cfRule type="cellIs" dxfId="12788" priority="1707" operator="lessThan">
      <formula>0</formula>
    </cfRule>
  </conditionalFormatting>
  <conditionalFormatting sqref="U16">
    <cfRule type="cellIs" dxfId="12787" priority="1706" operator="lessThan">
      <formula>0</formula>
    </cfRule>
  </conditionalFormatting>
  <conditionalFormatting sqref="U16">
    <cfRule type="cellIs" dxfId="12786" priority="1705" operator="lessThan">
      <formula>0</formula>
    </cfRule>
  </conditionalFormatting>
  <conditionalFormatting sqref="U9">
    <cfRule type="cellIs" dxfId="12785" priority="1704" operator="lessThan">
      <formula>0</formula>
    </cfRule>
  </conditionalFormatting>
  <conditionalFormatting sqref="U9">
    <cfRule type="cellIs" dxfId="12784" priority="1703" operator="lessThan">
      <formula>0</formula>
    </cfRule>
  </conditionalFormatting>
  <conditionalFormatting sqref="U9">
    <cfRule type="cellIs" dxfId="12783" priority="1702" operator="lessThan">
      <formula>0</formula>
    </cfRule>
  </conditionalFormatting>
  <conditionalFormatting sqref="U9">
    <cfRule type="cellIs" dxfId="12782" priority="1701" operator="lessThan">
      <formula>0</formula>
    </cfRule>
  </conditionalFormatting>
  <conditionalFormatting sqref="U9">
    <cfRule type="cellIs" dxfId="12781" priority="1700" operator="lessThan">
      <formula>0</formula>
    </cfRule>
  </conditionalFormatting>
  <conditionalFormatting sqref="U9">
    <cfRule type="cellIs" dxfId="12780" priority="1699" operator="lessThan">
      <formula>0</formula>
    </cfRule>
  </conditionalFormatting>
  <conditionalFormatting sqref="U9">
    <cfRule type="cellIs" dxfId="12779" priority="1698" operator="lessThan">
      <formula>0</formula>
    </cfRule>
  </conditionalFormatting>
  <conditionalFormatting sqref="U9">
    <cfRule type="cellIs" dxfId="12778" priority="1697" operator="lessThan">
      <formula>0</formula>
    </cfRule>
  </conditionalFormatting>
  <conditionalFormatting sqref="U9">
    <cfRule type="cellIs" dxfId="12777" priority="1696" operator="lessThan">
      <formula>0</formula>
    </cfRule>
  </conditionalFormatting>
  <conditionalFormatting sqref="U9">
    <cfRule type="cellIs" dxfId="12776" priority="1695" operator="lessThan">
      <formula>0</formula>
    </cfRule>
  </conditionalFormatting>
  <conditionalFormatting sqref="U9">
    <cfRule type="cellIs" dxfId="12775" priority="1694" operator="lessThan">
      <formula>0</formula>
    </cfRule>
  </conditionalFormatting>
  <conditionalFormatting sqref="U9">
    <cfRule type="cellIs" dxfId="12774" priority="1693" operator="lessThan">
      <formula>0</formula>
    </cfRule>
  </conditionalFormatting>
  <conditionalFormatting sqref="U9">
    <cfRule type="cellIs" dxfId="12773" priority="1692" operator="lessThan">
      <formula>0</formula>
    </cfRule>
  </conditionalFormatting>
  <conditionalFormatting sqref="U9">
    <cfRule type="cellIs" dxfId="12772" priority="1691" operator="lessThan">
      <formula>0</formula>
    </cfRule>
  </conditionalFormatting>
  <conditionalFormatting sqref="U9">
    <cfRule type="cellIs" dxfId="12771" priority="1690" operator="lessThan">
      <formula>0</formula>
    </cfRule>
  </conditionalFormatting>
  <conditionalFormatting sqref="U9">
    <cfRule type="cellIs" dxfId="12770" priority="1689" operator="lessThan">
      <formula>0</formula>
    </cfRule>
  </conditionalFormatting>
  <conditionalFormatting sqref="U9">
    <cfRule type="cellIs" dxfId="12769" priority="1688" operator="lessThan">
      <formula>0</formula>
    </cfRule>
  </conditionalFormatting>
  <conditionalFormatting sqref="U9">
    <cfRule type="cellIs" dxfId="12768" priority="1687" operator="lessThan">
      <formula>0</formula>
    </cfRule>
  </conditionalFormatting>
  <conditionalFormatting sqref="U9">
    <cfRule type="cellIs" dxfId="12767" priority="1686" operator="lessThan">
      <formula>0</formula>
    </cfRule>
  </conditionalFormatting>
  <conditionalFormatting sqref="U9">
    <cfRule type="cellIs" dxfId="12766" priority="1685" operator="lessThan">
      <formula>0</formula>
    </cfRule>
  </conditionalFormatting>
  <conditionalFormatting sqref="U9">
    <cfRule type="cellIs" dxfId="12765" priority="1684" operator="lessThan">
      <formula>0</formula>
    </cfRule>
  </conditionalFormatting>
  <conditionalFormatting sqref="U64">
    <cfRule type="cellIs" dxfId="12764" priority="1683" operator="lessThan">
      <formula>0</formula>
    </cfRule>
  </conditionalFormatting>
  <conditionalFormatting sqref="U64">
    <cfRule type="cellIs" dxfId="12763" priority="1682" operator="lessThan">
      <formula>0</formula>
    </cfRule>
  </conditionalFormatting>
  <conditionalFormatting sqref="U64">
    <cfRule type="cellIs" dxfId="12762" priority="1681" operator="lessThan">
      <formula>0</formula>
    </cfRule>
  </conditionalFormatting>
  <conditionalFormatting sqref="U64">
    <cfRule type="cellIs" dxfId="12761" priority="1680" operator="lessThan">
      <formula>0</formula>
    </cfRule>
  </conditionalFormatting>
  <conditionalFormatting sqref="U64">
    <cfRule type="cellIs" dxfId="12760" priority="1679" operator="lessThan">
      <formula>0</formula>
    </cfRule>
  </conditionalFormatting>
  <conditionalFormatting sqref="U64">
    <cfRule type="cellIs" dxfId="12759" priority="1678" operator="lessThan">
      <formula>0</formula>
    </cfRule>
  </conditionalFormatting>
  <conditionalFormatting sqref="U64">
    <cfRule type="cellIs" dxfId="12758" priority="1677" operator="lessThan">
      <formula>0</formula>
    </cfRule>
  </conditionalFormatting>
  <conditionalFormatting sqref="U64">
    <cfRule type="cellIs" dxfId="12757" priority="1676" operator="lessThan">
      <formula>0</formula>
    </cfRule>
  </conditionalFormatting>
  <conditionalFormatting sqref="U64">
    <cfRule type="cellIs" dxfId="12756" priority="1675" operator="lessThan">
      <formula>0</formula>
    </cfRule>
  </conditionalFormatting>
  <conditionalFormatting sqref="U64">
    <cfRule type="cellIs" dxfId="12755" priority="1674" operator="lessThan">
      <formula>0</formula>
    </cfRule>
  </conditionalFormatting>
  <conditionalFormatting sqref="U62">
    <cfRule type="cellIs" dxfId="12754" priority="1673" operator="lessThan">
      <formula>0</formula>
    </cfRule>
  </conditionalFormatting>
  <conditionalFormatting sqref="U62">
    <cfRule type="cellIs" dxfId="12753" priority="1672" operator="lessThan">
      <formula>0</formula>
    </cfRule>
  </conditionalFormatting>
  <conditionalFormatting sqref="U62">
    <cfRule type="cellIs" dxfId="12752" priority="1671" operator="lessThan">
      <formula>0</formula>
    </cfRule>
  </conditionalFormatting>
  <conditionalFormatting sqref="U62">
    <cfRule type="cellIs" dxfId="12751" priority="1670" operator="lessThan">
      <formula>0</formula>
    </cfRule>
  </conditionalFormatting>
  <conditionalFormatting sqref="U62">
    <cfRule type="cellIs" dxfId="12750" priority="1669" operator="lessThan">
      <formula>0</formula>
    </cfRule>
  </conditionalFormatting>
  <conditionalFormatting sqref="U62">
    <cfRule type="cellIs" dxfId="12749" priority="1668" operator="lessThan">
      <formula>0</formula>
    </cfRule>
  </conditionalFormatting>
  <conditionalFormatting sqref="U62">
    <cfRule type="cellIs" dxfId="12748" priority="1667" operator="lessThan">
      <formula>0</formula>
    </cfRule>
  </conditionalFormatting>
  <conditionalFormatting sqref="U62">
    <cfRule type="cellIs" dxfId="12747" priority="1666" operator="lessThan">
      <formula>0</formula>
    </cfRule>
  </conditionalFormatting>
  <conditionalFormatting sqref="U62">
    <cfRule type="cellIs" dxfId="12746" priority="1665" operator="lessThan">
      <formula>0</formula>
    </cfRule>
  </conditionalFormatting>
  <conditionalFormatting sqref="U62">
    <cfRule type="cellIs" dxfId="12745" priority="1664" operator="lessThan">
      <formula>0</formula>
    </cfRule>
  </conditionalFormatting>
  <conditionalFormatting sqref="U62">
    <cfRule type="cellIs" dxfId="12744" priority="1663" operator="lessThan">
      <formula>0</formula>
    </cfRule>
  </conditionalFormatting>
  <conditionalFormatting sqref="U62">
    <cfRule type="cellIs" dxfId="12743" priority="1662" operator="lessThan">
      <formula>0</formula>
    </cfRule>
  </conditionalFormatting>
  <conditionalFormatting sqref="U62">
    <cfRule type="cellIs" dxfId="12742" priority="1661" operator="lessThan">
      <formula>0</formula>
    </cfRule>
  </conditionalFormatting>
  <conditionalFormatting sqref="U62">
    <cfRule type="cellIs" dxfId="12741" priority="1660" operator="lessThan">
      <formula>0</formula>
    </cfRule>
  </conditionalFormatting>
  <conditionalFormatting sqref="U62">
    <cfRule type="cellIs" dxfId="12740" priority="1659" operator="lessThan">
      <formula>0</formula>
    </cfRule>
  </conditionalFormatting>
  <conditionalFormatting sqref="U62">
    <cfRule type="cellIs" dxfId="12739" priority="1658" operator="lessThan">
      <formula>0</formula>
    </cfRule>
  </conditionalFormatting>
  <conditionalFormatting sqref="W64">
    <cfRule type="cellIs" dxfId="12738" priority="1657" operator="lessThan">
      <formula>0</formula>
    </cfRule>
  </conditionalFormatting>
  <conditionalFormatting sqref="W64">
    <cfRule type="cellIs" dxfId="12737" priority="1656" operator="lessThan">
      <formula>0</formula>
    </cfRule>
  </conditionalFormatting>
  <conditionalFormatting sqref="W9">
    <cfRule type="cellIs" dxfId="12736" priority="1655" operator="lessThan">
      <formula>0</formula>
    </cfRule>
  </conditionalFormatting>
  <conditionalFormatting sqref="W17:W19">
    <cfRule type="cellIs" dxfId="12735" priority="1654" operator="lessThan">
      <formula>0</formula>
    </cfRule>
  </conditionalFormatting>
  <conditionalFormatting sqref="W20">
    <cfRule type="cellIs" dxfId="12734" priority="1653" operator="lessThan">
      <formula>0</formula>
    </cfRule>
  </conditionalFormatting>
  <conditionalFormatting sqref="W22">
    <cfRule type="cellIs" dxfId="12733" priority="1652" operator="lessThan">
      <formula>0</formula>
    </cfRule>
  </conditionalFormatting>
  <conditionalFormatting sqref="W26">
    <cfRule type="cellIs" dxfId="12732" priority="1651" operator="lessThan">
      <formula>0</formula>
    </cfRule>
  </conditionalFormatting>
  <conditionalFormatting sqref="W30">
    <cfRule type="cellIs" dxfId="12731" priority="1650" operator="lessThan">
      <formula>0</formula>
    </cfRule>
  </conditionalFormatting>
  <conditionalFormatting sqref="W27:W35">
    <cfRule type="cellIs" dxfId="12730" priority="1649" operator="lessThan">
      <formula>0</formula>
    </cfRule>
  </conditionalFormatting>
  <conditionalFormatting sqref="W36">
    <cfRule type="cellIs" dxfId="12729" priority="1648" operator="lessThan">
      <formula>0</formula>
    </cfRule>
  </conditionalFormatting>
  <conditionalFormatting sqref="W37">
    <cfRule type="cellIs" dxfId="12728" priority="1647" operator="lessThan">
      <formula>0</formula>
    </cfRule>
  </conditionalFormatting>
  <conditionalFormatting sqref="W39">
    <cfRule type="cellIs" dxfId="12727" priority="1646" operator="lessThan">
      <formula>0</formula>
    </cfRule>
  </conditionalFormatting>
  <conditionalFormatting sqref="W40:W45">
    <cfRule type="cellIs" dxfId="12726" priority="1645" operator="lessThan">
      <formula>0</formula>
    </cfRule>
  </conditionalFormatting>
  <conditionalFormatting sqref="W46">
    <cfRule type="cellIs" dxfId="12725" priority="1644" operator="lessThan">
      <formula>0</formula>
    </cfRule>
  </conditionalFormatting>
  <conditionalFormatting sqref="W47">
    <cfRule type="cellIs" dxfId="12724" priority="1643" operator="lessThan">
      <formula>0</formula>
    </cfRule>
  </conditionalFormatting>
  <conditionalFormatting sqref="W49:W53">
    <cfRule type="cellIs" dxfId="12723" priority="1642" operator="lessThan">
      <formula>0</formula>
    </cfRule>
  </conditionalFormatting>
  <conditionalFormatting sqref="W59">
    <cfRule type="cellIs" dxfId="12722" priority="1641" operator="lessThan">
      <formula>0</formula>
    </cfRule>
  </conditionalFormatting>
  <conditionalFormatting sqref="W60">
    <cfRule type="cellIs" dxfId="12721" priority="1640" operator="lessThan">
      <formula>0</formula>
    </cfRule>
  </conditionalFormatting>
  <conditionalFormatting sqref="W62">
    <cfRule type="cellIs" dxfId="12720" priority="1639" operator="lessThan">
      <formula>0</formula>
    </cfRule>
  </conditionalFormatting>
  <conditionalFormatting sqref="W63">
    <cfRule type="cellIs" dxfId="12719" priority="1638" operator="lessThan">
      <formula>0</formula>
    </cfRule>
  </conditionalFormatting>
  <conditionalFormatting sqref="W64">
    <cfRule type="cellIs" dxfId="12718" priority="1637" operator="lessThan">
      <formula>0</formula>
    </cfRule>
  </conditionalFormatting>
  <conditionalFormatting sqref="W91">
    <cfRule type="cellIs" dxfId="12717" priority="1636" operator="lessThan">
      <formula>0</formula>
    </cfRule>
  </conditionalFormatting>
  <conditionalFormatting sqref="W66">
    <cfRule type="cellIs" dxfId="12716" priority="1635" operator="lessThan">
      <formula>0</formula>
    </cfRule>
  </conditionalFormatting>
  <conditionalFormatting sqref="W72">
    <cfRule type="cellIs" dxfId="12715" priority="1634" operator="lessThan">
      <formula>0</formula>
    </cfRule>
  </conditionalFormatting>
  <conditionalFormatting sqref="W73:W75">
    <cfRule type="cellIs" dxfId="12714" priority="1633" operator="lessThan">
      <formula>0</formula>
    </cfRule>
  </conditionalFormatting>
  <conditionalFormatting sqref="W74">
    <cfRule type="cellIs" dxfId="12713" priority="1632" operator="lessThan">
      <formula>0</formula>
    </cfRule>
  </conditionalFormatting>
  <conditionalFormatting sqref="W77:W78 W80:W83">
    <cfRule type="cellIs" dxfId="12712" priority="1631" operator="lessThan">
      <formula>0</formula>
    </cfRule>
  </conditionalFormatting>
  <conditionalFormatting sqref="W85">
    <cfRule type="cellIs" dxfId="12711" priority="1630" operator="lessThan">
      <formula>0</formula>
    </cfRule>
  </conditionalFormatting>
  <conditionalFormatting sqref="W9">
    <cfRule type="cellIs" dxfId="12710" priority="1629" operator="lessThan">
      <formula>0</formula>
    </cfRule>
  </conditionalFormatting>
  <conditionalFormatting sqref="W20">
    <cfRule type="cellIs" dxfId="12709" priority="1628" operator="lessThan">
      <formula>0</formula>
    </cfRule>
  </conditionalFormatting>
  <conditionalFormatting sqref="W22">
    <cfRule type="cellIs" dxfId="12708" priority="1627" operator="lessThan">
      <formula>0</formula>
    </cfRule>
  </conditionalFormatting>
  <conditionalFormatting sqref="W26">
    <cfRule type="cellIs" dxfId="12707" priority="1626" operator="lessThan">
      <formula>0</formula>
    </cfRule>
  </conditionalFormatting>
  <conditionalFormatting sqref="W30">
    <cfRule type="cellIs" dxfId="12706" priority="1625" operator="lessThan">
      <formula>0</formula>
    </cfRule>
  </conditionalFormatting>
  <conditionalFormatting sqref="W27:W35">
    <cfRule type="cellIs" dxfId="12705" priority="1624" operator="lessThan">
      <formula>0</formula>
    </cfRule>
  </conditionalFormatting>
  <conditionalFormatting sqref="W36">
    <cfRule type="cellIs" dxfId="12704" priority="1623" operator="lessThan">
      <formula>0</formula>
    </cfRule>
  </conditionalFormatting>
  <conditionalFormatting sqref="W37">
    <cfRule type="cellIs" dxfId="12703" priority="1622" operator="lessThan">
      <formula>0</formula>
    </cfRule>
  </conditionalFormatting>
  <conditionalFormatting sqref="W39">
    <cfRule type="cellIs" dxfId="12702" priority="1621" operator="lessThan">
      <formula>0</formula>
    </cfRule>
  </conditionalFormatting>
  <conditionalFormatting sqref="W40:W45">
    <cfRule type="cellIs" dxfId="12701" priority="1620" operator="lessThan">
      <formula>0</formula>
    </cfRule>
  </conditionalFormatting>
  <conditionalFormatting sqref="W46">
    <cfRule type="cellIs" dxfId="12700" priority="1619" operator="lessThan">
      <formula>0</formula>
    </cfRule>
  </conditionalFormatting>
  <conditionalFormatting sqref="W47">
    <cfRule type="cellIs" dxfId="12699" priority="1618" operator="lessThan">
      <formula>0</formula>
    </cfRule>
  </conditionalFormatting>
  <conditionalFormatting sqref="W49:W53">
    <cfRule type="cellIs" dxfId="12698" priority="1617" operator="lessThan">
      <formula>0</formula>
    </cfRule>
  </conditionalFormatting>
  <conditionalFormatting sqref="W59">
    <cfRule type="cellIs" dxfId="12697" priority="1616" operator="lessThan">
      <formula>0</formula>
    </cfRule>
  </conditionalFormatting>
  <conditionalFormatting sqref="W60">
    <cfRule type="cellIs" dxfId="12696" priority="1615" operator="lessThan">
      <formula>0</formula>
    </cfRule>
  </conditionalFormatting>
  <conditionalFormatting sqref="W62">
    <cfRule type="cellIs" dxfId="12695" priority="1614" operator="lessThan">
      <formula>0</formula>
    </cfRule>
  </conditionalFormatting>
  <conditionalFormatting sqref="W63">
    <cfRule type="cellIs" dxfId="12694" priority="1613" operator="lessThan">
      <formula>0</formula>
    </cfRule>
  </conditionalFormatting>
  <conditionalFormatting sqref="W64">
    <cfRule type="cellIs" dxfId="12693" priority="1612" operator="lessThan">
      <formula>0</formula>
    </cfRule>
  </conditionalFormatting>
  <conditionalFormatting sqref="W91">
    <cfRule type="cellIs" dxfId="12692" priority="1611" operator="lessThan">
      <formula>0</formula>
    </cfRule>
  </conditionalFormatting>
  <conditionalFormatting sqref="W66">
    <cfRule type="cellIs" dxfId="12691" priority="1610" operator="lessThan">
      <formula>0</formula>
    </cfRule>
  </conditionalFormatting>
  <conditionalFormatting sqref="W72">
    <cfRule type="cellIs" dxfId="12690" priority="1609" operator="lessThan">
      <formula>0</formula>
    </cfRule>
  </conditionalFormatting>
  <conditionalFormatting sqref="W73:W75">
    <cfRule type="cellIs" dxfId="12689" priority="1608" operator="lessThan">
      <formula>0</formula>
    </cfRule>
  </conditionalFormatting>
  <conditionalFormatting sqref="W74">
    <cfRule type="cellIs" dxfId="12688" priority="1607" operator="lessThan">
      <formula>0</formula>
    </cfRule>
  </conditionalFormatting>
  <conditionalFormatting sqref="W77:W78 W80:W83">
    <cfRule type="cellIs" dxfId="12687" priority="1606" operator="lessThan">
      <formula>0</formula>
    </cfRule>
  </conditionalFormatting>
  <conditionalFormatting sqref="W85">
    <cfRule type="cellIs" dxfId="12686" priority="1605" operator="lessThan">
      <formula>0</formula>
    </cfRule>
  </conditionalFormatting>
  <conditionalFormatting sqref="W17:W19">
    <cfRule type="cellIs" dxfId="12685" priority="1604" operator="lessThan">
      <formula>0</formula>
    </cfRule>
  </conditionalFormatting>
  <conditionalFormatting sqref="W18:W19">
    <cfRule type="cellIs" dxfId="12684" priority="1603" operator="lessThan">
      <formula>0</formula>
    </cfRule>
  </conditionalFormatting>
  <conditionalFormatting sqref="W17:W19">
    <cfRule type="cellIs" dxfId="12683" priority="1602" operator="lessThan">
      <formula>0</formula>
    </cfRule>
  </conditionalFormatting>
  <conditionalFormatting sqref="W22">
    <cfRule type="cellIs" dxfId="12682" priority="1601" operator="lessThan">
      <formula>0</formula>
    </cfRule>
  </conditionalFormatting>
  <conditionalFormatting sqref="W22">
    <cfRule type="cellIs" dxfId="12681" priority="1600" operator="lessThan">
      <formula>0</formula>
    </cfRule>
  </conditionalFormatting>
  <conditionalFormatting sqref="W22">
    <cfRule type="cellIs" dxfId="12680" priority="1599" operator="lessThan">
      <formula>0</formula>
    </cfRule>
  </conditionalFormatting>
  <conditionalFormatting sqref="W26">
    <cfRule type="cellIs" dxfId="12679" priority="1598" operator="lessThan">
      <formula>0</formula>
    </cfRule>
  </conditionalFormatting>
  <conditionalFormatting sqref="W26">
    <cfRule type="cellIs" dxfId="12678" priority="1597" operator="lessThan">
      <formula>0</formula>
    </cfRule>
  </conditionalFormatting>
  <conditionalFormatting sqref="W26">
    <cfRule type="cellIs" dxfId="12677" priority="1596" operator="lessThan">
      <formula>0</formula>
    </cfRule>
  </conditionalFormatting>
  <conditionalFormatting sqref="W26">
    <cfRule type="cellIs" dxfId="12676" priority="1595" operator="lessThan">
      <formula>0</formula>
    </cfRule>
  </conditionalFormatting>
  <conditionalFormatting sqref="W26">
    <cfRule type="cellIs" dxfId="12675" priority="1594" operator="lessThan">
      <formula>0</formula>
    </cfRule>
  </conditionalFormatting>
  <conditionalFormatting sqref="W30">
    <cfRule type="cellIs" dxfId="12674" priority="1593" operator="lessThan">
      <formula>0</formula>
    </cfRule>
  </conditionalFormatting>
  <conditionalFormatting sqref="W30">
    <cfRule type="cellIs" dxfId="12673" priority="1592" operator="lessThan">
      <formula>0</formula>
    </cfRule>
  </conditionalFormatting>
  <conditionalFormatting sqref="W30">
    <cfRule type="cellIs" dxfId="12672" priority="1591" operator="lessThan">
      <formula>0</formula>
    </cfRule>
  </conditionalFormatting>
  <conditionalFormatting sqref="W30">
    <cfRule type="cellIs" dxfId="12671" priority="1590" operator="lessThan">
      <formula>0</formula>
    </cfRule>
  </conditionalFormatting>
  <conditionalFormatting sqref="W30">
    <cfRule type="cellIs" dxfId="12670" priority="1589" operator="lessThan">
      <formula>0</formula>
    </cfRule>
  </conditionalFormatting>
  <conditionalFormatting sqref="W27:W35">
    <cfRule type="cellIs" dxfId="12669" priority="1588" operator="lessThan">
      <formula>0</formula>
    </cfRule>
  </conditionalFormatting>
  <conditionalFormatting sqref="W27:W35">
    <cfRule type="cellIs" dxfId="12668" priority="1587" operator="lessThan">
      <formula>0</formula>
    </cfRule>
  </conditionalFormatting>
  <conditionalFormatting sqref="W27:W35">
    <cfRule type="cellIs" dxfId="12667" priority="1586" operator="lessThan">
      <formula>0</formula>
    </cfRule>
  </conditionalFormatting>
  <conditionalFormatting sqref="W27:W35">
    <cfRule type="cellIs" dxfId="12666" priority="1585" operator="lessThan">
      <formula>0</formula>
    </cfRule>
  </conditionalFormatting>
  <conditionalFormatting sqref="W27:W35">
    <cfRule type="cellIs" dxfId="12665" priority="1584" operator="lessThan">
      <formula>0</formula>
    </cfRule>
  </conditionalFormatting>
  <conditionalFormatting sqref="W36">
    <cfRule type="cellIs" dxfId="12664" priority="1583" operator="lessThan">
      <formula>0</formula>
    </cfRule>
  </conditionalFormatting>
  <conditionalFormatting sqref="W36">
    <cfRule type="cellIs" dxfId="12663" priority="1582" operator="lessThan">
      <formula>0</formula>
    </cfRule>
  </conditionalFormatting>
  <conditionalFormatting sqref="W36">
    <cfRule type="cellIs" dxfId="12662" priority="1581" operator="lessThan">
      <formula>0</formula>
    </cfRule>
  </conditionalFormatting>
  <conditionalFormatting sqref="W36">
    <cfRule type="cellIs" dxfId="12661" priority="1580" operator="lessThan">
      <formula>0</formula>
    </cfRule>
  </conditionalFormatting>
  <conditionalFormatting sqref="W36">
    <cfRule type="cellIs" dxfId="12660" priority="1579" operator="lessThan">
      <formula>0</formula>
    </cfRule>
  </conditionalFormatting>
  <conditionalFormatting sqref="W37">
    <cfRule type="cellIs" dxfId="12659" priority="1578" operator="lessThan">
      <formula>0</formula>
    </cfRule>
  </conditionalFormatting>
  <conditionalFormatting sqref="W37">
    <cfRule type="cellIs" dxfId="12658" priority="1577" operator="lessThan">
      <formula>0</formula>
    </cfRule>
  </conditionalFormatting>
  <conditionalFormatting sqref="W37">
    <cfRule type="cellIs" dxfId="12657" priority="1576" operator="lessThan">
      <formula>0</formula>
    </cfRule>
  </conditionalFormatting>
  <conditionalFormatting sqref="W37">
    <cfRule type="cellIs" dxfId="12656" priority="1575" operator="lessThan">
      <formula>0</formula>
    </cfRule>
  </conditionalFormatting>
  <conditionalFormatting sqref="W37">
    <cfRule type="cellIs" dxfId="12655" priority="1574" operator="lessThan">
      <formula>0</formula>
    </cfRule>
  </conditionalFormatting>
  <conditionalFormatting sqref="W39">
    <cfRule type="cellIs" dxfId="12654" priority="1573" operator="lessThan">
      <formula>0</formula>
    </cfRule>
  </conditionalFormatting>
  <conditionalFormatting sqref="W39">
    <cfRule type="cellIs" dxfId="12653" priority="1572" operator="lessThan">
      <formula>0</formula>
    </cfRule>
  </conditionalFormatting>
  <conditionalFormatting sqref="W39">
    <cfRule type="cellIs" dxfId="12652" priority="1571" operator="lessThan">
      <formula>0</formula>
    </cfRule>
  </conditionalFormatting>
  <conditionalFormatting sqref="W39">
    <cfRule type="cellIs" dxfId="12651" priority="1570" operator="lessThan">
      <formula>0</formula>
    </cfRule>
  </conditionalFormatting>
  <conditionalFormatting sqref="W39">
    <cfRule type="cellIs" dxfId="12650" priority="1569" operator="lessThan">
      <formula>0</formula>
    </cfRule>
  </conditionalFormatting>
  <conditionalFormatting sqref="W40:W45">
    <cfRule type="cellIs" dxfId="12649" priority="1568" operator="lessThan">
      <formula>0</formula>
    </cfRule>
  </conditionalFormatting>
  <conditionalFormatting sqref="W40:W45">
    <cfRule type="cellIs" dxfId="12648" priority="1567" operator="lessThan">
      <formula>0</formula>
    </cfRule>
  </conditionalFormatting>
  <conditionalFormatting sqref="W40:W45">
    <cfRule type="cellIs" dxfId="12647" priority="1566" operator="lessThan">
      <formula>0</formula>
    </cfRule>
  </conditionalFormatting>
  <conditionalFormatting sqref="W40:W45">
    <cfRule type="cellIs" dxfId="12646" priority="1565" operator="lessThan">
      <formula>0</formula>
    </cfRule>
  </conditionalFormatting>
  <conditionalFormatting sqref="W40:W45">
    <cfRule type="cellIs" dxfId="12645" priority="1564" operator="lessThan">
      <formula>0</formula>
    </cfRule>
  </conditionalFormatting>
  <conditionalFormatting sqref="W87">
    <cfRule type="cellIs" dxfId="12644" priority="1563" operator="lessThan">
      <formula>0</formula>
    </cfRule>
  </conditionalFormatting>
  <conditionalFormatting sqref="W17:W19">
    <cfRule type="cellIs" dxfId="12643" priority="1562" operator="lessThan">
      <formula>0</formula>
    </cfRule>
  </conditionalFormatting>
  <conditionalFormatting sqref="W17:W19">
    <cfRule type="cellIs" dxfId="12642" priority="1561" operator="lessThan">
      <formula>0</formula>
    </cfRule>
  </conditionalFormatting>
  <conditionalFormatting sqref="W17:W19">
    <cfRule type="cellIs" dxfId="12641" priority="1560" operator="lessThan">
      <formula>0</formula>
    </cfRule>
  </conditionalFormatting>
  <conditionalFormatting sqref="W22">
    <cfRule type="cellIs" dxfId="12640" priority="1559" operator="lessThan">
      <formula>0</formula>
    </cfRule>
  </conditionalFormatting>
  <conditionalFormatting sqref="W26">
    <cfRule type="cellIs" dxfId="12639" priority="1558" operator="lessThan">
      <formula>0</formula>
    </cfRule>
  </conditionalFormatting>
  <conditionalFormatting sqref="W30:W45">
    <cfRule type="cellIs" dxfId="12638" priority="1557" operator="lessThan">
      <formula>0</formula>
    </cfRule>
  </conditionalFormatting>
  <conditionalFormatting sqref="W35">
    <cfRule type="cellIs" dxfId="12637" priority="1556" operator="lessThan">
      <formula>0</formula>
    </cfRule>
  </conditionalFormatting>
  <conditionalFormatting sqref="W36">
    <cfRule type="cellIs" dxfId="12636" priority="1555" operator="lessThan">
      <formula>0</formula>
    </cfRule>
  </conditionalFormatting>
  <conditionalFormatting sqref="W37">
    <cfRule type="cellIs" dxfId="12635" priority="1554" operator="lessThan">
      <formula>0</formula>
    </cfRule>
  </conditionalFormatting>
  <conditionalFormatting sqref="W39">
    <cfRule type="cellIs" dxfId="12634" priority="1553" operator="lessThan">
      <formula>0</formula>
    </cfRule>
  </conditionalFormatting>
  <conditionalFormatting sqref="W40">
    <cfRule type="cellIs" dxfId="12633" priority="1552" operator="lessThan">
      <formula>0</formula>
    </cfRule>
  </conditionalFormatting>
  <conditionalFormatting sqref="W27:W29">
    <cfRule type="cellIs" dxfId="12632" priority="1551" operator="lessThan">
      <formula>0</formula>
    </cfRule>
  </conditionalFormatting>
  <conditionalFormatting sqref="W41:W45">
    <cfRule type="cellIs" dxfId="12631" priority="1550" operator="lessThan">
      <formula>0</formula>
    </cfRule>
  </conditionalFormatting>
  <conditionalFormatting sqref="W31:W34">
    <cfRule type="cellIs" dxfId="12630" priority="1549" operator="lessThan">
      <formula>0</formula>
    </cfRule>
  </conditionalFormatting>
  <conditionalFormatting sqref="W41">
    <cfRule type="cellIs" dxfId="12629" priority="1548" operator="lessThan">
      <formula>0</formula>
    </cfRule>
  </conditionalFormatting>
  <conditionalFormatting sqref="W41">
    <cfRule type="cellIs" dxfId="12628" priority="1547" operator="lessThan">
      <formula>0</formula>
    </cfRule>
  </conditionalFormatting>
  <conditionalFormatting sqref="W41">
    <cfRule type="cellIs" dxfId="12627" priority="1546" operator="lessThan">
      <formula>0</formula>
    </cfRule>
  </conditionalFormatting>
  <conditionalFormatting sqref="W41">
    <cfRule type="cellIs" dxfId="12626" priority="1545" operator="lessThan">
      <formula>0</formula>
    </cfRule>
  </conditionalFormatting>
  <conditionalFormatting sqref="W41">
    <cfRule type="cellIs" dxfId="12625" priority="1544" operator="lessThan">
      <formula>0</formula>
    </cfRule>
  </conditionalFormatting>
  <conditionalFormatting sqref="W41">
    <cfRule type="cellIs" dxfId="12624" priority="1543" operator="lessThan">
      <formula>0</formula>
    </cfRule>
  </conditionalFormatting>
  <conditionalFormatting sqref="W41">
    <cfRule type="cellIs" dxfId="12623" priority="1542" operator="lessThan">
      <formula>0</formula>
    </cfRule>
  </conditionalFormatting>
  <conditionalFormatting sqref="W41">
    <cfRule type="cellIs" dxfId="12622" priority="1541" operator="lessThan">
      <formula>0</formula>
    </cfRule>
  </conditionalFormatting>
  <conditionalFormatting sqref="W42">
    <cfRule type="cellIs" dxfId="12621" priority="1540" operator="lessThan">
      <formula>0</formula>
    </cfRule>
  </conditionalFormatting>
  <conditionalFormatting sqref="W42">
    <cfRule type="cellIs" dxfId="12620" priority="1539" operator="lessThan">
      <formula>0</formula>
    </cfRule>
  </conditionalFormatting>
  <conditionalFormatting sqref="W42">
    <cfRule type="cellIs" dxfId="12619" priority="1538" operator="lessThan">
      <formula>0</formula>
    </cfRule>
  </conditionalFormatting>
  <conditionalFormatting sqref="W42">
    <cfRule type="cellIs" dxfId="12618" priority="1537" operator="lessThan">
      <formula>0</formula>
    </cfRule>
  </conditionalFormatting>
  <conditionalFormatting sqref="W42">
    <cfRule type="cellIs" dxfId="12617" priority="1536" operator="lessThan">
      <formula>0</formula>
    </cfRule>
  </conditionalFormatting>
  <conditionalFormatting sqref="W42">
    <cfRule type="cellIs" dxfId="12616" priority="1535" operator="lessThan">
      <formula>0</formula>
    </cfRule>
  </conditionalFormatting>
  <conditionalFormatting sqref="W42">
    <cfRule type="cellIs" dxfId="12615" priority="1534" operator="lessThan">
      <formula>0</formula>
    </cfRule>
  </conditionalFormatting>
  <conditionalFormatting sqref="W42">
    <cfRule type="cellIs" dxfId="12614" priority="1533" operator="lessThan">
      <formula>0</formula>
    </cfRule>
  </conditionalFormatting>
  <conditionalFormatting sqref="W43">
    <cfRule type="cellIs" dxfId="12613" priority="1532" operator="lessThan">
      <formula>0</formula>
    </cfRule>
  </conditionalFormatting>
  <conditionalFormatting sqref="W43">
    <cfRule type="cellIs" dxfId="12612" priority="1531" operator="lessThan">
      <formula>0</formula>
    </cfRule>
  </conditionalFormatting>
  <conditionalFormatting sqref="W43">
    <cfRule type="cellIs" dxfId="12611" priority="1530" operator="lessThan">
      <formula>0</formula>
    </cfRule>
  </conditionalFormatting>
  <conditionalFormatting sqref="W43">
    <cfRule type="cellIs" dxfId="12610" priority="1529" operator="lessThan">
      <formula>0</formula>
    </cfRule>
  </conditionalFormatting>
  <conditionalFormatting sqref="W43">
    <cfRule type="cellIs" dxfId="12609" priority="1528" operator="lessThan">
      <formula>0</formula>
    </cfRule>
  </conditionalFormatting>
  <conditionalFormatting sqref="W43">
    <cfRule type="cellIs" dxfId="12608" priority="1527" operator="lessThan">
      <formula>0</formula>
    </cfRule>
  </conditionalFormatting>
  <conditionalFormatting sqref="W43">
    <cfRule type="cellIs" dxfId="12607" priority="1526" operator="lessThan">
      <formula>0</formula>
    </cfRule>
  </conditionalFormatting>
  <conditionalFormatting sqref="W43">
    <cfRule type="cellIs" dxfId="12606" priority="1525" operator="lessThan">
      <formula>0</formula>
    </cfRule>
  </conditionalFormatting>
  <conditionalFormatting sqref="W44">
    <cfRule type="cellIs" dxfId="12605" priority="1524" operator="lessThan">
      <formula>0</formula>
    </cfRule>
  </conditionalFormatting>
  <conditionalFormatting sqref="W44">
    <cfRule type="cellIs" dxfId="12604" priority="1523" operator="lessThan">
      <formula>0</formula>
    </cfRule>
  </conditionalFormatting>
  <conditionalFormatting sqref="W44">
    <cfRule type="cellIs" dxfId="12603" priority="1522" operator="lessThan">
      <formula>0</formula>
    </cfRule>
  </conditionalFormatting>
  <conditionalFormatting sqref="W44">
    <cfRule type="cellIs" dxfId="12602" priority="1521" operator="lessThan">
      <formula>0</formula>
    </cfRule>
  </conditionalFormatting>
  <conditionalFormatting sqref="W44">
    <cfRule type="cellIs" dxfId="12601" priority="1520" operator="lessThan">
      <formula>0</formula>
    </cfRule>
  </conditionalFormatting>
  <conditionalFormatting sqref="W44">
    <cfRule type="cellIs" dxfId="12600" priority="1519" operator="lessThan">
      <formula>0</formula>
    </cfRule>
  </conditionalFormatting>
  <conditionalFormatting sqref="W44">
    <cfRule type="cellIs" dxfId="12599" priority="1518" operator="lessThan">
      <formula>0</formula>
    </cfRule>
  </conditionalFormatting>
  <conditionalFormatting sqref="W44">
    <cfRule type="cellIs" dxfId="12598" priority="1517" operator="lessThan">
      <formula>0</formula>
    </cfRule>
  </conditionalFormatting>
  <conditionalFormatting sqref="W45">
    <cfRule type="cellIs" dxfId="12597" priority="1516" operator="lessThan">
      <formula>0</formula>
    </cfRule>
  </conditionalFormatting>
  <conditionalFormatting sqref="W45">
    <cfRule type="cellIs" dxfId="12596" priority="1515" operator="lessThan">
      <formula>0</formula>
    </cfRule>
  </conditionalFormatting>
  <conditionalFormatting sqref="W45">
    <cfRule type="cellIs" dxfId="12595" priority="1514" operator="lessThan">
      <formula>0</formula>
    </cfRule>
  </conditionalFormatting>
  <conditionalFormatting sqref="W45">
    <cfRule type="cellIs" dxfId="12594" priority="1513" operator="lessThan">
      <formula>0</formula>
    </cfRule>
  </conditionalFormatting>
  <conditionalFormatting sqref="W45">
    <cfRule type="cellIs" dxfId="12593" priority="1512" operator="lessThan">
      <formula>0</formula>
    </cfRule>
  </conditionalFormatting>
  <conditionalFormatting sqref="W45">
    <cfRule type="cellIs" dxfId="12592" priority="1511" operator="lessThan">
      <formula>0</formula>
    </cfRule>
  </conditionalFormatting>
  <conditionalFormatting sqref="W45">
    <cfRule type="cellIs" dxfId="12591" priority="1510" operator="lessThan">
      <formula>0</formula>
    </cfRule>
  </conditionalFormatting>
  <conditionalFormatting sqref="W45">
    <cfRule type="cellIs" dxfId="12590" priority="1509" operator="lessThan">
      <formula>0</formula>
    </cfRule>
  </conditionalFormatting>
  <conditionalFormatting sqref="W30">
    <cfRule type="cellIs" dxfId="12589" priority="1508" operator="lessThan">
      <formula>0</formula>
    </cfRule>
  </conditionalFormatting>
  <conditionalFormatting sqref="W30">
    <cfRule type="cellIs" dxfId="12588" priority="1507" operator="lessThan">
      <formula>0</formula>
    </cfRule>
  </conditionalFormatting>
  <conditionalFormatting sqref="W30">
    <cfRule type="cellIs" dxfId="12587" priority="1506" operator="lessThan">
      <formula>0</formula>
    </cfRule>
  </conditionalFormatting>
  <conditionalFormatting sqref="W30">
    <cfRule type="cellIs" dxfId="12586" priority="1505" operator="lessThan">
      <formula>0</formula>
    </cfRule>
  </conditionalFormatting>
  <conditionalFormatting sqref="W30">
    <cfRule type="cellIs" dxfId="12585" priority="1504" operator="lessThan">
      <formula>0</formula>
    </cfRule>
  </conditionalFormatting>
  <conditionalFormatting sqref="W30">
    <cfRule type="cellIs" dxfId="12584" priority="1503" operator="lessThan">
      <formula>0</formula>
    </cfRule>
  </conditionalFormatting>
  <conditionalFormatting sqref="W30">
    <cfRule type="cellIs" dxfId="12583" priority="1502" operator="lessThan">
      <formula>0</formula>
    </cfRule>
  </conditionalFormatting>
  <conditionalFormatting sqref="W30">
    <cfRule type="cellIs" dxfId="12582" priority="1501" operator="lessThan">
      <formula>0</formula>
    </cfRule>
  </conditionalFormatting>
  <conditionalFormatting sqref="W35">
    <cfRule type="cellIs" dxfId="12581" priority="1500" operator="lessThan">
      <formula>0</formula>
    </cfRule>
  </conditionalFormatting>
  <conditionalFormatting sqref="W35">
    <cfRule type="cellIs" dxfId="12580" priority="1499" operator="lessThan">
      <formula>0</formula>
    </cfRule>
  </conditionalFormatting>
  <conditionalFormatting sqref="W35">
    <cfRule type="cellIs" dxfId="12579" priority="1498" operator="lessThan">
      <formula>0</formula>
    </cfRule>
  </conditionalFormatting>
  <conditionalFormatting sqref="W35">
    <cfRule type="cellIs" dxfId="12578" priority="1497" operator="lessThan">
      <formula>0</formula>
    </cfRule>
  </conditionalFormatting>
  <conditionalFormatting sqref="W35">
    <cfRule type="cellIs" dxfId="12577" priority="1496" operator="lessThan">
      <formula>0</formula>
    </cfRule>
  </conditionalFormatting>
  <conditionalFormatting sqref="W35">
    <cfRule type="cellIs" dxfId="12576" priority="1495" operator="lessThan">
      <formula>0</formula>
    </cfRule>
  </conditionalFormatting>
  <conditionalFormatting sqref="W35">
    <cfRule type="cellIs" dxfId="12575" priority="1494" operator="lessThan">
      <formula>0</formula>
    </cfRule>
  </conditionalFormatting>
  <conditionalFormatting sqref="W35">
    <cfRule type="cellIs" dxfId="12574" priority="1493" operator="lessThan">
      <formula>0</formula>
    </cfRule>
  </conditionalFormatting>
  <conditionalFormatting sqref="W36">
    <cfRule type="cellIs" dxfId="12573" priority="1492" operator="lessThan">
      <formula>0</formula>
    </cfRule>
  </conditionalFormatting>
  <conditionalFormatting sqref="W36">
    <cfRule type="cellIs" dxfId="12572" priority="1491" operator="lessThan">
      <formula>0</formula>
    </cfRule>
  </conditionalFormatting>
  <conditionalFormatting sqref="W36">
    <cfRule type="cellIs" dxfId="12571" priority="1490" operator="lessThan">
      <formula>0</formula>
    </cfRule>
  </conditionalFormatting>
  <conditionalFormatting sqref="W36">
    <cfRule type="cellIs" dxfId="12570" priority="1489" operator="lessThan">
      <formula>0</formula>
    </cfRule>
  </conditionalFormatting>
  <conditionalFormatting sqref="W36">
    <cfRule type="cellIs" dxfId="12569" priority="1488" operator="lessThan">
      <formula>0</formula>
    </cfRule>
  </conditionalFormatting>
  <conditionalFormatting sqref="W36">
    <cfRule type="cellIs" dxfId="12568" priority="1487" operator="lessThan">
      <formula>0</formula>
    </cfRule>
  </conditionalFormatting>
  <conditionalFormatting sqref="W36">
    <cfRule type="cellIs" dxfId="12567" priority="1486" operator="lessThan">
      <formula>0</formula>
    </cfRule>
  </conditionalFormatting>
  <conditionalFormatting sqref="W36">
    <cfRule type="cellIs" dxfId="12566" priority="1485" operator="lessThan">
      <formula>0</formula>
    </cfRule>
  </conditionalFormatting>
  <conditionalFormatting sqref="W37">
    <cfRule type="cellIs" dxfId="12565" priority="1484" operator="lessThan">
      <formula>0</formula>
    </cfRule>
  </conditionalFormatting>
  <conditionalFormatting sqref="W37">
    <cfRule type="cellIs" dxfId="12564" priority="1483" operator="lessThan">
      <formula>0</formula>
    </cfRule>
  </conditionalFormatting>
  <conditionalFormatting sqref="W37">
    <cfRule type="cellIs" dxfId="12563" priority="1482" operator="lessThan">
      <formula>0</formula>
    </cfRule>
  </conditionalFormatting>
  <conditionalFormatting sqref="W37">
    <cfRule type="cellIs" dxfId="12562" priority="1481" operator="lessThan">
      <formula>0</formula>
    </cfRule>
  </conditionalFormatting>
  <conditionalFormatting sqref="W37">
    <cfRule type="cellIs" dxfId="12561" priority="1480" operator="lessThan">
      <formula>0</formula>
    </cfRule>
  </conditionalFormatting>
  <conditionalFormatting sqref="W37">
    <cfRule type="cellIs" dxfId="12560" priority="1479" operator="lessThan">
      <formula>0</formula>
    </cfRule>
  </conditionalFormatting>
  <conditionalFormatting sqref="W37">
    <cfRule type="cellIs" dxfId="12559" priority="1478" operator="lessThan">
      <formula>0</formula>
    </cfRule>
  </conditionalFormatting>
  <conditionalFormatting sqref="W37">
    <cfRule type="cellIs" dxfId="12558" priority="1477" operator="lessThan">
      <formula>0</formula>
    </cfRule>
  </conditionalFormatting>
  <conditionalFormatting sqref="W39">
    <cfRule type="cellIs" dxfId="12557" priority="1476" operator="lessThan">
      <formula>0</formula>
    </cfRule>
  </conditionalFormatting>
  <conditionalFormatting sqref="W39">
    <cfRule type="cellIs" dxfId="12556" priority="1475" operator="lessThan">
      <formula>0</formula>
    </cfRule>
  </conditionalFormatting>
  <conditionalFormatting sqref="W39">
    <cfRule type="cellIs" dxfId="12555" priority="1474" operator="lessThan">
      <formula>0</formula>
    </cfRule>
  </conditionalFormatting>
  <conditionalFormatting sqref="W39">
    <cfRule type="cellIs" dxfId="12554" priority="1473" operator="lessThan">
      <formula>0</formula>
    </cfRule>
  </conditionalFormatting>
  <conditionalFormatting sqref="W39">
    <cfRule type="cellIs" dxfId="12553" priority="1472" operator="lessThan">
      <formula>0</formula>
    </cfRule>
  </conditionalFormatting>
  <conditionalFormatting sqref="W39">
    <cfRule type="cellIs" dxfId="12552" priority="1471" operator="lessThan">
      <formula>0</formula>
    </cfRule>
  </conditionalFormatting>
  <conditionalFormatting sqref="W39">
    <cfRule type="cellIs" dxfId="12551" priority="1470" operator="lessThan">
      <formula>0</formula>
    </cfRule>
  </conditionalFormatting>
  <conditionalFormatting sqref="W39">
    <cfRule type="cellIs" dxfId="12550" priority="1469" operator="lessThan">
      <formula>0</formula>
    </cfRule>
  </conditionalFormatting>
  <conditionalFormatting sqref="W40">
    <cfRule type="cellIs" dxfId="12549" priority="1468" operator="lessThan">
      <formula>0</formula>
    </cfRule>
  </conditionalFormatting>
  <conditionalFormatting sqref="W40">
    <cfRule type="cellIs" dxfId="12548" priority="1467" operator="lessThan">
      <formula>0</formula>
    </cfRule>
  </conditionalFormatting>
  <conditionalFormatting sqref="W40">
    <cfRule type="cellIs" dxfId="12547" priority="1466" operator="lessThan">
      <formula>0</formula>
    </cfRule>
  </conditionalFormatting>
  <conditionalFormatting sqref="W40">
    <cfRule type="cellIs" dxfId="12546" priority="1465" operator="lessThan">
      <formula>0</formula>
    </cfRule>
  </conditionalFormatting>
  <conditionalFormatting sqref="W40">
    <cfRule type="cellIs" dxfId="12545" priority="1464" operator="lessThan">
      <formula>0</formula>
    </cfRule>
  </conditionalFormatting>
  <conditionalFormatting sqref="W40">
    <cfRule type="cellIs" dxfId="12544" priority="1463" operator="lessThan">
      <formula>0</formula>
    </cfRule>
  </conditionalFormatting>
  <conditionalFormatting sqref="W40">
    <cfRule type="cellIs" dxfId="12543" priority="1462" operator="lessThan">
      <formula>0</formula>
    </cfRule>
  </conditionalFormatting>
  <conditionalFormatting sqref="W40">
    <cfRule type="cellIs" dxfId="12542" priority="1461" operator="lessThan">
      <formula>0</formula>
    </cfRule>
  </conditionalFormatting>
  <conditionalFormatting sqref="W49:W53">
    <cfRule type="cellIs" dxfId="12541" priority="1460" operator="lessThan">
      <formula>0</formula>
    </cfRule>
  </conditionalFormatting>
  <conditionalFormatting sqref="W53">
    <cfRule type="cellIs" dxfId="12540" priority="1459" operator="lessThan">
      <formula>0</formula>
    </cfRule>
  </conditionalFormatting>
  <conditionalFormatting sqref="W53">
    <cfRule type="cellIs" dxfId="12539" priority="1458" operator="lessThan">
      <formula>0</formula>
    </cfRule>
  </conditionalFormatting>
  <conditionalFormatting sqref="W53:W58">
    <cfRule type="cellIs" dxfId="12538" priority="1457" operator="lessThan">
      <formula>0</formula>
    </cfRule>
  </conditionalFormatting>
  <conditionalFormatting sqref="W49">
    <cfRule type="cellIs" dxfId="12537" priority="1456" operator="lessThan">
      <formula>0</formula>
    </cfRule>
  </conditionalFormatting>
  <conditionalFormatting sqref="W49">
    <cfRule type="cellIs" dxfId="12536" priority="1455" operator="lessThan">
      <formula>0</formula>
    </cfRule>
  </conditionalFormatting>
  <conditionalFormatting sqref="W49">
    <cfRule type="cellIs" dxfId="12535" priority="1454" operator="lessThan">
      <formula>0</formula>
    </cfRule>
  </conditionalFormatting>
  <conditionalFormatting sqref="W49">
    <cfRule type="cellIs" dxfId="12534" priority="1453" operator="lessThan">
      <formula>0</formula>
    </cfRule>
  </conditionalFormatting>
  <conditionalFormatting sqref="W49">
    <cfRule type="cellIs" dxfId="12533" priority="1452" operator="lessThan">
      <formula>0</formula>
    </cfRule>
  </conditionalFormatting>
  <conditionalFormatting sqref="W49">
    <cfRule type="cellIs" dxfId="12532" priority="1451" operator="lessThan">
      <formula>0</formula>
    </cfRule>
  </conditionalFormatting>
  <conditionalFormatting sqref="W49">
    <cfRule type="cellIs" dxfId="12531" priority="1450" operator="lessThan">
      <formula>0</formula>
    </cfRule>
  </conditionalFormatting>
  <conditionalFormatting sqref="W49">
    <cfRule type="cellIs" dxfId="12530" priority="1449" operator="lessThan">
      <formula>0</formula>
    </cfRule>
  </conditionalFormatting>
  <conditionalFormatting sqref="W49">
    <cfRule type="cellIs" dxfId="12529" priority="1448" operator="lessThan">
      <formula>0</formula>
    </cfRule>
  </conditionalFormatting>
  <conditionalFormatting sqref="W49">
    <cfRule type="cellIs" dxfId="12528" priority="1447" operator="lessThan">
      <formula>0</formula>
    </cfRule>
  </conditionalFormatting>
  <conditionalFormatting sqref="W49">
    <cfRule type="cellIs" dxfId="12527" priority="1446" operator="lessThan">
      <formula>0</formula>
    </cfRule>
  </conditionalFormatting>
  <conditionalFormatting sqref="W49">
    <cfRule type="cellIs" dxfId="12526" priority="1445" operator="lessThan">
      <formula>0</formula>
    </cfRule>
  </conditionalFormatting>
  <conditionalFormatting sqref="W49">
    <cfRule type="cellIs" dxfId="12525" priority="1444" operator="lessThan">
      <formula>0</formula>
    </cfRule>
  </conditionalFormatting>
  <conditionalFormatting sqref="W49">
    <cfRule type="cellIs" dxfId="12524" priority="1443" operator="lessThan">
      <formula>0</formula>
    </cfRule>
  </conditionalFormatting>
  <conditionalFormatting sqref="W49">
    <cfRule type="cellIs" dxfId="12523" priority="1442" operator="lessThan">
      <formula>0</formula>
    </cfRule>
  </conditionalFormatting>
  <conditionalFormatting sqref="W49">
    <cfRule type="cellIs" dxfId="12522" priority="1441" operator="lessThan">
      <formula>0</formula>
    </cfRule>
  </conditionalFormatting>
  <conditionalFormatting sqref="W49">
    <cfRule type="cellIs" dxfId="12521" priority="1440" operator="lessThan">
      <formula>0</formula>
    </cfRule>
  </conditionalFormatting>
  <conditionalFormatting sqref="W51">
    <cfRule type="cellIs" dxfId="12520" priority="1439" operator="lessThan">
      <formula>0</formula>
    </cfRule>
  </conditionalFormatting>
  <conditionalFormatting sqref="W51">
    <cfRule type="cellIs" dxfId="12519" priority="1438" operator="lessThan">
      <formula>0</formula>
    </cfRule>
  </conditionalFormatting>
  <conditionalFormatting sqref="W51">
    <cfRule type="cellIs" dxfId="12518" priority="1437" operator="lessThan">
      <formula>0</formula>
    </cfRule>
  </conditionalFormatting>
  <conditionalFormatting sqref="W51">
    <cfRule type="cellIs" dxfId="12517" priority="1436" operator="lessThan">
      <formula>0</formula>
    </cfRule>
  </conditionalFormatting>
  <conditionalFormatting sqref="W51">
    <cfRule type="cellIs" dxfId="12516" priority="1435" operator="lessThan">
      <formula>0</formula>
    </cfRule>
  </conditionalFormatting>
  <conditionalFormatting sqref="W51">
    <cfRule type="cellIs" dxfId="12515" priority="1434" operator="lessThan">
      <formula>0</formula>
    </cfRule>
  </conditionalFormatting>
  <conditionalFormatting sqref="W51">
    <cfRule type="cellIs" dxfId="12514" priority="1433" operator="lessThan">
      <formula>0</formula>
    </cfRule>
  </conditionalFormatting>
  <conditionalFormatting sqref="W51">
    <cfRule type="cellIs" dxfId="12513" priority="1432" operator="lessThan">
      <formula>0</formula>
    </cfRule>
  </conditionalFormatting>
  <conditionalFormatting sqref="W51">
    <cfRule type="cellIs" dxfId="12512" priority="1431" operator="lessThan">
      <formula>0</formula>
    </cfRule>
  </conditionalFormatting>
  <conditionalFormatting sqref="W51">
    <cfRule type="cellIs" dxfId="12511" priority="1430" operator="lessThan">
      <formula>0</formula>
    </cfRule>
  </conditionalFormatting>
  <conditionalFormatting sqref="W51">
    <cfRule type="cellIs" dxfId="12510" priority="1429" operator="lessThan">
      <formula>0</formula>
    </cfRule>
  </conditionalFormatting>
  <conditionalFormatting sqref="W51">
    <cfRule type="cellIs" dxfId="12509" priority="1428" operator="lessThan">
      <formula>0</formula>
    </cfRule>
  </conditionalFormatting>
  <conditionalFormatting sqref="W51">
    <cfRule type="cellIs" dxfId="12508" priority="1427" operator="lessThan">
      <formula>0</formula>
    </cfRule>
  </conditionalFormatting>
  <conditionalFormatting sqref="W51">
    <cfRule type="cellIs" dxfId="12507" priority="1426" operator="lessThan">
      <formula>0</formula>
    </cfRule>
  </conditionalFormatting>
  <conditionalFormatting sqref="W51">
    <cfRule type="cellIs" dxfId="12506" priority="1425" operator="lessThan">
      <formula>0</formula>
    </cfRule>
  </conditionalFormatting>
  <conditionalFormatting sqref="W51">
    <cfRule type="cellIs" dxfId="12505" priority="1424" operator="lessThan">
      <formula>0</formula>
    </cfRule>
  </conditionalFormatting>
  <conditionalFormatting sqref="W51">
    <cfRule type="cellIs" dxfId="12504" priority="1423" operator="lessThan">
      <formula>0</formula>
    </cfRule>
  </conditionalFormatting>
  <conditionalFormatting sqref="W53">
    <cfRule type="cellIs" dxfId="12503" priority="1422" operator="lessThan">
      <formula>0</formula>
    </cfRule>
  </conditionalFormatting>
  <conditionalFormatting sqref="W53">
    <cfRule type="cellIs" dxfId="12502" priority="1421" operator="lessThan">
      <formula>0</formula>
    </cfRule>
  </conditionalFormatting>
  <conditionalFormatting sqref="W53">
    <cfRule type="cellIs" dxfId="12501" priority="1420" operator="lessThan">
      <formula>0</formula>
    </cfRule>
  </conditionalFormatting>
  <conditionalFormatting sqref="W53">
    <cfRule type="cellIs" dxfId="12500" priority="1419" operator="lessThan">
      <formula>0</formula>
    </cfRule>
  </conditionalFormatting>
  <conditionalFormatting sqref="W53">
    <cfRule type="cellIs" dxfId="12499" priority="1418" operator="lessThan">
      <formula>0</formula>
    </cfRule>
  </conditionalFormatting>
  <conditionalFormatting sqref="W53">
    <cfRule type="cellIs" dxfId="12498" priority="1417" operator="lessThan">
      <formula>0</formula>
    </cfRule>
  </conditionalFormatting>
  <conditionalFormatting sqref="W53">
    <cfRule type="cellIs" dxfId="12497" priority="1416" operator="lessThan">
      <formula>0</formula>
    </cfRule>
  </conditionalFormatting>
  <conditionalFormatting sqref="W53">
    <cfRule type="cellIs" dxfId="12496" priority="1415" operator="lessThan">
      <formula>0</formula>
    </cfRule>
  </conditionalFormatting>
  <conditionalFormatting sqref="W53">
    <cfRule type="cellIs" dxfId="12495" priority="1414" operator="lessThan">
      <formula>0</formula>
    </cfRule>
  </conditionalFormatting>
  <conditionalFormatting sqref="W53">
    <cfRule type="cellIs" dxfId="12494" priority="1413" operator="lessThan">
      <formula>0</formula>
    </cfRule>
  </conditionalFormatting>
  <conditionalFormatting sqref="W53">
    <cfRule type="cellIs" dxfId="12493" priority="1412" operator="lessThan">
      <formula>0</formula>
    </cfRule>
  </conditionalFormatting>
  <conditionalFormatting sqref="W53">
    <cfRule type="cellIs" dxfId="12492" priority="1411" operator="lessThan">
      <formula>0</formula>
    </cfRule>
  </conditionalFormatting>
  <conditionalFormatting sqref="W53">
    <cfRule type="cellIs" dxfId="12491" priority="1410" operator="lessThan">
      <formula>0</formula>
    </cfRule>
  </conditionalFormatting>
  <conditionalFormatting sqref="W53">
    <cfRule type="cellIs" dxfId="12490" priority="1409" operator="lessThan">
      <formula>0</formula>
    </cfRule>
  </conditionalFormatting>
  <conditionalFormatting sqref="W53">
    <cfRule type="cellIs" dxfId="12489" priority="1408" operator="lessThan">
      <formula>0</formula>
    </cfRule>
  </conditionalFormatting>
  <conditionalFormatting sqref="W53">
    <cfRule type="cellIs" dxfId="12488" priority="1407" operator="lessThan">
      <formula>0</formula>
    </cfRule>
  </conditionalFormatting>
  <conditionalFormatting sqref="W53">
    <cfRule type="cellIs" dxfId="12487" priority="1406" operator="lessThan">
      <formula>0</formula>
    </cfRule>
  </conditionalFormatting>
  <conditionalFormatting sqref="W50">
    <cfRule type="cellIs" dxfId="12486" priority="1405" operator="lessThan">
      <formula>0</formula>
    </cfRule>
  </conditionalFormatting>
  <conditionalFormatting sqref="W50">
    <cfRule type="cellIs" dxfId="12485" priority="1404" operator="lessThan">
      <formula>0</formula>
    </cfRule>
  </conditionalFormatting>
  <conditionalFormatting sqref="W50">
    <cfRule type="cellIs" dxfId="12484" priority="1403" operator="lessThan">
      <formula>0</formula>
    </cfRule>
  </conditionalFormatting>
  <conditionalFormatting sqref="W50">
    <cfRule type="cellIs" dxfId="12483" priority="1402" operator="lessThan">
      <formula>0</formula>
    </cfRule>
  </conditionalFormatting>
  <conditionalFormatting sqref="W50">
    <cfRule type="cellIs" dxfId="12482" priority="1401" operator="lessThan">
      <formula>0</formula>
    </cfRule>
  </conditionalFormatting>
  <conditionalFormatting sqref="W50">
    <cfRule type="cellIs" dxfId="12481" priority="1400" operator="lessThan">
      <formula>0</formula>
    </cfRule>
  </conditionalFormatting>
  <conditionalFormatting sqref="W52">
    <cfRule type="cellIs" dxfId="12480" priority="1399" operator="lessThan">
      <formula>0</formula>
    </cfRule>
  </conditionalFormatting>
  <conditionalFormatting sqref="W52">
    <cfRule type="cellIs" dxfId="12479" priority="1398" operator="lessThan">
      <formula>0</formula>
    </cfRule>
  </conditionalFormatting>
  <conditionalFormatting sqref="W52">
    <cfRule type="cellIs" dxfId="12478" priority="1397" operator="lessThan">
      <formula>0</formula>
    </cfRule>
  </conditionalFormatting>
  <conditionalFormatting sqref="W52">
    <cfRule type="cellIs" dxfId="12477" priority="1396" operator="lessThan">
      <formula>0</formula>
    </cfRule>
  </conditionalFormatting>
  <conditionalFormatting sqref="W52">
    <cfRule type="cellIs" dxfId="12476" priority="1395" operator="lessThan">
      <formula>0</formula>
    </cfRule>
  </conditionalFormatting>
  <conditionalFormatting sqref="W52">
    <cfRule type="cellIs" dxfId="12475" priority="1394" operator="lessThan">
      <formula>0</formula>
    </cfRule>
  </conditionalFormatting>
  <conditionalFormatting sqref="W59">
    <cfRule type="cellIs" dxfId="12474" priority="1393" operator="lessThan">
      <formula>0</formula>
    </cfRule>
  </conditionalFormatting>
  <conditionalFormatting sqref="W60">
    <cfRule type="cellIs" dxfId="12473" priority="1392" operator="lessThan">
      <formula>0</formula>
    </cfRule>
  </conditionalFormatting>
  <conditionalFormatting sqref="W59">
    <cfRule type="cellIs" dxfId="12472" priority="1391" operator="lessThan">
      <formula>0</formula>
    </cfRule>
  </conditionalFormatting>
  <conditionalFormatting sqref="W60">
    <cfRule type="cellIs" dxfId="12471" priority="1390" operator="lessThan">
      <formula>0</formula>
    </cfRule>
  </conditionalFormatting>
  <conditionalFormatting sqref="W72">
    <cfRule type="cellIs" dxfId="12470" priority="1389" operator="lessThan">
      <formula>0</formula>
    </cfRule>
  </conditionalFormatting>
  <conditionalFormatting sqref="W73:W75">
    <cfRule type="cellIs" dxfId="12469" priority="1388" operator="lessThan">
      <formula>0</formula>
    </cfRule>
  </conditionalFormatting>
  <conditionalFormatting sqref="W72">
    <cfRule type="cellIs" dxfId="12468" priority="1387" operator="lessThan">
      <formula>0</formula>
    </cfRule>
  </conditionalFormatting>
  <conditionalFormatting sqref="W73:W75">
    <cfRule type="cellIs" dxfId="12467" priority="1386" operator="lessThan">
      <formula>0</formula>
    </cfRule>
  </conditionalFormatting>
  <conditionalFormatting sqref="W66">
    <cfRule type="cellIs" dxfId="12466" priority="1385" operator="lessThan">
      <formula>0</formula>
    </cfRule>
  </conditionalFormatting>
  <conditionalFormatting sqref="W66">
    <cfRule type="cellIs" dxfId="12465" priority="1384" operator="lessThan">
      <formula>0</formula>
    </cfRule>
  </conditionalFormatting>
  <conditionalFormatting sqref="W67:W71">
    <cfRule type="cellIs" dxfId="12464" priority="1383" operator="lessThan">
      <formula>0</formula>
    </cfRule>
  </conditionalFormatting>
  <conditionalFormatting sqref="W66">
    <cfRule type="cellIs" dxfId="12463" priority="1382" operator="lessThan">
      <formula>0</formula>
    </cfRule>
  </conditionalFormatting>
  <conditionalFormatting sqref="W66">
    <cfRule type="cellIs" dxfId="12462" priority="1381" operator="lessThan">
      <formula>0</formula>
    </cfRule>
  </conditionalFormatting>
  <conditionalFormatting sqref="W66">
    <cfRule type="cellIs" dxfId="12461" priority="1380" operator="lessThan">
      <formula>0</formula>
    </cfRule>
  </conditionalFormatting>
  <conditionalFormatting sqref="W66">
    <cfRule type="cellIs" dxfId="12460" priority="1379" operator="lessThan">
      <formula>0</formula>
    </cfRule>
  </conditionalFormatting>
  <conditionalFormatting sqref="W67:W71">
    <cfRule type="cellIs" dxfId="12459" priority="1378" operator="lessThan">
      <formula>0</formula>
    </cfRule>
  </conditionalFormatting>
  <conditionalFormatting sqref="W66">
    <cfRule type="cellIs" dxfId="12458" priority="1377" operator="lessThan">
      <formula>0</formula>
    </cfRule>
  </conditionalFormatting>
  <conditionalFormatting sqref="W66">
    <cfRule type="cellIs" dxfId="12457" priority="1376" operator="lessThan">
      <formula>0</formula>
    </cfRule>
  </conditionalFormatting>
  <conditionalFormatting sqref="W66">
    <cfRule type="cellIs" dxfId="12456" priority="1375" operator="lessThan">
      <formula>0</formula>
    </cfRule>
  </conditionalFormatting>
  <conditionalFormatting sqref="W91">
    <cfRule type="cellIs" dxfId="12455" priority="1374" operator="lessThan">
      <formula>0</formula>
    </cfRule>
  </conditionalFormatting>
  <conditionalFormatting sqref="W91">
    <cfRule type="cellIs" dxfId="12454" priority="1373" operator="lessThan">
      <formula>0</formula>
    </cfRule>
  </conditionalFormatting>
  <conditionalFormatting sqref="W91">
    <cfRule type="cellIs" dxfId="12453" priority="1372" operator="lessThan">
      <formula>0</formula>
    </cfRule>
  </conditionalFormatting>
  <conditionalFormatting sqref="W77">
    <cfRule type="cellIs" dxfId="12452" priority="1371" operator="lessThan">
      <formula>0</formula>
    </cfRule>
  </conditionalFormatting>
  <conditionalFormatting sqref="W77">
    <cfRule type="cellIs" dxfId="12451" priority="1370" operator="lessThan">
      <formula>0</formula>
    </cfRule>
  </conditionalFormatting>
  <conditionalFormatting sqref="W77">
    <cfRule type="cellIs" dxfId="12450" priority="1369" operator="lessThan">
      <formula>0</formula>
    </cfRule>
  </conditionalFormatting>
  <conditionalFormatting sqref="W77">
    <cfRule type="cellIs" dxfId="12449" priority="1368" operator="lessThan">
      <formula>0</formula>
    </cfRule>
  </conditionalFormatting>
  <conditionalFormatting sqref="W77">
    <cfRule type="cellIs" dxfId="12448" priority="1367" operator="lessThan">
      <formula>0</formula>
    </cfRule>
  </conditionalFormatting>
  <conditionalFormatting sqref="W77">
    <cfRule type="cellIs" dxfId="12447" priority="1366" operator="lessThan">
      <formula>0</formula>
    </cfRule>
  </conditionalFormatting>
  <conditionalFormatting sqref="W77">
    <cfRule type="cellIs" dxfId="12446" priority="1365" operator="lessThan">
      <formula>0</formula>
    </cfRule>
  </conditionalFormatting>
  <conditionalFormatting sqref="W77">
    <cfRule type="cellIs" dxfId="12445" priority="1364" operator="lessThan">
      <formula>0</formula>
    </cfRule>
  </conditionalFormatting>
  <conditionalFormatting sqref="W77">
    <cfRule type="cellIs" dxfId="12444" priority="1363" operator="lessThan">
      <formula>0</formula>
    </cfRule>
  </conditionalFormatting>
  <conditionalFormatting sqref="W77">
    <cfRule type="cellIs" dxfId="12443" priority="1362" operator="lessThan">
      <formula>0</formula>
    </cfRule>
  </conditionalFormatting>
  <conditionalFormatting sqref="W77">
    <cfRule type="cellIs" dxfId="12442" priority="1361" operator="lessThan">
      <formula>0</formula>
    </cfRule>
  </conditionalFormatting>
  <conditionalFormatting sqref="W77">
    <cfRule type="cellIs" dxfId="12441" priority="1360" operator="lessThan">
      <formula>0</formula>
    </cfRule>
  </conditionalFormatting>
  <conditionalFormatting sqref="W77">
    <cfRule type="cellIs" dxfId="12440" priority="1359" operator="lessThan">
      <formula>0</formula>
    </cfRule>
  </conditionalFormatting>
  <conditionalFormatting sqref="W77">
    <cfRule type="cellIs" dxfId="12439" priority="1358" operator="lessThan">
      <formula>0</formula>
    </cfRule>
  </conditionalFormatting>
  <conditionalFormatting sqref="W77">
    <cfRule type="cellIs" dxfId="12438" priority="1357" operator="lessThan">
      <formula>0</formula>
    </cfRule>
  </conditionalFormatting>
  <conditionalFormatting sqref="W78:W82">
    <cfRule type="cellIs" dxfId="12437" priority="1356" operator="lessThan">
      <formula>0</formula>
    </cfRule>
  </conditionalFormatting>
  <conditionalFormatting sqref="W77">
    <cfRule type="cellIs" dxfId="12436" priority="1355" operator="lessThan">
      <formula>0</formula>
    </cfRule>
  </conditionalFormatting>
  <conditionalFormatting sqref="W77">
    <cfRule type="cellIs" dxfId="12435" priority="1354" operator="lessThan">
      <formula>0</formula>
    </cfRule>
  </conditionalFormatting>
  <conditionalFormatting sqref="W77">
    <cfRule type="cellIs" dxfId="12434" priority="1353" operator="lessThan">
      <formula>0</formula>
    </cfRule>
  </conditionalFormatting>
  <conditionalFormatting sqref="W77">
    <cfRule type="cellIs" dxfId="12433" priority="1352" operator="lessThan">
      <formula>0</formula>
    </cfRule>
  </conditionalFormatting>
  <conditionalFormatting sqref="W78:W82">
    <cfRule type="cellIs" dxfId="12432" priority="1351" operator="lessThan">
      <formula>0</formula>
    </cfRule>
  </conditionalFormatting>
  <conditionalFormatting sqref="W77">
    <cfRule type="cellIs" dxfId="12431" priority="1350" operator="lessThan">
      <formula>0</formula>
    </cfRule>
  </conditionalFormatting>
  <conditionalFormatting sqref="W77">
    <cfRule type="cellIs" dxfId="12430" priority="1349" operator="lessThan">
      <formula>0</formula>
    </cfRule>
  </conditionalFormatting>
  <conditionalFormatting sqref="W77">
    <cfRule type="cellIs" dxfId="12429" priority="1348" operator="lessThan">
      <formula>0</formula>
    </cfRule>
  </conditionalFormatting>
  <conditionalFormatting sqref="W83">
    <cfRule type="cellIs" dxfId="12428" priority="1347" operator="lessThan">
      <formula>0</formula>
    </cfRule>
  </conditionalFormatting>
  <conditionalFormatting sqref="W83">
    <cfRule type="cellIs" dxfId="12427" priority="1346" operator="lessThan">
      <formula>0</formula>
    </cfRule>
  </conditionalFormatting>
  <conditionalFormatting sqref="W83">
    <cfRule type="cellIs" dxfId="12426" priority="1345" operator="lessThan">
      <formula>0</formula>
    </cfRule>
  </conditionalFormatting>
  <conditionalFormatting sqref="W83">
    <cfRule type="cellIs" dxfId="12425" priority="1344" operator="lessThan">
      <formula>0</formula>
    </cfRule>
  </conditionalFormatting>
  <conditionalFormatting sqref="W83">
    <cfRule type="cellIs" dxfId="12424" priority="1343" operator="lessThan">
      <formula>0</formula>
    </cfRule>
  </conditionalFormatting>
  <conditionalFormatting sqref="W83">
    <cfRule type="cellIs" dxfId="12423" priority="1342" operator="lessThan">
      <formula>0</formula>
    </cfRule>
  </conditionalFormatting>
  <conditionalFormatting sqref="W85">
    <cfRule type="cellIs" dxfId="12422" priority="1341" operator="lessThan">
      <formula>0</formula>
    </cfRule>
  </conditionalFormatting>
  <conditionalFormatting sqref="W85">
    <cfRule type="cellIs" dxfId="12421" priority="1340" operator="lessThan">
      <formula>0</formula>
    </cfRule>
  </conditionalFormatting>
  <conditionalFormatting sqref="W85">
    <cfRule type="cellIs" dxfId="12420" priority="1339" operator="lessThan">
      <formula>0</formula>
    </cfRule>
  </conditionalFormatting>
  <conditionalFormatting sqref="W85">
    <cfRule type="cellIs" dxfId="12419" priority="1338" operator="lessThan">
      <formula>0</formula>
    </cfRule>
  </conditionalFormatting>
  <conditionalFormatting sqref="W85">
    <cfRule type="cellIs" dxfId="12418" priority="1337" operator="lessThan">
      <formula>0</formula>
    </cfRule>
  </conditionalFormatting>
  <conditionalFormatting sqref="W85">
    <cfRule type="cellIs" dxfId="12417" priority="1336" operator="lessThan">
      <formula>0</formula>
    </cfRule>
  </conditionalFormatting>
  <conditionalFormatting sqref="W85">
    <cfRule type="cellIs" dxfId="12416" priority="1335" operator="lessThan">
      <formula>0</formula>
    </cfRule>
  </conditionalFormatting>
  <conditionalFormatting sqref="W85">
    <cfRule type="cellIs" dxfId="12415" priority="1334" operator="lessThan">
      <formula>0</formula>
    </cfRule>
  </conditionalFormatting>
  <conditionalFormatting sqref="W87">
    <cfRule type="cellIs" dxfId="12414" priority="1333" operator="lessThan">
      <formula>0</formula>
    </cfRule>
  </conditionalFormatting>
  <conditionalFormatting sqref="W87">
    <cfRule type="cellIs" dxfId="12413" priority="1332" operator="lessThan">
      <formula>0</formula>
    </cfRule>
  </conditionalFormatting>
  <conditionalFormatting sqref="W87">
    <cfRule type="cellIs" dxfId="12412" priority="1331" operator="lessThan">
      <formula>0</formula>
    </cfRule>
  </conditionalFormatting>
  <conditionalFormatting sqref="W87">
    <cfRule type="cellIs" dxfId="12411" priority="1330" operator="lessThan">
      <formula>0</formula>
    </cfRule>
  </conditionalFormatting>
  <conditionalFormatting sqref="W87">
    <cfRule type="cellIs" dxfId="12410" priority="1329" operator="lessThan">
      <formula>0</formula>
    </cfRule>
  </conditionalFormatting>
  <conditionalFormatting sqref="W87">
    <cfRule type="cellIs" dxfId="12409" priority="1328" operator="lessThan">
      <formula>0</formula>
    </cfRule>
  </conditionalFormatting>
  <conditionalFormatting sqref="W87">
    <cfRule type="cellIs" dxfId="12408" priority="1327" operator="lessThan">
      <formula>0</formula>
    </cfRule>
  </conditionalFormatting>
  <conditionalFormatting sqref="W87">
    <cfRule type="cellIs" dxfId="12407" priority="1326" operator="lessThan">
      <formula>0</formula>
    </cfRule>
  </conditionalFormatting>
  <conditionalFormatting sqref="W16">
    <cfRule type="cellIs" dxfId="12406" priority="1325" operator="lessThan">
      <formula>0</formula>
    </cfRule>
  </conditionalFormatting>
  <conditionalFormatting sqref="W16">
    <cfRule type="cellIs" dxfId="12405" priority="1324" operator="lessThan">
      <formula>0</formula>
    </cfRule>
  </conditionalFormatting>
  <conditionalFormatting sqref="W16">
    <cfRule type="cellIs" dxfId="12404" priority="1323" operator="lessThan">
      <formula>0</formula>
    </cfRule>
  </conditionalFormatting>
  <conditionalFormatting sqref="W16">
    <cfRule type="cellIs" dxfId="12403" priority="1322" operator="lessThan">
      <formula>0</formula>
    </cfRule>
  </conditionalFormatting>
  <conditionalFormatting sqref="W16">
    <cfRule type="cellIs" dxfId="12402" priority="1321" operator="lessThan">
      <formula>0</formula>
    </cfRule>
  </conditionalFormatting>
  <conditionalFormatting sqref="W16">
    <cfRule type="cellIs" dxfId="12401" priority="1320" operator="lessThan">
      <formula>0</formula>
    </cfRule>
  </conditionalFormatting>
  <conditionalFormatting sqref="W16">
    <cfRule type="cellIs" dxfId="12400" priority="1319" operator="lessThan">
      <formula>0</formula>
    </cfRule>
  </conditionalFormatting>
  <conditionalFormatting sqref="W16">
    <cfRule type="cellIs" dxfId="12399" priority="1318" operator="lessThan">
      <formula>0</formula>
    </cfRule>
  </conditionalFormatting>
  <conditionalFormatting sqref="W16">
    <cfRule type="cellIs" dxfId="12398" priority="1317" operator="lessThan">
      <formula>0</formula>
    </cfRule>
  </conditionalFormatting>
  <conditionalFormatting sqref="W16">
    <cfRule type="cellIs" dxfId="12397" priority="1316" operator="lessThan">
      <formula>0</formula>
    </cfRule>
  </conditionalFormatting>
  <conditionalFormatting sqref="W16">
    <cfRule type="cellIs" dxfId="12396" priority="1315" operator="lessThan">
      <formula>0</formula>
    </cfRule>
  </conditionalFormatting>
  <conditionalFormatting sqref="W16">
    <cfRule type="cellIs" dxfId="12395" priority="1314" operator="lessThan">
      <formula>0</formula>
    </cfRule>
  </conditionalFormatting>
  <conditionalFormatting sqref="W16">
    <cfRule type="cellIs" dxfId="12394" priority="1313" operator="lessThan">
      <formula>0</formula>
    </cfRule>
  </conditionalFormatting>
  <conditionalFormatting sqref="W16">
    <cfRule type="cellIs" dxfId="12393" priority="1312" operator="lessThan">
      <formula>0</formula>
    </cfRule>
  </conditionalFormatting>
  <conditionalFormatting sqref="W9">
    <cfRule type="cellIs" dxfId="12392" priority="1311" operator="lessThan">
      <formula>0</formula>
    </cfRule>
  </conditionalFormatting>
  <conditionalFormatting sqref="W9">
    <cfRule type="cellIs" dxfId="12391" priority="1310" operator="lessThan">
      <formula>0</formula>
    </cfRule>
  </conditionalFormatting>
  <conditionalFormatting sqref="W9">
    <cfRule type="cellIs" dxfId="12390" priority="1309" operator="lessThan">
      <formula>0</formula>
    </cfRule>
  </conditionalFormatting>
  <conditionalFormatting sqref="W9">
    <cfRule type="cellIs" dxfId="12389" priority="1308" operator="lessThan">
      <formula>0</formula>
    </cfRule>
  </conditionalFormatting>
  <conditionalFormatting sqref="W9">
    <cfRule type="cellIs" dxfId="12388" priority="1307" operator="lessThan">
      <formula>0</formula>
    </cfRule>
  </conditionalFormatting>
  <conditionalFormatting sqref="W9">
    <cfRule type="cellIs" dxfId="12387" priority="1306" operator="lessThan">
      <formula>0</formula>
    </cfRule>
  </conditionalFormatting>
  <conditionalFormatting sqref="W9">
    <cfRule type="cellIs" dxfId="12386" priority="1305" operator="lessThan">
      <formula>0</formula>
    </cfRule>
  </conditionalFormatting>
  <conditionalFormatting sqref="W9">
    <cfRule type="cellIs" dxfId="12385" priority="1304" operator="lessThan">
      <formula>0</formula>
    </cfRule>
  </conditionalFormatting>
  <conditionalFormatting sqref="W9">
    <cfRule type="cellIs" dxfId="12384" priority="1303" operator="lessThan">
      <formula>0</formula>
    </cfRule>
  </conditionalFormatting>
  <conditionalFormatting sqref="W9">
    <cfRule type="cellIs" dxfId="12383" priority="1302" operator="lessThan">
      <formula>0</formula>
    </cfRule>
  </conditionalFormatting>
  <conditionalFormatting sqref="W9">
    <cfRule type="cellIs" dxfId="12382" priority="1301" operator="lessThan">
      <formula>0</formula>
    </cfRule>
  </conditionalFormatting>
  <conditionalFormatting sqref="W9">
    <cfRule type="cellIs" dxfId="12381" priority="1300" operator="lessThan">
      <formula>0</formula>
    </cfRule>
  </conditionalFormatting>
  <conditionalFormatting sqref="W9">
    <cfRule type="cellIs" dxfId="12380" priority="1299" operator="lessThan">
      <formula>0</formula>
    </cfRule>
  </conditionalFormatting>
  <conditionalFormatting sqref="W9">
    <cfRule type="cellIs" dxfId="12379" priority="1298" operator="lessThan">
      <formula>0</formula>
    </cfRule>
  </conditionalFormatting>
  <conditionalFormatting sqref="W16">
    <cfRule type="cellIs" dxfId="12378" priority="1297" operator="lessThan">
      <formula>0</formula>
    </cfRule>
  </conditionalFormatting>
  <conditionalFormatting sqref="W16">
    <cfRule type="cellIs" dxfId="12377" priority="1296" operator="lessThan">
      <formula>0</formula>
    </cfRule>
  </conditionalFormatting>
  <conditionalFormatting sqref="W16">
    <cfRule type="cellIs" dxfId="12376" priority="1295" operator="lessThan">
      <formula>0</formula>
    </cfRule>
  </conditionalFormatting>
  <conditionalFormatting sqref="W16">
    <cfRule type="cellIs" dxfId="12375" priority="1294" operator="lessThan">
      <formula>0</formula>
    </cfRule>
  </conditionalFormatting>
  <conditionalFormatting sqref="W16">
    <cfRule type="cellIs" dxfId="12374" priority="1293" operator="lessThan">
      <formula>0</formula>
    </cfRule>
  </conditionalFormatting>
  <conditionalFormatting sqref="W16">
    <cfRule type="cellIs" dxfId="12373" priority="1292" operator="lessThan">
      <formula>0</formula>
    </cfRule>
  </conditionalFormatting>
  <conditionalFormatting sqref="W16">
    <cfRule type="cellIs" dxfId="12372" priority="1291" operator="lessThan">
      <formula>0</formula>
    </cfRule>
  </conditionalFormatting>
  <conditionalFormatting sqref="W9">
    <cfRule type="cellIs" dxfId="12371" priority="1290" operator="lessThan">
      <formula>0</formula>
    </cfRule>
  </conditionalFormatting>
  <conditionalFormatting sqref="W9">
    <cfRule type="cellIs" dxfId="12370" priority="1289" operator="lessThan">
      <formula>0</formula>
    </cfRule>
  </conditionalFormatting>
  <conditionalFormatting sqref="W9">
    <cfRule type="cellIs" dxfId="12369" priority="1288" operator="lessThan">
      <formula>0</formula>
    </cfRule>
  </conditionalFormatting>
  <conditionalFormatting sqref="W9">
    <cfRule type="cellIs" dxfId="12368" priority="1287" operator="lessThan">
      <formula>0</formula>
    </cfRule>
  </conditionalFormatting>
  <conditionalFormatting sqref="W9">
    <cfRule type="cellIs" dxfId="12367" priority="1286" operator="lessThan">
      <formula>0</formula>
    </cfRule>
  </conditionalFormatting>
  <conditionalFormatting sqref="W9">
    <cfRule type="cellIs" dxfId="12366" priority="1285" operator="lessThan">
      <formula>0</formula>
    </cfRule>
  </conditionalFormatting>
  <conditionalFormatting sqref="W9">
    <cfRule type="cellIs" dxfId="12365" priority="1284" operator="lessThan">
      <formula>0</formula>
    </cfRule>
  </conditionalFormatting>
  <conditionalFormatting sqref="W9">
    <cfRule type="cellIs" dxfId="12364" priority="1283" operator="lessThan">
      <formula>0</formula>
    </cfRule>
  </conditionalFormatting>
  <conditionalFormatting sqref="W9">
    <cfRule type="cellIs" dxfId="12363" priority="1282" operator="lessThan">
      <formula>0</formula>
    </cfRule>
  </conditionalFormatting>
  <conditionalFormatting sqref="W9">
    <cfRule type="cellIs" dxfId="12362" priority="1281" operator="lessThan">
      <formula>0</formula>
    </cfRule>
  </conditionalFormatting>
  <conditionalFormatting sqref="W9">
    <cfRule type="cellIs" dxfId="12361" priority="1280" operator="lessThan">
      <formula>0</formula>
    </cfRule>
  </conditionalFormatting>
  <conditionalFormatting sqref="W9">
    <cfRule type="cellIs" dxfId="12360" priority="1279" operator="lessThan">
      <formula>0</formula>
    </cfRule>
  </conditionalFormatting>
  <conditionalFormatting sqref="W9">
    <cfRule type="cellIs" dxfId="12359" priority="1278" operator="lessThan">
      <formula>0</formula>
    </cfRule>
  </conditionalFormatting>
  <conditionalFormatting sqref="W9">
    <cfRule type="cellIs" dxfId="12358" priority="1277" operator="lessThan">
      <formula>0</formula>
    </cfRule>
  </conditionalFormatting>
  <conditionalFormatting sqref="W9">
    <cfRule type="cellIs" dxfId="12357" priority="1276" operator="lessThan">
      <formula>0</formula>
    </cfRule>
  </conditionalFormatting>
  <conditionalFormatting sqref="W9">
    <cfRule type="cellIs" dxfId="12356" priority="1275" operator="lessThan">
      <formula>0</formula>
    </cfRule>
  </conditionalFormatting>
  <conditionalFormatting sqref="W9">
    <cfRule type="cellIs" dxfId="12355" priority="1274" operator="lessThan">
      <formula>0</formula>
    </cfRule>
  </conditionalFormatting>
  <conditionalFormatting sqref="W9">
    <cfRule type="cellIs" dxfId="12354" priority="1273" operator="lessThan">
      <formula>0</formula>
    </cfRule>
  </conditionalFormatting>
  <conditionalFormatting sqref="W9">
    <cfRule type="cellIs" dxfId="12353" priority="1272" operator="lessThan">
      <formula>0</formula>
    </cfRule>
  </conditionalFormatting>
  <conditionalFormatting sqref="W9">
    <cfRule type="cellIs" dxfId="12352" priority="1271" operator="lessThan">
      <formula>0</formula>
    </cfRule>
  </conditionalFormatting>
  <conditionalFormatting sqref="W9">
    <cfRule type="cellIs" dxfId="12351" priority="1270" operator="lessThan">
      <formula>0</formula>
    </cfRule>
  </conditionalFormatting>
  <conditionalFormatting sqref="W64">
    <cfRule type="cellIs" dxfId="12350" priority="1269" operator="lessThan">
      <formula>0</formula>
    </cfRule>
  </conditionalFormatting>
  <conditionalFormatting sqref="W64">
    <cfRule type="cellIs" dxfId="12349" priority="1268" operator="lessThan">
      <formula>0</formula>
    </cfRule>
  </conditionalFormatting>
  <conditionalFormatting sqref="W64">
    <cfRule type="cellIs" dxfId="12348" priority="1267" operator="lessThan">
      <formula>0</formula>
    </cfRule>
  </conditionalFormatting>
  <conditionalFormatting sqref="W64">
    <cfRule type="cellIs" dxfId="12347" priority="1266" operator="lessThan">
      <formula>0</formula>
    </cfRule>
  </conditionalFormatting>
  <conditionalFormatting sqref="W64">
    <cfRule type="cellIs" dxfId="12346" priority="1265" operator="lessThan">
      <formula>0</formula>
    </cfRule>
  </conditionalFormatting>
  <conditionalFormatting sqref="W64">
    <cfRule type="cellIs" dxfId="12345" priority="1264" operator="lessThan">
      <formula>0</formula>
    </cfRule>
  </conditionalFormatting>
  <conditionalFormatting sqref="W64">
    <cfRule type="cellIs" dxfId="12344" priority="1263" operator="lessThan">
      <formula>0</formula>
    </cfRule>
  </conditionalFormatting>
  <conditionalFormatting sqref="W64">
    <cfRule type="cellIs" dxfId="12343" priority="1262" operator="lessThan">
      <formula>0</formula>
    </cfRule>
  </conditionalFormatting>
  <conditionalFormatting sqref="W64">
    <cfRule type="cellIs" dxfId="12342" priority="1261" operator="lessThan">
      <formula>0</formula>
    </cfRule>
  </conditionalFormatting>
  <conditionalFormatting sqref="W64">
    <cfRule type="cellIs" dxfId="12341" priority="1260" operator="lessThan">
      <formula>0</formula>
    </cfRule>
  </conditionalFormatting>
  <conditionalFormatting sqref="W62">
    <cfRule type="cellIs" dxfId="12340" priority="1259" operator="lessThan">
      <formula>0</formula>
    </cfRule>
  </conditionalFormatting>
  <conditionalFormatting sqref="W62">
    <cfRule type="cellIs" dxfId="12339" priority="1258" operator="lessThan">
      <formula>0</formula>
    </cfRule>
  </conditionalFormatting>
  <conditionalFormatting sqref="W62">
    <cfRule type="cellIs" dxfId="12338" priority="1257" operator="lessThan">
      <formula>0</formula>
    </cfRule>
  </conditionalFormatting>
  <conditionalFormatting sqref="W62">
    <cfRule type="cellIs" dxfId="12337" priority="1256" operator="lessThan">
      <formula>0</formula>
    </cfRule>
  </conditionalFormatting>
  <conditionalFormatting sqref="W62">
    <cfRule type="cellIs" dxfId="12336" priority="1255" operator="lessThan">
      <formula>0</formula>
    </cfRule>
  </conditionalFormatting>
  <conditionalFormatting sqref="W62">
    <cfRule type="cellIs" dxfId="12335" priority="1254" operator="lessThan">
      <formula>0</formula>
    </cfRule>
  </conditionalFormatting>
  <conditionalFormatting sqref="W62">
    <cfRule type="cellIs" dxfId="12334" priority="1253" operator="lessThan">
      <formula>0</formula>
    </cfRule>
  </conditionalFormatting>
  <conditionalFormatting sqref="W62">
    <cfRule type="cellIs" dxfId="12333" priority="1252" operator="lessThan">
      <formula>0</formula>
    </cfRule>
  </conditionalFormatting>
  <conditionalFormatting sqref="W62">
    <cfRule type="cellIs" dxfId="12332" priority="1251" operator="lessThan">
      <formula>0</formula>
    </cfRule>
  </conditionalFormatting>
  <conditionalFormatting sqref="W62">
    <cfRule type="cellIs" dxfId="12331" priority="1250" operator="lessThan">
      <formula>0</formula>
    </cfRule>
  </conditionalFormatting>
  <conditionalFormatting sqref="W62">
    <cfRule type="cellIs" dxfId="12330" priority="1249" operator="lessThan">
      <formula>0</formula>
    </cfRule>
  </conditionalFormatting>
  <conditionalFormatting sqref="W62">
    <cfRule type="cellIs" dxfId="12329" priority="1248" operator="lessThan">
      <formula>0</formula>
    </cfRule>
  </conditionalFormatting>
  <conditionalFormatting sqref="W62">
    <cfRule type="cellIs" dxfId="12328" priority="1247" operator="lessThan">
      <formula>0</formula>
    </cfRule>
  </conditionalFormatting>
  <conditionalFormatting sqref="W62">
    <cfRule type="cellIs" dxfId="12327" priority="1246" operator="lessThan">
      <formula>0</formula>
    </cfRule>
  </conditionalFormatting>
  <conditionalFormatting sqref="W62">
    <cfRule type="cellIs" dxfId="12326" priority="1245" operator="lessThan">
      <formula>0</formula>
    </cfRule>
  </conditionalFormatting>
  <conditionalFormatting sqref="W62">
    <cfRule type="cellIs" dxfId="12325" priority="1244" operator="lessThan">
      <formula>0</formula>
    </cfRule>
  </conditionalFormatting>
  <conditionalFormatting sqref="Y64">
    <cfRule type="cellIs" dxfId="12324" priority="1243" operator="lessThan">
      <formula>0</formula>
    </cfRule>
  </conditionalFormatting>
  <conditionalFormatting sqref="Y64">
    <cfRule type="cellIs" dxfId="12323" priority="1242" operator="lessThan">
      <formula>0</formula>
    </cfRule>
  </conditionalFormatting>
  <conditionalFormatting sqref="Y9">
    <cfRule type="cellIs" dxfId="12322" priority="1241" operator="lessThan">
      <formula>0</formula>
    </cfRule>
  </conditionalFormatting>
  <conditionalFormatting sqref="Y17:Y19">
    <cfRule type="cellIs" dxfId="12321" priority="1240" operator="lessThan">
      <formula>0</formula>
    </cfRule>
  </conditionalFormatting>
  <conditionalFormatting sqref="Y20">
    <cfRule type="cellIs" dxfId="12320" priority="1239" operator="lessThan">
      <formula>0</formula>
    </cfRule>
  </conditionalFormatting>
  <conditionalFormatting sqref="Y22">
    <cfRule type="cellIs" dxfId="12319" priority="1238" operator="lessThan">
      <formula>0</formula>
    </cfRule>
  </conditionalFormatting>
  <conditionalFormatting sqref="Y26">
    <cfRule type="cellIs" dxfId="12318" priority="1237" operator="lessThan">
      <formula>0</formula>
    </cfRule>
  </conditionalFormatting>
  <conditionalFormatting sqref="Y30">
    <cfRule type="cellIs" dxfId="12317" priority="1236" operator="lessThan">
      <formula>0</formula>
    </cfRule>
  </conditionalFormatting>
  <conditionalFormatting sqref="Y27:Y35">
    <cfRule type="cellIs" dxfId="12316" priority="1235" operator="lessThan">
      <formula>0</formula>
    </cfRule>
  </conditionalFormatting>
  <conditionalFormatting sqref="Y36">
    <cfRule type="cellIs" dxfId="12315" priority="1234" operator="lessThan">
      <formula>0</formula>
    </cfRule>
  </conditionalFormatting>
  <conditionalFormatting sqref="Y37">
    <cfRule type="cellIs" dxfId="12314" priority="1233" operator="lessThan">
      <formula>0</formula>
    </cfRule>
  </conditionalFormatting>
  <conditionalFormatting sqref="Y39">
    <cfRule type="cellIs" dxfId="12313" priority="1232" operator="lessThan">
      <formula>0</formula>
    </cfRule>
  </conditionalFormatting>
  <conditionalFormatting sqref="Y40:Y45">
    <cfRule type="cellIs" dxfId="12312" priority="1231" operator="lessThan">
      <formula>0</formula>
    </cfRule>
  </conditionalFormatting>
  <conditionalFormatting sqref="Y46">
    <cfRule type="cellIs" dxfId="12311" priority="1230" operator="lessThan">
      <formula>0</formula>
    </cfRule>
  </conditionalFormatting>
  <conditionalFormatting sqref="Y47">
    <cfRule type="cellIs" dxfId="12310" priority="1229" operator="lessThan">
      <formula>0</formula>
    </cfRule>
  </conditionalFormatting>
  <conditionalFormatting sqref="Y49:Y53">
    <cfRule type="cellIs" dxfId="12309" priority="1228" operator="lessThan">
      <formula>0</formula>
    </cfRule>
  </conditionalFormatting>
  <conditionalFormatting sqref="Y59">
    <cfRule type="cellIs" dxfId="12308" priority="1227" operator="lessThan">
      <formula>0</formula>
    </cfRule>
  </conditionalFormatting>
  <conditionalFormatting sqref="Y60">
    <cfRule type="cellIs" dxfId="12307" priority="1226" operator="lessThan">
      <formula>0</formula>
    </cfRule>
  </conditionalFormatting>
  <conditionalFormatting sqref="Y62">
    <cfRule type="cellIs" dxfId="12306" priority="1225" operator="lessThan">
      <formula>0</formula>
    </cfRule>
  </conditionalFormatting>
  <conditionalFormatting sqref="Y63">
    <cfRule type="cellIs" dxfId="12305" priority="1224" operator="lessThan">
      <formula>0</formula>
    </cfRule>
  </conditionalFormatting>
  <conditionalFormatting sqref="Y64">
    <cfRule type="cellIs" dxfId="12304" priority="1223" operator="lessThan">
      <formula>0</formula>
    </cfRule>
  </conditionalFormatting>
  <conditionalFormatting sqref="Y91">
    <cfRule type="cellIs" dxfId="12303" priority="1222" operator="lessThan">
      <formula>0</formula>
    </cfRule>
  </conditionalFormatting>
  <conditionalFormatting sqref="Y66">
    <cfRule type="cellIs" dxfId="12302" priority="1221" operator="lessThan">
      <formula>0</formula>
    </cfRule>
  </conditionalFormatting>
  <conditionalFormatting sqref="Y72">
    <cfRule type="cellIs" dxfId="12301" priority="1220" operator="lessThan">
      <formula>0</formula>
    </cfRule>
  </conditionalFormatting>
  <conditionalFormatting sqref="Y73:Y75">
    <cfRule type="cellIs" dxfId="12300" priority="1219" operator="lessThan">
      <formula>0</formula>
    </cfRule>
  </conditionalFormatting>
  <conditionalFormatting sqref="Y74">
    <cfRule type="cellIs" dxfId="12299" priority="1218" operator="lessThan">
      <formula>0</formula>
    </cfRule>
  </conditionalFormatting>
  <conditionalFormatting sqref="Y77:Y78 Y80:Y83">
    <cfRule type="cellIs" dxfId="12298" priority="1217" operator="lessThan">
      <formula>0</formula>
    </cfRule>
  </conditionalFormatting>
  <conditionalFormatting sqref="Y85">
    <cfRule type="cellIs" dxfId="12297" priority="1216" operator="lessThan">
      <formula>0</formula>
    </cfRule>
  </conditionalFormatting>
  <conditionalFormatting sqref="Y9">
    <cfRule type="cellIs" dxfId="12296" priority="1215" operator="lessThan">
      <formula>0</formula>
    </cfRule>
  </conditionalFormatting>
  <conditionalFormatting sqref="Y20">
    <cfRule type="cellIs" dxfId="12295" priority="1214" operator="lessThan">
      <formula>0</formula>
    </cfRule>
  </conditionalFormatting>
  <conditionalFormatting sqref="Y22">
    <cfRule type="cellIs" dxfId="12294" priority="1213" operator="lessThan">
      <formula>0</formula>
    </cfRule>
  </conditionalFormatting>
  <conditionalFormatting sqref="Y26">
    <cfRule type="cellIs" dxfId="12293" priority="1212" operator="lessThan">
      <formula>0</formula>
    </cfRule>
  </conditionalFormatting>
  <conditionalFormatting sqref="Y30">
    <cfRule type="cellIs" dxfId="12292" priority="1211" operator="lessThan">
      <formula>0</formula>
    </cfRule>
  </conditionalFormatting>
  <conditionalFormatting sqref="Y27:Y35">
    <cfRule type="cellIs" dxfId="12291" priority="1210" operator="lessThan">
      <formula>0</formula>
    </cfRule>
  </conditionalFormatting>
  <conditionalFormatting sqref="Y36">
    <cfRule type="cellIs" dxfId="12290" priority="1209" operator="lessThan">
      <formula>0</formula>
    </cfRule>
  </conditionalFormatting>
  <conditionalFormatting sqref="Y37">
    <cfRule type="cellIs" dxfId="12289" priority="1208" operator="lessThan">
      <formula>0</formula>
    </cfRule>
  </conditionalFormatting>
  <conditionalFormatting sqref="Y39">
    <cfRule type="cellIs" dxfId="12288" priority="1207" operator="lessThan">
      <formula>0</formula>
    </cfRule>
  </conditionalFormatting>
  <conditionalFormatting sqref="Y40:Y45">
    <cfRule type="cellIs" dxfId="12287" priority="1206" operator="lessThan">
      <formula>0</formula>
    </cfRule>
  </conditionalFormatting>
  <conditionalFormatting sqref="Y46">
    <cfRule type="cellIs" dxfId="12286" priority="1205" operator="lessThan">
      <formula>0</formula>
    </cfRule>
  </conditionalFormatting>
  <conditionalFormatting sqref="Y47">
    <cfRule type="cellIs" dxfId="12285" priority="1204" operator="lessThan">
      <formula>0</formula>
    </cfRule>
  </conditionalFormatting>
  <conditionalFormatting sqref="Y49:Y53">
    <cfRule type="cellIs" dxfId="12284" priority="1203" operator="lessThan">
      <formula>0</formula>
    </cfRule>
  </conditionalFormatting>
  <conditionalFormatting sqref="Y59">
    <cfRule type="cellIs" dxfId="12283" priority="1202" operator="lessThan">
      <formula>0</formula>
    </cfRule>
  </conditionalFormatting>
  <conditionalFormatting sqref="Y60">
    <cfRule type="cellIs" dxfId="12282" priority="1201" operator="lessThan">
      <formula>0</formula>
    </cfRule>
  </conditionalFormatting>
  <conditionalFormatting sqref="Y62">
    <cfRule type="cellIs" dxfId="12281" priority="1200" operator="lessThan">
      <formula>0</formula>
    </cfRule>
  </conditionalFormatting>
  <conditionalFormatting sqref="Y63">
    <cfRule type="cellIs" dxfId="12280" priority="1199" operator="lessThan">
      <formula>0</formula>
    </cfRule>
  </conditionalFormatting>
  <conditionalFormatting sqref="Y64">
    <cfRule type="cellIs" dxfId="12279" priority="1198" operator="lessThan">
      <formula>0</formula>
    </cfRule>
  </conditionalFormatting>
  <conditionalFormatting sqref="Y91">
    <cfRule type="cellIs" dxfId="12278" priority="1197" operator="lessThan">
      <formula>0</formula>
    </cfRule>
  </conditionalFormatting>
  <conditionalFormatting sqref="Y66">
    <cfRule type="cellIs" dxfId="12277" priority="1196" operator="lessThan">
      <formula>0</formula>
    </cfRule>
  </conditionalFormatting>
  <conditionalFormatting sqref="Y72">
    <cfRule type="cellIs" dxfId="12276" priority="1195" operator="lessThan">
      <formula>0</formula>
    </cfRule>
  </conditionalFormatting>
  <conditionalFormatting sqref="Y73:Y75">
    <cfRule type="cellIs" dxfId="12275" priority="1194" operator="lessThan">
      <formula>0</formula>
    </cfRule>
  </conditionalFormatting>
  <conditionalFormatting sqref="Y74">
    <cfRule type="cellIs" dxfId="12274" priority="1193" operator="lessThan">
      <formula>0</formula>
    </cfRule>
  </conditionalFormatting>
  <conditionalFormatting sqref="Y77:Y78 Y80:Y83">
    <cfRule type="cellIs" dxfId="12273" priority="1192" operator="lessThan">
      <formula>0</formula>
    </cfRule>
  </conditionalFormatting>
  <conditionalFormatting sqref="Y85">
    <cfRule type="cellIs" dxfId="12272" priority="1191" operator="lessThan">
      <formula>0</formula>
    </cfRule>
  </conditionalFormatting>
  <conditionalFormatting sqref="Y17:Y19">
    <cfRule type="cellIs" dxfId="12271" priority="1190" operator="lessThan">
      <formula>0</formula>
    </cfRule>
  </conditionalFormatting>
  <conditionalFormatting sqref="Y18:Y19">
    <cfRule type="cellIs" dxfId="12270" priority="1189" operator="lessThan">
      <formula>0</formula>
    </cfRule>
  </conditionalFormatting>
  <conditionalFormatting sqref="Y17:Y19">
    <cfRule type="cellIs" dxfId="12269" priority="1188" operator="lessThan">
      <formula>0</formula>
    </cfRule>
  </conditionalFormatting>
  <conditionalFormatting sqref="Y22">
    <cfRule type="cellIs" dxfId="12268" priority="1187" operator="lessThan">
      <formula>0</formula>
    </cfRule>
  </conditionalFormatting>
  <conditionalFormatting sqref="Y22">
    <cfRule type="cellIs" dxfId="12267" priority="1186" operator="lessThan">
      <formula>0</formula>
    </cfRule>
  </conditionalFormatting>
  <conditionalFormatting sqref="Y22">
    <cfRule type="cellIs" dxfId="12266" priority="1185" operator="lessThan">
      <formula>0</formula>
    </cfRule>
  </conditionalFormatting>
  <conditionalFormatting sqref="Y26">
    <cfRule type="cellIs" dxfId="12265" priority="1184" operator="lessThan">
      <formula>0</formula>
    </cfRule>
  </conditionalFormatting>
  <conditionalFormatting sqref="Y26">
    <cfRule type="cellIs" dxfId="12264" priority="1183" operator="lessThan">
      <formula>0</formula>
    </cfRule>
  </conditionalFormatting>
  <conditionalFormatting sqref="Y26">
    <cfRule type="cellIs" dxfId="12263" priority="1182" operator="lessThan">
      <formula>0</formula>
    </cfRule>
  </conditionalFormatting>
  <conditionalFormatting sqref="Y26">
    <cfRule type="cellIs" dxfId="12262" priority="1181" operator="lessThan">
      <formula>0</formula>
    </cfRule>
  </conditionalFormatting>
  <conditionalFormatting sqref="Y26">
    <cfRule type="cellIs" dxfId="12261" priority="1180" operator="lessThan">
      <formula>0</formula>
    </cfRule>
  </conditionalFormatting>
  <conditionalFormatting sqref="Y30">
    <cfRule type="cellIs" dxfId="12260" priority="1179" operator="lessThan">
      <formula>0</formula>
    </cfRule>
  </conditionalFormatting>
  <conditionalFormatting sqref="Y30">
    <cfRule type="cellIs" dxfId="12259" priority="1178" operator="lessThan">
      <formula>0</formula>
    </cfRule>
  </conditionalFormatting>
  <conditionalFormatting sqref="Y30">
    <cfRule type="cellIs" dxfId="12258" priority="1177" operator="lessThan">
      <formula>0</formula>
    </cfRule>
  </conditionalFormatting>
  <conditionalFormatting sqref="Y30">
    <cfRule type="cellIs" dxfId="12257" priority="1176" operator="lessThan">
      <formula>0</formula>
    </cfRule>
  </conditionalFormatting>
  <conditionalFormatting sqref="Y30">
    <cfRule type="cellIs" dxfId="12256" priority="1175" operator="lessThan">
      <formula>0</formula>
    </cfRule>
  </conditionalFormatting>
  <conditionalFormatting sqref="Y27:Y35">
    <cfRule type="cellIs" dxfId="12255" priority="1174" operator="lessThan">
      <formula>0</formula>
    </cfRule>
  </conditionalFormatting>
  <conditionalFormatting sqref="Y27:Y35">
    <cfRule type="cellIs" dxfId="12254" priority="1173" operator="lessThan">
      <formula>0</formula>
    </cfRule>
  </conditionalFormatting>
  <conditionalFormatting sqref="Y27:Y35">
    <cfRule type="cellIs" dxfId="12253" priority="1172" operator="lessThan">
      <formula>0</formula>
    </cfRule>
  </conditionalFormatting>
  <conditionalFormatting sqref="Y27:Y35">
    <cfRule type="cellIs" dxfId="12252" priority="1171" operator="lessThan">
      <formula>0</formula>
    </cfRule>
  </conditionalFormatting>
  <conditionalFormatting sqref="Y27:Y35">
    <cfRule type="cellIs" dxfId="12251" priority="1170" operator="lessThan">
      <formula>0</formula>
    </cfRule>
  </conditionalFormatting>
  <conditionalFormatting sqref="Y36">
    <cfRule type="cellIs" dxfId="12250" priority="1169" operator="lessThan">
      <formula>0</formula>
    </cfRule>
  </conditionalFormatting>
  <conditionalFormatting sqref="Y36">
    <cfRule type="cellIs" dxfId="12249" priority="1168" operator="lessThan">
      <formula>0</formula>
    </cfRule>
  </conditionalFormatting>
  <conditionalFormatting sqref="Y36">
    <cfRule type="cellIs" dxfId="12248" priority="1167" operator="lessThan">
      <formula>0</formula>
    </cfRule>
  </conditionalFormatting>
  <conditionalFormatting sqref="Y36">
    <cfRule type="cellIs" dxfId="12247" priority="1166" operator="lessThan">
      <formula>0</formula>
    </cfRule>
  </conditionalFormatting>
  <conditionalFormatting sqref="Y36">
    <cfRule type="cellIs" dxfId="12246" priority="1165" operator="lessThan">
      <formula>0</formula>
    </cfRule>
  </conditionalFormatting>
  <conditionalFormatting sqref="Y37">
    <cfRule type="cellIs" dxfId="12245" priority="1164" operator="lessThan">
      <formula>0</formula>
    </cfRule>
  </conditionalFormatting>
  <conditionalFormatting sqref="Y37">
    <cfRule type="cellIs" dxfId="12244" priority="1163" operator="lessThan">
      <formula>0</formula>
    </cfRule>
  </conditionalFormatting>
  <conditionalFormatting sqref="Y37">
    <cfRule type="cellIs" dxfId="12243" priority="1162" operator="lessThan">
      <formula>0</formula>
    </cfRule>
  </conditionalFormatting>
  <conditionalFormatting sqref="Y37">
    <cfRule type="cellIs" dxfId="12242" priority="1161" operator="lessThan">
      <formula>0</formula>
    </cfRule>
  </conditionalFormatting>
  <conditionalFormatting sqref="Y37">
    <cfRule type="cellIs" dxfId="12241" priority="1160" operator="lessThan">
      <formula>0</formula>
    </cfRule>
  </conditionalFormatting>
  <conditionalFormatting sqref="Y39">
    <cfRule type="cellIs" dxfId="12240" priority="1159" operator="lessThan">
      <formula>0</formula>
    </cfRule>
  </conditionalFormatting>
  <conditionalFormatting sqref="Y39">
    <cfRule type="cellIs" dxfId="12239" priority="1158" operator="lessThan">
      <formula>0</formula>
    </cfRule>
  </conditionalFormatting>
  <conditionalFormatting sqref="Y39">
    <cfRule type="cellIs" dxfId="12238" priority="1157" operator="lessThan">
      <formula>0</formula>
    </cfRule>
  </conditionalFormatting>
  <conditionalFormatting sqref="Y39">
    <cfRule type="cellIs" dxfId="12237" priority="1156" operator="lessThan">
      <formula>0</formula>
    </cfRule>
  </conditionalFormatting>
  <conditionalFormatting sqref="Y39">
    <cfRule type="cellIs" dxfId="12236" priority="1155" operator="lessThan">
      <formula>0</formula>
    </cfRule>
  </conditionalFormatting>
  <conditionalFormatting sqref="Y40:Y45">
    <cfRule type="cellIs" dxfId="12235" priority="1154" operator="lessThan">
      <formula>0</formula>
    </cfRule>
  </conditionalFormatting>
  <conditionalFormatting sqref="Y40:Y45">
    <cfRule type="cellIs" dxfId="12234" priority="1153" operator="lessThan">
      <formula>0</formula>
    </cfRule>
  </conditionalFormatting>
  <conditionalFormatting sqref="Y40:Y45">
    <cfRule type="cellIs" dxfId="12233" priority="1152" operator="lessThan">
      <formula>0</formula>
    </cfRule>
  </conditionalFormatting>
  <conditionalFormatting sqref="Y40:Y45">
    <cfRule type="cellIs" dxfId="12232" priority="1151" operator="lessThan">
      <formula>0</formula>
    </cfRule>
  </conditionalFormatting>
  <conditionalFormatting sqref="Y40:Y45">
    <cfRule type="cellIs" dxfId="12231" priority="1150" operator="lessThan">
      <formula>0</formula>
    </cfRule>
  </conditionalFormatting>
  <conditionalFormatting sqref="Y87">
    <cfRule type="cellIs" dxfId="12230" priority="1149" operator="lessThan">
      <formula>0</formula>
    </cfRule>
  </conditionalFormatting>
  <conditionalFormatting sqref="Y17:Y19">
    <cfRule type="cellIs" dxfId="12229" priority="1148" operator="lessThan">
      <formula>0</formula>
    </cfRule>
  </conditionalFormatting>
  <conditionalFormatting sqref="Y17:Y19">
    <cfRule type="cellIs" dxfId="12228" priority="1147" operator="lessThan">
      <formula>0</formula>
    </cfRule>
  </conditionalFormatting>
  <conditionalFormatting sqref="Y17:Y19">
    <cfRule type="cellIs" dxfId="12227" priority="1146" operator="lessThan">
      <formula>0</formula>
    </cfRule>
  </conditionalFormatting>
  <conditionalFormatting sqref="Y22">
    <cfRule type="cellIs" dxfId="12226" priority="1145" operator="lessThan">
      <formula>0</formula>
    </cfRule>
  </conditionalFormatting>
  <conditionalFormatting sqref="Y26">
    <cfRule type="cellIs" dxfId="12225" priority="1144" operator="lessThan">
      <formula>0</formula>
    </cfRule>
  </conditionalFormatting>
  <conditionalFormatting sqref="Y30:Y45">
    <cfRule type="cellIs" dxfId="12224" priority="1143" operator="lessThan">
      <formula>0</formula>
    </cfRule>
  </conditionalFormatting>
  <conditionalFormatting sqref="Y35">
    <cfRule type="cellIs" dxfId="12223" priority="1142" operator="lessThan">
      <formula>0</formula>
    </cfRule>
  </conditionalFormatting>
  <conditionalFormatting sqref="Y36">
    <cfRule type="cellIs" dxfId="12222" priority="1141" operator="lessThan">
      <formula>0</formula>
    </cfRule>
  </conditionalFormatting>
  <conditionalFormatting sqref="Y37">
    <cfRule type="cellIs" dxfId="12221" priority="1140" operator="lessThan">
      <formula>0</formula>
    </cfRule>
  </conditionalFormatting>
  <conditionalFormatting sqref="Y39">
    <cfRule type="cellIs" dxfId="12220" priority="1139" operator="lessThan">
      <formula>0</formula>
    </cfRule>
  </conditionalFormatting>
  <conditionalFormatting sqref="Y40">
    <cfRule type="cellIs" dxfId="12219" priority="1138" operator="lessThan">
      <formula>0</formula>
    </cfRule>
  </conditionalFormatting>
  <conditionalFormatting sqref="Y27:Y29">
    <cfRule type="cellIs" dxfId="12218" priority="1137" operator="lessThan">
      <formula>0</formula>
    </cfRule>
  </conditionalFormatting>
  <conditionalFormatting sqref="Y41:Y45">
    <cfRule type="cellIs" dxfId="12217" priority="1136" operator="lessThan">
      <formula>0</formula>
    </cfRule>
  </conditionalFormatting>
  <conditionalFormatting sqref="Y31:Y34">
    <cfRule type="cellIs" dxfId="12216" priority="1135" operator="lessThan">
      <formula>0</formula>
    </cfRule>
  </conditionalFormatting>
  <conditionalFormatting sqref="Y41">
    <cfRule type="cellIs" dxfId="12215" priority="1134" operator="lessThan">
      <formula>0</formula>
    </cfRule>
  </conditionalFormatting>
  <conditionalFormatting sqref="Y41">
    <cfRule type="cellIs" dxfId="12214" priority="1133" operator="lessThan">
      <formula>0</formula>
    </cfRule>
  </conditionalFormatting>
  <conditionalFormatting sqref="Y41">
    <cfRule type="cellIs" dxfId="12213" priority="1132" operator="lessThan">
      <formula>0</formula>
    </cfRule>
  </conditionalFormatting>
  <conditionalFormatting sqref="Y41">
    <cfRule type="cellIs" dxfId="12212" priority="1131" operator="lessThan">
      <formula>0</formula>
    </cfRule>
  </conditionalFormatting>
  <conditionalFormatting sqref="Y41">
    <cfRule type="cellIs" dxfId="12211" priority="1130" operator="lessThan">
      <formula>0</formula>
    </cfRule>
  </conditionalFormatting>
  <conditionalFormatting sqref="Y41">
    <cfRule type="cellIs" dxfId="12210" priority="1129" operator="lessThan">
      <formula>0</formula>
    </cfRule>
  </conditionalFormatting>
  <conditionalFormatting sqref="Y41">
    <cfRule type="cellIs" dxfId="12209" priority="1128" operator="lessThan">
      <formula>0</formula>
    </cfRule>
  </conditionalFormatting>
  <conditionalFormatting sqref="Y41">
    <cfRule type="cellIs" dxfId="12208" priority="1127" operator="lessThan">
      <formula>0</formula>
    </cfRule>
  </conditionalFormatting>
  <conditionalFormatting sqref="Y42">
    <cfRule type="cellIs" dxfId="12207" priority="1126" operator="lessThan">
      <formula>0</formula>
    </cfRule>
  </conditionalFormatting>
  <conditionalFormatting sqref="Y42">
    <cfRule type="cellIs" dxfId="12206" priority="1125" operator="lessThan">
      <formula>0</formula>
    </cfRule>
  </conditionalFormatting>
  <conditionalFormatting sqref="Y42">
    <cfRule type="cellIs" dxfId="12205" priority="1124" operator="lessThan">
      <formula>0</formula>
    </cfRule>
  </conditionalFormatting>
  <conditionalFormatting sqref="Y42">
    <cfRule type="cellIs" dxfId="12204" priority="1123" operator="lessThan">
      <formula>0</formula>
    </cfRule>
  </conditionalFormatting>
  <conditionalFormatting sqref="Y42">
    <cfRule type="cellIs" dxfId="12203" priority="1122" operator="lessThan">
      <formula>0</formula>
    </cfRule>
  </conditionalFormatting>
  <conditionalFormatting sqref="Y42">
    <cfRule type="cellIs" dxfId="12202" priority="1121" operator="lessThan">
      <formula>0</formula>
    </cfRule>
  </conditionalFormatting>
  <conditionalFormatting sqref="Y42">
    <cfRule type="cellIs" dxfId="12201" priority="1120" operator="lessThan">
      <formula>0</formula>
    </cfRule>
  </conditionalFormatting>
  <conditionalFormatting sqref="Y42">
    <cfRule type="cellIs" dxfId="12200" priority="1119" operator="lessThan">
      <formula>0</formula>
    </cfRule>
  </conditionalFormatting>
  <conditionalFormatting sqref="Y43">
    <cfRule type="cellIs" dxfId="12199" priority="1118" operator="lessThan">
      <formula>0</formula>
    </cfRule>
  </conditionalFormatting>
  <conditionalFormatting sqref="Y43">
    <cfRule type="cellIs" dxfId="12198" priority="1117" operator="lessThan">
      <formula>0</formula>
    </cfRule>
  </conditionalFormatting>
  <conditionalFormatting sqref="Y43">
    <cfRule type="cellIs" dxfId="12197" priority="1116" operator="lessThan">
      <formula>0</formula>
    </cfRule>
  </conditionalFormatting>
  <conditionalFormatting sqref="Y43">
    <cfRule type="cellIs" dxfId="12196" priority="1115" operator="lessThan">
      <formula>0</formula>
    </cfRule>
  </conditionalFormatting>
  <conditionalFormatting sqref="Y43">
    <cfRule type="cellIs" dxfId="12195" priority="1114" operator="lessThan">
      <formula>0</formula>
    </cfRule>
  </conditionalFormatting>
  <conditionalFormatting sqref="Y43">
    <cfRule type="cellIs" dxfId="12194" priority="1113" operator="lessThan">
      <formula>0</formula>
    </cfRule>
  </conditionalFormatting>
  <conditionalFormatting sqref="Y43">
    <cfRule type="cellIs" dxfId="12193" priority="1112" operator="lessThan">
      <formula>0</formula>
    </cfRule>
  </conditionalFormatting>
  <conditionalFormatting sqref="Y43">
    <cfRule type="cellIs" dxfId="12192" priority="1111" operator="lessThan">
      <formula>0</formula>
    </cfRule>
  </conditionalFormatting>
  <conditionalFormatting sqref="Y44">
    <cfRule type="cellIs" dxfId="12191" priority="1110" operator="lessThan">
      <formula>0</formula>
    </cfRule>
  </conditionalFormatting>
  <conditionalFormatting sqref="Y44">
    <cfRule type="cellIs" dxfId="12190" priority="1109" operator="lessThan">
      <formula>0</formula>
    </cfRule>
  </conditionalFormatting>
  <conditionalFormatting sqref="Y44">
    <cfRule type="cellIs" dxfId="12189" priority="1108" operator="lessThan">
      <formula>0</formula>
    </cfRule>
  </conditionalFormatting>
  <conditionalFormatting sqref="Y44">
    <cfRule type="cellIs" dxfId="12188" priority="1107" operator="lessThan">
      <formula>0</formula>
    </cfRule>
  </conditionalFormatting>
  <conditionalFormatting sqref="Y44">
    <cfRule type="cellIs" dxfId="12187" priority="1106" operator="lessThan">
      <formula>0</formula>
    </cfRule>
  </conditionalFormatting>
  <conditionalFormatting sqref="Y44">
    <cfRule type="cellIs" dxfId="12186" priority="1105" operator="lessThan">
      <formula>0</formula>
    </cfRule>
  </conditionalFormatting>
  <conditionalFormatting sqref="Y44">
    <cfRule type="cellIs" dxfId="12185" priority="1104" operator="lessThan">
      <formula>0</formula>
    </cfRule>
  </conditionalFormatting>
  <conditionalFormatting sqref="Y44">
    <cfRule type="cellIs" dxfId="12184" priority="1103" operator="lessThan">
      <formula>0</formula>
    </cfRule>
  </conditionalFormatting>
  <conditionalFormatting sqref="Y45">
    <cfRule type="cellIs" dxfId="12183" priority="1102" operator="lessThan">
      <formula>0</formula>
    </cfRule>
  </conditionalFormatting>
  <conditionalFormatting sqref="Y45">
    <cfRule type="cellIs" dxfId="12182" priority="1101" operator="lessThan">
      <formula>0</formula>
    </cfRule>
  </conditionalFormatting>
  <conditionalFormatting sqref="Y45">
    <cfRule type="cellIs" dxfId="12181" priority="1100" operator="lessThan">
      <formula>0</formula>
    </cfRule>
  </conditionalFormatting>
  <conditionalFormatting sqref="Y45">
    <cfRule type="cellIs" dxfId="12180" priority="1099" operator="lessThan">
      <formula>0</formula>
    </cfRule>
  </conditionalFormatting>
  <conditionalFormatting sqref="Y45">
    <cfRule type="cellIs" dxfId="12179" priority="1098" operator="lessThan">
      <formula>0</formula>
    </cfRule>
  </conditionalFormatting>
  <conditionalFormatting sqref="Y45">
    <cfRule type="cellIs" dxfId="12178" priority="1097" operator="lessThan">
      <formula>0</formula>
    </cfRule>
  </conditionalFormatting>
  <conditionalFormatting sqref="Y45">
    <cfRule type="cellIs" dxfId="12177" priority="1096" operator="lessThan">
      <formula>0</formula>
    </cfRule>
  </conditionalFormatting>
  <conditionalFormatting sqref="Y45">
    <cfRule type="cellIs" dxfId="12176" priority="1095" operator="lessThan">
      <formula>0</formula>
    </cfRule>
  </conditionalFormatting>
  <conditionalFormatting sqref="Y30">
    <cfRule type="cellIs" dxfId="12175" priority="1094" operator="lessThan">
      <formula>0</formula>
    </cfRule>
  </conditionalFormatting>
  <conditionalFormatting sqref="Y30">
    <cfRule type="cellIs" dxfId="12174" priority="1093" operator="lessThan">
      <formula>0</formula>
    </cfRule>
  </conditionalFormatting>
  <conditionalFormatting sqref="Y30">
    <cfRule type="cellIs" dxfId="12173" priority="1092" operator="lessThan">
      <formula>0</formula>
    </cfRule>
  </conditionalFormatting>
  <conditionalFormatting sqref="Y30">
    <cfRule type="cellIs" dxfId="12172" priority="1091" operator="lessThan">
      <formula>0</formula>
    </cfRule>
  </conditionalFormatting>
  <conditionalFormatting sqref="Y30">
    <cfRule type="cellIs" dxfId="12171" priority="1090" operator="lessThan">
      <formula>0</formula>
    </cfRule>
  </conditionalFormatting>
  <conditionalFormatting sqref="Y30">
    <cfRule type="cellIs" dxfId="12170" priority="1089" operator="lessThan">
      <formula>0</formula>
    </cfRule>
  </conditionalFormatting>
  <conditionalFormatting sqref="Y30">
    <cfRule type="cellIs" dxfId="12169" priority="1088" operator="lessThan">
      <formula>0</formula>
    </cfRule>
  </conditionalFormatting>
  <conditionalFormatting sqref="Y30">
    <cfRule type="cellIs" dxfId="12168" priority="1087" operator="lessThan">
      <formula>0</formula>
    </cfRule>
  </conditionalFormatting>
  <conditionalFormatting sqref="Y35">
    <cfRule type="cellIs" dxfId="12167" priority="1086" operator="lessThan">
      <formula>0</formula>
    </cfRule>
  </conditionalFormatting>
  <conditionalFormatting sqref="Y35">
    <cfRule type="cellIs" dxfId="12166" priority="1085" operator="lessThan">
      <formula>0</formula>
    </cfRule>
  </conditionalFormatting>
  <conditionalFormatting sqref="Y35">
    <cfRule type="cellIs" dxfId="12165" priority="1084" operator="lessThan">
      <formula>0</formula>
    </cfRule>
  </conditionalFormatting>
  <conditionalFormatting sqref="Y35">
    <cfRule type="cellIs" dxfId="12164" priority="1083" operator="lessThan">
      <formula>0</formula>
    </cfRule>
  </conditionalFormatting>
  <conditionalFormatting sqref="Y35">
    <cfRule type="cellIs" dxfId="12163" priority="1082" operator="lessThan">
      <formula>0</formula>
    </cfRule>
  </conditionalFormatting>
  <conditionalFormatting sqref="Y35">
    <cfRule type="cellIs" dxfId="12162" priority="1081" operator="lessThan">
      <formula>0</formula>
    </cfRule>
  </conditionalFormatting>
  <conditionalFormatting sqref="Y35">
    <cfRule type="cellIs" dxfId="12161" priority="1080" operator="lessThan">
      <formula>0</formula>
    </cfRule>
  </conditionalFormatting>
  <conditionalFormatting sqref="Y35">
    <cfRule type="cellIs" dxfId="12160" priority="1079" operator="lessThan">
      <formula>0</formula>
    </cfRule>
  </conditionalFormatting>
  <conditionalFormatting sqref="Y36">
    <cfRule type="cellIs" dxfId="12159" priority="1078" operator="lessThan">
      <formula>0</formula>
    </cfRule>
  </conditionalFormatting>
  <conditionalFormatting sqref="Y36">
    <cfRule type="cellIs" dxfId="12158" priority="1077" operator="lessThan">
      <formula>0</formula>
    </cfRule>
  </conditionalFormatting>
  <conditionalFormatting sqref="Y36">
    <cfRule type="cellIs" dxfId="12157" priority="1076" operator="lessThan">
      <formula>0</formula>
    </cfRule>
  </conditionalFormatting>
  <conditionalFormatting sqref="Y36">
    <cfRule type="cellIs" dxfId="12156" priority="1075" operator="lessThan">
      <formula>0</formula>
    </cfRule>
  </conditionalFormatting>
  <conditionalFormatting sqref="Y36">
    <cfRule type="cellIs" dxfId="12155" priority="1074" operator="lessThan">
      <formula>0</formula>
    </cfRule>
  </conditionalFormatting>
  <conditionalFormatting sqref="Y36">
    <cfRule type="cellIs" dxfId="12154" priority="1073" operator="lessThan">
      <formula>0</formula>
    </cfRule>
  </conditionalFormatting>
  <conditionalFormatting sqref="Y36">
    <cfRule type="cellIs" dxfId="12153" priority="1072" operator="lessThan">
      <formula>0</formula>
    </cfRule>
  </conditionalFormatting>
  <conditionalFormatting sqref="Y36">
    <cfRule type="cellIs" dxfId="12152" priority="1071" operator="lessThan">
      <formula>0</formula>
    </cfRule>
  </conditionalFormatting>
  <conditionalFormatting sqref="Y37">
    <cfRule type="cellIs" dxfId="12151" priority="1070" operator="lessThan">
      <formula>0</formula>
    </cfRule>
  </conditionalFormatting>
  <conditionalFormatting sqref="Y37">
    <cfRule type="cellIs" dxfId="12150" priority="1069" operator="lessThan">
      <formula>0</formula>
    </cfRule>
  </conditionalFormatting>
  <conditionalFormatting sqref="Y37">
    <cfRule type="cellIs" dxfId="12149" priority="1068" operator="lessThan">
      <formula>0</formula>
    </cfRule>
  </conditionalFormatting>
  <conditionalFormatting sqref="Y37">
    <cfRule type="cellIs" dxfId="12148" priority="1067" operator="lessThan">
      <formula>0</formula>
    </cfRule>
  </conditionalFormatting>
  <conditionalFormatting sqref="Y37">
    <cfRule type="cellIs" dxfId="12147" priority="1066" operator="lessThan">
      <formula>0</formula>
    </cfRule>
  </conditionalFormatting>
  <conditionalFormatting sqref="Y37">
    <cfRule type="cellIs" dxfId="12146" priority="1065" operator="lessThan">
      <formula>0</formula>
    </cfRule>
  </conditionalFormatting>
  <conditionalFormatting sqref="Y37">
    <cfRule type="cellIs" dxfId="12145" priority="1064" operator="lessThan">
      <formula>0</formula>
    </cfRule>
  </conditionalFormatting>
  <conditionalFormatting sqref="Y37">
    <cfRule type="cellIs" dxfId="12144" priority="1063" operator="lessThan">
      <formula>0</formula>
    </cfRule>
  </conditionalFormatting>
  <conditionalFormatting sqref="Y39">
    <cfRule type="cellIs" dxfId="12143" priority="1062" operator="lessThan">
      <formula>0</formula>
    </cfRule>
  </conditionalFormatting>
  <conditionalFormatting sqref="Y39">
    <cfRule type="cellIs" dxfId="12142" priority="1061" operator="lessThan">
      <formula>0</formula>
    </cfRule>
  </conditionalFormatting>
  <conditionalFormatting sqref="Y39">
    <cfRule type="cellIs" dxfId="12141" priority="1060" operator="lessThan">
      <formula>0</formula>
    </cfRule>
  </conditionalFormatting>
  <conditionalFormatting sqref="Y39">
    <cfRule type="cellIs" dxfId="12140" priority="1059" operator="lessThan">
      <formula>0</formula>
    </cfRule>
  </conditionalFormatting>
  <conditionalFormatting sqref="Y39">
    <cfRule type="cellIs" dxfId="12139" priority="1058" operator="lessThan">
      <formula>0</formula>
    </cfRule>
  </conditionalFormatting>
  <conditionalFormatting sqref="Y39">
    <cfRule type="cellIs" dxfId="12138" priority="1057" operator="lessThan">
      <formula>0</formula>
    </cfRule>
  </conditionalFormatting>
  <conditionalFormatting sqref="Y39">
    <cfRule type="cellIs" dxfId="12137" priority="1056" operator="lessThan">
      <formula>0</formula>
    </cfRule>
  </conditionalFormatting>
  <conditionalFormatting sqref="Y39">
    <cfRule type="cellIs" dxfId="12136" priority="1055" operator="lessThan">
      <formula>0</formula>
    </cfRule>
  </conditionalFormatting>
  <conditionalFormatting sqref="Y40">
    <cfRule type="cellIs" dxfId="12135" priority="1054" operator="lessThan">
      <formula>0</formula>
    </cfRule>
  </conditionalFormatting>
  <conditionalFormatting sqref="Y40">
    <cfRule type="cellIs" dxfId="12134" priority="1053" operator="lessThan">
      <formula>0</formula>
    </cfRule>
  </conditionalFormatting>
  <conditionalFormatting sqref="Y40">
    <cfRule type="cellIs" dxfId="12133" priority="1052" operator="lessThan">
      <formula>0</formula>
    </cfRule>
  </conditionalFormatting>
  <conditionalFormatting sqref="Y40">
    <cfRule type="cellIs" dxfId="12132" priority="1051" operator="lessThan">
      <formula>0</formula>
    </cfRule>
  </conditionalFormatting>
  <conditionalFormatting sqref="Y40">
    <cfRule type="cellIs" dxfId="12131" priority="1050" operator="lessThan">
      <formula>0</formula>
    </cfRule>
  </conditionalFormatting>
  <conditionalFormatting sqref="Y40">
    <cfRule type="cellIs" dxfId="12130" priority="1049" operator="lessThan">
      <formula>0</formula>
    </cfRule>
  </conditionalFormatting>
  <conditionalFormatting sqref="Y40">
    <cfRule type="cellIs" dxfId="12129" priority="1048" operator="lessThan">
      <formula>0</formula>
    </cfRule>
  </conditionalFormatting>
  <conditionalFormatting sqref="Y40">
    <cfRule type="cellIs" dxfId="12128" priority="1047" operator="lessThan">
      <formula>0</formula>
    </cfRule>
  </conditionalFormatting>
  <conditionalFormatting sqref="Y49:Y53">
    <cfRule type="cellIs" dxfId="12127" priority="1046" operator="lessThan">
      <formula>0</formula>
    </cfRule>
  </conditionalFormatting>
  <conditionalFormatting sqref="Y53">
    <cfRule type="cellIs" dxfId="12126" priority="1045" operator="lessThan">
      <formula>0</formula>
    </cfRule>
  </conditionalFormatting>
  <conditionalFormatting sqref="Y53">
    <cfRule type="cellIs" dxfId="12125" priority="1044" operator="lessThan">
      <formula>0</formula>
    </cfRule>
  </conditionalFormatting>
  <conditionalFormatting sqref="Y53:Y58">
    <cfRule type="cellIs" dxfId="12124" priority="1043" operator="lessThan">
      <formula>0</formula>
    </cfRule>
  </conditionalFormatting>
  <conditionalFormatting sqref="Y49">
    <cfRule type="cellIs" dxfId="12123" priority="1042" operator="lessThan">
      <formula>0</formula>
    </cfRule>
  </conditionalFormatting>
  <conditionalFormatting sqref="Y49">
    <cfRule type="cellIs" dxfId="12122" priority="1041" operator="lessThan">
      <formula>0</formula>
    </cfRule>
  </conditionalFormatting>
  <conditionalFormatting sqref="Y49">
    <cfRule type="cellIs" dxfId="12121" priority="1040" operator="lessThan">
      <formula>0</formula>
    </cfRule>
  </conditionalFormatting>
  <conditionalFormatting sqref="Y49">
    <cfRule type="cellIs" dxfId="12120" priority="1039" operator="lessThan">
      <formula>0</formula>
    </cfRule>
  </conditionalFormatting>
  <conditionalFormatting sqref="Y49">
    <cfRule type="cellIs" dxfId="12119" priority="1038" operator="lessThan">
      <formula>0</formula>
    </cfRule>
  </conditionalFormatting>
  <conditionalFormatting sqref="Y49">
    <cfRule type="cellIs" dxfId="12118" priority="1037" operator="lessThan">
      <formula>0</formula>
    </cfRule>
  </conditionalFormatting>
  <conditionalFormatting sqref="Y49">
    <cfRule type="cellIs" dxfId="12117" priority="1036" operator="lessThan">
      <formula>0</formula>
    </cfRule>
  </conditionalFormatting>
  <conditionalFormatting sqref="Y49">
    <cfRule type="cellIs" dxfId="12116" priority="1035" operator="lessThan">
      <formula>0</formula>
    </cfRule>
  </conditionalFormatting>
  <conditionalFormatting sqref="Y49">
    <cfRule type="cellIs" dxfId="12115" priority="1034" operator="lessThan">
      <formula>0</formula>
    </cfRule>
  </conditionalFormatting>
  <conditionalFormatting sqref="Y49">
    <cfRule type="cellIs" dxfId="12114" priority="1033" operator="lessThan">
      <formula>0</formula>
    </cfRule>
  </conditionalFormatting>
  <conditionalFormatting sqref="Y49">
    <cfRule type="cellIs" dxfId="12113" priority="1032" operator="lessThan">
      <formula>0</formula>
    </cfRule>
  </conditionalFormatting>
  <conditionalFormatting sqref="Y49">
    <cfRule type="cellIs" dxfId="12112" priority="1031" operator="lessThan">
      <formula>0</formula>
    </cfRule>
  </conditionalFormatting>
  <conditionalFormatting sqref="Y49">
    <cfRule type="cellIs" dxfId="12111" priority="1030" operator="lessThan">
      <formula>0</formula>
    </cfRule>
  </conditionalFormatting>
  <conditionalFormatting sqref="Y49">
    <cfRule type="cellIs" dxfId="12110" priority="1029" operator="lessThan">
      <formula>0</formula>
    </cfRule>
  </conditionalFormatting>
  <conditionalFormatting sqref="Y49">
    <cfRule type="cellIs" dxfId="12109" priority="1028" operator="lessThan">
      <formula>0</formula>
    </cfRule>
  </conditionalFormatting>
  <conditionalFormatting sqref="Y49">
    <cfRule type="cellIs" dxfId="12108" priority="1027" operator="lessThan">
      <formula>0</formula>
    </cfRule>
  </conditionalFormatting>
  <conditionalFormatting sqref="Y49">
    <cfRule type="cellIs" dxfId="12107" priority="1026" operator="lessThan">
      <formula>0</formula>
    </cfRule>
  </conditionalFormatting>
  <conditionalFormatting sqref="Y51">
    <cfRule type="cellIs" dxfId="12106" priority="1025" operator="lessThan">
      <formula>0</formula>
    </cfRule>
  </conditionalFormatting>
  <conditionalFormatting sqref="Y51">
    <cfRule type="cellIs" dxfId="12105" priority="1024" operator="lessThan">
      <formula>0</formula>
    </cfRule>
  </conditionalFormatting>
  <conditionalFormatting sqref="Y51">
    <cfRule type="cellIs" dxfId="12104" priority="1023" operator="lessThan">
      <formula>0</formula>
    </cfRule>
  </conditionalFormatting>
  <conditionalFormatting sqref="Y51">
    <cfRule type="cellIs" dxfId="12103" priority="1022" operator="lessThan">
      <formula>0</formula>
    </cfRule>
  </conditionalFormatting>
  <conditionalFormatting sqref="Y51">
    <cfRule type="cellIs" dxfId="12102" priority="1021" operator="lessThan">
      <formula>0</formula>
    </cfRule>
  </conditionalFormatting>
  <conditionalFormatting sqref="Y51">
    <cfRule type="cellIs" dxfId="12101" priority="1020" operator="lessThan">
      <formula>0</formula>
    </cfRule>
  </conditionalFormatting>
  <conditionalFormatting sqref="Y51">
    <cfRule type="cellIs" dxfId="12100" priority="1019" operator="lessThan">
      <formula>0</formula>
    </cfRule>
  </conditionalFormatting>
  <conditionalFormatting sqref="Y51">
    <cfRule type="cellIs" dxfId="12099" priority="1018" operator="lessThan">
      <formula>0</formula>
    </cfRule>
  </conditionalFormatting>
  <conditionalFormatting sqref="Y51">
    <cfRule type="cellIs" dxfId="12098" priority="1017" operator="lessThan">
      <formula>0</formula>
    </cfRule>
  </conditionalFormatting>
  <conditionalFormatting sqref="Y51">
    <cfRule type="cellIs" dxfId="12097" priority="1016" operator="lessThan">
      <formula>0</formula>
    </cfRule>
  </conditionalFormatting>
  <conditionalFormatting sqref="Y51">
    <cfRule type="cellIs" dxfId="12096" priority="1015" operator="lessThan">
      <formula>0</formula>
    </cfRule>
  </conditionalFormatting>
  <conditionalFormatting sqref="Y51">
    <cfRule type="cellIs" dxfId="12095" priority="1014" operator="lessThan">
      <formula>0</formula>
    </cfRule>
  </conditionalFormatting>
  <conditionalFormatting sqref="Y51">
    <cfRule type="cellIs" dxfId="12094" priority="1013" operator="lessThan">
      <formula>0</formula>
    </cfRule>
  </conditionalFormatting>
  <conditionalFormatting sqref="Y51">
    <cfRule type="cellIs" dxfId="12093" priority="1012" operator="lessThan">
      <formula>0</formula>
    </cfRule>
  </conditionalFormatting>
  <conditionalFormatting sqref="Y51">
    <cfRule type="cellIs" dxfId="12092" priority="1011" operator="lessThan">
      <formula>0</formula>
    </cfRule>
  </conditionalFormatting>
  <conditionalFormatting sqref="Y51">
    <cfRule type="cellIs" dxfId="12091" priority="1010" operator="lessThan">
      <formula>0</formula>
    </cfRule>
  </conditionalFormatting>
  <conditionalFormatting sqref="Y51">
    <cfRule type="cellIs" dxfId="12090" priority="1009" operator="lessThan">
      <formula>0</formula>
    </cfRule>
  </conditionalFormatting>
  <conditionalFormatting sqref="Y53">
    <cfRule type="cellIs" dxfId="12089" priority="1008" operator="lessThan">
      <formula>0</formula>
    </cfRule>
  </conditionalFormatting>
  <conditionalFormatting sqref="Y53">
    <cfRule type="cellIs" dxfId="12088" priority="1007" operator="lessThan">
      <formula>0</formula>
    </cfRule>
  </conditionalFormatting>
  <conditionalFormatting sqref="Y53">
    <cfRule type="cellIs" dxfId="12087" priority="1006" operator="lessThan">
      <formula>0</formula>
    </cfRule>
  </conditionalFormatting>
  <conditionalFormatting sqref="Y53">
    <cfRule type="cellIs" dxfId="12086" priority="1005" operator="lessThan">
      <formula>0</formula>
    </cfRule>
  </conditionalFormatting>
  <conditionalFormatting sqref="Y53">
    <cfRule type="cellIs" dxfId="12085" priority="1004" operator="lessThan">
      <formula>0</formula>
    </cfRule>
  </conditionalFormatting>
  <conditionalFormatting sqref="Y53">
    <cfRule type="cellIs" dxfId="12084" priority="1003" operator="lessThan">
      <formula>0</formula>
    </cfRule>
  </conditionalFormatting>
  <conditionalFormatting sqref="Y53">
    <cfRule type="cellIs" dxfId="12083" priority="1002" operator="lessThan">
      <formula>0</formula>
    </cfRule>
  </conditionalFormatting>
  <conditionalFormatting sqref="Y53">
    <cfRule type="cellIs" dxfId="12082" priority="1001" operator="lessThan">
      <formula>0</formula>
    </cfRule>
  </conditionalFormatting>
  <conditionalFormatting sqref="Y53">
    <cfRule type="cellIs" dxfId="12081" priority="1000" operator="lessThan">
      <formula>0</formula>
    </cfRule>
  </conditionalFormatting>
  <conditionalFormatting sqref="Y53">
    <cfRule type="cellIs" dxfId="12080" priority="999" operator="lessThan">
      <formula>0</formula>
    </cfRule>
  </conditionalFormatting>
  <conditionalFormatting sqref="Y53">
    <cfRule type="cellIs" dxfId="12079" priority="998" operator="lessThan">
      <formula>0</formula>
    </cfRule>
  </conditionalFormatting>
  <conditionalFormatting sqref="Y53">
    <cfRule type="cellIs" dxfId="12078" priority="997" operator="lessThan">
      <formula>0</formula>
    </cfRule>
  </conditionalFormatting>
  <conditionalFormatting sqref="Y53">
    <cfRule type="cellIs" dxfId="12077" priority="996" operator="lessThan">
      <formula>0</formula>
    </cfRule>
  </conditionalFormatting>
  <conditionalFormatting sqref="Y53">
    <cfRule type="cellIs" dxfId="12076" priority="995" operator="lessThan">
      <formula>0</formula>
    </cfRule>
  </conditionalFormatting>
  <conditionalFormatting sqref="Y53">
    <cfRule type="cellIs" dxfId="12075" priority="994" operator="lessThan">
      <formula>0</formula>
    </cfRule>
  </conditionalFormatting>
  <conditionalFormatting sqref="Y53">
    <cfRule type="cellIs" dxfId="12074" priority="993" operator="lessThan">
      <formula>0</formula>
    </cfRule>
  </conditionalFormatting>
  <conditionalFormatting sqref="Y53">
    <cfRule type="cellIs" dxfId="12073" priority="992" operator="lessThan">
      <formula>0</formula>
    </cfRule>
  </conditionalFormatting>
  <conditionalFormatting sqref="Y50">
    <cfRule type="cellIs" dxfId="12072" priority="991" operator="lessThan">
      <formula>0</formula>
    </cfRule>
  </conditionalFormatting>
  <conditionalFormatting sqref="Y50">
    <cfRule type="cellIs" dxfId="12071" priority="990" operator="lessThan">
      <formula>0</formula>
    </cfRule>
  </conditionalFormatting>
  <conditionalFormatting sqref="Y50">
    <cfRule type="cellIs" dxfId="12070" priority="989" operator="lessThan">
      <formula>0</formula>
    </cfRule>
  </conditionalFormatting>
  <conditionalFormatting sqref="Y50">
    <cfRule type="cellIs" dxfId="12069" priority="988" operator="lessThan">
      <formula>0</formula>
    </cfRule>
  </conditionalFormatting>
  <conditionalFormatting sqref="Y50">
    <cfRule type="cellIs" dxfId="12068" priority="987" operator="lessThan">
      <formula>0</formula>
    </cfRule>
  </conditionalFormatting>
  <conditionalFormatting sqref="Y50">
    <cfRule type="cellIs" dxfId="12067" priority="986" operator="lessThan">
      <formula>0</formula>
    </cfRule>
  </conditionalFormatting>
  <conditionalFormatting sqref="Y52">
    <cfRule type="cellIs" dxfId="12066" priority="985" operator="lessThan">
      <formula>0</formula>
    </cfRule>
  </conditionalFormatting>
  <conditionalFormatting sqref="Y52">
    <cfRule type="cellIs" dxfId="12065" priority="984" operator="lessThan">
      <formula>0</formula>
    </cfRule>
  </conditionalFormatting>
  <conditionalFormatting sqref="Y52">
    <cfRule type="cellIs" dxfId="12064" priority="983" operator="lessThan">
      <formula>0</formula>
    </cfRule>
  </conditionalFormatting>
  <conditionalFormatting sqref="Y52">
    <cfRule type="cellIs" dxfId="12063" priority="982" operator="lessThan">
      <formula>0</formula>
    </cfRule>
  </conditionalFormatting>
  <conditionalFormatting sqref="Y52">
    <cfRule type="cellIs" dxfId="12062" priority="981" operator="lessThan">
      <formula>0</formula>
    </cfRule>
  </conditionalFormatting>
  <conditionalFormatting sqref="Y52">
    <cfRule type="cellIs" dxfId="12061" priority="980" operator="lessThan">
      <formula>0</formula>
    </cfRule>
  </conditionalFormatting>
  <conditionalFormatting sqref="Y59">
    <cfRule type="cellIs" dxfId="12060" priority="979" operator="lessThan">
      <formula>0</formula>
    </cfRule>
  </conditionalFormatting>
  <conditionalFormatting sqref="Y60">
    <cfRule type="cellIs" dxfId="12059" priority="978" operator="lessThan">
      <formula>0</formula>
    </cfRule>
  </conditionalFormatting>
  <conditionalFormatting sqref="Y59">
    <cfRule type="cellIs" dxfId="12058" priority="977" operator="lessThan">
      <formula>0</formula>
    </cfRule>
  </conditionalFormatting>
  <conditionalFormatting sqref="Y60">
    <cfRule type="cellIs" dxfId="12057" priority="976" operator="lessThan">
      <formula>0</formula>
    </cfRule>
  </conditionalFormatting>
  <conditionalFormatting sqref="Y72">
    <cfRule type="cellIs" dxfId="12056" priority="975" operator="lessThan">
      <formula>0</formula>
    </cfRule>
  </conditionalFormatting>
  <conditionalFormatting sqref="Y73:Y75">
    <cfRule type="cellIs" dxfId="12055" priority="974" operator="lessThan">
      <formula>0</formula>
    </cfRule>
  </conditionalFormatting>
  <conditionalFormatting sqref="Y72">
    <cfRule type="cellIs" dxfId="12054" priority="973" operator="lessThan">
      <formula>0</formula>
    </cfRule>
  </conditionalFormatting>
  <conditionalFormatting sqref="Y73:Y75">
    <cfRule type="cellIs" dxfId="12053" priority="972" operator="lessThan">
      <formula>0</formula>
    </cfRule>
  </conditionalFormatting>
  <conditionalFormatting sqref="Y66">
    <cfRule type="cellIs" dxfId="12052" priority="971" operator="lessThan">
      <formula>0</formula>
    </cfRule>
  </conditionalFormatting>
  <conditionalFormatting sqref="Y66">
    <cfRule type="cellIs" dxfId="12051" priority="970" operator="lessThan">
      <formula>0</formula>
    </cfRule>
  </conditionalFormatting>
  <conditionalFormatting sqref="Y67:Y71">
    <cfRule type="cellIs" dxfId="12050" priority="969" operator="lessThan">
      <formula>0</formula>
    </cfRule>
  </conditionalFormatting>
  <conditionalFormatting sqref="Y66">
    <cfRule type="cellIs" dxfId="12049" priority="968" operator="lessThan">
      <formula>0</formula>
    </cfRule>
  </conditionalFormatting>
  <conditionalFormatting sqref="Y66">
    <cfRule type="cellIs" dxfId="12048" priority="967" operator="lessThan">
      <formula>0</formula>
    </cfRule>
  </conditionalFormatting>
  <conditionalFormatting sqref="Y66">
    <cfRule type="cellIs" dxfId="12047" priority="966" operator="lessThan">
      <formula>0</formula>
    </cfRule>
  </conditionalFormatting>
  <conditionalFormatting sqref="Y66">
    <cfRule type="cellIs" dxfId="12046" priority="965" operator="lessThan">
      <formula>0</formula>
    </cfRule>
  </conditionalFormatting>
  <conditionalFormatting sqref="Y67:Y71">
    <cfRule type="cellIs" dxfId="12045" priority="964" operator="lessThan">
      <formula>0</formula>
    </cfRule>
  </conditionalFormatting>
  <conditionalFormatting sqref="Y66">
    <cfRule type="cellIs" dxfId="12044" priority="963" operator="lessThan">
      <formula>0</formula>
    </cfRule>
  </conditionalFormatting>
  <conditionalFormatting sqref="Y66">
    <cfRule type="cellIs" dxfId="12043" priority="962" operator="lessThan">
      <formula>0</formula>
    </cfRule>
  </conditionalFormatting>
  <conditionalFormatting sqref="Y66">
    <cfRule type="cellIs" dxfId="12042" priority="961" operator="lessThan">
      <formula>0</formula>
    </cfRule>
  </conditionalFormatting>
  <conditionalFormatting sqref="Y91">
    <cfRule type="cellIs" dxfId="12041" priority="960" operator="lessThan">
      <formula>0</formula>
    </cfRule>
  </conditionalFormatting>
  <conditionalFormatting sqref="Y91">
    <cfRule type="cellIs" dxfId="12040" priority="959" operator="lessThan">
      <formula>0</formula>
    </cfRule>
  </conditionalFormatting>
  <conditionalFormatting sqref="Y91">
    <cfRule type="cellIs" dxfId="12039" priority="958" operator="lessThan">
      <formula>0</formula>
    </cfRule>
  </conditionalFormatting>
  <conditionalFormatting sqref="Y77">
    <cfRule type="cellIs" dxfId="12038" priority="957" operator="lessThan">
      <formula>0</formula>
    </cfRule>
  </conditionalFormatting>
  <conditionalFormatting sqref="Y77">
    <cfRule type="cellIs" dxfId="12037" priority="956" operator="lessThan">
      <formula>0</formula>
    </cfRule>
  </conditionalFormatting>
  <conditionalFormatting sqref="Y77">
    <cfRule type="cellIs" dxfId="12036" priority="955" operator="lessThan">
      <formula>0</formula>
    </cfRule>
  </conditionalFormatting>
  <conditionalFormatting sqref="Y77">
    <cfRule type="cellIs" dxfId="12035" priority="954" operator="lessThan">
      <formula>0</formula>
    </cfRule>
  </conditionalFormatting>
  <conditionalFormatting sqref="Y77">
    <cfRule type="cellIs" dxfId="12034" priority="953" operator="lessThan">
      <formula>0</formula>
    </cfRule>
  </conditionalFormatting>
  <conditionalFormatting sqref="Y77">
    <cfRule type="cellIs" dxfId="12033" priority="952" operator="lessThan">
      <formula>0</formula>
    </cfRule>
  </conditionalFormatting>
  <conditionalFormatting sqref="Y77">
    <cfRule type="cellIs" dxfId="12032" priority="951" operator="lessThan">
      <formula>0</formula>
    </cfRule>
  </conditionalFormatting>
  <conditionalFormatting sqref="Y77">
    <cfRule type="cellIs" dxfId="12031" priority="950" operator="lessThan">
      <formula>0</formula>
    </cfRule>
  </conditionalFormatting>
  <conditionalFormatting sqref="Y77">
    <cfRule type="cellIs" dxfId="12030" priority="949" operator="lessThan">
      <formula>0</formula>
    </cfRule>
  </conditionalFormatting>
  <conditionalFormatting sqref="Y77">
    <cfRule type="cellIs" dxfId="12029" priority="948" operator="lessThan">
      <formula>0</formula>
    </cfRule>
  </conditionalFormatting>
  <conditionalFormatting sqref="Y77">
    <cfRule type="cellIs" dxfId="12028" priority="947" operator="lessThan">
      <formula>0</formula>
    </cfRule>
  </conditionalFormatting>
  <conditionalFormatting sqref="Y77">
    <cfRule type="cellIs" dxfId="12027" priority="946" operator="lessThan">
      <formula>0</formula>
    </cfRule>
  </conditionalFormatting>
  <conditionalFormatting sqref="Y77">
    <cfRule type="cellIs" dxfId="12026" priority="945" operator="lessThan">
      <formula>0</formula>
    </cfRule>
  </conditionalFormatting>
  <conditionalFormatting sqref="Y77">
    <cfRule type="cellIs" dxfId="12025" priority="944" operator="lessThan">
      <formula>0</formula>
    </cfRule>
  </conditionalFormatting>
  <conditionalFormatting sqref="Y77">
    <cfRule type="cellIs" dxfId="12024" priority="943" operator="lessThan">
      <formula>0</formula>
    </cfRule>
  </conditionalFormatting>
  <conditionalFormatting sqref="Y78:Y82">
    <cfRule type="cellIs" dxfId="12023" priority="942" operator="lessThan">
      <formula>0</formula>
    </cfRule>
  </conditionalFormatting>
  <conditionalFormatting sqref="Y77">
    <cfRule type="cellIs" dxfId="12022" priority="941" operator="lessThan">
      <formula>0</formula>
    </cfRule>
  </conditionalFormatting>
  <conditionalFormatting sqref="Y77">
    <cfRule type="cellIs" dxfId="12021" priority="940" operator="lessThan">
      <formula>0</formula>
    </cfRule>
  </conditionalFormatting>
  <conditionalFormatting sqref="Y77">
    <cfRule type="cellIs" dxfId="12020" priority="939" operator="lessThan">
      <formula>0</formula>
    </cfRule>
  </conditionalFormatting>
  <conditionalFormatting sqref="Y77">
    <cfRule type="cellIs" dxfId="12019" priority="938" operator="lessThan">
      <formula>0</formula>
    </cfRule>
  </conditionalFormatting>
  <conditionalFormatting sqref="Y78:Y82">
    <cfRule type="cellIs" dxfId="12018" priority="937" operator="lessThan">
      <formula>0</formula>
    </cfRule>
  </conditionalFormatting>
  <conditionalFormatting sqref="Y77">
    <cfRule type="cellIs" dxfId="12017" priority="936" operator="lessThan">
      <formula>0</formula>
    </cfRule>
  </conditionalFormatting>
  <conditionalFormatting sqref="Y77">
    <cfRule type="cellIs" dxfId="12016" priority="935" operator="lessThan">
      <formula>0</formula>
    </cfRule>
  </conditionalFormatting>
  <conditionalFormatting sqref="Y77">
    <cfRule type="cellIs" dxfId="12015" priority="934" operator="lessThan">
      <formula>0</formula>
    </cfRule>
  </conditionalFormatting>
  <conditionalFormatting sqref="Y83">
    <cfRule type="cellIs" dxfId="12014" priority="933" operator="lessThan">
      <formula>0</formula>
    </cfRule>
  </conditionalFormatting>
  <conditionalFormatting sqref="Y83">
    <cfRule type="cellIs" dxfId="12013" priority="932" operator="lessThan">
      <formula>0</formula>
    </cfRule>
  </conditionalFormatting>
  <conditionalFormatting sqref="Y83">
    <cfRule type="cellIs" dxfId="12012" priority="931" operator="lessThan">
      <formula>0</formula>
    </cfRule>
  </conditionalFormatting>
  <conditionalFormatting sqref="Y83">
    <cfRule type="cellIs" dxfId="12011" priority="930" operator="lessThan">
      <formula>0</formula>
    </cfRule>
  </conditionalFormatting>
  <conditionalFormatting sqref="Y83">
    <cfRule type="cellIs" dxfId="12010" priority="929" operator="lessThan">
      <formula>0</formula>
    </cfRule>
  </conditionalFormatting>
  <conditionalFormatting sqref="Y83">
    <cfRule type="cellIs" dxfId="12009" priority="928" operator="lessThan">
      <formula>0</formula>
    </cfRule>
  </conditionalFormatting>
  <conditionalFormatting sqref="Y85">
    <cfRule type="cellIs" dxfId="12008" priority="927" operator="lessThan">
      <formula>0</formula>
    </cfRule>
  </conditionalFormatting>
  <conditionalFormatting sqref="Y85">
    <cfRule type="cellIs" dxfId="12007" priority="926" operator="lessThan">
      <formula>0</formula>
    </cfRule>
  </conditionalFormatting>
  <conditionalFormatting sqref="Y85">
    <cfRule type="cellIs" dxfId="12006" priority="925" operator="lessThan">
      <formula>0</formula>
    </cfRule>
  </conditionalFormatting>
  <conditionalFormatting sqref="Y85">
    <cfRule type="cellIs" dxfId="12005" priority="924" operator="lessThan">
      <formula>0</formula>
    </cfRule>
  </conditionalFormatting>
  <conditionalFormatting sqref="Y85">
    <cfRule type="cellIs" dxfId="12004" priority="923" operator="lessThan">
      <formula>0</formula>
    </cfRule>
  </conditionalFormatting>
  <conditionalFormatting sqref="Y85">
    <cfRule type="cellIs" dxfId="12003" priority="922" operator="lessThan">
      <formula>0</formula>
    </cfRule>
  </conditionalFormatting>
  <conditionalFormatting sqref="Y85">
    <cfRule type="cellIs" dxfId="12002" priority="921" operator="lessThan">
      <formula>0</formula>
    </cfRule>
  </conditionalFormatting>
  <conditionalFormatting sqref="Y85">
    <cfRule type="cellIs" dxfId="12001" priority="920" operator="lessThan">
      <formula>0</formula>
    </cfRule>
  </conditionalFormatting>
  <conditionalFormatting sqref="Y87">
    <cfRule type="cellIs" dxfId="12000" priority="919" operator="lessThan">
      <formula>0</formula>
    </cfRule>
  </conditionalFormatting>
  <conditionalFormatting sqref="Y87">
    <cfRule type="cellIs" dxfId="11999" priority="918" operator="lessThan">
      <formula>0</formula>
    </cfRule>
  </conditionalFormatting>
  <conditionalFormatting sqref="Y87">
    <cfRule type="cellIs" dxfId="11998" priority="917" operator="lessThan">
      <formula>0</formula>
    </cfRule>
  </conditionalFormatting>
  <conditionalFormatting sqref="Y87">
    <cfRule type="cellIs" dxfId="11997" priority="916" operator="lessThan">
      <formula>0</formula>
    </cfRule>
  </conditionalFormatting>
  <conditionalFormatting sqref="Y87">
    <cfRule type="cellIs" dxfId="11996" priority="915" operator="lessThan">
      <formula>0</formula>
    </cfRule>
  </conditionalFormatting>
  <conditionalFormatting sqref="Y87">
    <cfRule type="cellIs" dxfId="11995" priority="914" operator="lessThan">
      <formula>0</formula>
    </cfRule>
  </conditionalFormatting>
  <conditionalFormatting sqref="Y87">
    <cfRule type="cellIs" dxfId="11994" priority="913" operator="lessThan">
      <formula>0</formula>
    </cfRule>
  </conditionalFormatting>
  <conditionalFormatting sqref="Y87">
    <cfRule type="cellIs" dxfId="11993" priority="912" operator="lessThan">
      <formula>0</formula>
    </cfRule>
  </conditionalFormatting>
  <conditionalFormatting sqref="Y16">
    <cfRule type="cellIs" dxfId="11992" priority="911" operator="lessThan">
      <formula>0</formula>
    </cfRule>
  </conditionalFormatting>
  <conditionalFormatting sqref="Y16">
    <cfRule type="cellIs" dxfId="11991" priority="910" operator="lessThan">
      <formula>0</formula>
    </cfRule>
  </conditionalFormatting>
  <conditionalFormatting sqref="Y16">
    <cfRule type="cellIs" dxfId="11990" priority="909" operator="lessThan">
      <formula>0</formula>
    </cfRule>
  </conditionalFormatting>
  <conditionalFormatting sqref="Y16">
    <cfRule type="cellIs" dxfId="11989" priority="908" operator="lessThan">
      <formula>0</formula>
    </cfRule>
  </conditionalFormatting>
  <conditionalFormatting sqref="Y16">
    <cfRule type="cellIs" dxfId="11988" priority="907" operator="lessThan">
      <formula>0</formula>
    </cfRule>
  </conditionalFormatting>
  <conditionalFormatting sqref="Y16">
    <cfRule type="cellIs" dxfId="11987" priority="906" operator="lessThan">
      <formula>0</formula>
    </cfRule>
  </conditionalFormatting>
  <conditionalFormatting sqref="Y16">
    <cfRule type="cellIs" dxfId="11986" priority="905" operator="lessThan">
      <formula>0</formula>
    </cfRule>
  </conditionalFormatting>
  <conditionalFormatting sqref="Y16">
    <cfRule type="cellIs" dxfId="11985" priority="904" operator="lessThan">
      <formula>0</formula>
    </cfRule>
  </conditionalFormatting>
  <conditionalFormatting sqref="Y16">
    <cfRule type="cellIs" dxfId="11984" priority="903" operator="lessThan">
      <formula>0</formula>
    </cfRule>
  </conditionalFormatting>
  <conditionalFormatting sqref="Y16">
    <cfRule type="cellIs" dxfId="11983" priority="902" operator="lessThan">
      <formula>0</formula>
    </cfRule>
  </conditionalFormatting>
  <conditionalFormatting sqref="Y16">
    <cfRule type="cellIs" dxfId="11982" priority="901" operator="lessThan">
      <formula>0</formula>
    </cfRule>
  </conditionalFormatting>
  <conditionalFormatting sqref="Y16">
    <cfRule type="cellIs" dxfId="11981" priority="900" operator="lessThan">
      <formula>0</formula>
    </cfRule>
  </conditionalFormatting>
  <conditionalFormatting sqref="Y16">
    <cfRule type="cellIs" dxfId="11980" priority="899" operator="lessThan">
      <formula>0</formula>
    </cfRule>
  </conditionalFormatting>
  <conditionalFormatting sqref="Y16">
    <cfRule type="cellIs" dxfId="11979" priority="898" operator="lessThan">
      <formula>0</formula>
    </cfRule>
  </conditionalFormatting>
  <conditionalFormatting sqref="Y9">
    <cfRule type="cellIs" dxfId="11978" priority="897" operator="lessThan">
      <formula>0</formula>
    </cfRule>
  </conditionalFormatting>
  <conditionalFormatting sqref="Y9">
    <cfRule type="cellIs" dxfId="11977" priority="896" operator="lessThan">
      <formula>0</formula>
    </cfRule>
  </conditionalFormatting>
  <conditionalFormatting sqref="Y9">
    <cfRule type="cellIs" dxfId="11976" priority="895" operator="lessThan">
      <formula>0</formula>
    </cfRule>
  </conditionalFormatting>
  <conditionalFormatting sqref="Y9">
    <cfRule type="cellIs" dxfId="11975" priority="894" operator="lessThan">
      <formula>0</formula>
    </cfRule>
  </conditionalFormatting>
  <conditionalFormatting sqref="Y9">
    <cfRule type="cellIs" dxfId="11974" priority="893" operator="lessThan">
      <formula>0</formula>
    </cfRule>
  </conditionalFormatting>
  <conditionalFormatting sqref="Y9">
    <cfRule type="cellIs" dxfId="11973" priority="892" operator="lessThan">
      <formula>0</formula>
    </cfRule>
  </conditionalFormatting>
  <conditionalFormatting sqref="Y9">
    <cfRule type="cellIs" dxfId="11972" priority="891" operator="lessThan">
      <formula>0</formula>
    </cfRule>
  </conditionalFormatting>
  <conditionalFormatting sqref="Y9">
    <cfRule type="cellIs" dxfId="11971" priority="890" operator="lessThan">
      <formula>0</formula>
    </cfRule>
  </conditionalFormatting>
  <conditionalFormatting sqref="Y9">
    <cfRule type="cellIs" dxfId="11970" priority="889" operator="lessThan">
      <formula>0</formula>
    </cfRule>
  </conditionalFormatting>
  <conditionalFormatting sqref="Y9">
    <cfRule type="cellIs" dxfId="11969" priority="888" operator="lessThan">
      <formula>0</formula>
    </cfRule>
  </conditionalFormatting>
  <conditionalFormatting sqref="Y9">
    <cfRule type="cellIs" dxfId="11968" priority="887" operator="lessThan">
      <formula>0</formula>
    </cfRule>
  </conditionalFormatting>
  <conditionalFormatting sqref="Y9">
    <cfRule type="cellIs" dxfId="11967" priority="886" operator="lessThan">
      <formula>0</formula>
    </cfRule>
  </conditionalFormatting>
  <conditionalFormatting sqref="Y9">
    <cfRule type="cellIs" dxfId="11966" priority="885" operator="lessThan">
      <formula>0</formula>
    </cfRule>
  </conditionalFormatting>
  <conditionalFormatting sqref="Y9">
    <cfRule type="cellIs" dxfId="11965" priority="884" operator="lessThan">
      <formula>0</formula>
    </cfRule>
  </conditionalFormatting>
  <conditionalFormatting sqref="Y16">
    <cfRule type="cellIs" dxfId="11964" priority="883" operator="lessThan">
      <formula>0</formula>
    </cfRule>
  </conditionalFormatting>
  <conditionalFormatting sqref="Y16">
    <cfRule type="cellIs" dxfId="11963" priority="882" operator="lessThan">
      <formula>0</formula>
    </cfRule>
  </conditionalFormatting>
  <conditionalFormatting sqref="Y16">
    <cfRule type="cellIs" dxfId="11962" priority="881" operator="lessThan">
      <formula>0</formula>
    </cfRule>
  </conditionalFormatting>
  <conditionalFormatting sqref="Y16">
    <cfRule type="cellIs" dxfId="11961" priority="880" operator="lessThan">
      <formula>0</formula>
    </cfRule>
  </conditionalFormatting>
  <conditionalFormatting sqref="Y16">
    <cfRule type="cellIs" dxfId="11960" priority="879" operator="lessThan">
      <formula>0</formula>
    </cfRule>
  </conditionalFormatting>
  <conditionalFormatting sqref="Y16">
    <cfRule type="cellIs" dxfId="11959" priority="878" operator="lessThan">
      <formula>0</formula>
    </cfRule>
  </conditionalFormatting>
  <conditionalFormatting sqref="Y16">
    <cfRule type="cellIs" dxfId="11958" priority="877" operator="lessThan">
      <formula>0</formula>
    </cfRule>
  </conditionalFormatting>
  <conditionalFormatting sqref="Y9">
    <cfRule type="cellIs" dxfId="11957" priority="876" operator="lessThan">
      <formula>0</formula>
    </cfRule>
  </conditionalFormatting>
  <conditionalFormatting sqref="Y9">
    <cfRule type="cellIs" dxfId="11956" priority="875" operator="lessThan">
      <formula>0</formula>
    </cfRule>
  </conditionalFormatting>
  <conditionalFormatting sqref="Y9">
    <cfRule type="cellIs" dxfId="11955" priority="874" operator="lessThan">
      <formula>0</formula>
    </cfRule>
  </conditionalFormatting>
  <conditionalFormatting sqref="Y9">
    <cfRule type="cellIs" dxfId="11954" priority="873" operator="lessThan">
      <formula>0</formula>
    </cfRule>
  </conditionalFormatting>
  <conditionalFormatting sqref="Y9">
    <cfRule type="cellIs" dxfId="11953" priority="872" operator="lessThan">
      <formula>0</formula>
    </cfRule>
  </conditionalFormatting>
  <conditionalFormatting sqref="Y9">
    <cfRule type="cellIs" dxfId="11952" priority="871" operator="lessThan">
      <formula>0</formula>
    </cfRule>
  </conditionalFormatting>
  <conditionalFormatting sqref="Y9">
    <cfRule type="cellIs" dxfId="11951" priority="870" operator="lessThan">
      <formula>0</formula>
    </cfRule>
  </conditionalFormatting>
  <conditionalFormatting sqref="Y9">
    <cfRule type="cellIs" dxfId="11950" priority="869" operator="lessThan">
      <formula>0</formula>
    </cfRule>
  </conditionalFormatting>
  <conditionalFormatting sqref="Y9">
    <cfRule type="cellIs" dxfId="11949" priority="868" operator="lessThan">
      <formula>0</formula>
    </cfRule>
  </conditionalFormatting>
  <conditionalFormatting sqref="Y9">
    <cfRule type="cellIs" dxfId="11948" priority="867" operator="lessThan">
      <formula>0</formula>
    </cfRule>
  </conditionalFormatting>
  <conditionalFormatting sqref="Y9">
    <cfRule type="cellIs" dxfId="11947" priority="866" operator="lessThan">
      <formula>0</formula>
    </cfRule>
  </conditionalFormatting>
  <conditionalFormatting sqref="Y9">
    <cfRule type="cellIs" dxfId="11946" priority="865" operator="lessThan">
      <formula>0</formula>
    </cfRule>
  </conditionalFormatting>
  <conditionalFormatting sqref="Y9">
    <cfRule type="cellIs" dxfId="11945" priority="864" operator="lessThan">
      <formula>0</formula>
    </cfRule>
  </conditionalFormatting>
  <conditionalFormatting sqref="Y9">
    <cfRule type="cellIs" dxfId="11944" priority="863" operator="lessThan">
      <formula>0</formula>
    </cfRule>
  </conditionalFormatting>
  <conditionalFormatting sqref="Y9">
    <cfRule type="cellIs" dxfId="11943" priority="862" operator="lessThan">
      <formula>0</formula>
    </cfRule>
  </conditionalFormatting>
  <conditionalFormatting sqref="Y9">
    <cfRule type="cellIs" dxfId="11942" priority="861" operator="lessThan">
      <formula>0</formula>
    </cfRule>
  </conditionalFormatting>
  <conditionalFormatting sqref="Y9">
    <cfRule type="cellIs" dxfId="11941" priority="860" operator="lessThan">
      <formula>0</formula>
    </cfRule>
  </conditionalFormatting>
  <conditionalFormatting sqref="Y9">
    <cfRule type="cellIs" dxfId="11940" priority="859" operator="lessThan">
      <formula>0</formula>
    </cfRule>
  </conditionalFormatting>
  <conditionalFormatting sqref="Y9">
    <cfRule type="cellIs" dxfId="11939" priority="858" operator="lessThan">
      <formula>0</formula>
    </cfRule>
  </conditionalFormatting>
  <conditionalFormatting sqref="Y9">
    <cfRule type="cellIs" dxfId="11938" priority="857" operator="lessThan">
      <formula>0</formula>
    </cfRule>
  </conditionalFormatting>
  <conditionalFormatting sqref="Y9">
    <cfRule type="cellIs" dxfId="11937" priority="856" operator="lessThan">
      <formula>0</formula>
    </cfRule>
  </conditionalFormatting>
  <conditionalFormatting sqref="Y64">
    <cfRule type="cellIs" dxfId="11936" priority="855" operator="lessThan">
      <formula>0</formula>
    </cfRule>
  </conditionalFormatting>
  <conditionalFormatting sqref="Y64">
    <cfRule type="cellIs" dxfId="11935" priority="854" operator="lessThan">
      <formula>0</formula>
    </cfRule>
  </conditionalFormatting>
  <conditionalFormatting sqref="Y64">
    <cfRule type="cellIs" dxfId="11934" priority="853" operator="lessThan">
      <formula>0</formula>
    </cfRule>
  </conditionalFormatting>
  <conditionalFormatting sqref="Y64">
    <cfRule type="cellIs" dxfId="11933" priority="852" operator="lessThan">
      <formula>0</formula>
    </cfRule>
  </conditionalFormatting>
  <conditionalFormatting sqref="Y64">
    <cfRule type="cellIs" dxfId="11932" priority="851" operator="lessThan">
      <formula>0</formula>
    </cfRule>
  </conditionalFormatting>
  <conditionalFormatting sqref="Y64">
    <cfRule type="cellIs" dxfId="11931" priority="850" operator="lessThan">
      <formula>0</formula>
    </cfRule>
  </conditionalFormatting>
  <conditionalFormatting sqref="Y64">
    <cfRule type="cellIs" dxfId="11930" priority="849" operator="lessThan">
      <formula>0</formula>
    </cfRule>
  </conditionalFormatting>
  <conditionalFormatting sqref="Y64">
    <cfRule type="cellIs" dxfId="11929" priority="848" operator="lessThan">
      <formula>0</formula>
    </cfRule>
  </conditionalFormatting>
  <conditionalFormatting sqref="Y64">
    <cfRule type="cellIs" dxfId="11928" priority="847" operator="lessThan">
      <formula>0</formula>
    </cfRule>
  </conditionalFormatting>
  <conditionalFormatting sqref="Y64">
    <cfRule type="cellIs" dxfId="11927" priority="846" operator="lessThan">
      <formula>0</formula>
    </cfRule>
  </conditionalFormatting>
  <conditionalFormatting sqref="Y62">
    <cfRule type="cellIs" dxfId="11926" priority="845" operator="lessThan">
      <formula>0</formula>
    </cfRule>
  </conditionalFormatting>
  <conditionalFormatting sqref="Y62">
    <cfRule type="cellIs" dxfId="11925" priority="844" operator="lessThan">
      <formula>0</formula>
    </cfRule>
  </conditionalFormatting>
  <conditionalFormatting sqref="Y62">
    <cfRule type="cellIs" dxfId="11924" priority="843" operator="lessThan">
      <formula>0</formula>
    </cfRule>
  </conditionalFormatting>
  <conditionalFormatting sqref="Y62">
    <cfRule type="cellIs" dxfId="11923" priority="842" operator="lessThan">
      <formula>0</formula>
    </cfRule>
  </conditionalFormatting>
  <conditionalFormatting sqref="Y62">
    <cfRule type="cellIs" dxfId="11922" priority="841" operator="lessThan">
      <formula>0</formula>
    </cfRule>
  </conditionalFormatting>
  <conditionalFormatting sqref="Y62">
    <cfRule type="cellIs" dxfId="11921" priority="840" operator="lessThan">
      <formula>0</formula>
    </cfRule>
  </conditionalFormatting>
  <conditionalFormatting sqref="Y62">
    <cfRule type="cellIs" dxfId="11920" priority="839" operator="lessThan">
      <formula>0</formula>
    </cfRule>
  </conditionalFormatting>
  <conditionalFormatting sqref="Y62">
    <cfRule type="cellIs" dxfId="11919" priority="838" operator="lessThan">
      <formula>0</formula>
    </cfRule>
  </conditionalFormatting>
  <conditionalFormatting sqref="Y62">
    <cfRule type="cellIs" dxfId="11918" priority="837" operator="lessThan">
      <formula>0</formula>
    </cfRule>
  </conditionalFormatting>
  <conditionalFormatting sqref="Y62">
    <cfRule type="cellIs" dxfId="11917" priority="836" operator="lessThan">
      <formula>0</formula>
    </cfRule>
  </conditionalFormatting>
  <conditionalFormatting sqref="Y62">
    <cfRule type="cellIs" dxfId="11916" priority="835" operator="lessThan">
      <formula>0</formula>
    </cfRule>
  </conditionalFormatting>
  <conditionalFormatting sqref="Y62">
    <cfRule type="cellIs" dxfId="11915" priority="834" operator="lessThan">
      <formula>0</formula>
    </cfRule>
  </conditionalFormatting>
  <conditionalFormatting sqref="Y62">
    <cfRule type="cellIs" dxfId="11914" priority="833" operator="lessThan">
      <formula>0</formula>
    </cfRule>
  </conditionalFormatting>
  <conditionalFormatting sqref="Y62">
    <cfRule type="cellIs" dxfId="11913" priority="832" operator="lessThan">
      <formula>0</formula>
    </cfRule>
  </conditionalFormatting>
  <conditionalFormatting sqref="Y62">
    <cfRule type="cellIs" dxfId="11912" priority="831" operator="lessThan">
      <formula>0</formula>
    </cfRule>
  </conditionalFormatting>
  <conditionalFormatting sqref="Y62">
    <cfRule type="cellIs" dxfId="11911" priority="830" operator="lessThan">
      <formula>0</formula>
    </cfRule>
  </conditionalFormatting>
  <conditionalFormatting sqref="AA64">
    <cfRule type="cellIs" dxfId="11910" priority="829" operator="lessThan">
      <formula>0</formula>
    </cfRule>
  </conditionalFormatting>
  <conditionalFormatting sqref="AA64">
    <cfRule type="cellIs" dxfId="11909" priority="828" operator="lessThan">
      <formula>0</formula>
    </cfRule>
  </conditionalFormatting>
  <conditionalFormatting sqref="AA9">
    <cfRule type="cellIs" dxfId="11908" priority="827" operator="lessThan">
      <formula>0</formula>
    </cfRule>
  </conditionalFormatting>
  <conditionalFormatting sqref="AA17:AA19">
    <cfRule type="cellIs" dxfId="11907" priority="826" operator="lessThan">
      <formula>0</formula>
    </cfRule>
  </conditionalFormatting>
  <conditionalFormatting sqref="AA20">
    <cfRule type="cellIs" dxfId="11906" priority="825" operator="lessThan">
      <formula>0</formula>
    </cfRule>
  </conditionalFormatting>
  <conditionalFormatting sqref="AA22">
    <cfRule type="cellIs" dxfId="11905" priority="824" operator="lessThan">
      <formula>0</formula>
    </cfRule>
  </conditionalFormatting>
  <conditionalFormatting sqref="AA26">
    <cfRule type="cellIs" dxfId="11904" priority="823" operator="lessThan">
      <formula>0</formula>
    </cfRule>
  </conditionalFormatting>
  <conditionalFormatting sqref="AA30">
    <cfRule type="cellIs" dxfId="11903" priority="822" operator="lessThan">
      <formula>0</formula>
    </cfRule>
  </conditionalFormatting>
  <conditionalFormatting sqref="AA27:AA35">
    <cfRule type="cellIs" dxfId="11902" priority="821" operator="lessThan">
      <formula>0</formula>
    </cfRule>
  </conditionalFormatting>
  <conditionalFormatting sqref="AA36">
    <cfRule type="cellIs" dxfId="11901" priority="820" operator="lessThan">
      <formula>0</formula>
    </cfRule>
  </conditionalFormatting>
  <conditionalFormatting sqref="AA37">
    <cfRule type="cellIs" dxfId="11900" priority="819" operator="lessThan">
      <formula>0</formula>
    </cfRule>
  </conditionalFormatting>
  <conditionalFormatting sqref="AA39">
    <cfRule type="cellIs" dxfId="11899" priority="818" operator="lessThan">
      <formula>0</formula>
    </cfRule>
  </conditionalFormatting>
  <conditionalFormatting sqref="AA40:AA45">
    <cfRule type="cellIs" dxfId="11898" priority="817" operator="lessThan">
      <formula>0</formula>
    </cfRule>
  </conditionalFormatting>
  <conditionalFormatting sqref="AA46">
    <cfRule type="cellIs" dxfId="11897" priority="816" operator="lessThan">
      <formula>0</formula>
    </cfRule>
  </conditionalFormatting>
  <conditionalFormatting sqref="AA47">
    <cfRule type="cellIs" dxfId="11896" priority="815" operator="lessThan">
      <formula>0</formula>
    </cfRule>
  </conditionalFormatting>
  <conditionalFormatting sqref="AA49:AA53">
    <cfRule type="cellIs" dxfId="11895" priority="814" operator="lessThan">
      <formula>0</formula>
    </cfRule>
  </conditionalFormatting>
  <conditionalFormatting sqref="AA59">
    <cfRule type="cellIs" dxfId="11894" priority="813" operator="lessThan">
      <formula>0</formula>
    </cfRule>
  </conditionalFormatting>
  <conditionalFormatting sqref="AA60">
    <cfRule type="cellIs" dxfId="11893" priority="812" operator="lessThan">
      <formula>0</formula>
    </cfRule>
  </conditionalFormatting>
  <conditionalFormatting sqref="AA62">
    <cfRule type="cellIs" dxfId="11892" priority="811" operator="lessThan">
      <formula>0</formula>
    </cfRule>
  </conditionalFormatting>
  <conditionalFormatting sqref="AA63">
    <cfRule type="cellIs" dxfId="11891" priority="810" operator="lessThan">
      <formula>0</formula>
    </cfRule>
  </conditionalFormatting>
  <conditionalFormatting sqref="AA64">
    <cfRule type="cellIs" dxfId="11890" priority="809" operator="lessThan">
      <formula>0</formula>
    </cfRule>
  </conditionalFormatting>
  <conditionalFormatting sqref="AA91">
    <cfRule type="cellIs" dxfId="11889" priority="808" operator="lessThan">
      <formula>0</formula>
    </cfRule>
  </conditionalFormatting>
  <conditionalFormatting sqref="AA66">
    <cfRule type="cellIs" dxfId="11888" priority="807" operator="lessThan">
      <formula>0</formula>
    </cfRule>
  </conditionalFormatting>
  <conditionalFormatting sqref="AA72">
    <cfRule type="cellIs" dxfId="11887" priority="806" operator="lessThan">
      <formula>0</formula>
    </cfRule>
  </conditionalFormatting>
  <conditionalFormatting sqref="AA73:AA75">
    <cfRule type="cellIs" dxfId="11886" priority="805" operator="lessThan">
      <formula>0</formula>
    </cfRule>
  </conditionalFormatting>
  <conditionalFormatting sqref="AA74">
    <cfRule type="cellIs" dxfId="11885" priority="804" operator="lessThan">
      <formula>0</formula>
    </cfRule>
  </conditionalFormatting>
  <conditionalFormatting sqref="AA77:AA78 AA80:AA83">
    <cfRule type="cellIs" dxfId="11884" priority="803" operator="lessThan">
      <formula>0</formula>
    </cfRule>
  </conditionalFormatting>
  <conditionalFormatting sqref="AA85">
    <cfRule type="cellIs" dxfId="11883" priority="802" operator="lessThan">
      <formula>0</formula>
    </cfRule>
  </conditionalFormatting>
  <conditionalFormatting sqref="AA9">
    <cfRule type="cellIs" dxfId="11882" priority="801" operator="lessThan">
      <formula>0</formula>
    </cfRule>
  </conditionalFormatting>
  <conditionalFormatting sqref="AA20">
    <cfRule type="cellIs" dxfId="11881" priority="800" operator="lessThan">
      <formula>0</formula>
    </cfRule>
  </conditionalFormatting>
  <conditionalFormatting sqref="AA22">
    <cfRule type="cellIs" dxfId="11880" priority="799" operator="lessThan">
      <formula>0</formula>
    </cfRule>
  </conditionalFormatting>
  <conditionalFormatting sqref="AA26">
    <cfRule type="cellIs" dxfId="11879" priority="798" operator="lessThan">
      <formula>0</formula>
    </cfRule>
  </conditionalFormatting>
  <conditionalFormatting sqref="AA30">
    <cfRule type="cellIs" dxfId="11878" priority="797" operator="lessThan">
      <formula>0</formula>
    </cfRule>
  </conditionalFormatting>
  <conditionalFormatting sqref="AA27:AA35">
    <cfRule type="cellIs" dxfId="11877" priority="796" operator="lessThan">
      <formula>0</formula>
    </cfRule>
  </conditionalFormatting>
  <conditionalFormatting sqref="AA36">
    <cfRule type="cellIs" dxfId="11876" priority="795" operator="lessThan">
      <formula>0</formula>
    </cfRule>
  </conditionalFormatting>
  <conditionalFormatting sqref="AA37">
    <cfRule type="cellIs" dxfId="11875" priority="794" operator="lessThan">
      <formula>0</formula>
    </cfRule>
  </conditionalFormatting>
  <conditionalFormatting sqref="AA39">
    <cfRule type="cellIs" dxfId="11874" priority="793" operator="lessThan">
      <formula>0</formula>
    </cfRule>
  </conditionalFormatting>
  <conditionalFormatting sqref="AA40:AA45">
    <cfRule type="cellIs" dxfId="11873" priority="792" operator="lessThan">
      <formula>0</formula>
    </cfRule>
  </conditionalFormatting>
  <conditionalFormatting sqref="AA46">
    <cfRule type="cellIs" dxfId="11872" priority="791" operator="lessThan">
      <formula>0</formula>
    </cfRule>
  </conditionalFormatting>
  <conditionalFormatting sqref="AA47">
    <cfRule type="cellIs" dxfId="11871" priority="790" operator="lessThan">
      <formula>0</formula>
    </cfRule>
  </conditionalFormatting>
  <conditionalFormatting sqref="AA49:AA53">
    <cfRule type="cellIs" dxfId="11870" priority="789" operator="lessThan">
      <formula>0</formula>
    </cfRule>
  </conditionalFormatting>
  <conditionalFormatting sqref="AA59">
    <cfRule type="cellIs" dxfId="11869" priority="788" operator="lessThan">
      <formula>0</formula>
    </cfRule>
  </conditionalFormatting>
  <conditionalFormatting sqref="AA60">
    <cfRule type="cellIs" dxfId="11868" priority="787" operator="lessThan">
      <formula>0</formula>
    </cfRule>
  </conditionalFormatting>
  <conditionalFormatting sqref="AA62">
    <cfRule type="cellIs" dxfId="11867" priority="786" operator="lessThan">
      <formula>0</formula>
    </cfRule>
  </conditionalFormatting>
  <conditionalFormatting sqref="AA63">
    <cfRule type="cellIs" dxfId="11866" priority="785" operator="lessThan">
      <formula>0</formula>
    </cfRule>
  </conditionalFormatting>
  <conditionalFormatting sqref="AA64">
    <cfRule type="cellIs" dxfId="11865" priority="784" operator="lessThan">
      <formula>0</formula>
    </cfRule>
  </conditionalFormatting>
  <conditionalFormatting sqref="AA91">
    <cfRule type="cellIs" dxfId="11864" priority="783" operator="lessThan">
      <formula>0</formula>
    </cfRule>
  </conditionalFormatting>
  <conditionalFormatting sqref="AA66">
    <cfRule type="cellIs" dxfId="11863" priority="782" operator="lessThan">
      <formula>0</formula>
    </cfRule>
  </conditionalFormatting>
  <conditionalFormatting sqref="AA72">
    <cfRule type="cellIs" dxfId="11862" priority="781" operator="lessThan">
      <formula>0</formula>
    </cfRule>
  </conditionalFormatting>
  <conditionalFormatting sqref="AA73:AA75">
    <cfRule type="cellIs" dxfId="11861" priority="780" operator="lessThan">
      <formula>0</formula>
    </cfRule>
  </conditionalFormatting>
  <conditionalFormatting sqref="AA74">
    <cfRule type="cellIs" dxfId="11860" priority="779" operator="lessThan">
      <formula>0</formula>
    </cfRule>
  </conditionalFormatting>
  <conditionalFormatting sqref="AA77:AA78 AA80:AA83">
    <cfRule type="cellIs" dxfId="11859" priority="778" operator="lessThan">
      <formula>0</formula>
    </cfRule>
  </conditionalFormatting>
  <conditionalFormatting sqref="AA85">
    <cfRule type="cellIs" dxfId="11858" priority="777" operator="lessThan">
      <formula>0</formula>
    </cfRule>
  </conditionalFormatting>
  <conditionalFormatting sqref="AA17:AA19">
    <cfRule type="cellIs" dxfId="11857" priority="776" operator="lessThan">
      <formula>0</formula>
    </cfRule>
  </conditionalFormatting>
  <conditionalFormatting sqref="AA18:AA19">
    <cfRule type="cellIs" dxfId="11856" priority="775" operator="lessThan">
      <formula>0</formula>
    </cfRule>
  </conditionalFormatting>
  <conditionalFormatting sqref="AA17:AA19">
    <cfRule type="cellIs" dxfId="11855" priority="774" operator="lessThan">
      <formula>0</formula>
    </cfRule>
  </conditionalFormatting>
  <conditionalFormatting sqref="AA22">
    <cfRule type="cellIs" dxfId="11854" priority="773" operator="lessThan">
      <formula>0</formula>
    </cfRule>
  </conditionalFormatting>
  <conditionalFormatting sqref="AA22">
    <cfRule type="cellIs" dxfId="11853" priority="772" operator="lessThan">
      <formula>0</formula>
    </cfRule>
  </conditionalFormatting>
  <conditionalFormatting sqref="AA22">
    <cfRule type="cellIs" dxfId="11852" priority="771" operator="lessThan">
      <formula>0</formula>
    </cfRule>
  </conditionalFormatting>
  <conditionalFormatting sqref="AA26">
    <cfRule type="cellIs" dxfId="11851" priority="770" operator="lessThan">
      <formula>0</formula>
    </cfRule>
  </conditionalFormatting>
  <conditionalFormatting sqref="AA26">
    <cfRule type="cellIs" dxfId="11850" priority="769" operator="lessThan">
      <formula>0</formula>
    </cfRule>
  </conditionalFormatting>
  <conditionalFormatting sqref="AA26">
    <cfRule type="cellIs" dxfId="11849" priority="768" operator="lessThan">
      <formula>0</formula>
    </cfRule>
  </conditionalFormatting>
  <conditionalFormatting sqref="AA26">
    <cfRule type="cellIs" dxfId="11848" priority="767" operator="lessThan">
      <formula>0</formula>
    </cfRule>
  </conditionalFormatting>
  <conditionalFormatting sqref="AA26">
    <cfRule type="cellIs" dxfId="11847" priority="766" operator="lessThan">
      <formula>0</formula>
    </cfRule>
  </conditionalFormatting>
  <conditionalFormatting sqref="AA30">
    <cfRule type="cellIs" dxfId="11846" priority="765" operator="lessThan">
      <formula>0</formula>
    </cfRule>
  </conditionalFormatting>
  <conditionalFormatting sqref="AA30">
    <cfRule type="cellIs" dxfId="11845" priority="764" operator="lessThan">
      <formula>0</formula>
    </cfRule>
  </conditionalFormatting>
  <conditionalFormatting sqref="AA30">
    <cfRule type="cellIs" dxfId="11844" priority="763" operator="lessThan">
      <formula>0</formula>
    </cfRule>
  </conditionalFormatting>
  <conditionalFormatting sqref="AA30">
    <cfRule type="cellIs" dxfId="11843" priority="762" operator="lessThan">
      <formula>0</formula>
    </cfRule>
  </conditionalFormatting>
  <conditionalFormatting sqref="AA30">
    <cfRule type="cellIs" dxfId="11842" priority="761" operator="lessThan">
      <formula>0</formula>
    </cfRule>
  </conditionalFormatting>
  <conditionalFormatting sqref="AA27:AA35">
    <cfRule type="cellIs" dxfId="11841" priority="760" operator="lessThan">
      <formula>0</formula>
    </cfRule>
  </conditionalFormatting>
  <conditionalFormatting sqref="AA27:AA35">
    <cfRule type="cellIs" dxfId="11840" priority="759" operator="lessThan">
      <formula>0</formula>
    </cfRule>
  </conditionalFormatting>
  <conditionalFormatting sqref="AA27:AA35">
    <cfRule type="cellIs" dxfId="11839" priority="758" operator="lessThan">
      <formula>0</formula>
    </cfRule>
  </conditionalFormatting>
  <conditionalFormatting sqref="AA27:AA35">
    <cfRule type="cellIs" dxfId="11838" priority="757" operator="lessThan">
      <formula>0</formula>
    </cfRule>
  </conditionalFormatting>
  <conditionalFormatting sqref="AA27:AA35">
    <cfRule type="cellIs" dxfId="11837" priority="756" operator="lessThan">
      <formula>0</formula>
    </cfRule>
  </conditionalFormatting>
  <conditionalFormatting sqref="AA36">
    <cfRule type="cellIs" dxfId="11836" priority="755" operator="lessThan">
      <formula>0</formula>
    </cfRule>
  </conditionalFormatting>
  <conditionalFormatting sqref="AA36">
    <cfRule type="cellIs" dxfId="11835" priority="754" operator="lessThan">
      <formula>0</formula>
    </cfRule>
  </conditionalFormatting>
  <conditionalFormatting sqref="AA36">
    <cfRule type="cellIs" dxfId="11834" priority="753" operator="lessThan">
      <formula>0</formula>
    </cfRule>
  </conditionalFormatting>
  <conditionalFormatting sqref="AA36">
    <cfRule type="cellIs" dxfId="11833" priority="752" operator="lessThan">
      <formula>0</formula>
    </cfRule>
  </conditionalFormatting>
  <conditionalFormatting sqref="AA36">
    <cfRule type="cellIs" dxfId="11832" priority="751" operator="lessThan">
      <formula>0</formula>
    </cfRule>
  </conditionalFormatting>
  <conditionalFormatting sqref="AA37">
    <cfRule type="cellIs" dxfId="11831" priority="750" operator="lessThan">
      <formula>0</formula>
    </cfRule>
  </conditionalFormatting>
  <conditionalFormatting sqref="AA37">
    <cfRule type="cellIs" dxfId="11830" priority="749" operator="lessThan">
      <formula>0</formula>
    </cfRule>
  </conditionalFormatting>
  <conditionalFormatting sqref="AA37">
    <cfRule type="cellIs" dxfId="11829" priority="748" operator="lessThan">
      <formula>0</formula>
    </cfRule>
  </conditionalFormatting>
  <conditionalFormatting sqref="AA37">
    <cfRule type="cellIs" dxfId="11828" priority="747" operator="lessThan">
      <formula>0</formula>
    </cfRule>
  </conditionalFormatting>
  <conditionalFormatting sqref="AA37">
    <cfRule type="cellIs" dxfId="11827" priority="746" operator="lessThan">
      <formula>0</formula>
    </cfRule>
  </conditionalFormatting>
  <conditionalFormatting sqref="AA39">
    <cfRule type="cellIs" dxfId="11826" priority="745" operator="lessThan">
      <formula>0</formula>
    </cfRule>
  </conditionalFormatting>
  <conditionalFormatting sqref="AA39">
    <cfRule type="cellIs" dxfId="11825" priority="744" operator="lessThan">
      <formula>0</formula>
    </cfRule>
  </conditionalFormatting>
  <conditionalFormatting sqref="AA39">
    <cfRule type="cellIs" dxfId="11824" priority="743" operator="lessThan">
      <formula>0</formula>
    </cfRule>
  </conditionalFormatting>
  <conditionalFormatting sqref="AA39">
    <cfRule type="cellIs" dxfId="11823" priority="742" operator="lessThan">
      <formula>0</formula>
    </cfRule>
  </conditionalFormatting>
  <conditionalFormatting sqref="AA39">
    <cfRule type="cellIs" dxfId="11822" priority="741" operator="lessThan">
      <formula>0</formula>
    </cfRule>
  </conditionalFormatting>
  <conditionalFormatting sqref="AA40:AA45">
    <cfRule type="cellIs" dxfId="11821" priority="740" operator="lessThan">
      <formula>0</formula>
    </cfRule>
  </conditionalFormatting>
  <conditionalFormatting sqref="AA40:AA45">
    <cfRule type="cellIs" dxfId="11820" priority="739" operator="lessThan">
      <formula>0</formula>
    </cfRule>
  </conditionalFormatting>
  <conditionalFormatting sqref="AA40:AA45">
    <cfRule type="cellIs" dxfId="11819" priority="738" operator="lessThan">
      <formula>0</formula>
    </cfRule>
  </conditionalFormatting>
  <conditionalFormatting sqref="AA40:AA45">
    <cfRule type="cellIs" dxfId="11818" priority="737" operator="lessThan">
      <formula>0</formula>
    </cfRule>
  </conditionalFormatting>
  <conditionalFormatting sqref="AA40:AA45">
    <cfRule type="cellIs" dxfId="11817" priority="736" operator="lessThan">
      <formula>0</formula>
    </cfRule>
  </conditionalFormatting>
  <conditionalFormatting sqref="AA87">
    <cfRule type="cellIs" dxfId="11816" priority="735" operator="lessThan">
      <formula>0</formula>
    </cfRule>
  </conditionalFormatting>
  <conditionalFormatting sqref="AA17:AA19">
    <cfRule type="cellIs" dxfId="11815" priority="734" operator="lessThan">
      <formula>0</formula>
    </cfRule>
  </conditionalFormatting>
  <conditionalFormatting sqref="AA17:AA19">
    <cfRule type="cellIs" dxfId="11814" priority="733" operator="lessThan">
      <formula>0</formula>
    </cfRule>
  </conditionalFormatting>
  <conditionalFormatting sqref="AA17:AA19">
    <cfRule type="cellIs" dxfId="11813" priority="732" operator="lessThan">
      <formula>0</formula>
    </cfRule>
  </conditionalFormatting>
  <conditionalFormatting sqref="AA22">
    <cfRule type="cellIs" dxfId="11812" priority="731" operator="lessThan">
      <formula>0</formula>
    </cfRule>
  </conditionalFormatting>
  <conditionalFormatting sqref="AA26">
    <cfRule type="cellIs" dxfId="11811" priority="730" operator="lessThan">
      <formula>0</formula>
    </cfRule>
  </conditionalFormatting>
  <conditionalFormatting sqref="AA30:AA45">
    <cfRule type="cellIs" dxfId="11810" priority="729" operator="lessThan">
      <formula>0</formula>
    </cfRule>
  </conditionalFormatting>
  <conditionalFormatting sqref="AA35">
    <cfRule type="cellIs" dxfId="11809" priority="728" operator="lessThan">
      <formula>0</formula>
    </cfRule>
  </conditionalFormatting>
  <conditionalFormatting sqref="AA36">
    <cfRule type="cellIs" dxfId="11808" priority="727" operator="lessThan">
      <formula>0</formula>
    </cfRule>
  </conditionalFormatting>
  <conditionalFormatting sqref="AA37">
    <cfRule type="cellIs" dxfId="11807" priority="726" operator="lessThan">
      <formula>0</formula>
    </cfRule>
  </conditionalFormatting>
  <conditionalFormatting sqref="AA39">
    <cfRule type="cellIs" dxfId="11806" priority="725" operator="lessThan">
      <formula>0</formula>
    </cfRule>
  </conditionalFormatting>
  <conditionalFormatting sqref="AA40">
    <cfRule type="cellIs" dxfId="11805" priority="724" operator="lessThan">
      <formula>0</formula>
    </cfRule>
  </conditionalFormatting>
  <conditionalFormatting sqref="AA27:AA29">
    <cfRule type="cellIs" dxfId="11804" priority="723" operator="lessThan">
      <formula>0</formula>
    </cfRule>
  </conditionalFormatting>
  <conditionalFormatting sqref="AA41:AA45">
    <cfRule type="cellIs" dxfId="11803" priority="722" operator="lessThan">
      <formula>0</formula>
    </cfRule>
  </conditionalFormatting>
  <conditionalFormatting sqref="AA31:AA34">
    <cfRule type="cellIs" dxfId="11802" priority="721" operator="lessThan">
      <formula>0</formula>
    </cfRule>
  </conditionalFormatting>
  <conditionalFormatting sqref="AA41">
    <cfRule type="cellIs" dxfId="11801" priority="720" operator="lessThan">
      <formula>0</formula>
    </cfRule>
  </conditionalFormatting>
  <conditionalFormatting sqref="AA41">
    <cfRule type="cellIs" dxfId="11800" priority="719" operator="lessThan">
      <formula>0</formula>
    </cfRule>
  </conditionalFormatting>
  <conditionalFormatting sqref="AA41">
    <cfRule type="cellIs" dxfId="11799" priority="718" operator="lessThan">
      <formula>0</formula>
    </cfRule>
  </conditionalFormatting>
  <conditionalFormatting sqref="AA41">
    <cfRule type="cellIs" dxfId="11798" priority="717" operator="lessThan">
      <formula>0</formula>
    </cfRule>
  </conditionalFormatting>
  <conditionalFormatting sqref="AA41">
    <cfRule type="cellIs" dxfId="11797" priority="716" operator="lessThan">
      <formula>0</formula>
    </cfRule>
  </conditionalFormatting>
  <conditionalFormatting sqref="AA41">
    <cfRule type="cellIs" dxfId="11796" priority="715" operator="lessThan">
      <formula>0</formula>
    </cfRule>
  </conditionalFormatting>
  <conditionalFormatting sqref="AA41">
    <cfRule type="cellIs" dxfId="11795" priority="714" operator="lessThan">
      <formula>0</formula>
    </cfRule>
  </conditionalFormatting>
  <conditionalFormatting sqref="AA41">
    <cfRule type="cellIs" dxfId="11794" priority="713" operator="lessThan">
      <formula>0</formula>
    </cfRule>
  </conditionalFormatting>
  <conditionalFormatting sqref="AA42">
    <cfRule type="cellIs" dxfId="11793" priority="712" operator="lessThan">
      <formula>0</formula>
    </cfRule>
  </conditionalFormatting>
  <conditionalFormatting sqref="AA42">
    <cfRule type="cellIs" dxfId="11792" priority="711" operator="lessThan">
      <formula>0</formula>
    </cfRule>
  </conditionalFormatting>
  <conditionalFormatting sqref="AA42">
    <cfRule type="cellIs" dxfId="11791" priority="710" operator="lessThan">
      <formula>0</formula>
    </cfRule>
  </conditionalFormatting>
  <conditionalFormatting sqref="AA42">
    <cfRule type="cellIs" dxfId="11790" priority="709" operator="lessThan">
      <formula>0</formula>
    </cfRule>
  </conditionalFormatting>
  <conditionalFormatting sqref="AA42">
    <cfRule type="cellIs" dxfId="11789" priority="708" operator="lessThan">
      <formula>0</formula>
    </cfRule>
  </conditionalFormatting>
  <conditionalFormatting sqref="AA42">
    <cfRule type="cellIs" dxfId="11788" priority="707" operator="lessThan">
      <formula>0</formula>
    </cfRule>
  </conditionalFormatting>
  <conditionalFormatting sqref="AA42">
    <cfRule type="cellIs" dxfId="11787" priority="706" operator="lessThan">
      <formula>0</formula>
    </cfRule>
  </conditionalFormatting>
  <conditionalFormatting sqref="AA42">
    <cfRule type="cellIs" dxfId="11786" priority="705" operator="lessThan">
      <formula>0</formula>
    </cfRule>
  </conditionalFormatting>
  <conditionalFormatting sqref="AA43">
    <cfRule type="cellIs" dxfId="11785" priority="704" operator="lessThan">
      <formula>0</formula>
    </cfRule>
  </conditionalFormatting>
  <conditionalFormatting sqref="AA43">
    <cfRule type="cellIs" dxfId="11784" priority="703" operator="lessThan">
      <formula>0</formula>
    </cfRule>
  </conditionalFormatting>
  <conditionalFormatting sqref="AA43">
    <cfRule type="cellIs" dxfId="11783" priority="702" operator="lessThan">
      <formula>0</formula>
    </cfRule>
  </conditionalFormatting>
  <conditionalFormatting sqref="AA43">
    <cfRule type="cellIs" dxfId="11782" priority="701" operator="lessThan">
      <formula>0</formula>
    </cfRule>
  </conditionalFormatting>
  <conditionalFormatting sqref="AA43">
    <cfRule type="cellIs" dxfId="11781" priority="700" operator="lessThan">
      <formula>0</formula>
    </cfRule>
  </conditionalFormatting>
  <conditionalFormatting sqref="AA43">
    <cfRule type="cellIs" dxfId="11780" priority="699" operator="lessThan">
      <formula>0</formula>
    </cfRule>
  </conditionalFormatting>
  <conditionalFormatting sqref="AA43">
    <cfRule type="cellIs" dxfId="11779" priority="698" operator="lessThan">
      <formula>0</formula>
    </cfRule>
  </conditionalFormatting>
  <conditionalFormatting sqref="AA43">
    <cfRule type="cellIs" dxfId="11778" priority="697" operator="lessThan">
      <formula>0</formula>
    </cfRule>
  </conditionalFormatting>
  <conditionalFormatting sqref="AA44">
    <cfRule type="cellIs" dxfId="11777" priority="696" operator="lessThan">
      <formula>0</formula>
    </cfRule>
  </conditionalFormatting>
  <conditionalFormatting sqref="AA44">
    <cfRule type="cellIs" dxfId="11776" priority="695" operator="lessThan">
      <formula>0</formula>
    </cfRule>
  </conditionalFormatting>
  <conditionalFormatting sqref="AA44">
    <cfRule type="cellIs" dxfId="11775" priority="694" operator="lessThan">
      <formula>0</formula>
    </cfRule>
  </conditionalFormatting>
  <conditionalFormatting sqref="AA44">
    <cfRule type="cellIs" dxfId="11774" priority="693" operator="lessThan">
      <formula>0</formula>
    </cfRule>
  </conditionalFormatting>
  <conditionalFormatting sqref="AA44">
    <cfRule type="cellIs" dxfId="11773" priority="692" operator="lessThan">
      <formula>0</formula>
    </cfRule>
  </conditionalFormatting>
  <conditionalFormatting sqref="AA44">
    <cfRule type="cellIs" dxfId="11772" priority="691" operator="lessThan">
      <formula>0</formula>
    </cfRule>
  </conditionalFormatting>
  <conditionalFormatting sqref="AA44">
    <cfRule type="cellIs" dxfId="11771" priority="690" operator="lessThan">
      <formula>0</formula>
    </cfRule>
  </conditionalFormatting>
  <conditionalFormatting sqref="AA44">
    <cfRule type="cellIs" dxfId="11770" priority="689" operator="lessThan">
      <formula>0</formula>
    </cfRule>
  </conditionalFormatting>
  <conditionalFormatting sqref="AA45">
    <cfRule type="cellIs" dxfId="11769" priority="688" operator="lessThan">
      <formula>0</formula>
    </cfRule>
  </conditionalFormatting>
  <conditionalFormatting sqref="AA45">
    <cfRule type="cellIs" dxfId="11768" priority="687" operator="lessThan">
      <formula>0</formula>
    </cfRule>
  </conditionalFormatting>
  <conditionalFormatting sqref="AA45">
    <cfRule type="cellIs" dxfId="11767" priority="686" operator="lessThan">
      <formula>0</formula>
    </cfRule>
  </conditionalFormatting>
  <conditionalFormatting sqref="AA45">
    <cfRule type="cellIs" dxfId="11766" priority="685" operator="lessThan">
      <formula>0</formula>
    </cfRule>
  </conditionalFormatting>
  <conditionalFormatting sqref="AA45">
    <cfRule type="cellIs" dxfId="11765" priority="684" operator="lessThan">
      <formula>0</formula>
    </cfRule>
  </conditionalFormatting>
  <conditionalFormatting sqref="AA45">
    <cfRule type="cellIs" dxfId="11764" priority="683" operator="lessThan">
      <formula>0</formula>
    </cfRule>
  </conditionalFormatting>
  <conditionalFormatting sqref="AA45">
    <cfRule type="cellIs" dxfId="11763" priority="682" operator="lessThan">
      <formula>0</formula>
    </cfRule>
  </conditionalFormatting>
  <conditionalFormatting sqref="AA45">
    <cfRule type="cellIs" dxfId="11762" priority="681" operator="lessThan">
      <formula>0</formula>
    </cfRule>
  </conditionalFormatting>
  <conditionalFormatting sqref="AA30">
    <cfRule type="cellIs" dxfId="11761" priority="680" operator="lessThan">
      <formula>0</formula>
    </cfRule>
  </conditionalFormatting>
  <conditionalFormatting sqref="AA30">
    <cfRule type="cellIs" dxfId="11760" priority="679" operator="lessThan">
      <formula>0</formula>
    </cfRule>
  </conditionalFormatting>
  <conditionalFormatting sqref="AA30">
    <cfRule type="cellIs" dxfId="11759" priority="678" operator="lessThan">
      <formula>0</formula>
    </cfRule>
  </conditionalFormatting>
  <conditionalFormatting sqref="AA30">
    <cfRule type="cellIs" dxfId="11758" priority="677" operator="lessThan">
      <formula>0</formula>
    </cfRule>
  </conditionalFormatting>
  <conditionalFormatting sqref="AA30">
    <cfRule type="cellIs" dxfId="11757" priority="676" operator="lessThan">
      <formula>0</formula>
    </cfRule>
  </conditionalFormatting>
  <conditionalFormatting sqref="AA30">
    <cfRule type="cellIs" dxfId="11756" priority="675" operator="lessThan">
      <formula>0</formula>
    </cfRule>
  </conditionalFormatting>
  <conditionalFormatting sqref="AA30">
    <cfRule type="cellIs" dxfId="11755" priority="674" operator="lessThan">
      <formula>0</formula>
    </cfRule>
  </conditionalFormatting>
  <conditionalFormatting sqref="AA30">
    <cfRule type="cellIs" dxfId="11754" priority="673" operator="lessThan">
      <formula>0</formula>
    </cfRule>
  </conditionalFormatting>
  <conditionalFormatting sqref="AA35">
    <cfRule type="cellIs" dxfId="11753" priority="672" operator="lessThan">
      <formula>0</formula>
    </cfRule>
  </conditionalFormatting>
  <conditionalFormatting sqref="AA35">
    <cfRule type="cellIs" dxfId="11752" priority="671" operator="lessThan">
      <formula>0</formula>
    </cfRule>
  </conditionalFormatting>
  <conditionalFormatting sqref="AA35">
    <cfRule type="cellIs" dxfId="11751" priority="670" operator="lessThan">
      <formula>0</formula>
    </cfRule>
  </conditionalFormatting>
  <conditionalFormatting sqref="AA35">
    <cfRule type="cellIs" dxfId="11750" priority="669" operator="lessThan">
      <formula>0</formula>
    </cfRule>
  </conditionalFormatting>
  <conditionalFormatting sqref="AA35">
    <cfRule type="cellIs" dxfId="11749" priority="668" operator="lessThan">
      <formula>0</formula>
    </cfRule>
  </conditionalFormatting>
  <conditionalFormatting sqref="AA35">
    <cfRule type="cellIs" dxfId="11748" priority="667" operator="lessThan">
      <formula>0</formula>
    </cfRule>
  </conditionalFormatting>
  <conditionalFormatting sqref="AA35">
    <cfRule type="cellIs" dxfId="11747" priority="666" operator="lessThan">
      <formula>0</formula>
    </cfRule>
  </conditionalFormatting>
  <conditionalFormatting sqref="AA35">
    <cfRule type="cellIs" dxfId="11746" priority="665" operator="lessThan">
      <formula>0</formula>
    </cfRule>
  </conditionalFormatting>
  <conditionalFormatting sqref="AA36">
    <cfRule type="cellIs" dxfId="11745" priority="664" operator="lessThan">
      <formula>0</formula>
    </cfRule>
  </conditionalFormatting>
  <conditionalFormatting sqref="AA36">
    <cfRule type="cellIs" dxfId="11744" priority="663" operator="lessThan">
      <formula>0</formula>
    </cfRule>
  </conditionalFormatting>
  <conditionalFormatting sqref="AA36">
    <cfRule type="cellIs" dxfId="11743" priority="662" operator="lessThan">
      <formula>0</formula>
    </cfRule>
  </conditionalFormatting>
  <conditionalFormatting sqref="AA36">
    <cfRule type="cellIs" dxfId="11742" priority="661" operator="lessThan">
      <formula>0</formula>
    </cfRule>
  </conditionalFormatting>
  <conditionalFormatting sqref="AA36">
    <cfRule type="cellIs" dxfId="11741" priority="660" operator="lessThan">
      <formula>0</formula>
    </cfRule>
  </conditionalFormatting>
  <conditionalFormatting sqref="AA36">
    <cfRule type="cellIs" dxfId="11740" priority="659" operator="lessThan">
      <formula>0</formula>
    </cfRule>
  </conditionalFormatting>
  <conditionalFormatting sqref="AA36">
    <cfRule type="cellIs" dxfId="11739" priority="658" operator="lessThan">
      <formula>0</formula>
    </cfRule>
  </conditionalFormatting>
  <conditionalFormatting sqref="AA36">
    <cfRule type="cellIs" dxfId="11738" priority="657" operator="lessThan">
      <formula>0</formula>
    </cfRule>
  </conditionalFormatting>
  <conditionalFormatting sqref="AA37">
    <cfRule type="cellIs" dxfId="11737" priority="656" operator="lessThan">
      <formula>0</formula>
    </cfRule>
  </conditionalFormatting>
  <conditionalFormatting sqref="AA37">
    <cfRule type="cellIs" dxfId="11736" priority="655" operator="lessThan">
      <formula>0</formula>
    </cfRule>
  </conditionalFormatting>
  <conditionalFormatting sqref="AA37">
    <cfRule type="cellIs" dxfId="11735" priority="654" operator="lessThan">
      <formula>0</formula>
    </cfRule>
  </conditionalFormatting>
  <conditionalFormatting sqref="AA37">
    <cfRule type="cellIs" dxfId="11734" priority="653" operator="lessThan">
      <formula>0</formula>
    </cfRule>
  </conditionalFormatting>
  <conditionalFormatting sqref="AA37">
    <cfRule type="cellIs" dxfId="11733" priority="652" operator="lessThan">
      <formula>0</formula>
    </cfRule>
  </conditionalFormatting>
  <conditionalFormatting sqref="AA37">
    <cfRule type="cellIs" dxfId="11732" priority="651" operator="lessThan">
      <formula>0</formula>
    </cfRule>
  </conditionalFormatting>
  <conditionalFormatting sqref="AA37">
    <cfRule type="cellIs" dxfId="11731" priority="650" operator="lessThan">
      <formula>0</formula>
    </cfRule>
  </conditionalFormatting>
  <conditionalFormatting sqref="AA37">
    <cfRule type="cellIs" dxfId="11730" priority="649" operator="lessThan">
      <formula>0</formula>
    </cfRule>
  </conditionalFormatting>
  <conditionalFormatting sqref="AA39">
    <cfRule type="cellIs" dxfId="11729" priority="648" operator="lessThan">
      <formula>0</formula>
    </cfRule>
  </conditionalFormatting>
  <conditionalFormatting sqref="AA39">
    <cfRule type="cellIs" dxfId="11728" priority="647" operator="lessThan">
      <formula>0</formula>
    </cfRule>
  </conditionalFormatting>
  <conditionalFormatting sqref="AA39">
    <cfRule type="cellIs" dxfId="11727" priority="646" operator="lessThan">
      <formula>0</formula>
    </cfRule>
  </conditionalFormatting>
  <conditionalFormatting sqref="AA39">
    <cfRule type="cellIs" dxfId="11726" priority="645" operator="lessThan">
      <formula>0</formula>
    </cfRule>
  </conditionalFormatting>
  <conditionalFormatting sqref="AA39">
    <cfRule type="cellIs" dxfId="11725" priority="644" operator="lessThan">
      <formula>0</formula>
    </cfRule>
  </conditionalFormatting>
  <conditionalFormatting sqref="AA39">
    <cfRule type="cellIs" dxfId="11724" priority="643" operator="lessThan">
      <formula>0</formula>
    </cfRule>
  </conditionalFormatting>
  <conditionalFormatting sqref="AA39">
    <cfRule type="cellIs" dxfId="11723" priority="642" operator="lessThan">
      <formula>0</formula>
    </cfRule>
  </conditionalFormatting>
  <conditionalFormatting sqref="AA39">
    <cfRule type="cellIs" dxfId="11722" priority="641" operator="lessThan">
      <formula>0</formula>
    </cfRule>
  </conditionalFormatting>
  <conditionalFormatting sqref="AA40">
    <cfRule type="cellIs" dxfId="11721" priority="640" operator="lessThan">
      <formula>0</formula>
    </cfRule>
  </conditionalFormatting>
  <conditionalFormatting sqref="AA40">
    <cfRule type="cellIs" dxfId="11720" priority="639" operator="lessThan">
      <formula>0</formula>
    </cfRule>
  </conditionalFormatting>
  <conditionalFormatting sqref="AA40">
    <cfRule type="cellIs" dxfId="11719" priority="638" operator="lessThan">
      <formula>0</formula>
    </cfRule>
  </conditionalFormatting>
  <conditionalFormatting sqref="AA40">
    <cfRule type="cellIs" dxfId="11718" priority="637" operator="lessThan">
      <formula>0</formula>
    </cfRule>
  </conditionalFormatting>
  <conditionalFormatting sqref="AA40">
    <cfRule type="cellIs" dxfId="11717" priority="636" operator="lessThan">
      <formula>0</formula>
    </cfRule>
  </conditionalFormatting>
  <conditionalFormatting sqref="AA40">
    <cfRule type="cellIs" dxfId="11716" priority="635" operator="lessThan">
      <formula>0</formula>
    </cfRule>
  </conditionalFormatting>
  <conditionalFormatting sqref="AA40">
    <cfRule type="cellIs" dxfId="11715" priority="634" operator="lessThan">
      <formula>0</formula>
    </cfRule>
  </conditionalFormatting>
  <conditionalFormatting sqref="AA40">
    <cfRule type="cellIs" dxfId="11714" priority="633" operator="lessThan">
      <formula>0</formula>
    </cfRule>
  </conditionalFormatting>
  <conditionalFormatting sqref="AA49:AA53">
    <cfRule type="cellIs" dxfId="11713" priority="632" operator="lessThan">
      <formula>0</formula>
    </cfRule>
  </conditionalFormatting>
  <conditionalFormatting sqref="AA53">
    <cfRule type="cellIs" dxfId="11712" priority="631" operator="lessThan">
      <formula>0</formula>
    </cfRule>
  </conditionalFormatting>
  <conditionalFormatting sqref="AA53">
    <cfRule type="cellIs" dxfId="11711" priority="630" operator="lessThan">
      <formula>0</formula>
    </cfRule>
  </conditionalFormatting>
  <conditionalFormatting sqref="AA53:AA58">
    <cfRule type="cellIs" dxfId="11710" priority="629" operator="lessThan">
      <formula>0</formula>
    </cfRule>
  </conditionalFormatting>
  <conditionalFormatting sqref="AA49">
    <cfRule type="cellIs" dxfId="11709" priority="628" operator="lessThan">
      <formula>0</formula>
    </cfRule>
  </conditionalFormatting>
  <conditionalFormatting sqref="AA49">
    <cfRule type="cellIs" dxfId="11708" priority="627" operator="lessThan">
      <formula>0</formula>
    </cfRule>
  </conditionalFormatting>
  <conditionalFormatting sqref="AA49">
    <cfRule type="cellIs" dxfId="11707" priority="626" operator="lessThan">
      <formula>0</formula>
    </cfRule>
  </conditionalFormatting>
  <conditionalFormatting sqref="AA49">
    <cfRule type="cellIs" dxfId="11706" priority="625" operator="lessThan">
      <formula>0</formula>
    </cfRule>
  </conditionalFormatting>
  <conditionalFormatting sqref="AA49">
    <cfRule type="cellIs" dxfId="11705" priority="624" operator="lessThan">
      <formula>0</formula>
    </cfRule>
  </conditionalFormatting>
  <conditionalFormatting sqref="AA49">
    <cfRule type="cellIs" dxfId="11704" priority="623" operator="lessThan">
      <formula>0</formula>
    </cfRule>
  </conditionalFormatting>
  <conditionalFormatting sqref="AA49">
    <cfRule type="cellIs" dxfId="11703" priority="622" operator="lessThan">
      <formula>0</formula>
    </cfRule>
  </conditionalFormatting>
  <conditionalFormatting sqref="AA49">
    <cfRule type="cellIs" dxfId="11702" priority="621" operator="lessThan">
      <formula>0</formula>
    </cfRule>
  </conditionalFormatting>
  <conditionalFormatting sqref="AA49">
    <cfRule type="cellIs" dxfId="11701" priority="620" operator="lessThan">
      <formula>0</formula>
    </cfRule>
  </conditionalFormatting>
  <conditionalFormatting sqref="AA49">
    <cfRule type="cellIs" dxfId="11700" priority="619" operator="lessThan">
      <formula>0</formula>
    </cfRule>
  </conditionalFormatting>
  <conditionalFormatting sqref="AA49">
    <cfRule type="cellIs" dxfId="11699" priority="618" operator="lessThan">
      <formula>0</formula>
    </cfRule>
  </conditionalFormatting>
  <conditionalFormatting sqref="AA49">
    <cfRule type="cellIs" dxfId="11698" priority="617" operator="lessThan">
      <formula>0</formula>
    </cfRule>
  </conditionalFormatting>
  <conditionalFormatting sqref="AA49">
    <cfRule type="cellIs" dxfId="11697" priority="616" operator="lessThan">
      <formula>0</formula>
    </cfRule>
  </conditionalFormatting>
  <conditionalFormatting sqref="AA49">
    <cfRule type="cellIs" dxfId="11696" priority="615" operator="lessThan">
      <formula>0</formula>
    </cfRule>
  </conditionalFormatting>
  <conditionalFormatting sqref="AA49">
    <cfRule type="cellIs" dxfId="11695" priority="614" operator="lessThan">
      <formula>0</formula>
    </cfRule>
  </conditionalFormatting>
  <conditionalFormatting sqref="AA49">
    <cfRule type="cellIs" dxfId="11694" priority="613" operator="lessThan">
      <formula>0</formula>
    </cfRule>
  </conditionalFormatting>
  <conditionalFormatting sqref="AA49">
    <cfRule type="cellIs" dxfId="11693" priority="612" operator="lessThan">
      <formula>0</formula>
    </cfRule>
  </conditionalFormatting>
  <conditionalFormatting sqref="AA51">
    <cfRule type="cellIs" dxfId="11692" priority="611" operator="lessThan">
      <formula>0</formula>
    </cfRule>
  </conditionalFormatting>
  <conditionalFormatting sqref="AA51">
    <cfRule type="cellIs" dxfId="11691" priority="610" operator="lessThan">
      <formula>0</formula>
    </cfRule>
  </conditionalFormatting>
  <conditionalFormatting sqref="AA51">
    <cfRule type="cellIs" dxfId="11690" priority="609" operator="lessThan">
      <formula>0</formula>
    </cfRule>
  </conditionalFormatting>
  <conditionalFormatting sqref="AA51">
    <cfRule type="cellIs" dxfId="11689" priority="608" operator="lessThan">
      <formula>0</formula>
    </cfRule>
  </conditionalFormatting>
  <conditionalFormatting sqref="AA51">
    <cfRule type="cellIs" dxfId="11688" priority="607" operator="lessThan">
      <formula>0</formula>
    </cfRule>
  </conditionalFormatting>
  <conditionalFormatting sqref="AA51">
    <cfRule type="cellIs" dxfId="11687" priority="606" operator="lessThan">
      <formula>0</formula>
    </cfRule>
  </conditionalFormatting>
  <conditionalFormatting sqref="AA51">
    <cfRule type="cellIs" dxfId="11686" priority="605" operator="lessThan">
      <formula>0</formula>
    </cfRule>
  </conditionalFormatting>
  <conditionalFormatting sqref="AA51">
    <cfRule type="cellIs" dxfId="11685" priority="604" operator="lessThan">
      <formula>0</formula>
    </cfRule>
  </conditionalFormatting>
  <conditionalFormatting sqref="AA51">
    <cfRule type="cellIs" dxfId="11684" priority="603" operator="lessThan">
      <formula>0</formula>
    </cfRule>
  </conditionalFormatting>
  <conditionalFormatting sqref="AA51">
    <cfRule type="cellIs" dxfId="11683" priority="602" operator="lessThan">
      <formula>0</formula>
    </cfRule>
  </conditionalFormatting>
  <conditionalFormatting sqref="AA51">
    <cfRule type="cellIs" dxfId="11682" priority="601" operator="lessThan">
      <formula>0</formula>
    </cfRule>
  </conditionalFormatting>
  <conditionalFormatting sqref="AA51">
    <cfRule type="cellIs" dxfId="11681" priority="600" operator="lessThan">
      <formula>0</formula>
    </cfRule>
  </conditionalFormatting>
  <conditionalFormatting sqref="AA51">
    <cfRule type="cellIs" dxfId="11680" priority="599" operator="lessThan">
      <formula>0</formula>
    </cfRule>
  </conditionalFormatting>
  <conditionalFormatting sqref="AA51">
    <cfRule type="cellIs" dxfId="11679" priority="598" operator="lessThan">
      <formula>0</formula>
    </cfRule>
  </conditionalFormatting>
  <conditionalFormatting sqref="AA51">
    <cfRule type="cellIs" dxfId="11678" priority="597" operator="lessThan">
      <formula>0</formula>
    </cfRule>
  </conditionalFormatting>
  <conditionalFormatting sqref="AA51">
    <cfRule type="cellIs" dxfId="11677" priority="596" operator="lessThan">
      <formula>0</formula>
    </cfRule>
  </conditionalFormatting>
  <conditionalFormatting sqref="AA51">
    <cfRule type="cellIs" dxfId="11676" priority="595" operator="lessThan">
      <formula>0</formula>
    </cfRule>
  </conditionalFormatting>
  <conditionalFormatting sqref="AA53">
    <cfRule type="cellIs" dxfId="11675" priority="594" operator="lessThan">
      <formula>0</formula>
    </cfRule>
  </conditionalFormatting>
  <conditionalFormatting sqref="AA53">
    <cfRule type="cellIs" dxfId="11674" priority="593" operator="lessThan">
      <formula>0</formula>
    </cfRule>
  </conditionalFormatting>
  <conditionalFormatting sqref="AA53">
    <cfRule type="cellIs" dxfId="11673" priority="592" operator="lessThan">
      <formula>0</formula>
    </cfRule>
  </conditionalFormatting>
  <conditionalFormatting sqref="AA53">
    <cfRule type="cellIs" dxfId="11672" priority="591" operator="lessThan">
      <formula>0</formula>
    </cfRule>
  </conditionalFormatting>
  <conditionalFormatting sqref="AA53">
    <cfRule type="cellIs" dxfId="11671" priority="590" operator="lessThan">
      <formula>0</formula>
    </cfRule>
  </conditionalFormatting>
  <conditionalFormatting sqref="AA53">
    <cfRule type="cellIs" dxfId="11670" priority="589" operator="lessThan">
      <formula>0</formula>
    </cfRule>
  </conditionalFormatting>
  <conditionalFormatting sqref="AA53">
    <cfRule type="cellIs" dxfId="11669" priority="588" operator="lessThan">
      <formula>0</formula>
    </cfRule>
  </conditionalFormatting>
  <conditionalFormatting sqref="AA53">
    <cfRule type="cellIs" dxfId="11668" priority="587" operator="lessThan">
      <formula>0</formula>
    </cfRule>
  </conditionalFormatting>
  <conditionalFormatting sqref="AA53">
    <cfRule type="cellIs" dxfId="11667" priority="586" operator="lessThan">
      <formula>0</formula>
    </cfRule>
  </conditionalFormatting>
  <conditionalFormatting sqref="AA53">
    <cfRule type="cellIs" dxfId="11666" priority="585" operator="lessThan">
      <formula>0</formula>
    </cfRule>
  </conditionalFormatting>
  <conditionalFormatting sqref="AA53">
    <cfRule type="cellIs" dxfId="11665" priority="584" operator="lessThan">
      <formula>0</formula>
    </cfRule>
  </conditionalFormatting>
  <conditionalFormatting sqref="AA53">
    <cfRule type="cellIs" dxfId="11664" priority="583" operator="lessThan">
      <formula>0</formula>
    </cfRule>
  </conditionalFormatting>
  <conditionalFormatting sqref="AA53">
    <cfRule type="cellIs" dxfId="11663" priority="582" operator="lessThan">
      <formula>0</formula>
    </cfRule>
  </conditionalFormatting>
  <conditionalFormatting sqref="AA53">
    <cfRule type="cellIs" dxfId="11662" priority="581" operator="lessThan">
      <formula>0</formula>
    </cfRule>
  </conditionalFormatting>
  <conditionalFormatting sqref="AA53">
    <cfRule type="cellIs" dxfId="11661" priority="580" operator="lessThan">
      <formula>0</formula>
    </cfRule>
  </conditionalFormatting>
  <conditionalFormatting sqref="AA53">
    <cfRule type="cellIs" dxfId="11660" priority="579" operator="lessThan">
      <formula>0</formula>
    </cfRule>
  </conditionalFormatting>
  <conditionalFormatting sqref="AA53">
    <cfRule type="cellIs" dxfId="11659" priority="578" operator="lessThan">
      <formula>0</formula>
    </cfRule>
  </conditionalFormatting>
  <conditionalFormatting sqref="AA50">
    <cfRule type="cellIs" dxfId="11658" priority="577" operator="lessThan">
      <formula>0</formula>
    </cfRule>
  </conditionalFormatting>
  <conditionalFormatting sqref="AA50">
    <cfRule type="cellIs" dxfId="11657" priority="576" operator="lessThan">
      <formula>0</formula>
    </cfRule>
  </conditionalFormatting>
  <conditionalFormatting sqref="AA50">
    <cfRule type="cellIs" dxfId="11656" priority="575" operator="lessThan">
      <formula>0</formula>
    </cfRule>
  </conditionalFormatting>
  <conditionalFormatting sqref="AA50">
    <cfRule type="cellIs" dxfId="11655" priority="574" operator="lessThan">
      <formula>0</formula>
    </cfRule>
  </conditionalFormatting>
  <conditionalFormatting sqref="AA50">
    <cfRule type="cellIs" dxfId="11654" priority="573" operator="lessThan">
      <formula>0</formula>
    </cfRule>
  </conditionalFormatting>
  <conditionalFormatting sqref="AA50">
    <cfRule type="cellIs" dxfId="11653" priority="572" operator="lessThan">
      <formula>0</formula>
    </cfRule>
  </conditionalFormatting>
  <conditionalFormatting sqref="AA52">
    <cfRule type="cellIs" dxfId="11652" priority="571" operator="lessThan">
      <formula>0</formula>
    </cfRule>
  </conditionalFormatting>
  <conditionalFormatting sqref="AA52">
    <cfRule type="cellIs" dxfId="11651" priority="570" operator="lessThan">
      <formula>0</formula>
    </cfRule>
  </conditionalFormatting>
  <conditionalFormatting sqref="AA52">
    <cfRule type="cellIs" dxfId="11650" priority="569" operator="lessThan">
      <formula>0</formula>
    </cfRule>
  </conditionalFormatting>
  <conditionalFormatting sqref="AA52">
    <cfRule type="cellIs" dxfId="11649" priority="568" operator="lessThan">
      <formula>0</formula>
    </cfRule>
  </conditionalFormatting>
  <conditionalFormatting sqref="AA52">
    <cfRule type="cellIs" dxfId="11648" priority="567" operator="lessThan">
      <formula>0</formula>
    </cfRule>
  </conditionalFormatting>
  <conditionalFormatting sqref="AA52">
    <cfRule type="cellIs" dxfId="11647" priority="566" operator="lessThan">
      <formula>0</formula>
    </cfRule>
  </conditionalFormatting>
  <conditionalFormatting sqref="AA59">
    <cfRule type="cellIs" dxfId="11646" priority="565" operator="lessThan">
      <formula>0</formula>
    </cfRule>
  </conditionalFormatting>
  <conditionalFormatting sqref="AA60">
    <cfRule type="cellIs" dxfId="11645" priority="564" operator="lessThan">
      <formula>0</formula>
    </cfRule>
  </conditionalFormatting>
  <conditionalFormatting sqref="AA59">
    <cfRule type="cellIs" dxfId="11644" priority="563" operator="lessThan">
      <formula>0</formula>
    </cfRule>
  </conditionalFormatting>
  <conditionalFormatting sqref="AA60">
    <cfRule type="cellIs" dxfId="11643" priority="562" operator="lessThan">
      <formula>0</formula>
    </cfRule>
  </conditionalFormatting>
  <conditionalFormatting sqref="AA72">
    <cfRule type="cellIs" dxfId="11642" priority="561" operator="lessThan">
      <formula>0</formula>
    </cfRule>
  </conditionalFormatting>
  <conditionalFormatting sqref="AA73:AA75">
    <cfRule type="cellIs" dxfId="11641" priority="560" operator="lessThan">
      <formula>0</formula>
    </cfRule>
  </conditionalFormatting>
  <conditionalFormatting sqref="AA72">
    <cfRule type="cellIs" dxfId="11640" priority="559" operator="lessThan">
      <formula>0</formula>
    </cfRule>
  </conditionalFormatting>
  <conditionalFormatting sqref="AA73:AA75">
    <cfRule type="cellIs" dxfId="11639" priority="558" operator="lessThan">
      <formula>0</formula>
    </cfRule>
  </conditionalFormatting>
  <conditionalFormatting sqref="AA66">
    <cfRule type="cellIs" dxfId="11638" priority="557" operator="lessThan">
      <formula>0</formula>
    </cfRule>
  </conditionalFormatting>
  <conditionalFormatting sqref="AA66">
    <cfRule type="cellIs" dxfId="11637" priority="556" operator="lessThan">
      <formula>0</formula>
    </cfRule>
  </conditionalFormatting>
  <conditionalFormatting sqref="AA67:AA71">
    <cfRule type="cellIs" dxfId="11636" priority="555" operator="lessThan">
      <formula>0</formula>
    </cfRule>
  </conditionalFormatting>
  <conditionalFormatting sqref="AA66">
    <cfRule type="cellIs" dxfId="11635" priority="554" operator="lessThan">
      <formula>0</formula>
    </cfRule>
  </conditionalFormatting>
  <conditionalFormatting sqref="AA66">
    <cfRule type="cellIs" dxfId="11634" priority="553" operator="lessThan">
      <formula>0</formula>
    </cfRule>
  </conditionalFormatting>
  <conditionalFormatting sqref="AA66">
    <cfRule type="cellIs" dxfId="11633" priority="552" operator="lessThan">
      <formula>0</formula>
    </cfRule>
  </conditionalFormatting>
  <conditionalFormatting sqref="AA66">
    <cfRule type="cellIs" dxfId="11632" priority="551" operator="lessThan">
      <formula>0</formula>
    </cfRule>
  </conditionalFormatting>
  <conditionalFormatting sqref="AA67:AA71">
    <cfRule type="cellIs" dxfId="11631" priority="550" operator="lessThan">
      <formula>0</formula>
    </cfRule>
  </conditionalFormatting>
  <conditionalFormatting sqref="AA66">
    <cfRule type="cellIs" dxfId="11630" priority="549" operator="lessThan">
      <formula>0</formula>
    </cfRule>
  </conditionalFormatting>
  <conditionalFormatting sqref="AA66">
    <cfRule type="cellIs" dxfId="11629" priority="548" operator="lessThan">
      <formula>0</formula>
    </cfRule>
  </conditionalFormatting>
  <conditionalFormatting sqref="AA66">
    <cfRule type="cellIs" dxfId="11628" priority="547" operator="lessThan">
      <formula>0</formula>
    </cfRule>
  </conditionalFormatting>
  <conditionalFormatting sqref="AA91">
    <cfRule type="cellIs" dxfId="11627" priority="546" operator="lessThan">
      <formula>0</formula>
    </cfRule>
  </conditionalFormatting>
  <conditionalFormatting sqref="AA91">
    <cfRule type="cellIs" dxfId="11626" priority="545" operator="lessThan">
      <formula>0</formula>
    </cfRule>
  </conditionalFormatting>
  <conditionalFormatting sqref="AA91">
    <cfRule type="cellIs" dxfId="11625" priority="544" operator="lessThan">
      <formula>0</formula>
    </cfRule>
  </conditionalFormatting>
  <conditionalFormatting sqref="AA77">
    <cfRule type="cellIs" dxfId="11624" priority="543" operator="lessThan">
      <formula>0</formula>
    </cfRule>
  </conditionalFormatting>
  <conditionalFormatting sqref="AA77">
    <cfRule type="cellIs" dxfId="11623" priority="542" operator="lessThan">
      <formula>0</formula>
    </cfRule>
  </conditionalFormatting>
  <conditionalFormatting sqref="AA77">
    <cfRule type="cellIs" dxfId="11622" priority="541" operator="lessThan">
      <formula>0</formula>
    </cfRule>
  </conditionalFormatting>
  <conditionalFormatting sqref="AA77">
    <cfRule type="cellIs" dxfId="11621" priority="540" operator="lessThan">
      <formula>0</formula>
    </cfRule>
  </conditionalFormatting>
  <conditionalFormatting sqref="AA77">
    <cfRule type="cellIs" dxfId="11620" priority="539" operator="lessThan">
      <formula>0</formula>
    </cfRule>
  </conditionalFormatting>
  <conditionalFormatting sqref="AA77">
    <cfRule type="cellIs" dxfId="11619" priority="538" operator="lessThan">
      <formula>0</formula>
    </cfRule>
  </conditionalFormatting>
  <conditionalFormatting sqref="AA77">
    <cfRule type="cellIs" dxfId="11618" priority="537" operator="lessThan">
      <formula>0</formula>
    </cfRule>
  </conditionalFormatting>
  <conditionalFormatting sqref="AA77">
    <cfRule type="cellIs" dxfId="11617" priority="536" operator="lessThan">
      <formula>0</formula>
    </cfRule>
  </conditionalFormatting>
  <conditionalFormatting sqref="AA77">
    <cfRule type="cellIs" dxfId="11616" priority="535" operator="lessThan">
      <formula>0</formula>
    </cfRule>
  </conditionalFormatting>
  <conditionalFormatting sqref="AA77">
    <cfRule type="cellIs" dxfId="11615" priority="534" operator="lessThan">
      <formula>0</formula>
    </cfRule>
  </conditionalFormatting>
  <conditionalFormatting sqref="AA77">
    <cfRule type="cellIs" dxfId="11614" priority="533" operator="lessThan">
      <formula>0</formula>
    </cfRule>
  </conditionalFormatting>
  <conditionalFormatting sqref="AA77">
    <cfRule type="cellIs" dxfId="11613" priority="532" operator="lessThan">
      <formula>0</formula>
    </cfRule>
  </conditionalFormatting>
  <conditionalFormatting sqref="AA77">
    <cfRule type="cellIs" dxfId="11612" priority="531" operator="lessThan">
      <formula>0</formula>
    </cfRule>
  </conditionalFormatting>
  <conditionalFormatting sqref="AA77">
    <cfRule type="cellIs" dxfId="11611" priority="530" operator="lessThan">
      <formula>0</formula>
    </cfRule>
  </conditionalFormatting>
  <conditionalFormatting sqref="AA77">
    <cfRule type="cellIs" dxfId="11610" priority="529" operator="lessThan">
      <formula>0</formula>
    </cfRule>
  </conditionalFormatting>
  <conditionalFormatting sqref="AA78:AA82">
    <cfRule type="cellIs" dxfId="11609" priority="528" operator="lessThan">
      <formula>0</formula>
    </cfRule>
  </conditionalFormatting>
  <conditionalFormatting sqref="AA77">
    <cfRule type="cellIs" dxfId="11608" priority="527" operator="lessThan">
      <formula>0</formula>
    </cfRule>
  </conditionalFormatting>
  <conditionalFormatting sqref="AA77">
    <cfRule type="cellIs" dxfId="11607" priority="526" operator="lessThan">
      <formula>0</formula>
    </cfRule>
  </conditionalFormatting>
  <conditionalFormatting sqref="AA77">
    <cfRule type="cellIs" dxfId="11606" priority="525" operator="lessThan">
      <formula>0</formula>
    </cfRule>
  </conditionalFormatting>
  <conditionalFormatting sqref="AA77">
    <cfRule type="cellIs" dxfId="11605" priority="524" operator="lessThan">
      <formula>0</formula>
    </cfRule>
  </conditionalFormatting>
  <conditionalFormatting sqref="AA78:AA82">
    <cfRule type="cellIs" dxfId="11604" priority="523" operator="lessThan">
      <formula>0</formula>
    </cfRule>
  </conditionalFormatting>
  <conditionalFormatting sqref="AA77">
    <cfRule type="cellIs" dxfId="11603" priority="522" operator="lessThan">
      <formula>0</formula>
    </cfRule>
  </conditionalFormatting>
  <conditionalFormatting sqref="AA77">
    <cfRule type="cellIs" dxfId="11602" priority="521" operator="lessThan">
      <formula>0</formula>
    </cfRule>
  </conditionalFormatting>
  <conditionalFormatting sqref="AA77">
    <cfRule type="cellIs" dxfId="11601" priority="520" operator="lessThan">
      <formula>0</formula>
    </cfRule>
  </conditionalFormatting>
  <conditionalFormatting sqref="AA83">
    <cfRule type="cellIs" dxfId="11600" priority="519" operator="lessThan">
      <formula>0</formula>
    </cfRule>
  </conditionalFormatting>
  <conditionalFormatting sqref="AA83">
    <cfRule type="cellIs" dxfId="11599" priority="518" operator="lessThan">
      <formula>0</formula>
    </cfRule>
  </conditionalFormatting>
  <conditionalFormatting sqref="AA83">
    <cfRule type="cellIs" dxfId="11598" priority="517" operator="lessThan">
      <formula>0</formula>
    </cfRule>
  </conditionalFormatting>
  <conditionalFormatting sqref="AA83">
    <cfRule type="cellIs" dxfId="11597" priority="516" operator="lessThan">
      <formula>0</formula>
    </cfRule>
  </conditionalFormatting>
  <conditionalFormatting sqref="AA83">
    <cfRule type="cellIs" dxfId="11596" priority="515" operator="lessThan">
      <formula>0</formula>
    </cfRule>
  </conditionalFormatting>
  <conditionalFormatting sqref="AA83">
    <cfRule type="cellIs" dxfId="11595" priority="514" operator="lessThan">
      <formula>0</formula>
    </cfRule>
  </conditionalFormatting>
  <conditionalFormatting sqref="AA85">
    <cfRule type="cellIs" dxfId="11594" priority="513" operator="lessThan">
      <formula>0</formula>
    </cfRule>
  </conditionalFormatting>
  <conditionalFormatting sqref="AA85">
    <cfRule type="cellIs" dxfId="11593" priority="512" operator="lessThan">
      <formula>0</formula>
    </cfRule>
  </conditionalFormatting>
  <conditionalFormatting sqref="AA85">
    <cfRule type="cellIs" dxfId="11592" priority="511" operator="lessThan">
      <formula>0</formula>
    </cfRule>
  </conditionalFormatting>
  <conditionalFormatting sqref="AA85">
    <cfRule type="cellIs" dxfId="11591" priority="510" operator="lessThan">
      <formula>0</formula>
    </cfRule>
  </conditionalFormatting>
  <conditionalFormatting sqref="AA85">
    <cfRule type="cellIs" dxfId="11590" priority="509" operator="lessThan">
      <formula>0</formula>
    </cfRule>
  </conditionalFormatting>
  <conditionalFormatting sqref="AA85">
    <cfRule type="cellIs" dxfId="11589" priority="508" operator="lessThan">
      <formula>0</formula>
    </cfRule>
  </conditionalFormatting>
  <conditionalFormatting sqref="AA85">
    <cfRule type="cellIs" dxfId="11588" priority="507" operator="lessThan">
      <formula>0</formula>
    </cfRule>
  </conditionalFormatting>
  <conditionalFormatting sqref="AA85">
    <cfRule type="cellIs" dxfId="11587" priority="506" operator="lessThan">
      <formula>0</formula>
    </cfRule>
  </conditionalFormatting>
  <conditionalFormatting sqref="AA87">
    <cfRule type="cellIs" dxfId="11586" priority="505" operator="lessThan">
      <formula>0</formula>
    </cfRule>
  </conditionalFormatting>
  <conditionalFormatting sqref="AA87">
    <cfRule type="cellIs" dxfId="11585" priority="504" operator="lessThan">
      <formula>0</formula>
    </cfRule>
  </conditionalFormatting>
  <conditionalFormatting sqref="AA87">
    <cfRule type="cellIs" dxfId="11584" priority="503" operator="lessThan">
      <formula>0</formula>
    </cfRule>
  </conditionalFormatting>
  <conditionalFormatting sqref="AA87">
    <cfRule type="cellIs" dxfId="11583" priority="502" operator="lessThan">
      <formula>0</formula>
    </cfRule>
  </conditionalFormatting>
  <conditionalFormatting sqref="AA87">
    <cfRule type="cellIs" dxfId="11582" priority="501" operator="lessThan">
      <formula>0</formula>
    </cfRule>
  </conditionalFormatting>
  <conditionalFormatting sqref="AA87">
    <cfRule type="cellIs" dxfId="11581" priority="500" operator="lessThan">
      <formula>0</formula>
    </cfRule>
  </conditionalFormatting>
  <conditionalFormatting sqref="AA87">
    <cfRule type="cellIs" dxfId="11580" priority="499" operator="lessThan">
      <formula>0</formula>
    </cfRule>
  </conditionalFormatting>
  <conditionalFormatting sqref="AA87">
    <cfRule type="cellIs" dxfId="11579" priority="498" operator="lessThan">
      <formula>0</formula>
    </cfRule>
  </conditionalFormatting>
  <conditionalFormatting sqref="AA16">
    <cfRule type="cellIs" dxfId="11578" priority="497" operator="lessThan">
      <formula>0</formula>
    </cfRule>
  </conditionalFormatting>
  <conditionalFormatting sqref="AA16">
    <cfRule type="cellIs" dxfId="11577" priority="496" operator="lessThan">
      <formula>0</formula>
    </cfRule>
  </conditionalFormatting>
  <conditionalFormatting sqref="AA16">
    <cfRule type="cellIs" dxfId="11576" priority="495" operator="lessThan">
      <formula>0</formula>
    </cfRule>
  </conditionalFormatting>
  <conditionalFormatting sqref="AA16">
    <cfRule type="cellIs" dxfId="11575" priority="494" operator="lessThan">
      <formula>0</formula>
    </cfRule>
  </conditionalFormatting>
  <conditionalFormatting sqref="AA16">
    <cfRule type="cellIs" dxfId="11574" priority="493" operator="lessThan">
      <formula>0</formula>
    </cfRule>
  </conditionalFormatting>
  <conditionalFormatting sqref="AA16">
    <cfRule type="cellIs" dxfId="11573" priority="492" operator="lessThan">
      <formula>0</formula>
    </cfRule>
  </conditionalFormatting>
  <conditionalFormatting sqref="AA16">
    <cfRule type="cellIs" dxfId="11572" priority="491" operator="lessThan">
      <formula>0</formula>
    </cfRule>
  </conditionalFormatting>
  <conditionalFormatting sqref="AA16">
    <cfRule type="cellIs" dxfId="11571" priority="490" operator="lessThan">
      <formula>0</formula>
    </cfRule>
  </conditionalFormatting>
  <conditionalFormatting sqref="AA16">
    <cfRule type="cellIs" dxfId="11570" priority="489" operator="lessThan">
      <formula>0</formula>
    </cfRule>
  </conditionalFormatting>
  <conditionalFormatting sqref="AA16">
    <cfRule type="cellIs" dxfId="11569" priority="488" operator="lessThan">
      <formula>0</formula>
    </cfRule>
  </conditionalFormatting>
  <conditionalFormatting sqref="AA16">
    <cfRule type="cellIs" dxfId="11568" priority="487" operator="lessThan">
      <formula>0</formula>
    </cfRule>
  </conditionalFormatting>
  <conditionalFormatting sqref="AA16">
    <cfRule type="cellIs" dxfId="11567" priority="486" operator="lessThan">
      <formula>0</formula>
    </cfRule>
  </conditionalFormatting>
  <conditionalFormatting sqref="AA16">
    <cfRule type="cellIs" dxfId="11566" priority="485" operator="lessThan">
      <formula>0</formula>
    </cfRule>
  </conditionalFormatting>
  <conditionalFormatting sqref="AA16">
    <cfRule type="cellIs" dxfId="11565" priority="484" operator="lessThan">
      <formula>0</formula>
    </cfRule>
  </conditionalFormatting>
  <conditionalFormatting sqref="AA9">
    <cfRule type="cellIs" dxfId="11564" priority="483" operator="lessThan">
      <formula>0</formula>
    </cfRule>
  </conditionalFormatting>
  <conditionalFormatting sqref="AA9">
    <cfRule type="cellIs" dxfId="11563" priority="482" operator="lessThan">
      <formula>0</formula>
    </cfRule>
  </conditionalFormatting>
  <conditionalFormatting sqref="AA9">
    <cfRule type="cellIs" dxfId="11562" priority="481" operator="lessThan">
      <formula>0</formula>
    </cfRule>
  </conditionalFormatting>
  <conditionalFormatting sqref="AA9">
    <cfRule type="cellIs" dxfId="11561" priority="480" operator="lessThan">
      <formula>0</formula>
    </cfRule>
  </conditionalFormatting>
  <conditionalFormatting sqref="AA9">
    <cfRule type="cellIs" dxfId="11560" priority="479" operator="lessThan">
      <formula>0</formula>
    </cfRule>
  </conditionalFormatting>
  <conditionalFormatting sqref="AA9">
    <cfRule type="cellIs" dxfId="11559" priority="478" operator="lessThan">
      <formula>0</formula>
    </cfRule>
  </conditionalFormatting>
  <conditionalFormatting sqref="AA9">
    <cfRule type="cellIs" dxfId="11558" priority="477" operator="lessThan">
      <formula>0</formula>
    </cfRule>
  </conditionalFormatting>
  <conditionalFormatting sqref="AA9">
    <cfRule type="cellIs" dxfId="11557" priority="476" operator="lessThan">
      <formula>0</formula>
    </cfRule>
  </conditionalFormatting>
  <conditionalFormatting sqref="AA9">
    <cfRule type="cellIs" dxfId="11556" priority="475" operator="lessThan">
      <formula>0</formula>
    </cfRule>
  </conditionalFormatting>
  <conditionalFormatting sqref="AA9">
    <cfRule type="cellIs" dxfId="11555" priority="474" operator="lessThan">
      <formula>0</formula>
    </cfRule>
  </conditionalFormatting>
  <conditionalFormatting sqref="AA9">
    <cfRule type="cellIs" dxfId="11554" priority="473" operator="lessThan">
      <formula>0</formula>
    </cfRule>
  </conditionalFormatting>
  <conditionalFormatting sqref="AA9">
    <cfRule type="cellIs" dxfId="11553" priority="472" operator="lessThan">
      <formula>0</formula>
    </cfRule>
  </conditionalFormatting>
  <conditionalFormatting sqref="AA9">
    <cfRule type="cellIs" dxfId="11552" priority="471" operator="lessThan">
      <formula>0</formula>
    </cfRule>
  </conditionalFormatting>
  <conditionalFormatting sqref="AA9">
    <cfRule type="cellIs" dxfId="11551" priority="470" operator="lessThan">
      <formula>0</formula>
    </cfRule>
  </conditionalFormatting>
  <conditionalFormatting sqref="AA16">
    <cfRule type="cellIs" dxfId="11550" priority="469" operator="lessThan">
      <formula>0</formula>
    </cfRule>
  </conditionalFormatting>
  <conditionalFormatting sqref="AA16">
    <cfRule type="cellIs" dxfId="11549" priority="468" operator="lessThan">
      <formula>0</formula>
    </cfRule>
  </conditionalFormatting>
  <conditionalFormatting sqref="AA16">
    <cfRule type="cellIs" dxfId="11548" priority="467" operator="lessThan">
      <formula>0</formula>
    </cfRule>
  </conditionalFormatting>
  <conditionalFormatting sqref="AA16">
    <cfRule type="cellIs" dxfId="11547" priority="466" operator="lessThan">
      <formula>0</formula>
    </cfRule>
  </conditionalFormatting>
  <conditionalFormatting sqref="AA16">
    <cfRule type="cellIs" dxfId="11546" priority="465" operator="lessThan">
      <formula>0</formula>
    </cfRule>
  </conditionalFormatting>
  <conditionalFormatting sqref="AA16">
    <cfRule type="cellIs" dxfId="11545" priority="464" operator="lessThan">
      <formula>0</formula>
    </cfRule>
  </conditionalFormatting>
  <conditionalFormatting sqref="AA16">
    <cfRule type="cellIs" dxfId="11544" priority="463" operator="lessThan">
      <formula>0</formula>
    </cfRule>
  </conditionalFormatting>
  <conditionalFormatting sqref="AA9">
    <cfRule type="cellIs" dxfId="11543" priority="462" operator="lessThan">
      <formula>0</formula>
    </cfRule>
  </conditionalFormatting>
  <conditionalFormatting sqref="AA9">
    <cfRule type="cellIs" dxfId="11542" priority="461" operator="lessThan">
      <formula>0</formula>
    </cfRule>
  </conditionalFormatting>
  <conditionalFormatting sqref="AA9">
    <cfRule type="cellIs" dxfId="11541" priority="460" operator="lessThan">
      <formula>0</formula>
    </cfRule>
  </conditionalFormatting>
  <conditionalFormatting sqref="AA9">
    <cfRule type="cellIs" dxfId="11540" priority="459" operator="lessThan">
      <formula>0</formula>
    </cfRule>
  </conditionalFormatting>
  <conditionalFormatting sqref="AA9">
    <cfRule type="cellIs" dxfId="11539" priority="458" operator="lessThan">
      <formula>0</formula>
    </cfRule>
  </conditionalFormatting>
  <conditionalFormatting sqref="AA9">
    <cfRule type="cellIs" dxfId="11538" priority="457" operator="lessThan">
      <formula>0</formula>
    </cfRule>
  </conditionalFormatting>
  <conditionalFormatting sqref="AA9">
    <cfRule type="cellIs" dxfId="11537" priority="456" operator="lessThan">
      <formula>0</formula>
    </cfRule>
  </conditionalFormatting>
  <conditionalFormatting sqref="AA9">
    <cfRule type="cellIs" dxfId="11536" priority="455" operator="lessThan">
      <formula>0</formula>
    </cfRule>
  </conditionalFormatting>
  <conditionalFormatting sqref="AA9">
    <cfRule type="cellIs" dxfId="11535" priority="454" operator="lessThan">
      <formula>0</formula>
    </cfRule>
  </conditionalFormatting>
  <conditionalFormatting sqref="AA9">
    <cfRule type="cellIs" dxfId="11534" priority="453" operator="lessThan">
      <formula>0</formula>
    </cfRule>
  </conditionalFormatting>
  <conditionalFormatting sqref="AA9">
    <cfRule type="cellIs" dxfId="11533" priority="452" operator="lessThan">
      <formula>0</formula>
    </cfRule>
  </conditionalFormatting>
  <conditionalFormatting sqref="AA9">
    <cfRule type="cellIs" dxfId="11532" priority="451" operator="lessThan">
      <formula>0</formula>
    </cfRule>
  </conditionalFormatting>
  <conditionalFormatting sqref="AA9">
    <cfRule type="cellIs" dxfId="11531" priority="450" operator="lessThan">
      <formula>0</formula>
    </cfRule>
  </conditionalFormatting>
  <conditionalFormatting sqref="AA9">
    <cfRule type="cellIs" dxfId="11530" priority="449" operator="lessThan">
      <formula>0</formula>
    </cfRule>
  </conditionalFormatting>
  <conditionalFormatting sqref="AA9">
    <cfRule type="cellIs" dxfId="11529" priority="448" operator="lessThan">
      <formula>0</formula>
    </cfRule>
  </conditionalFormatting>
  <conditionalFormatting sqref="AA9">
    <cfRule type="cellIs" dxfId="11528" priority="447" operator="lessThan">
      <formula>0</formula>
    </cfRule>
  </conditionalFormatting>
  <conditionalFormatting sqref="AA9">
    <cfRule type="cellIs" dxfId="11527" priority="446" operator="lessThan">
      <formula>0</formula>
    </cfRule>
  </conditionalFormatting>
  <conditionalFormatting sqref="AA9">
    <cfRule type="cellIs" dxfId="11526" priority="445" operator="lessThan">
      <formula>0</formula>
    </cfRule>
  </conditionalFormatting>
  <conditionalFormatting sqref="AA9">
    <cfRule type="cellIs" dxfId="11525" priority="444" operator="lessThan">
      <formula>0</formula>
    </cfRule>
  </conditionalFormatting>
  <conditionalFormatting sqref="AA9">
    <cfRule type="cellIs" dxfId="11524" priority="443" operator="lessThan">
      <formula>0</formula>
    </cfRule>
  </conditionalFormatting>
  <conditionalFormatting sqref="AA9">
    <cfRule type="cellIs" dxfId="11523" priority="442" operator="lessThan">
      <formula>0</formula>
    </cfRule>
  </conditionalFormatting>
  <conditionalFormatting sqref="AA64">
    <cfRule type="cellIs" dxfId="11522" priority="441" operator="lessThan">
      <formula>0</formula>
    </cfRule>
  </conditionalFormatting>
  <conditionalFormatting sqref="AA64">
    <cfRule type="cellIs" dxfId="11521" priority="440" operator="lessThan">
      <formula>0</formula>
    </cfRule>
  </conditionalFormatting>
  <conditionalFormatting sqref="AA64">
    <cfRule type="cellIs" dxfId="11520" priority="439" operator="lessThan">
      <formula>0</formula>
    </cfRule>
  </conditionalFormatting>
  <conditionalFormatting sqref="AA64">
    <cfRule type="cellIs" dxfId="11519" priority="438" operator="lessThan">
      <formula>0</formula>
    </cfRule>
  </conditionalFormatting>
  <conditionalFormatting sqref="AA64">
    <cfRule type="cellIs" dxfId="11518" priority="437" operator="lessThan">
      <formula>0</formula>
    </cfRule>
  </conditionalFormatting>
  <conditionalFormatting sqref="AA64">
    <cfRule type="cellIs" dxfId="11517" priority="436" operator="lessThan">
      <formula>0</formula>
    </cfRule>
  </conditionalFormatting>
  <conditionalFormatting sqref="AA64">
    <cfRule type="cellIs" dxfId="11516" priority="435" operator="lessThan">
      <formula>0</formula>
    </cfRule>
  </conditionalFormatting>
  <conditionalFormatting sqref="AA64">
    <cfRule type="cellIs" dxfId="11515" priority="434" operator="lessThan">
      <formula>0</formula>
    </cfRule>
  </conditionalFormatting>
  <conditionalFormatting sqref="AA64">
    <cfRule type="cellIs" dxfId="11514" priority="433" operator="lessThan">
      <formula>0</formula>
    </cfRule>
  </conditionalFormatting>
  <conditionalFormatting sqref="AA64">
    <cfRule type="cellIs" dxfId="11513" priority="432" operator="lessThan">
      <formula>0</formula>
    </cfRule>
  </conditionalFormatting>
  <conditionalFormatting sqref="AA62">
    <cfRule type="cellIs" dxfId="11512" priority="431" operator="lessThan">
      <formula>0</formula>
    </cfRule>
  </conditionalFormatting>
  <conditionalFormatting sqref="AA62">
    <cfRule type="cellIs" dxfId="11511" priority="430" operator="lessThan">
      <formula>0</formula>
    </cfRule>
  </conditionalFormatting>
  <conditionalFormatting sqref="AA62">
    <cfRule type="cellIs" dxfId="11510" priority="429" operator="lessThan">
      <formula>0</formula>
    </cfRule>
  </conditionalFormatting>
  <conditionalFormatting sqref="AA62">
    <cfRule type="cellIs" dxfId="11509" priority="428" operator="lessThan">
      <formula>0</formula>
    </cfRule>
  </conditionalFormatting>
  <conditionalFormatting sqref="AA62">
    <cfRule type="cellIs" dxfId="11508" priority="427" operator="lessThan">
      <formula>0</formula>
    </cfRule>
  </conditionalFormatting>
  <conditionalFormatting sqref="AA62">
    <cfRule type="cellIs" dxfId="11507" priority="426" operator="lessThan">
      <formula>0</formula>
    </cfRule>
  </conditionalFormatting>
  <conditionalFormatting sqref="AA62">
    <cfRule type="cellIs" dxfId="11506" priority="425" operator="lessThan">
      <formula>0</formula>
    </cfRule>
  </conditionalFormatting>
  <conditionalFormatting sqref="AA62">
    <cfRule type="cellIs" dxfId="11505" priority="424" operator="lessThan">
      <formula>0</formula>
    </cfRule>
  </conditionalFormatting>
  <conditionalFormatting sqref="AA62">
    <cfRule type="cellIs" dxfId="11504" priority="423" operator="lessThan">
      <formula>0</formula>
    </cfRule>
  </conditionalFormatting>
  <conditionalFormatting sqref="AA62">
    <cfRule type="cellIs" dxfId="11503" priority="422" operator="lessThan">
      <formula>0</formula>
    </cfRule>
  </conditionalFormatting>
  <conditionalFormatting sqref="AA62">
    <cfRule type="cellIs" dxfId="11502" priority="421" operator="lessThan">
      <formula>0</formula>
    </cfRule>
  </conditionalFormatting>
  <conditionalFormatting sqref="AA62">
    <cfRule type="cellIs" dxfId="11501" priority="420" operator="lessThan">
      <formula>0</formula>
    </cfRule>
  </conditionalFormatting>
  <conditionalFormatting sqref="AA62">
    <cfRule type="cellIs" dxfId="11500" priority="419" operator="lessThan">
      <formula>0</formula>
    </cfRule>
  </conditionalFormatting>
  <conditionalFormatting sqref="AA62">
    <cfRule type="cellIs" dxfId="11499" priority="418" operator="lessThan">
      <formula>0</formula>
    </cfRule>
  </conditionalFormatting>
  <conditionalFormatting sqref="AA62">
    <cfRule type="cellIs" dxfId="11498" priority="417" operator="lessThan">
      <formula>0</formula>
    </cfRule>
  </conditionalFormatting>
  <conditionalFormatting sqref="AA62">
    <cfRule type="cellIs" dxfId="11497" priority="416" operator="lessThan">
      <formula>0</formula>
    </cfRule>
  </conditionalFormatting>
  <conditionalFormatting sqref="AC64">
    <cfRule type="cellIs" dxfId="11496" priority="415" operator="lessThan">
      <formula>0</formula>
    </cfRule>
  </conditionalFormatting>
  <conditionalFormatting sqref="AC64">
    <cfRule type="cellIs" dxfId="11495" priority="414" operator="lessThan">
      <formula>0</formula>
    </cfRule>
  </conditionalFormatting>
  <conditionalFormatting sqref="AC9">
    <cfRule type="cellIs" dxfId="11494" priority="413" operator="lessThan">
      <formula>0</formula>
    </cfRule>
  </conditionalFormatting>
  <conditionalFormatting sqref="AC17:AC19">
    <cfRule type="cellIs" dxfId="11493" priority="412" operator="lessThan">
      <formula>0</formula>
    </cfRule>
  </conditionalFormatting>
  <conditionalFormatting sqref="AC20">
    <cfRule type="cellIs" dxfId="11492" priority="411" operator="lessThan">
      <formula>0</formula>
    </cfRule>
  </conditionalFormatting>
  <conditionalFormatting sqref="AC22">
    <cfRule type="cellIs" dxfId="11491" priority="410" operator="lessThan">
      <formula>0</formula>
    </cfRule>
  </conditionalFormatting>
  <conditionalFormatting sqref="AC26">
    <cfRule type="cellIs" dxfId="11490" priority="409" operator="lessThan">
      <formula>0</formula>
    </cfRule>
  </conditionalFormatting>
  <conditionalFormatting sqref="AC30">
    <cfRule type="cellIs" dxfId="11489" priority="408" operator="lessThan">
      <formula>0</formula>
    </cfRule>
  </conditionalFormatting>
  <conditionalFormatting sqref="AC27:AC35">
    <cfRule type="cellIs" dxfId="11488" priority="407" operator="lessThan">
      <formula>0</formula>
    </cfRule>
  </conditionalFormatting>
  <conditionalFormatting sqref="AC36">
    <cfRule type="cellIs" dxfId="11487" priority="406" operator="lessThan">
      <formula>0</formula>
    </cfRule>
  </conditionalFormatting>
  <conditionalFormatting sqref="AC37">
    <cfRule type="cellIs" dxfId="11486" priority="405" operator="lessThan">
      <formula>0</formula>
    </cfRule>
  </conditionalFormatting>
  <conditionalFormatting sqref="AC39">
    <cfRule type="cellIs" dxfId="11485" priority="404" operator="lessThan">
      <formula>0</formula>
    </cfRule>
  </conditionalFormatting>
  <conditionalFormatting sqref="AC40:AC45">
    <cfRule type="cellIs" dxfId="11484" priority="403" operator="lessThan">
      <formula>0</formula>
    </cfRule>
  </conditionalFormatting>
  <conditionalFormatting sqref="AC46">
    <cfRule type="cellIs" dxfId="11483" priority="402" operator="lessThan">
      <formula>0</formula>
    </cfRule>
  </conditionalFormatting>
  <conditionalFormatting sqref="AC47">
    <cfRule type="cellIs" dxfId="11482" priority="401" operator="lessThan">
      <formula>0</formula>
    </cfRule>
  </conditionalFormatting>
  <conditionalFormatting sqref="AC49:AC53">
    <cfRule type="cellIs" dxfId="11481" priority="400" operator="lessThan">
      <formula>0</formula>
    </cfRule>
  </conditionalFormatting>
  <conditionalFormatting sqref="AC59">
    <cfRule type="cellIs" dxfId="11480" priority="399" operator="lessThan">
      <formula>0</formula>
    </cfRule>
  </conditionalFormatting>
  <conditionalFormatting sqref="AC60">
    <cfRule type="cellIs" dxfId="11479" priority="398" operator="lessThan">
      <formula>0</formula>
    </cfRule>
  </conditionalFormatting>
  <conditionalFormatting sqref="AC62">
    <cfRule type="cellIs" dxfId="11478" priority="397" operator="lessThan">
      <formula>0</formula>
    </cfRule>
  </conditionalFormatting>
  <conditionalFormatting sqref="AC63">
    <cfRule type="cellIs" dxfId="11477" priority="396" operator="lessThan">
      <formula>0</formula>
    </cfRule>
  </conditionalFormatting>
  <conditionalFormatting sqref="AC64">
    <cfRule type="cellIs" dxfId="11476" priority="395" operator="lessThan">
      <formula>0</formula>
    </cfRule>
  </conditionalFormatting>
  <conditionalFormatting sqref="AC91">
    <cfRule type="cellIs" dxfId="11475" priority="394" operator="lessThan">
      <formula>0</formula>
    </cfRule>
  </conditionalFormatting>
  <conditionalFormatting sqref="AC66">
    <cfRule type="cellIs" dxfId="11474" priority="393" operator="lessThan">
      <formula>0</formula>
    </cfRule>
  </conditionalFormatting>
  <conditionalFormatting sqref="AC72">
    <cfRule type="cellIs" dxfId="11473" priority="392" operator="lessThan">
      <formula>0</formula>
    </cfRule>
  </conditionalFormatting>
  <conditionalFormatting sqref="AC73:AC75">
    <cfRule type="cellIs" dxfId="11472" priority="391" operator="lessThan">
      <formula>0</formula>
    </cfRule>
  </conditionalFormatting>
  <conditionalFormatting sqref="AC74">
    <cfRule type="cellIs" dxfId="11471" priority="390" operator="lessThan">
      <formula>0</formula>
    </cfRule>
  </conditionalFormatting>
  <conditionalFormatting sqref="AC77:AC78 AC80:AC83">
    <cfRule type="cellIs" dxfId="11470" priority="389" operator="lessThan">
      <formula>0</formula>
    </cfRule>
  </conditionalFormatting>
  <conditionalFormatting sqref="AC85">
    <cfRule type="cellIs" dxfId="11469" priority="388" operator="lessThan">
      <formula>0</formula>
    </cfRule>
  </conditionalFormatting>
  <conditionalFormatting sqref="AC9">
    <cfRule type="cellIs" dxfId="11468" priority="387" operator="lessThan">
      <formula>0</formula>
    </cfRule>
  </conditionalFormatting>
  <conditionalFormatting sqref="AC20">
    <cfRule type="cellIs" dxfId="11467" priority="386" operator="lessThan">
      <formula>0</formula>
    </cfRule>
  </conditionalFormatting>
  <conditionalFormatting sqref="AC22">
    <cfRule type="cellIs" dxfId="11466" priority="385" operator="lessThan">
      <formula>0</formula>
    </cfRule>
  </conditionalFormatting>
  <conditionalFormatting sqref="AC26">
    <cfRule type="cellIs" dxfId="11465" priority="384" operator="lessThan">
      <formula>0</formula>
    </cfRule>
  </conditionalFormatting>
  <conditionalFormatting sqref="AC30">
    <cfRule type="cellIs" dxfId="11464" priority="383" operator="lessThan">
      <formula>0</formula>
    </cfRule>
  </conditionalFormatting>
  <conditionalFormatting sqref="AC27:AC35">
    <cfRule type="cellIs" dxfId="11463" priority="382" operator="lessThan">
      <formula>0</formula>
    </cfRule>
  </conditionalFormatting>
  <conditionalFormatting sqref="AC36">
    <cfRule type="cellIs" dxfId="11462" priority="381" operator="lessThan">
      <formula>0</formula>
    </cfRule>
  </conditionalFormatting>
  <conditionalFormatting sqref="AC37">
    <cfRule type="cellIs" dxfId="11461" priority="380" operator="lessThan">
      <formula>0</formula>
    </cfRule>
  </conditionalFormatting>
  <conditionalFormatting sqref="AC39">
    <cfRule type="cellIs" dxfId="11460" priority="379" operator="lessThan">
      <formula>0</formula>
    </cfRule>
  </conditionalFormatting>
  <conditionalFormatting sqref="AC40:AC45">
    <cfRule type="cellIs" dxfId="11459" priority="378" operator="lessThan">
      <formula>0</formula>
    </cfRule>
  </conditionalFormatting>
  <conditionalFormatting sqref="AC46">
    <cfRule type="cellIs" dxfId="11458" priority="377" operator="lessThan">
      <formula>0</formula>
    </cfRule>
  </conditionalFormatting>
  <conditionalFormatting sqref="AC47">
    <cfRule type="cellIs" dxfId="11457" priority="376" operator="lessThan">
      <formula>0</formula>
    </cfRule>
  </conditionalFormatting>
  <conditionalFormatting sqref="AC49:AC53">
    <cfRule type="cellIs" dxfId="11456" priority="375" operator="lessThan">
      <formula>0</formula>
    </cfRule>
  </conditionalFormatting>
  <conditionalFormatting sqref="AC59">
    <cfRule type="cellIs" dxfId="11455" priority="374" operator="lessThan">
      <formula>0</formula>
    </cfRule>
  </conditionalFormatting>
  <conditionalFormatting sqref="AC60">
    <cfRule type="cellIs" dxfId="11454" priority="373" operator="lessThan">
      <formula>0</formula>
    </cfRule>
  </conditionalFormatting>
  <conditionalFormatting sqref="AC62">
    <cfRule type="cellIs" dxfId="11453" priority="372" operator="lessThan">
      <formula>0</formula>
    </cfRule>
  </conditionalFormatting>
  <conditionalFormatting sqref="AC63">
    <cfRule type="cellIs" dxfId="11452" priority="371" operator="lessThan">
      <formula>0</formula>
    </cfRule>
  </conditionalFormatting>
  <conditionalFormatting sqref="AC64">
    <cfRule type="cellIs" dxfId="11451" priority="370" operator="lessThan">
      <formula>0</formula>
    </cfRule>
  </conditionalFormatting>
  <conditionalFormatting sqref="AC91">
    <cfRule type="cellIs" dxfId="11450" priority="369" operator="lessThan">
      <formula>0</formula>
    </cfRule>
  </conditionalFormatting>
  <conditionalFormatting sqref="AC66">
    <cfRule type="cellIs" dxfId="11449" priority="368" operator="lessThan">
      <formula>0</formula>
    </cfRule>
  </conditionalFormatting>
  <conditionalFormatting sqref="AC72">
    <cfRule type="cellIs" dxfId="11448" priority="367" operator="lessThan">
      <formula>0</formula>
    </cfRule>
  </conditionalFormatting>
  <conditionalFormatting sqref="AC73:AC75">
    <cfRule type="cellIs" dxfId="11447" priority="366" operator="lessThan">
      <formula>0</formula>
    </cfRule>
  </conditionalFormatting>
  <conditionalFormatting sqref="AC74">
    <cfRule type="cellIs" dxfId="11446" priority="365" operator="lessThan">
      <formula>0</formula>
    </cfRule>
  </conditionalFormatting>
  <conditionalFormatting sqref="AC77:AC78 AC80:AC83">
    <cfRule type="cellIs" dxfId="11445" priority="364" operator="lessThan">
      <formula>0</formula>
    </cfRule>
  </conditionalFormatting>
  <conditionalFormatting sqref="AC85">
    <cfRule type="cellIs" dxfId="11444" priority="363" operator="lessThan">
      <formula>0</formula>
    </cfRule>
  </conditionalFormatting>
  <conditionalFormatting sqref="AC17:AC19">
    <cfRule type="cellIs" dxfId="11443" priority="362" operator="lessThan">
      <formula>0</formula>
    </cfRule>
  </conditionalFormatting>
  <conditionalFormatting sqref="AC18:AC19">
    <cfRule type="cellIs" dxfId="11442" priority="361" operator="lessThan">
      <formula>0</formula>
    </cfRule>
  </conditionalFormatting>
  <conditionalFormatting sqref="AC17:AC19">
    <cfRule type="cellIs" dxfId="11441" priority="360" operator="lessThan">
      <formula>0</formula>
    </cfRule>
  </conditionalFormatting>
  <conditionalFormatting sqref="AC22">
    <cfRule type="cellIs" dxfId="11440" priority="359" operator="lessThan">
      <formula>0</formula>
    </cfRule>
  </conditionalFormatting>
  <conditionalFormatting sqref="AC22">
    <cfRule type="cellIs" dxfId="11439" priority="358" operator="lessThan">
      <formula>0</formula>
    </cfRule>
  </conditionalFormatting>
  <conditionalFormatting sqref="AC22">
    <cfRule type="cellIs" dxfId="11438" priority="357" operator="lessThan">
      <formula>0</formula>
    </cfRule>
  </conditionalFormatting>
  <conditionalFormatting sqref="AC26">
    <cfRule type="cellIs" dxfId="11437" priority="356" operator="lessThan">
      <formula>0</formula>
    </cfRule>
  </conditionalFormatting>
  <conditionalFormatting sqref="AC26">
    <cfRule type="cellIs" dxfId="11436" priority="355" operator="lessThan">
      <formula>0</formula>
    </cfRule>
  </conditionalFormatting>
  <conditionalFormatting sqref="AC26">
    <cfRule type="cellIs" dxfId="11435" priority="354" operator="lessThan">
      <formula>0</formula>
    </cfRule>
  </conditionalFormatting>
  <conditionalFormatting sqref="AC26">
    <cfRule type="cellIs" dxfId="11434" priority="353" operator="lessThan">
      <formula>0</formula>
    </cfRule>
  </conditionalFormatting>
  <conditionalFormatting sqref="AC26">
    <cfRule type="cellIs" dxfId="11433" priority="352" operator="lessThan">
      <formula>0</formula>
    </cfRule>
  </conditionalFormatting>
  <conditionalFormatting sqref="AC30">
    <cfRule type="cellIs" dxfId="11432" priority="351" operator="lessThan">
      <formula>0</formula>
    </cfRule>
  </conditionalFormatting>
  <conditionalFormatting sqref="AC30">
    <cfRule type="cellIs" dxfId="11431" priority="350" operator="lessThan">
      <formula>0</formula>
    </cfRule>
  </conditionalFormatting>
  <conditionalFormatting sqref="AC30">
    <cfRule type="cellIs" dxfId="11430" priority="349" operator="lessThan">
      <formula>0</formula>
    </cfRule>
  </conditionalFormatting>
  <conditionalFormatting sqref="AC30">
    <cfRule type="cellIs" dxfId="11429" priority="348" operator="lessThan">
      <formula>0</formula>
    </cfRule>
  </conditionalFormatting>
  <conditionalFormatting sqref="AC30">
    <cfRule type="cellIs" dxfId="11428" priority="347" operator="lessThan">
      <formula>0</formula>
    </cfRule>
  </conditionalFormatting>
  <conditionalFormatting sqref="AC27:AC35">
    <cfRule type="cellIs" dxfId="11427" priority="346" operator="lessThan">
      <formula>0</formula>
    </cfRule>
  </conditionalFormatting>
  <conditionalFormatting sqref="AC27:AC35">
    <cfRule type="cellIs" dxfId="11426" priority="345" operator="lessThan">
      <formula>0</formula>
    </cfRule>
  </conditionalFormatting>
  <conditionalFormatting sqref="AC27:AC35">
    <cfRule type="cellIs" dxfId="11425" priority="344" operator="lessThan">
      <formula>0</formula>
    </cfRule>
  </conditionalFormatting>
  <conditionalFormatting sqref="AC27:AC35">
    <cfRule type="cellIs" dxfId="11424" priority="343" operator="lessThan">
      <formula>0</formula>
    </cfRule>
  </conditionalFormatting>
  <conditionalFormatting sqref="AC27:AC35">
    <cfRule type="cellIs" dxfId="11423" priority="342" operator="lessThan">
      <formula>0</formula>
    </cfRule>
  </conditionalFormatting>
  <conditionalFormatting sqref="AC36">
    <cfRule type="cellIs" dxfId="11422" priority="341" operator="lessThan">
      <formula>0</formula>
    </cfRule>
  </conditionalFormatting>
  <conditionalFormatting sqref="AC36">
    <cfRule type="cellIs" dxfId="11421" priority="340" operator="lessThan">
      <formula>0</formula>
    </cfRule>
  </conditionalFormatting>
  <conditionalFormatting sqref="AC36">
    <cfRule type="cellIs" dxfId="11420" priority="339" operator="lessThan">
      <formula>0</formula>
    </cfRule>
  </conditionalFormatting>
  <conditionalFormatting sqref="AC36">
    <cfRule type="cellIs" dxfId="11419" priority="338" operator="lessThan">
      <formula>0</formula>
    </cfRule>
  </conditionalFormatting>
  <conditionalFormatting sqref="AC36">
    <cfRule type="cellIs" dxfId="11418" priority="337" operator="lessThan">
      <formula>0</formula>
    </cfRule>
  </conditionalFormatting>
  <conditionalFormatting sqref="AC37">
    <cfRule type="cellIs" dxfId="11417" priority="336" operator="lessThan">
      <formula>0</formula>
    </cfRule>
  </conditionalFormatting>
  <conditionalFormatting sqref="AC37">
    <cfRule type="cellIs" dxfId="11416" priority="335" operator="lessThan">
      <formula>0</formula>
    </cfRule>
  </conditionalFormatting>
  <conditionalFormatting sqref="AC37">
    <cfRule type="cellIs" dxfId="11415" priority="334" operator="lessThan">
      <formula>0</formula>
    </cfRule>
  </conditionalFormatting>
  <conditionalFormatting sqref="AC37">
    <cfRule type="cellIs" dxfId="11414" priority="333" operator="lessThan">
      <formula>0</formula>
    </cfRule>
  </conditionalFormatting>
  <conditionalFormatting sqref="AC37">
    <cfRule type="cellIs" dxfId="11413" priority="332" operator="lessThan">
      <formula>0</formula>
    </cfRule>
  </conditionalFormatting>
  <conditionalFormatting sqref="AC39">
    <cfRule type="cellIs" dxfId="11412" priority="331" operator="lessThan">
      <formula>0</formula>
    </cfRule>
  </conditionalFormatting>
  <conditionalFormatting sqref="AC39">
    <cfRule type="cellIs" dxfId="11411" priority="330" operator="lessThan">
      <formula>0</formula>
    </cfRule>
  </conditionalFormatting>
  <conditionalFormatting sqref="AC39">
    <cfRule type="cellIs" dxfId="11410" priority="329" operator="lessThan">
      <formula>0</formula>
    </cfRule>
  </conditionalFormatting>
  <conditionalFormatting sqref="AC39">
    <cfRule type="cellIs" dxfId="11409" priority="328" operator="lessThan">
      <formula>0</formula>
    </cfRule>
  </conditionalFormatting>
  <conditionalFormatting sqref="AC39">
    <cfRule type="cellIs" dxfId="11408" priority="327" operator="lessThan">
      <formula>0</formula>
    </cfRule>
  </conditionalFormatting>
  <conditionalFormatting sqref="AC40:AC45">
    <cfRule type="cellIs" dxfId="11407" priority="326" operator="lessThan">
      <formula>0</formula>
    </cfRule>
  </conditionalFormatting>
  <conditionalFormatting sqref="AC40:AC45">
    <cfRule type="cellIs" dxfId="11406" priority="325" operator="lessThan">
      <formula>0</formula>
    </cfRule>
  </conditionalFormatting>
  <conditionalFormatting sqref="AC40:AC45">
    <cfRule type="cellIs" dxfId="11405" priority="324" operator="lessThan">
      <formula>0</formula>
    </cfRule>
  </conditionalFormatting>
  <conditionalFormatting sqref="AC40:AC45">
    <cfRule type="cellIs" dxfId="11404" priority="323" operator="lessThan">
      <formula>0</formula>
    </cfRule>
  </conditionalFormatting>
  <conditionalFormatting sqref="AC40:AC45">
    <cfRule type="cellIs" dxfId="11403" priority="322" operator="lessThan">
      <formula>0</formula>
    </cfRule>
  </conditionalFormatting>
  <conditionalFormatting sqref="AC87">
    <cfRule type="cellIs" dxfId="11402" priority="321" operator="lessThan">
      <formula>0</formula>
    </cfRule>
  </conditionalFormatting>
  <conditionalFormatting sqref="AC17:AC19">
    <cfRule type="cellIs" dxfId="11401" priority="320" operator="lessThan">
      <formula>0</formula>
    </cfRule>
  </conditionalFormatting>
  <conditionalFormatting sqref="AC17:AC19">
    <cfRule type="cellIs" dxfId="11400" priority="319" operator="lessThan">
      <formula>0</formula>
    </cfRule>
  </conditionalFormatting>
  <conditionalFormatting sqref="AC17:AC19">
    <cfRule type="cellIs" dxfId="11399" priority="318" operator="lessThan">
      <formula>0</formula>
    </cfRule>
  </conditionalFormatting>
  <conditionalFormatting sqref="AC22">
    <cfRule type="cellIs" dxfId="11398" priority="317" operator="lessThan">
      <formula>0</formula>
    </cfRule>
  </conditionalFormatting>
  <conditionalFormatting sqref="AC26">
    <cfRule type="cellIs" dxfId="11397" priority="316" operator="lessThan">
      <formula>0</formula>
    </cfRule>
  </conditionalFormatting>
  <conditionalFormatting sqref="AC30:AC45">
    <cfRule type="cellIs" dxfId="11396" priority="315" operator="lessThan">
      <formula>0</formula>
    </cfRule>
  </conditionalFormatting>
  <conditionalFormatting sqref="AC35">
    <cfRule type="cellIs" dxfId="11395" priority="314" operator="lessThan">
      <formula>0</formula>
    </cfRule>
  </conditionalFormatting>
  <conditionalFormatting sqref="AC36">
    <cfRule type="cellIs" dxfId="11394" priority="313" operator="lessThan">
      <formula>0</formula>
    </cfRule>
  </conditionalFormatting>
  <conditionalFormatting sqref="AC37">
    <cfRule type="cellIs" dxfId="11393" priority="312" operator="lessThan">
      <formula>0</formula>
    </cfRule>
  </conditionalFormatting>
  <conditionalFormatting sqref="AC39">
    <cfRule type="cellIs" dxfId="11392" priority="311" operator="lessThan">
      <formula>0</formula>
    </cfRule>
  </conditionalFormatting>
  <conditionalFormatting sqref="AC40">
    <cfRule type="cellIs" dxfId="11391" priority="310" operator="lessThan">
      <formula>0</formula>
    </cfRule>
  </conditionalFormatting>
  <conditionalFormatting sqref="AC27:AC29">
    <cfRule type="cellIs" dxfId="11390" priority="309" operator="lessThan">
      <formula>0</formula>
    </cfRule>
  </conditionalFormatting>
  <conditionalFormatting sqref="AC41:AC45">
    <cfRule type="cellIs" dxfId="11389" priority="308" operator="lessThan">
      <formula>0</formula>
    </cfRule>
  </conditionalFormatting>
  <conditionalFormatting sqref="AC31:AC34">
    <cfRule type="cellIs" dxfId="11388" priority="307" operator="lessThan">
      <formula>0</formula>
    </cfRule>
  </conditionalFormatting>
  <conditionalFormatting sqref="AC41">
    <cfRule type="cellIs" dxfId="11387" priority="306" operator="lessThan">
      <formula>0</formula>
    </cfRule>
  </conditionalFormatting>
  <conditionalFormatting sqref="AC41">
    <cfRule type="cellIs" dxfId="11386" priority="305" operator="lessThan">
      <formula>0</formula>
    </cfRule>
  </conditionalFormatting>
  <conditionalFormatting sqref="AC41">
    <cfRule type="cellIs" dxfId="11385" priority="304" operator="lessThan">
      <formula>0</formula>
    </cfRule>
  </conditionalFormatting>
  <conditionalFormatting sqref="AC41">
    <cfRule type="cellIs" dxfId="11384" priority="303" operator="lessThan">
      <formula>0</formula>
    </cfRule>
  </conditionalFormatting>
  <conditionalFormatting sqref="AC41">
    <cfRule type="cellIs" dxfId="11383" priority="302" operator="lessThan">
      <formula>0</formula>
    </cfRule>
  </conditionalFormatting>
  <conditionalFormatting sqref="AC41">
    <cfRule type="cellIs" dxfId="11382" priority="301" operator="lessThan">
      <formula>0</formula>
    </cfRule>
  </conditionalFormatting>
  <conditionalFormatting sqref="AC41">
    <cfRule type="cellIs" dxfId="11381" priority="300" operator="lessThan">
      <formula>0</formula>
    </cfRule>
  </conditionalFormatting>
  <conditionalFormatting sqref="AC41">
    <cfRule type="cellIs" dxfId="11380" priority="299" operator="lessThan">
      <formula>0</formula>
    </cfRule>
  </conditionalFormatting>
  <conditionalFormatting sqref="AC42">
    <cfRule type="cellIs" dxfId="11379" priority="298" operator="lessThan">
      <formula>0</formula>
    </cfRule>
  </conditionalFormatting>
  <conditionalFormatting sqref="AC42">
    <cfRule type="cellIs" dxfId="11378" priority="297" operator="lessThan">
      <formula>0</formula>
    </cfRule>
  </conditionalFormatting>
  <conditionalFormatting sqref="AC42">
    <cfRule type="cellIs" dxfId="11377" priority="296" operator="lessThan">
      <formula>0</formula>
    </cfRule>
  </conditionalFormatting>
  <conditionalFormatting sqref="AC42">
    <cfRule type="cellIs" dxfId="11376" priority="295" operator="lessThan">
      <formula>0</formula>
    </cfRule>
  </conditionalFormatting>
  <conditionalFormatting sqref="AC42">
    <cfRule type="cellIs" dxfId="11375" priority="294" operator="lessThan">
      <formula>0</formula>
    </cfRule>
  </conditionalFormatting>
  <conditionalFormatting sqref="AC42">
    <cfRule type="cellIs" dxfId="11374" priority="293" operator="lessThan">
      <formula>0</formula>
    </cfRule>
  </conditionalFormatting>
  <conditionalFormatting sqref="AC42">
    <cfRule type="cellIs" dxfId="11373" priority="292" operator="lessThan">
      <formula>0</formula>
    </cfRule>
  </conditionalFormatting>
  <conditionalFormatting sqref="AC42">
    <cfRule type="cellIs" dxfId="11372" priority="291" operator="lessThan">
      <formula>0</formula>
    </cfRule>
  </conditionalFormatting>
  <conditionalFormatting sqref="AC43">
    <cfRule type="cellIs" dxfId="11371" priority="290" operator="lessThan">
      <formula>0</formula>
    </cfRule>
  </conditionalFormatting>
  <conditionalFormatting sqref="AC43">
    <cfRule type="cellIs" dxfId="11370" priority="289" operator="lessThan">
      <formula>0</formula>
    </cfRule>
  </conditionalFormatting>
  <conditionalFormatting sqref="AC43">
    <cfRule type="cellIs" dxfId="11369" priority="288" operator="lessThan">
      <formula>0</formula>
    </cfRule>
  </conditionalFormatting>
  <conditionalFormatting sqref="AC43">
    <cfRule type="cellIs" dxfId="11368" priority="287" operator="lessThan">
      <formula>0</formula>
    </cfRule>
  </conditionalFormatting>
  <conditionalFormatting sqref="AC43">
    <cfRule type="cellIs" dxfId="11367" priority="286" operator="lessThan">
      <formula>0</formula>
    </cfRule>
  </conditionalFormatting>
  <conditionalFormatting sqref="AC43">
    <cfRule type="cellIs" dxfId="11366" priority="285" operator="lessThan">
      <formula>0</formula>
    </cfRule>
  </conditionalFormatting>
  <conditionalFormatting sqref="AC43">
    <cfRule type="cellIs" dxfId="11365" priority="284" operator="lessThan">
      <formula>0</formula>
    </cfRule>
  </conditionalFormatting>
  <conditionalFormatting sqref="AC43">
    <cfRule type="cellIs" dxfId="11364" priority="283" operator="lessThan">
      <formula>0</formula>
    </cfRule>
  </conditionalFormatting>
  <conditionalFormatting sqref="AC44">
    <cfRule type="cellIs" dxfId="11363" priority="282" operator="lessThan">
      <formula>0</formula>
    </cfRule>
  </conditionalFormatting>
  <conditionalFormatting sqref="AC44">
    <cfRule type="cellIs" dxfId="11362" priority="281" operator="lessThan">
      <formula>0</formula>
    </cfRule>
  </conditionalFormatting>
  <conditionalFormatting sqref="AC44">
    <cfRule type="cellIs" dxfId="11361" priority="280" operator="lessThan">
      <formula>0</formula>
    </cfRule>
  </conditionalFormatting>
  <conditionalFormatting sqref="AC44">
    <cfRule type="cellIs" dxfId="11360" priority="279" operator="lessThan">
      <formula>0</formula>
    </cfRule>
  </conditionalFormatting>
  <conditionalFormatting sqref="AC44">
    <cfRule type="cellIs" dxfId="11359" priority="278" operator="lessThan">
      <formula>0</formula>
    </cfRule>
  </conditionalFormatting>
  <conditionalFormatting sqref="AC44">
    <cfRule type="cellIs" dxfId="11358" priority="277" operator="lessThan">
      <formula>0</formula>
    </cfRule>
  </conditionalFormatting>
  <conditionalFormatting sqref="AC44">
    <cfRule type="cellIs" dxfId="11357" priority="276" operator="lessThan">
      <formula>0</formula>
    </cfRule>
  </conditionalFormatting>
  <conditionalFormatting sqref="AC44">
    <cfRule type="cellIs" dxfId="11356" priority="275" operator="lessThan">
      <formula>0</formula>
    </cfRule>
  </conditionalFormatting>
  <conditionalFormatting sqref="AC45">
    <cfRule type="cellIs" dxfId="11355" priority="274" operator="lessThan">
      <formula>0</formula>
    </cfRule>
  </conditionalFormatting>
  <conditionalFormatting sqref="AC45">
    <cfRule type="cellIs" dxfId="11354" priority="273" operator="lessThan">
      <formula>0</formula>
    </cfRule>
  </conditionalFormatting>
  <conditionalFormatting sqref="AC45">
    <cfRule type="cellIs" dxfId="11353" priority="272" operator="lessThan">
      <formula>0</formula>
    </cfRule>
  </conditionalFormatting>
  <conditionalFormatting sqref="AC45">
    <cfRule type="cellIs" dxfId="11352" priority="271" operator="lessThan">
      <formula>0</formula>
    </cfRule>
  </conditionalFormatting>
  <conditionalFormatting sqref="AC45">
    <cfRule type="cellIs" dxfId="11351" priority="270" operator="lessThan">
      <formula>0</formula>
    </cfRule>
  </conditionalFormatting>
  <conditionalFormatting sqref="AC45">
    <cfRule type="cellIs" dxfId="11350" priority="269" operator="lessThan">
      <formula>0</formula>
    </cfRule>
  </conditionalFormatting>
  <conditionalFormatting sqref="AC45">
    <cfRule type="cellIs" dxfId="11349" priority="268" operator="lessThan">
      <formula>0</formula>
    </cfRule>
  </conditionalFormatting>
  <conditionalFormatting sqref="AC45">
    <cfRule type="cellIs" dxfId="11348" priority="267" operator="lessThan">
      <formula>0</formula>
    </cfRule>
  </conditionalFormatting>
  <conditionalFormatting sqref="AC30">
    <cfRule type="cellIs" dxfId="11347" priority="266" operator="lessThan">
      <formula>0</formula>
    </cfRule>
  </conditionalFormatting>
  <conditionalFormatting sqref="AC30">
    <cfRule type="cellIs" dxfId="11346" priority="265" operator="lessThan">
      <formula>0</formula>
    </cfRule>
  </conditionalFormatting>
  <conditionalFormatting sqref="AC30">
    <cfRule type="cellIs" dxfId="11345" priority="264" operator="lessThan">
      <formula>0</formula>
    </cfRule>
  </conditionalFormatting>
  <conditionalFormatting sqref="AC30">
    <cfRule type="cellIs" dxfId="11344" priority="263" operator="lessThan">
      <formula>0</formula>
    </cfRule>
  </conditionalFormatting>
  <conditionalFormatting sqref="AC30">
    <cfRule type="cellIs" dxfId="11343" priority="262" operator="lessThan">
      <formula>0</formula>
    </cfRule>
  </conditionalFormatting>
  <conditionalFormatting sqref="AC30">
    <cfRule type="cellIs" dxfId="11342" priority="261" operator="lessThan">
      <formula>0</formula>
    </cfRule>
  </conditionalFormatting>
  <conditionalFormatting sqref="AC30">
    <cfRule type="cellIs" dxfId="11341" priority="260" operator="lessThan">
      <formula>0</formula>
    </cfRule>
  </conditionalFormatting>
  <conditionalFormatting sqref="AC30">
    <cfRule type="cellIs" dxfId="11340" priority="259" operator="lessThan">
      <formula>0</formula>
    </cfRule>
  </conditionalFormatting>
  <conditionalFormatting sqref="AC35">
    <cfRule type="cellIs" dxfId="11339" priority="258" operator="lessThan">
      <formula>0</formula>
    </cfRule>
  </conditionalFormatting>
  <conditionalFormatting sqref="AC35">
    <cfRule type="cellIs" dxfId="11338" priority="257" operator="lessThan">
      <formula>0</formula>
    </cfRule>
  </conditionalFormatting>
  <conditionalFormatting sqref="AC35">
    <cfRule type="cellIs" dxfId="11337" priority="256" operator="lessThan">
      <formula>0</formula>
    </cfRule>
  </conditionalFormatting>
  <conditionalFormatting sqref="AC35">
    <cfRule type="cellIs" dxfId="11336" priority="255" operator="lessThan">
      <formula>0</formula>
    </cfRule>
  </conditionalFormatting>
  <conditionalFormatting sqref="AC35">
    <cfRule type="cellIs" dxfId="11335" priority="254" operator="lessThan">
      <formula>0</formula>
    </cfRule>
  </conditionalFormatting>
  <conditionalFormatting sqref="AC35">
    <cfRule type="cellIs" dxfId="11334" priority="253" operator="lessThan">
      <formula>0</formula>
    </cfRule>
  </conditionalFormatting>
  <conditionalFormatting sqref="AC35">
    <cfRule type="cellIs" dxfId="11333" priority="252" operator="lessThan">
      <formula>0</formula>
    </cfRule>
  </conditionalFormatting>
  <conditionalFormatting sqref="AC35">
    <cfRule type="cellIs" dxfId="11332" priority="251" operator="lessThan">
      <formula>0</formula>
    </cfRule>
  </conditionalFormatting>
  <conditionalFormatting sqref="AC36">
    <cfRule type="cellIs" dxfId="11331" priority="250" operator="lessThan">
      <formula>0</formula>
    </cfRule>
  </conditionalFormatting>
  <conditionalFormatting sqref="AC36">
    <cfRule type="cellIs" dxfId="11330" priority="249" operator="lessThan">
      <formula>0</formula>
    </cfRule>
  </conditionalFormatting>
  <conditionalFormatting sqref="AC36">
    <cfRule type="cellIs" dxfId="11329" priority="248" operator="lessThan">
      <formula>0</formula>
    </cfRule>
  </conditionalFormatting>
  <conditionalFormatting sqref="AC36">
    <cfRule type="cellIs" dxfId="11328" priority="247" operator="lessThan">
      <formula>0</formula>
    </cfRule>
  </conditionalFormatting>
  <conditionalFormatting sqref="AC36">
    <cfRule type="cellIs" dxfId="11327" priority="246" operator="lessThan">
      <formula>0</formula>
    </cfRule>
  </conditionalFormatting>
  <conditionalFormatting sqref="AC36">
    <cfRule type="cellIs" dxfId="11326" priority="245" operator="lessThan">
      <formula>0</formula>
    </cfRule>
  </conditionalFormatting>
  <conditionalFormatting sqref="AC36">
    <cfRule type="cellIs" dxfId="11325" priority="244" operator="lessThan">
      <formula>0</formula>
    </cfRule>
  </conditionalFormatting>
  <conditionalFormatting sqref="AC36">
    <cfRule type="cellIs" dxfId="11324" priority="243" operator="lessThan">
      <formula>0</formula>
    </cfRule>
  </conditionalFormatting>
  <conditionalFormatting sqref="AC37">
    <cfRule type="cellIs" dxfId="11323" priority="242" operator="lessThan">
      <formula>0</formula>
    </cfRule>
  </conditionalFormatting>
  <conditionalFormatting sqref="AC37">
    <cfRule type="cellIs" dxfId="11322" priority="241" operator="lessThan">
      <formula>0</formula>
    </cfRule>
  </conditionalFormatting>
  <conditionalFormatting sqref="AC37">
    <cfRule type="cellIs" dxfId="11321" priority="240" operator="lessThan">
      <formula>0</formula>
    </cfRule>
  </conditionalFormatting>
  <conditionalFormatting sqref="AC37">
    <cfRule type="cellIs" dxfId="11320" priority="239" operator="lessThan">
      <formula>0</formula>
    </cfRule>
  </conditionalFormatting>
  <conditionalFormatting sqref="AC37">
    <cfRule type="cellIs" dxfId="11319" priority="238" operator="lessThan">
      <formula>0</formula>
    </cfRule>
  </conditionalFormatting>
  <conditionalFormatting sqref="AC37">
    <cfRule type="cellIs" dxfId="11318" priority="237" operator="lessThan">
      <formula>0</formula>
    </cfRule>
  </conditionalFormatting>
  <conditionalFormatting sqref="AC37">
    <cfRule type="cellIs" dxfId="11317" priority="236" operator="lessThan">
      <formula>0</formula>
    </cfRule>
  </conditionalFormatting>
  <conditionalFormatting sqref="AC37">
    <cfRule type="cellIs" dxfId="11316" priority="235" operator="lessThan">
      <formula>0</formula>
    </cfRule>
  </conditionalFormatting>
  <conditionalFormatting sqref="AC39">
    <cfRule type="cellIs" dxfId="11315" priority="234" operator="lessThan">
      <formula>0</formula>
    </cfRule>
  </conditionalFormatting>
  <conditionalFormatting sqref="AC39">
    <cfRule type="cellIs" dxfId="11314" priority="233" operator="lessThan">
      <formula>0</formula>
    </cfRule>
  </conditionalFormatting>
  <conditionalFormatting sqref="AC39">
    <cfRule type="cellIs" dxfId="11313" priority="232" operator="lessThan">
      <formula>0</formula>
    </cfRule>
  </conditionalFormatting>
  <conditionalFormatting sqref="AC39">
    <cfRule type="cellIs" dxfId="11312" priority="231" operator="lessThan">
      <formula>0</formula>
    </cfRule>
  </conditionalFormatting>
  <conditionalFormatting sqref="AC39">
    <cfRule type="cellIs" dxfId="11311" priority="230" operator="lessThan">
      <formula>0</formula>
    </cfRule>
  </conditionalFormatting>
  <conditionalFormatting sqref="AC39">
    <cfRule type="cellIs" dxfId="11310" priority="229" operator="lessThan">
      <formula>0</formula>
    </cfRule>
  </conditionalFormatting>
  <conditionalFormatting sqref="AC39">
    <cfRule type="cellIs" dxfId="11309" priority="228" operator="lessThan">
      <formula>0</formula>
    </cfRule>
  </conditionalFormatting>
  <conditionalFormatting sqref="AC39">
    <cfRule type="cellIs" dxfId="11308" priority="227" operator="lessThan">
      <formula>0</formula>
    </cfRule>
  </conditionalFormatting>
  <conditionalFormatting sqref="AC40">
    <cfRule type="cellIs" dxfId="11307" priority="226" operator="lessThan">
      <formula>0</formula>
    </cfRule>
  </conditionalFormatting>
  <conditionalFormatting sqref="AC40">
    <cfRule type="cellIs" dxfId="11306" priority="225" operator="lessThan">
      <formula>0</formula>
    </cfRule>
  </conditionalFormatting>
  <conditionalFormatting sqref="AC40">
    <cfRule type="cellIs" dxfId="11305" priority="224" operator="lessThan">
      <formula>0</formula>
    </cfRule>
  </conditionalFormatting>
  <conditionalFormatting sqref="AC40">
    <cfRule type="cellIs" dxfId="11304" priority="223" operator="lessThan">
      <formula>0</formula>
    </cfRule>
  </conditionalFormatting>
  <conditionalFormatting sqref="AC40">
    <cfRule type="cellIs" dxfId="11303" priority="222" operator="lessThan">
      <formula>0</formula>
    </cfRule>
  </conditionalFormatting>
  <conditionalFormatting sqref="AC40">
    <cfRule type="cellIs" dxfId="11302" priority="221" operator="lessThan">
      <formula>0</formula>
    </cfRule>
  </conditionalFormatting>
  <conditionalFormatting sqref="AC40">
    <cfRule type="cellIs" dxfId="11301" priority="220" operator="lessThan">
      <formula>0</formula>
    </cfRule>
  </conditionalFormatting>
  <conditionalFormatting sqref="AC40">
    <cfRule type="cellIs" dxfId="11300" priority="219" operator="lessThan">
      <formula>0</formula>
    </cfRule>
  </conditionalFormatting>
  <conditionalFormatting sqref="AC49:AC53">
    <cfRule type="cellIs" dxfId="11299" priority="218" operator="lessThan">
      <formula>0</formula>
    </cfRule>
  </conditionalFormatting>
  <conditionalFormatting sqref="AC53">
    <cfRule type="cellIs" dxfId="11298" priority="217" operator="lessThan">
      <formula>0</formula>
    </cfRule>
  </conditionalFormatting>
  <conditionalFormatting sqref="AC53">
    <cfRule type="cellIs" dxfId="11297" priority="216" operator="lessThan">
      <formula>0</formula>
    </cfRule>
  </conditionalFormatting>
  <conditionalFormatting sqref="AC53:AC58">
    <cfRule type="cellIs" dxfId="11296" priority="215" operator="lessThan">
      <formula>0</formula>
    </cfRule>
  </conditionalFormatting>
  <conditionalFormatting sqref="AC49">
    <cfRule type="cellIs" dxfId="11295" priority="214" operator="lessThan">
      <formula>0</formula>
    </cfRule>
  </conditionalFormatting>
  <conditionalFormatting sqref="AC49">
    <cfRule type="cellIs" dxfId="11294" priority="213" operator="lessThan">
      <formula>0</formula>
    </cfRule>
  </conditionalFormatting>
  <conditionalFormatting sqref="AC49">
    <cfRule type="cellIs" dxfId="11293" priority="212" operator="lessThan">
      <formula>0</formula>
    </cfRule>
  </conditionalFormatting>
  <conditionalFormatting sqref="AC49">
    <cfRule type="cellIs" dxfId="11292" priority="211" operator="lessThan">
      <formula>0</formula>
    </cfRule>
  </conditionalFormatting>
  <conditionalFormatting sqref="AC49">
    <cfRule type="cellIs" dxfId="11291" priority="210" operator="lessThan">
      <formula>0</formula>
    </cfRule>
  </conditionalFormatting>
  <conditionalFormatting sqref="AC49">
    <cfRule type="cellIs" dxfId="11290" priority="209" operator="lessThan">
      <formula>0</formula>
    </cfRule>
  </conditionalFormatting>
  <conditionalFormatting sqref="AC49">
    <cfRule type="cellIs" dxfId="11289" priority="208" operator="lessThan">
      <formula>0</formula>
    </cfRule>
  </conditionalFormatting>
  <conditionalFormatting sqref="AC49">
    <cfRule type="cellIs" dxfId="11288" priority="207" operator="lessThan">
      <formula>0</formula>
    </cfRule>
  </conditionalFormatting>
  <conditionalFormatting sqref="AC49">
    <cfRule type="cellIs" dxfId="11287" priority="206" operator="lessThan">
      <formula>0</formula>
    </cfRule>
  </conditionalFormatting>
  <conditionalFormatting sqref="AC49">
    <cfRule type="cellIs" dxfId="11286" priority="205" operator="lessThan">
      <formula>0</formula>
    </cfRule>
  </conditionalFormatting>
  <conditionalFormatting sqref="AC49">
    <cfRule type="cellIs" dxfId="11285" priority="204" operator="lessThan">
      <formula>0</formula>
    </cfRule>
  </conditionalFormatting>
  <conditionalFormatting sqref="AC49">
    <cfRule type="cellIs" dxfId="11284" priority="203" operator="lessThan">
      <formula>0</formula>
    </cfRule>
  </conditionalFormatting>
  <conditionalFormatting sqref="AC49">
    <cfRule type="cellIs" dxfId="11283" priority="202" operator="lessThan">
      <formula>0</formula>
    </cfRule>
  </conditionalFormatting>
  <conditionalFormatting sqref="AC49">
    <cfRule type="cellIs" dxfId="11282" priority="201" operator="lessThan">
      <formula>0</formula>
    </cfRule>
  </conditionalFormatting>
  <conditionalFormatting sqref="AC49">
    <cfRule type="cellIs" dxfId="11281" priority="200" operator="lessThan">
      <formula>0</formula>
    </cfRule>
  </conditionalFormatting>
  <conditionalFormatting sqref="AC49">
    <cfRule type="cellIs" dxfId="11280" priority="199" operator="lessThan">
      <formula>0</formula>
    </cfRule>
  </conditionalFormatting>
  <conditionalFormatting sqref="AC49">
    <cfRule type="cellIs" dxfId="11279" priority="198" operator="lessThan">
      <formula>0</formula>
    </cfRule>
  </conditionalFormatting>
  <conditionalFormatting sqref="AC51">
    <cfRule type="cellIs" dxfId="11278" priority="197" operator="lessThan">
      <formula>0</formula>
    </cfRule>
  </conditionalFormatting>
  <conditionalFormatting sqref="AC51">
    <cfRule type="cellIs" dxfId="11277" priority="196" operator="lessThan">
      <formula>0</formula>
    </cfRule>
  </conditionalFormatting>
  <conditionalFormatting sqref="AC51">
    <cfRule type="cellIs" dxfId="11276" priority="195" operator="lessThan">
      <formula>0</formula>
    </cfRule>
  </conditionalFormatting>
  <conditionalFormatting sqref="AC51">
    <cfRule type="cellIs" dxfId="11275" priority="194" operator="lessThan">
      <formula>0</formula>
    </cfRule>
  </conditionalFormatting>
  <conditionalFormatting sqref="AC51">
    <cfRule type="cellIs" dxfId="11274" priority="193" operator="lessThan">
      <formula>0</formula>
    </cfRule>
  </conditionalFormatting>
  <conditionalFormatting sqref="AC51">
    <cfRule type="cellIs" dxfId="11273" priority="192" operator="lessThan">
      <formula>0</formula>
    </cfRule>
  </conditionalFormatting>
  <conditionalFormatting sqref="AC51">
    <cfRule type="cellIs" dxfId="11272" priority="191" operator="lessThan">
      <formula>0</formula>
    </cfRule>
  </conditionalFormatting>
  <conditionalFormatting sqref="AC51">
    <cfRule type="cellIs" dxfId="11271" priority="190" operator="lessThan">
      <formula>0</formula>
    </cfRule>
  </conditionalFormatting>
  <conditionalFormatting sqref="AC51">
    <cfRule type="cellIs" dxfId="11270" priority="189" operator="lessThan">
      <formula>0</formula>
    </cfRule>
  </conditionalFormatting>
  <conditionalFormatting sqref="AC51">
    <cfRule type="cellIs" dxfId="11269" priority="188" operator="lessThan">
      <formula>0</formula>
    </cfRule>
  </conditionalFormatting>
  <conditionalFormatting sqref="AC51">
    <cfRule type="cellIs" dxfId="11268" priority="187" operator="lessThan">
      <formula>0</formula>
    </cfRule>
  </conditionalFormatting>
  <conditionalFormatting sqref="AC51">
    <cfRule type="cellIs" dxfId="11267" priority="186" operator="lessThan">
      <formula>0</formula>
    </cfRule>
  </conditionalFormatting>
  <conditionalFormatting sqref="AC51">
    <cfRule type="cellIs" dxfId="11266" priority="185" operator="lessThan">
      <formula>0</formula>
    </cfRule>
  </conditionalFormatting>
  <conditionalFormatting sqref="AC51">
    <cfRule type="cellIs" dxfId="11265" priority="184" operator="lessThan">
      <formula>0</formula>
    </cfRule>
  </conditionalFormatting>
  <conditionalFormatting sqref="AC51">
    <cfRule type="cellIs" dxfId="11264" priority="183" operator="lessThan">
      <formula>0</formula>
    </cfRule>
  </conditionalFormatting>
  <conditionalFormatting sqref="AC51">
    <cfRule type="cellIs" dxfId="11263" priority="182" operator="lessThan">
      <formula>0</formula>
    </cfRule>
  </conditionalFormatting>
  <conditionalFormatting sqref="AC51">
    <cfRule type="cellIs" dxfId="11262" priority="181" operator="lessThan">
      <formula>0</formula>
    </cfRule>
  </conditionalFormatting>
  <conditionalFormatting sqref="AC53">
    <cfRule type="cellIs" dxfId="11261" priority="180" operator="lessThan">
      <formula>0</formula>
    </cfRule>
  </conditionalFormatting>
  <conditionalFormatting sqref="AC53">
    <cfRule type="cellIs" dxfId="11260" priority="179" operator="lessThan">
      <formula>0</formula>
    </cfRule>
  </conditionalFormatting>
  <conditionalFormatting sqref="AC53">
    <cfRule type="cellIs" dxfId="11259" priority="178" operator="lessThan">
      <formula>0</formula>
    </cfRule>
  </conditionalFormatting>
  <conditionalFormatting sqref="AC53">
    <cfRule type="cellIs" dxfId="11258" priority="177" operator="lessThan">
      <formula>0</formula>
    </cfRule>
  </conditionalFormatting>
  <conditionalFormatting sqref="AC53">
    <cfRule type="cellIs" dxfId="11257" priority="176" operator="lessThan">
      <formula>0</formula>
    </cfRule>
  </conditionalFormatting>
  <conditionalFormatting sqref="AC53">
    <cfRule type="cellIs" dxfId="11256" priority="175" operator="lessThan">
      <formula>0</formula>
    </cfRule>
  </conditionalFormatting>
  <conditionalFormatting sqref="AC53">
    <cfRule type="cellIs" dxfId="11255" priority="174" operator="lessThan">
      <formula>0</formula>
    </cfRule>
  </conditionalFormatting>
  <conditionalFormatting sqref="AC53">
    <cfRule type="cellIs" dxfId="11254" priority="173" operator="lessThan">
      <formula>0</formula>
    </cfRule>
  </conditionalFormatting>
  <conditionalFormatting sqref="AC53">
    <cfRule type="cellIs" dxfId="11253" priority="172" operator="lessThan">
      <formula>0</formula>
    </cfRule>
  </conditionalFormatting>
  <conditionalFormatting sqref="AC53">
    <cfRule type="cellIs" dxfId="11252" priority="171" operator="lessThan">
      <formula>0</formula>
    </cfRule>
  </conditionalFormatting>
  <conditionalFormatting sqref="AC53">
    <cfRule type="cellIs" dxfId="11251" priority="170" operator="lessThan">
      <formula>0</formula>
    </cfRule>
  </conditionalFormatting>
  <conditionalFormatting sqref="AC53">
    <cfRule type="cellIs" dxfId="11250" priority="169" operator="lessThan">
      <formula>0</formula>
    </cfRule>
  </conditionalFormatting>
  <conditionalFormatting sqref="AC53">
    <cfRule type="cellIs" dxfId="11249" priority="168" operator="lessThan">
      <formula>0</formula>
    </cfRule>
  </conditionalFormatting>
  <conditionalFormatting sqref="AC53">
    <cfRule type="cellIs" dxfId="11248" priority="167" operator="lessThan">
      <formula>0</formula>
    </cfRule>
  </conditionalFormatting>
  <conditionalFormatting sqref="AC53">
    <cfRule type="cellIs" dxfId="11247" priority="166" operator="lessThan">
      <formula>0</formula>
    </cfRule>
  </conditionalFormatting>
  <conditionalFormatting sqref="AC53">
    <cfRule type="cellIs" dxfId="11246" priority="165" operator="lessThan">
      <formula>0</formula>
    </cfRule>
  </conditionalFormatting>
  <conditionalFormatting sqref="AC53">
    <cfRule type="cellIs" dxfId="11245" priority="164" operator="lessThan">
      <formula>0</formula>
    </cfRule>
  </conditionalFormatting>
  <conditionalFormatting sqref="AC50">
    <cfRule type="cellIs" dxfId="11244" priority="163" operator="lessThan">
      <formula>0</formula>
    </cfRule>
  </conditionalFormatting>
  <conditionalFormatting sqref="AC50">
    <cfRule type="cellIs" dxfId="11243" priority="162" operator="lessThan">
      <formula>0</formula>
    </cfRule>
  </conditionalFormatting>
  <conditionalFormatting sqref="AC50">
    <cfRule type="cellIs" dxfId="11242" priority="161" operator="lessThan">
      <formula>0</formula>
    </cfRule>
  </conditionalFormatting>
  <conditionalFormatting sqref="AC50">
    <cfRule type="cellIs" dxfId="11241" priority="160" operator="lessThan">
      <formula>0</formula>
    </cfRule>
  </conditionalFormatting>
  <conditionalFormatting sqref="AC50">
    <cfRule type="cellIs" dxfId="11240" priority="159" operator="lessThan">
      <formula>0</formula>
    </cfRule>
  </conditionalFormatting>
  <conditionalFormatting sqref="AC50">
    <cfRule type="cellIs" dxfId="11239" priority="158" operator="lessThan">
      <formula>0</formula>
    </cfRule>
  </conditionalFormatting>
  <conditionalFormatting sqref="AC52">
    <cfRule type="cellIs" dxfId="11238" priority="157" operator="lessThan">
      <formula>0</formula>
    </cfRule>
  </conditionalFormatting>
  <conditionalFormatting sqref="AC52">
    <cfRule type="cellIs" dxfId="11237" priority="156" operator="lessThan">
      <formula>0</formula>
    </cfRule>
  </conditionalFormatting>
  <conditionalFormatting sqref="AC52">
    <cfRule type="cellIs" dxfId="11236" priority="155" operator="lessThan">
      <formula>0</formula>
    </cfRule>
  </conditionalFormatting>
  <conditionalFormatting sqref="AC52">
    <cfRule type="cellIs" dxfId="11235" priority="154" operator="lessThan">
      <formula>0</formula>
    </cfRule>
  </conditionalFormatting>
  <conditionalFormatting sqref="AC52">
    <cfRule type="cellIs" dxfId="11234" priority="153" operator="lessThan">
      <formula>0</formula>
    </cfRule>
  </conditionalFormatting>
  <conditionalFormatting sqref="AC52">
    <cfRule type="cellIs" dxfId="11233" priority="152" operator="lessThan">
      <formula>0</formula>
    </cfRule>
  </conditionalFormatting>
  <conditionalFormatting sqref="AC59">
    <cfRule type="cellIs" dxfId="11232" priority="151" operator="lessThan">
      <formula>0</formula>
    </cfRule>
  </conditionalFormatting>
  <conditionalFormatting sqref="AC60">
    <cfRule type="cellIs" dxfId="11231" priority="150" operator="lessThan">
      <formula>0</formula>
    </cfRule>
  </conditionalFormatting>
  <conditionalFormatting sqref="AC59">
    <cfRule type="cellIs" dxfId="11230" priority="149" operator="lessThan">
      <formula>0</formula>
    </cfRule>
  </conditionalFormatting>
  <conditionalFormatting sqref="AC60">
    <cfRule type="cellIs" dxfId="11229" priority="148" operator="lessThan">
      <formula>0</formula>
    </cfRule>
  </conditionalFormatting>
  <conditionalFormatting sqref="AC72">
    <cfRule type="cellIs" dxfId="11228" priority="147" operator="lessThan">
      <formula>0</formula>
    </cfRule>
  </conditionalFormatting>
  <conditionalFormatting sqref="AC73:AC75">
    <cfRule type="cellIs" dxfId="11227" priority="146" operator="lessThan">
      <formula>0</formula>
    </cfRule>
  </conditionalFormatting>
  <conditionalFormatting sqref="AC72">
    <cfRule type="cellIs" dxfId="11226" priority="145" operator="lessThan">
      <formula>0</formula>
    </cfRule>
  </conditionalFormatting>
  <conditionalFormatting sqref="AC73:AC75">
    <cfRule type="cellIs" dxfId="11225" priority="144" operator="lessThan">
      <formula>0</formula>
    </cfRule>
  </conditionalFormatting>
  <conditionalFormatting sqref="AC66">
    <cfRule type="cellIs" dxfId="11224" priority="143" operator="lessThan">
      <formula>0</formula>
    </cfRule>
  </conditionalFormatting>
  <conditionalFormatting sqref="AC66">
    <cfRule type="cellIs" dxfId="11223" priority="142" operator="lessThan">
      <formula>0</formula>
    </cfRule>
  </conditionalFormatting>
  <conditionalFormatting sqref="AC67:AC71">
    <cfRule type="cellIs" dxfId="11222" priority="141" operator="lessThan">
      <formula>0</formula>
    </cfRule>
  </conditionalFormatting>
  <conditionalFormatting sqref="AC66">
    <cfRule type="cellIs" dxfId="11221" priority="140" operator="lessThan">
      <formula>0</formula>
    </cfRule>
  </conditionalFormatting>
  <conditionalFormatting sqref="AC66">
    <cfRule type="cellIs" dxfId="11220" priority="139" operator="lessThan">
      <formula>0</formula>
    </cfRule>
  </conditionalFormatting>
  <conditionalFormatting sqref="AC66">
    <cfRule type="cellIs" dxfId="11219" priority="138" operator="lessThan">
      <formula>0</formula>
    </cfRule>
  </conditionalFormatting>
  <conditionalFormatting sqref="AC66">
    <cfRule type="cellIs" dxfId="11218" priority="137" operator="lessThan">
      <formula>0</formula>
    </cfRule>
  </conditionalFormatting>
  <conditionalFormatting sqref="AC67:AC71">
    <cfRule type="cellIs" dxfId="11217" priority="136" operator="lessThan">
      <formula>0</formula>
    </cfRule>
  </conditionalFormatting>
  <conditionalFormatting sqref="AC66">
    <cfRule type="cellIs" dxfId="11216" priority="135" operator="lessThan">
      <formula>0</formula>
    </cfRule>
  </conditionalFormatting>
  <conditionalFormatting sqref="AC66">
    <cfRule type="cellIs" dxfId="11215" priority="134" operator="lessThan">
      <formula>0</formula>
    </cfRule>
  </conditionalFormatting>
  <conditionalFormatting sqref="AC66">
    <cfRule type="cellIs" dxfId="11214" priority="133" operator="lessThan">
      <formula>0</formula>
    </cfRule>
  </conditionalFormatting>
  <conditionalFormatting sqref="AC91">
    <cfRule type="cellIs" dxfId="11213" priority="132" operator="lessThan">
      <formula>0</formula>
    </cfRule>
  </conditionalFormatting>
  <conditionalFormatting sqref="AC91">
    <cfRule type="cellIs" dxfId="11212" priority="131" operator="lessThan">
      <formula>0</formula>
    </cfRule>
  </conditionalFormatting>
  <conditionalFormatting sqref="AC91">
    <cfRule type="cellIs" dxfId="11211" priority="130" operator="lessThan">
      <formula>0</formula>
    </cfRule>
  </conditionalFormatting>
  <conditionalFormatting sqref="AC77">
    <cfRule type="cellIs" dxfId="11210" priority="129" operator="lessThan">
      <formula>0</formula>
    </cfRule>
  </conditionalFormatting>
  <conditionalFormatting sqref="AC77">
    <cfRule type="cellIs" dxfId="11209" priority="128" operator="lessThan">
      <formula>0</formula>
    </cfRule>
  </conditionalFormatting>
  <conditionalFormatting sqref="AC77">
    <cfRule type="cellIs" dxfId="11208" priority="127" operator="lessThan">
      <formula>0</formula>
    </cfRule>
  </conditionalFormatting>
  <conditionalFormatting sqref="AC77">
    <cfRule type="cellIs" dxfId="11207" priority="126" operator="lessThan">
      <formula>0</formula>
    </cfRule>
  </conditionalFormatting>
  <conditionalFormatting sqref="AC77">
    <cfRule type="cellIs" dxfId="11206" priority="125" operator="lessThan">
      <formula>0</formula>
    </cfRule>
  </conditionalFormatting>
  <conditionalFormatting sqref="AC77">
    <cfRule type="cellIs" dxfId="11205" priority="124" operator="lessThan">
      <formula>0</formula>
    </cfRule>
  </conditionalFormatting>
  <conditionalFormatting sqref="AC77">
    <cfRule type="cellIs" dxfId="11204" priority="123" operator="lessThan">
      <formula>0</formula>
    </cfRule>
  </conditionalFormatting>
  <conditionalFormatting sqref="AC77">
    <cfRule type="cellIs" dxfId="11203" priority="122" operator="lessThan">
      <formula>0</formula>
    </cfRule>
  </conditionalFormatting>
  <conditionalFormatting sqref="AC77">
    <cfRule type="cellIs" dxfId="11202" priority="121" operator="lessThan">
      <formula>0</formula>
    </cfRule>
  </conditionalFormatting>
  <conditionalFormatting sqref="AC77">
    <cfRule type="cellIs" dxfId="11201" priority="120" operator="lessThan">
      <formula>0</formula>
    </cfRule>
  </conditionalFormatting>
  <conditionalFormatting sqref="AC77">
    <cfRule type="cellIs" dxfId="11200" priority="119" operator="lessThan">
      <formula>0</formula>
    </cfRule>
  </conditionalFormatting>
  <conditionalFormatting sqref="AC77">
    <cfRule type="cellIs" dxfId="11199" priority="118" operator="lessThan">
      <formula>0</formula>
    </cfRule>
  </conditionalFormatting>
  <conditionalFormatting sqref="AC77">
    <cfRule type="cellIs" dxfId="11198" priority="117" operator="lessThan">
      <formula>0</formula>
    </cfRule>
  </conditionalFormatting>
  <conditionalFormatting sqref="AC77">
    <cfRule type="cellIs" dxfId="11197" priority="116" operator="lessThan">
      <formula>0</formula>
    </cfRule>
  </conditionalFormatting>
  <conditionalFormatting sqref="AC77">
    <cfRule type="cellIs" dxfId="11196" priority="115" operator="lessThan">
      <formula>0</formula>
    </cfRule>
  </conditionalFormatting>
  <conditionalFormatting sqref="AC78:AC82">
    <cfRule type="cellIs" dxfId="11195" priority="114" operator="lessThan">
      <formula>0</formula>
    </cfRule>
  </conditionalFormatting>
  <conditionalFormatting sqref="AC77">
    <cfRule type="cellIs" dxfId="11194" priority="113" operator="lessThan">
      <formula>0</formula>
    </cfRule>
  </conditionalFormatting>
  <conditionalFormatting sqref="AC77">
    <cfRule type="cellIs" dxfId="11193" priority="112" operator="lessThan">
      <formula>0</formula>
    </cfRule>
  </conditionalFormatting>
  <conditionalFormatting sqref="AC77">
    <cfRule type="cellIs" dxfId="11192" priority="111" operator="lessThan">
      <formula>0</formula>
    </cfRule>
  </conditionalFormatting>
  <conditionalFormatting sqref="AC77">
    <cfRule type="cellIs" dxfId="11191" priority="110" operator="lessThan">
      <formula>0</formula>
    </cfRule>
  </conditionalFormatting>
  <conditionalFormatting sqref="AC78:AC82">
    <cfRule type="cellIs" dxfId="11190" priority="109" operator="lessThan">
      <formula>0</formula>
    </cfRule>
  </conditionalFormatting>
  <conditionalFormatting sqref="AC77">
    <cfRule type="cellIs" dxfId="11189" priority="108" operator="lessThan">
      <formula>0</formula>
    </cfRule>
  </conditionalFormatting>
  <conditionalFormatting sqref="AC77">
    <cfRule type="cellIs" dxfId="11188" priority="107" operator="lessThan">
      <formula>0</formula>
    </cfRule>
  </conditionalFormatting>
  <conditionalFormatting sqref="AC77">
    <cfRule type="cellIs" dxfId="11187" priority="106" operator="lessThan">
      <formula>0</formula>
    </cfRule>
  </conditionalFormatting>
  <conditionalFormatting sqref="AC83">
    <cfRule type="cellIs" dxfId="11186" priority="105" operator="lessThan">
      <formula>0</formula>
    </cfRule>
  </conditionalFormatting>
  <conditionalFormatting sqref="AC83">
    <cfRule type="cellIs" dxfId="11185" priority="104" operator="lessThan">
      <formula>0</formula>
    </cfRule>
  </conditionalFormatting>
  <conditionalFormatting sqref="AC83">
    <cfRule type="cellIs" dxfId="11184" priority="103" operator="lessThan">
      <formula>0</formula>
    </cfRule>
  </conditionalFormatting>
  <conditionalFormatting sqref="AC83">
    <cfRule type="cellIs" dxfId="11183" priority="102" operator="lessThan">
      <formula>0</formula>
    </cfRule>
  </conditionalFormatting>
  <conditionalFormatting sqref="AC83">
    <cfRule type="cellIs" dxfId="11182" priority="101" operator="lessThan">
      <formula>0</formula>
    </cfRule>
  </conditionalFormatting>
  <conditionalFormatting sqref="AC83">
    <cfRule type="cellIs" dxfId="11181" priority="100" operator="lessThan">
      <formula>0</formula>
    </cfRule>
  </conditionalFormatting>
  <conditionalFormatting sqref="AC85">
    <cfRule type="cellIs" dxfId="11180" priority="99" operator="lessThan">
      <formula>0</formula>
    </cfRule>
  </conditionalFormatting>
  <conditionalFormatting sqref="AC85">
    <cfRule type="cellIs" dxfId="11179" priority="98" operator="lessThan">
      <formula>0</formula>
    </cfRule>
  </conditionalFormatting>
  <conditionalFormatting sqref="AC85">
    <cfRule type="cellIs" dxfId="11178" priority="97" operator="lessThan">
      <formula>0</formula>
    </cfRule>
  </conditionalFormatting>
  <conditionalFormatting sqref="AC85">
    <cfRule type="cellIs" dxfId="11177" priority="96" operator="lessThan">
      <formula>0</formula>
    </cfRule>
  </conditionalFormatting>
  <conditionalFormatting sqref="AC85">
    <cfRule type="cellIs" dxfId="11176" priority="95" operator="lessThan">
      <formula>0</formula>
    </cfRule>
  </conditionalFormatting>
  <conditionalFormatting sqref="AC85">
    <cfRule type="cellIs" dxfId="11175" priority="94" operator="lessThan">
      <formula>0</formula>
    </cfRule>
  </conditionalFormatting>
  <conditionalFormatting sqref="AC85">
    <cfRule type="cellIs" dxfId="11174" priority="93" operator="lessThan">
      <formula>0</formula>
    </cfRule>
  </conditionalFormatting>
  <conditionalFormatting sqref="AC85">
    <cfRule type="cellIs" dxfId="11173" priority="92" operator="lessThan">
      <formula>0</formula>
    </cfRule>
  </conditionalFormatting>
  <conditionalFormatting sqref="AC87">
    <cfRule type="cellIs" dxfId="11172" priority="91" operator="lessThan">
      <formula>0</formula>
    </cfRule>
  </conditionalFormatting>
  <conditionalFormatting sqref="AC87">
    <cfRule type="cellIs" dxfId="11171" priority="90" operator="lessThan">
      <formula>0</formula>
    </cfRule>
  </conditionalFormatting>
  <conditionalFormatting sqref="AC87">
    <cfRule type="cellIs" dxfId="11170" priority="89" operator="lessThan">
      <formula>0</formula>
    </cfRule>
  </conditionalFormatting>
  <conditionalFormatting sqref="AC87">
    <cfRule type="cellIs" dxfId="11169" priority="88" operator="lessThan">
      <formula>0</formula>
    </cfRule>
  </conditionalFormatting>
  <conditionalFormatting sqref="AC87">
    <cfRule type="cellIs" dxfId="11168" priority="87" operator="lessThan">
      <formula>0</formula>
    </cfRule>
  </conditionalFormatting>
  <conditionalFormatting sqref="AC87">
    <cfRule type="cellIs" dxfId="11167" priority="86" operator="lessThan">
      <formula>0</formula>
    </cfRule>
  </conditionalFormatting>
  <conditionalFormatting sqref="AC87">
    <cfRule type="cellIs" dxfId="11166" priority="85" operator="lessThan">
      <formula>0</formula>
    </cfRule>
  </conditionalFormatting>
  <conditionalFormatting sqref="AC87">
    <cfRule type="cellIs" dxfId="11165" priority="84" operator="lessThan">
      <formula>0</formula>
    </cfRule>
  </conditionalFormatting>
  <conditionalFormatting sqref="AC16">
    <cfRule type="cellIs" dxfId="11164" priority="83" operator="lessThan">
      <formula>0</formula>
    </cfRule>
  </conditionalFormatting>
  <conditionalFormatting sqref="AC16">
    <cfRule type="cellIs" dxfId="11163" priority="82" operator="lessThan">
      <formula>0</formula>
    </cfRule>
  </conditionalFormatting>
  <conditionalFormatting sqref="AC16">
    <cfRule type="cellIs" dxfId="11162" priority="81" operator="lessThan">
      <formula>0</formula>
    </cfRule>
  </conditionalFormatting>
  <conditionalFormatting sqref="AC16">
    <cfRule type="cellIs" dxfId="11161" priority="80" operator="lessThan">
      <formula>0</formula>
    </cfRule>
  </conditionalFormatting>
  <conditionalFormatting sqref="AC16">
    <cfRule type="cellIs" dxfId="11160" priority="79" operator="lessThan">
      <formula>0</formula>
    </cfRule>
  </conditionalFormatting>
  <conditionalFormatting sqref="AC16">
    <cfRule type="cellIs" dxfId="11159" priority="78" operator="lessThan">
      <formula>0</formula>
    </cfRule>
  </conditionalFormatting>
  <conditionalFormatting sqref="AC16">
    <cfRule type="cellIs" dxfId="11158" priority="77" operator="lessThan">
      <formula>0</formula>
    </cfRule>
  </conditionalFormatting>
  <conditionalFormatting sqref="AC16">
    <cfRule type="cellIs" dxfId="11157" priority="76" operator="lessThan">
      <formula>0</formula>
    </cfRule>
  </conditionalFormatting>
  <conditionalFormatting sqref="AC16">
    <cfRule type="cellIs" dxfId="11156" priority="75" operator="lessThan">
      <formula>0</formula>
    </cfRule>
  </conditionalFormatting>
  <conditionalFormatting sqref="AC16">
    <cfRule type="cellIs" dxfId="11155" priority="74" operator="lessThan">
      <formula>0</formula>
    </cfRule>
  </conditionalFormatting>
  <conditionalFormatting sqref="AC16">
    <cfRule type="cellIs" dxfId="11154" priority="73" operator="lessThan">
      <formula>0</formula>
    </cfRule>
  </conditionalFormatting>
  <conditionalFormatting sqref="AC16">
    <cfRule type="cellIs" dxfId="11153" priority="72" operator="lessThan">
      <formula>0</formula>
    </cfRule>
  </conditionalFormatting>
  <conditionalFormatting sqref="AC16">
    <cfRule type="cellIs" dxfId="11152" priority="71" operator="lessThan">
      <formula>0</formula>
    </cfRule>
  </conditionalFormatting>
  <conditionalFormatting sqref="AC16">
    <cfRule type="cellIs" dxfId="11151" priority="70" operator="lessThan">
      <formula>0</formula>
    </cfRule>
  </conditionalFormatting>
  <conditionalFormatting sqref="AC9">
    <cfRule type="cellIs" dxfId="11150" priority="69" operator="lessThan">
      <formula>0</formula>
    </cfRule>
  </conditionalFormatting>
  <conditionalFormatting sqref="AC9">
    <cfRule type="cellIs" dxfId="11149" priority="68" operator="lessThan">
      <formula>0</formula>
    </cfRule>
  </conditionalFormatting>
  <conditionalFormatting sqref="AC9">
    <cfRule type="cellIs" dxfId="11148" priority="67" operator="lessThan">
      <formula>0</formula>
    </cfRule>
  </conditionalFormatting>
  <conditionalFormatting sqref="AC9">
    <cfRule type="cellIs" dxfId="11147" priority="66" operator="lessThan">
      <formula>0</formula>
    </cfRule>
  </conditionalFormatting>
  <conditionalFormatting sqref="AC9">
    <cfRule type="cellIs" dxfId="11146" priority="65" operator="lessThan">
      <formula>0</formula>
    </cfRule>
  </conditionalFormatting>
  <conditionalFormatting sqref="AC9">
    <cfRule type="cellIs" dxfId="11145" priority="64" operator="lessThan">
      <formula>0</formula>
    </cfRule>
  </conditionalFormatting>
  <conditionalFormatting sqref="AC9">
    <cfRule type="cellIs" dxfId="11144" priority="63" operator="lessThan">
      <formula>0</formula>
    </cfRule>
  </conditionalFormatting>
  <conditionalFormatting sqref="AC9">
    <cfRule type="cellIs" dxfId="11143" priority="62" operator="lessThan">
      <formula>0</formula>
    </cfRule>
  </conditionalFormatting>
  <conditionalFormatting sqref="AC9">
    <cfRule type="cellIs" dxfId="11142" priority="61" operator="lessThan">
      <formula>0</formula>
    </cfRule>
  </conditionalFormatting>
  <conditionalFormatting sqref="AC9">
    <cfRule type="cellIs" dxfId="11141" priority="60" operator="lessThan">
      <formula>0</formula>
    </cfRule>
  </conditionalFormatting>
  <conditionalFormatting sqref="AC9">
    <cfRule type="cellIs" dxfId="11140" priority="59" operator="lessThan">
      <formula>0</formula>
    </cfRule>
  </conditionalFormatting>
  <conditionalFormatting sqref="AC9">
    <cfRule type="cellIs" dxfId="11139" priority="58" operator="lessThan">
      <formula>0</formula>
    </cfRule>
  </conditionalFormatting>
  <conditionalFormatting sqref="AC9">
    <cfRule type="cellIs" dxfId="11138" priority="57" operator="lessThan">
      <formula>0</formula>
    </cfRule>
  </conditionalFormatting>
  <conditionalFormatting sqref="AC9">
    <cfRule type="cellIs" dxfId="11137" priority="56" operator="lessThan">
      <formula>0</formula>
    </cfRule>
  </conditionalFormatting>
  <conditionalFormatting sqref="AC16">
    <cfRule type="cellIs" dxfId="11136" priority="55" operator="lessThan">
      <formula>0</formula>
    </cfRule>
  </conditionalFormatting>
  <conditionalFormatting sqref="AC16">
    <cfRule type="cellIs" dxfId="11135" priority="54" operator="lessThan">
      <formula>0</formula>
    </cfRule>
  </conditionalFormatting>
  <conditionalFormatting sqref="AC16">
    <cfRule type="cellIs" dxfId="11134" priority="53" operator="lessThan">
      <formula>0</formula>
    </cfRule>
  </conditionalFormatting>
  <conditionalFormatting sqref="AC16">
    <cfRule type="cellIs" dxfId="11133" priority="52" operator="lessThan">
      <formula>0</formula>
    </cfRule>
  </conditionalFormatting>
  <conditionalFormatting sqref="AC16">
    <cfRule type="cellIs" dxfId="11132" priority="51" operator="lessThan">
      <formula>0</formula>
    </cfRule>
  </conditionalFormatting>
  <conditionalFormatting sqref="AC16">
    <cfRule type="cellIs" dxfId="11131" priority="50" operator="lessThan">
      <formula>0</formula>
    </cfRule>
  </conditionalFormatting>
  <conditionalFormatting sqref="AC16">
    <cfRule type="cellIs" dxfId="11130" priority="49" operator="lessThan">
      <formula>0</formula>
    </cfRule>
  </conditionalFormatting>
  <conditionalFormatting sqref="AC9">
    <cfRule type="cellIs" dxfId="11129" priority="48" operator="lessThan">
      <formula>0</formula>
    </cfRule>
  </conditionalFormatting>
  <conditionalFormatting sqref="AC9">
    <cfRule type="cellIs" dxfId="11128" priority="47" operator="lessThan">
      <formula>0</formula>
    </cfRule>
  </conditionalFormatting>
  <conditionalFormatting sqref="AC9">
    <cfRule type="cellIs" dxfId="11127" priority="46" operator="lessThan">
      <formula>0</formula>
    </cfRule>
  </conditionalFormatting>
  <conditionalFormatting sqref="AC9">
    <cfRule type="cellIs" dxfId="11126" priority="45" operator="lessThan">
      <formula>0</formula>
    </cfRule>
  </conditionalFormatting>
  <conditionalFormatting sqref="AC9">
    <cfRule type="cellIs" dxfId="11125" priority="44" operator="lessThan">
      <formula>0</formula>
    </cfRule>
  </conditionalFormatting>
  <conditionalFormatting sqref="AC9">
    <cfRule type="cellIs" dxfId="11124" priority="43" operator="lessThan">
      <formula>0</formula>
    </cfRule>
  </conditionalFormatting>
  <conditionalFormatting sqref="AC9">
    <cfRule type="cellIs" dxfId="11123" priority="42" operator="lessThan">
      <formula>0</formula>
    </cfRule>
  </conditionalFormatting>
  <conditionalFormatting sqref="AC9">
    <cfRule type="cellIs" dxfId="11122" priority="41" operator="lessThan">
      <formula>0</formula>
    </cfRule>
  </conditionalFormatting>
  <conditionalFormatting sqref="AC9">
    <cfRule type="cellIs" dxfId="11121" priority="40" operator="lessThan">
      <formula>0</formula>
    </cfRule>
  </conditionalFormatting>
  <conditionalFormatting sqref="AC9">
    <cfRule type="cellIs" dxfId="11120" priority="39" operator="lessThan">
      <formula>0</formula>
    </cfRule>
  </conditionalFormatting>
  <conditionalFormatting sqref="AC9">
    <cfRule type="cellIs" dxfId="11119" priority="38" operator="lessThan">
      <formula>0</formula>
    </cfRule>
  </conditionalFormatting>
  <conditionalFormatting sqref="AC9">
    <cfRule type="cellIs" dxfId="11118" priority="37" operator="lessThan">
      <formula>0</formula>
    </cfRule>
  </conditionalFormatting>
  <conditionalFormatting sqref="AC9">
    <cfRule type="cellIs" dxfId="11117" priority="36" operator="lessThan">
      <formula>0</formula>
    </cfRule>
  </conditionalFormatting>
  <conditionalFormatting sqref="AC9">
    <cfRule type="cellIs" dxfId="11116" priority="35" operator="lessThan">
      <formula>0</formula>
    </cfRule>
  </conditionalFormatting>
  <conditionalFormatting sqref="AC9">
    <cfRule type="cellIs" dxfId="11115" priority="34" operator="lessThan">
      <formula>0</formula>
    </cfRule>
  </conditionalFormatting>
  <conditionalFormatting sqref="AC9">
    <cfRule type="cellIs" dxfId="11114" priority="33" operator="lessThan">
      <formula>0</formula>
    </cfRule>
  </conditionalFormatting>
  <conditionalFormatting sqref="AC9">
    <cfRule type="cellIs" dxfId="11113" priority="32" operator="lessThan">
      <formula>0</formula>
    </cfRule>
  </conditionalFormatting>
  <conditionalFormatting sqref="AC9">
    <cfRule type="cellIs" dxfId="11112" priority="31" operator="lessThan">
      <formula>0</formula>
    </cfRule>
  </conditionalFormatting>
  <conditionalFormatting sqref="AC9">
    <cfRule type="cellIs" dxfId="11111" priority="30" operator="lessThan">
      <formula>0</formula>
    </cfRule>
  </conditionalFormatting>
  <conditionalFormatting sqref="AC9">
    <cfRule type="cellIs" dxfId="11110" priority="29" operator="lessThan">
      <formula>0</formula>
    </cfRule>
  </conditionalFormatting>
  <conditionalFormatting sqref="AC9">
    <cfRule type="cellIs" dxfId="11109" priority="28" operator="lessThan">
      <formula>0</formula>
    </cfRule>
  </conditionalFormatting>
  <conditionalFormatting sqref="AC64">
    <cfRule type="cellIs" dxfId="11108" priority="27" operator="lessThan">
      <formula>0</formula>
    </cfRule>
  </conditionalFormatting>
  <conditionalFormatting sqref="AC64">
    <cfRule type="cellIs" dxfId="11107" priority="26" operator="lessThan">
      <formula>0</formula>
    </cfRule>
  </conditionalFormatting>
  <conditionalFormatting sqref="AC64">
    <cfRule type="cellIs" dxfId="11106" priority="25" operator="lessThan">
      <formula>0</formula>
    </cfRule>
  </conditionalFormatting>
  <conditionalFormatting sqref="AC64">
    <cfRule type="cellIs" dxfId="11105" priority="24" operator="lessThan">
      <formula>0</formula>
    </cfRule>
  </conditionalFormatting>
  <conditionalFormatting sqref="AC64">
    <cfRule type="cellIs" dxfId="11104" priority="23" operator="lessThan">
      <formula>0</formula>
    </cfRule>
  </conditionalFormatting>
  <conditionalFormatting sqref="AC64">
    <cfRule type="cellIs" dxfId="11103" priority="22" operator="lessThan">
      <formula>0</formula>
    </cfRule>
  </conditionalFormatting>
  <conditionalFormatting sqref="AC64">
    <cfRule type="cellIs" dxfId="11102" priority="21" operator="lessThan">
      <formula>0</formula>
    </cfRule>
  </conditionalFormatting>
  <conditionalFormatting sqref="AC64">
    <cfRule type="cellIs" dxfId="11101" priority="20" operator="lessThan">
      <formula>0</formula>
    </cfRule>
  </conditionalFormatting>
  <conditionalFormatting sqref="AC64">
    <cfRule type="cellIs" dxfId="11100" priority="19" operator="lessThan">
      <formula>0</formula>
    </cfRule>
  </conditionalFormatting>
  <conditionalFormatting sqref="AC64">
    <cfRule type="cellIs" dxfId="11099" priority="18" operator="lessThan">
      <formula>0</formula>
    </cfRule>
  </conditionalFormatting>
  <conditionalFormatting sqref="AC62">
    <cfRule type="cellIs" dxfId="11098" priority="17" operator="lessThan">
      <formula>0</formula>
    </cfRule>
  </conditionalFormatting>
  <conditionalFormatting sqref="AC62">
    <cfRule type="cellIs" dxfId="11097" priority="16" operator="lessThan">
      <formula>0</formula>
    </cfRule>
  </conditionalFormatting>
  <conditionalFormatting sqref="AC62">
    <cfRule type="cellIs" dxfId="11096" priority="15" operator="lessThan">
      <formula>0</formula>
    </cfRule>
  </conditionalFormatting>
  <conditionalFormatting sqref="AC62">
    <cfRule type="cellIs" dxfId="11095" priority="14" operator="lessThan">
      <formula>0</formula>
    </cfRule>
  </conditionalFormatting>
  <conditionalFormatting sqref="AC62">
    <cfRule type="cellIs" dxfId="11094" priority="13" operator="lessThan">
      <formula>0</formula>
    </cfRule>
  </conditionalFormatting>
  <conditionalFormatting sqref="AC62">
    <cfRule type="cellIs" dxfId="11093" priority="12" operator="lessThan">
      <formula>0</formula>
    </cfRule>
  </conditionalFormatting>
  <conditionalFormatting sqref="AC62">
    <cfRule type="cellIs" dxfId="11092" priority="11" operator="lessThan">
      <formula>0</formula>
    </cfRule>
  </conditionalFormatting>
  <conditionalFormatting sqref="AC62">
    <cfRule type="cellIs" dxfId="11091" priority="10" operator="lessThan">
      <formula>0</formula>
    </cfRule>
  </conditionalFormatting>
  <conditionalFormatting sqref="AC62">
    <cfRule type="cellIs" dxfId="11090" priority="9" operator="lessThan">
      <formula>0</formula>
    </cfRule>
  </conditionalFormatting>
  <conditionalFormatting sqref="AC62">
    <cfRule type="cellIs" dxfId="11089" priority="8" operator="lessThan">
      <formula>0</formula>
    </cfRule>
  </conditionalFormatting>
  <conditionalFormatting sqref="AC62">
    <cfRule type="cellIs" dxfId="11088" priority="7" operator="lessThan">
      <formula>0</formula>
    </cfRule>
  </conditionalFormatting>
  <conditionalFormatting sqref="AC62">
    <cfRule type="cellIs" dxfId="11087" priority="6" operator="lessThan">
      <formula>0</formula>
    </cfRule>
  </conditionalFormatting>
  <conditionalFormatting sqref="AC62">
    <cfRule type="cellIs" dxfId="11086" priority="5" operator="lessThan">
      <formula>0</formula>
    </cfRule>
  </conditionalFormatting>
  <conditionalFormatting sqref="AC62">
    <cfRule type="cellIs" dxfId="11085" priority="4" operator="lessThan">
      <formula>0</formula>
    </cfRule>
  </conditionalFormatting>
  <conditionalFormatting sqref="AC62">
    <cfRule type="cellIs" dxfId="11084" priority="3" operator="lessThan">
      <formula>0</formula>
    </cfRule>
  </conditionalFormatting>
  <conditionalFormatting sqref="AC62">
    <cfRule type="cellIs" dxfId="11083" priority="2" operator="lessThan">
      <formula>0</formula>
    </cfRule>
  </conditionalFormatting>
  <conditionalFormatting sqref="A11:A14 A42:A45 A55:A58 A68:A71 A79:A82">
    <cfRule type="containsText" dxfId="11082" priority="1" operator="containsText" text="User Defined Field">
      <formula>NOT(ISERROR(SEARCH("User Defined Field",A11)))</formula>
    </cfRule>
  </conditionalFormatting>
  <dataValidations count="2">
    <dataValidation type="list" allowBlank="1" showInputMessage="1" showErrorMessage="1" sqref="B6 AB6 D6 X6 H6 Z6 J6 L6 N6 P6 R6 T6 V6 F6" xr:uid="{87DD25FD-01ED-4106-82E2-050CBD6150D8}">
      <formula1>"Projections, Company Prepared, Tax Returns, CPA Reviewed - Qualified, CPA Reviewed - Unqualified, CPA Audited - Qualified, CPA Audited - Unqualified"</formula1>
    </dataValidation>
    <dataValidation type="list" allowBlank="1" showInputMessage="1" showErrorMessage="1" sqref="C7 AA7 U7 G7 Y7 M7 O7 Q7 S7 W7 E7 I7 K7 AC7" xr:uid="{3C45D27C-6E4A-4059-A592-ED16BA1C17E3}">
      <formula1>"% of Change, % of Revenue"</formula1>
    </dataValidation>
  </dataValidations>
  <pageMargins left="0.7" right="0.7" top="0.75" bottom="0.75" header="0.3" footer="0.3"/>
  <pageSetup scale="44" orientation="portrait" horizontalDpi="1200" verticalDpi="1200" r:id="rId1"/>
  <ignoredErrors>
    <ignoredError sqref="AE22:AI26 AD27:AI29 AH75:AI82 AD83:AD84 AH30:AI73 AD21 AD17:AD20 AD22:AD26 A90 A92 A91 A87 AB4 AB3 Z4 Z3 X4 X3 V4 V3 T4 T3 R4 R3 P4 P3 N4 N3 L4 L3 J4 J3 H4 H3 B4:F4 B6:F6 B5:F5 D1:F2 B3:F3 G3 G1:G2 A7:AC8 G5 G6 G4 I3 I4 K3 K4 M3 M4 O3 O4 Q3 Q4 S3 S4 U3 U4 W3 W4 Y3 Y4 AA3 AA4 AC3 AC4 I1:I2 I6 I5 K6 K5 K1:K2 M6 M5 M1:M2 O6 O5 O1:O2 Q6 Q5 Q1:Q2 S6 S5 S1:S2 U6 U5 U1:U2 W6 W5 W1:W2 Y6 Y5 Y1:Y2 AA6 AA5 AA1:AA2 AC6 AC5 AC1:AC2 A32:AC40 A30:A31 A59:AC66 A53 A86 A15:AC29 A9 C9:AC9 A46:AC52 B41:AC41 B42:AC42 B43:AC43 B44:AC44 B45:AC45 B54:AC54 B55:AC55 B56:AC56 B57:AC57 B58:AC58 A72:AC77 B67:AC67 B68:AC68 B69:AC69 B70:AC70 B71:AC71 A83:AC85 B78:AC78 B79:AC79 B80:AC80 B81:AC81 B82:AC82 B10:AC10 B11:AC11 B12:AC12 B13:AC13 B14:AC14" formula="1"/>
    <ignoredError sqref="AD75:AG82 A94:A97 AD30:AG73 A93 A88:A89 AB1:AB2 AB5:AB6 Z1:Z2 Z5:Z6 X1:X2 X5:X6 V1:V2 V5:V6 T1:T2 T5:T6 R1:R2 R5:R6 P1:P2 P5:P6 N1:N2 N5:N6 L1:L2 L5:L6 J1:J2 A1:C2 J5:J6 A6 A4 A5 H5 H6 A3 H1:H2 B30:AC31 B9" formula="1" formulaRange="1"/>
    <ignoredError sqref="A98:A114" formulaRange="1"/>
    <ignoredError sqref="B53:AC53 B86:AC86 AB91 AB92 AB89 AB90 Z91 Z92 Z89 Z90 X91 X92 X89 X90 V91 V92 V89 V90 T91 T92 T89 T90 R91 R92 R89 R90 P91 P92 P89 P90 N91 N92 N89 N90 L91 L92 L89 L90 J91 J92 J89 J90 D92:F92 D90:F90 D89:F89 D88:E88 B91:F91 C87:E87 B88 B89 B90:C90 B92 H90 H89 H92 H91 B87 H93 AD86 AH88:AI89 AH92:AI93 J87 H87 H88 F87 F88 J88 L87 L88 N87 N88 P87 P88 R87 R88 T87 T88 V87 V88 X87 X88 Z87 Z88 AB87 AB88 AC88 AC87 AA88 AA87 Y88 Y87 W88 W87 U88 U87 S88 S87 Q88 Q87 O88 O87 M88 M87 K88 G88 I88 I87 K87 G87" formula="1" unlockedFormula="1"/>
    <ignoredError sqref="C89 C88 C92 B93:C93 AD93:AD97 B94:C97 AE88:AG89 AD92 AD88:AD89 AE92:AG93" formula="1" formulaRange="1" unlockedFormula="1"/>
    <ignoredError sqref="B115:QB117 AJ92:QB93 G90 AJ88:QB89 AE86:QB86 D93:G93 I93:AC93 G91 I91 I92 I89 I90 G89 G92 K90 K89 K92 K91 M90 M89 M92 M91 O90 O89 O92 O91 Q90 Q89 Q92 Q91 S90 S89 S92 S91 U90 U89 U92 U91 W90 W89 W92 W91 Y90 Y89 Y92 Y91 AA90 AA89 AA92 AA91 AD87:QB87 AC90:QB90 AC89 AC92 AC91:QB91 D94:AC97 AH94:QB97 D98:AC114 AH98:QB114" unlockedFormula="1"/>
    <ignoredError sqref="AD98:AG114 AE94:AG97 B98:C114" formulaRange="1"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7E8B-E450-41A4-9186-ECA33B560DC4}">
  <dimension ref="A1:AF139"/>
  <sheetViews>
    <sheetView showGridLines="0" tabSelected="1" zoomScale="70" zoomScaleNormal="70" workbookViewId="0">
      <selection activeCell="AC7" activeCellId="12" sqref="E7 G7 I7 K7 M7 O7 Q7 S7 U7 W7 Y7 AA7 AC7"/>
    </sheetView>
  </sheetViews>
  <sheetFormatPr defaultRowHeight="15" outlineLevelRow="2" x14ac:dyDescent="0.25"/>
  <cols>
    <col min="1" max="1" width="56.7109375" style="271" customWidth="1"/>
    <col min="2" max="29" width="14.42578125" style="272" customWidth="1"/>
    <col min="30" max="31" width="9.140625" style="272"/>
    <col min="32" max="32" width="10.5703125" style="272" bestFit="1" customWidth="1"/>
    <col min="33" max="16384" width="9.140625" style="272"/>
  </cols>
  <sheetData>
    <row r="1" spans="1:32" ht="26.25" thickBot="1" x14ac:dyDescent="0.4">
      <c r="A1" s="268" t="str">
        <f>'Income Statement'!A1</f>
        <v>Tucker Olson's Financial Spreading Model</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270"/>
      <c r="AD1" s="271"/>
    </row>
    <row r="2" spans="1:32" ht="21" thickBot="1" x14ac:dyDescent="0.35">
      <c r="A2" s="273" t="s">
        <v>39</v>
      </c>
      <c r="B2" s="274"/>
      <c r="C2" s="274"/>
      <c r="D2" s="274"/>
      <c r="E2" s="274"/>
      <c r="F2" s="274"/>
      <c r="G2" s="274"/>
      <c r="H2" s="275"/>
      <c r="I2" s="274"/>
      <c r="J2" s="275"/>
      <c r="K2" s="274"/>
      <c r="L2" s="275"/>
      <c r="M2" s="274"/>
      <c r="N2" s="275"/>
      <c r="O2" s="274"/>
      <c r="P2" s="275"/>
      <c r="Q2" s="274"/>
      <c r="R2" s="275"/>
      <c r="S2" s="274"/>
      <c r="T2" s="275"/>
      <c r="U2" s="274"/>
      <c r="V2" s="275"/>
      <c r="W2" s="274"/>
      <c r="X2" s="275"/>
      <c r="Y2" s="274"/>
      <c r="Z2" s="275"/>
      <c r="AA2" s="274"/>
      <c r="AB2" s="275"/>
      <c r="AC2" s="274"/>
      <c r="AD2" s="271"/>
    </row>
    <row r="3" spans="1:32" x14ac:dyDescent="0.25">
      <c r="A3" s="276" t="s">
        <v>1</v>
      </c>
      <c r="B3" s="277" t="s">
        <v>85</v>
      </c>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278"/>
      <c r="AD3" s="271"/>
    </row>
    <row r="4" spans="1:32" x14ac:dyDescent="0.25">
      <c r="A4" s="279" t="s">
        <v>2</v>
      </c>
      <c r="B4" s="280" t="str">
        <f>IF('Income Statement'!B4="","",'Income Statement'!B4)</f>
        <v/>
      </c>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2"/>
      <c r="AD4" s="271"/>
    </row>
    <row r="5" spans="1:32" x14ac:dyDescent="0.25">
      <c r="A5" s="283" t="s">
        <v>3</v>
      </c>
      <c r="B5" s="284" t="str">
        <f>IF('Income Statement'!B5="","",'Income Statement'!B5)</f>
        <v/>
      </c>
      <c r="C5" s="285"/>
      <c r="D5" s="284" t="str">
        <f>IF('Income Statement'!D5="","",'Income Statement'!D5)</f>
        <v/>
      </c>
      <c r="E5" s="285"/>
      <c r="F5" s="284" t="str">
        <f>IF('Income Statement'!F5="","",'Income Statement'!F5)</f>
        <v/>
      </c>
      <c r="G5" s="285"/>
      <c r="H5" s="284" t="str">
        <f>IF('Income Statement'!H5="","",'Income Statement'!H5)</f>
        <v/>
      </c>
      <c r="I5" s="285"/>
      <c r="J5" s="284" t="str">
        <f>IF('Income Statement'!J5="","",'Income Statement'!J5)</f>
        <v/>
      </c>
      <c r="K5" s="285"/>
      <c r="L5" s="284" t="str">
        <f>IF('Income Statement'!L5="","",'Income Statement'!L5)</f>
        <v/>
      </c>
      <c r="M5" s="285"/>
      <c r="N5" s="284" t="str">
        <f>IF('Income Statement'!N5="","",'Income Statement'!N5)</f>
        <v/>
      </c>
      <c r="O5" s="285"/>
      <c r="P5" s="284" t="str">
        <f>IF('Income Statement'!P5="","",'Income Statement'!P5)</f>
        <v/>
      </c>
      <c r="Q5" s="285"/>
      <c r="R5" s="284" t="str">
        <f>IF('Income Statement'!R5="","",'Income Statement'!R5)</f>
        <v/>
      </c>
      <c r="S5" s="285"/>
      <c r="T5" s="284" t="str">
        <f>IF('Income Statement'!T5="","",'Income Statement'!T5)</f>
        <v/>
      </c>
      <c r="U5" s="285"/>
      <c r="V5" s="284" t="str">
        <f>IF('Income Statement'!V5="","",'Income Statement'!V5)</f>
        <v/>
      </c>
      <c r="W5" s="285"/>
      <c r="X5" s="284" t="str">
        <f>IF('Income Statement'!X5="","",'Income Statement'!X5)</f>
        <v/>
      </c>
      <c r="Y5" s="285"/>
      <c r="Z5" s="284" t="str">
        <f>IF('Income Statement'!Z5="","",'Income Statement'!Z5)</f>
        <v/>
      </c>
      <c r="AA5" s="285"/>
      <c r="AB5" s="284" t="str">
        <f>IF('Income Statement'!AB5="","",'Income Statement'!AB5)</f>
        <v/>
      </c>
      <c r="AC5" s="285"/>
      <c r="AD5" s="271"/>
    </row>
    <row r="6" spans="1:32" x14ac:dyDescent="0.25">
      <c r="A6" s="283" t="str">
        <f>'Income Statement'!A6</f>
        <v>Financial Statement Quality:</v>
      </c>
      <c r="B6" s="284" t="str">
        <f>IF('Income Statement'!B6="","",'Income Statement'!B6)</f>
        <v/>
      </c>
      <c r="C6" s="285"/>
      <c r="D6" s="284" t="str">
        <f>IF('Income Statement'!D6="","",'Income Statement'!D6)</f>
        <v/>
      </c>
      <c r="E6" s="285"/>
      <c r="F6" s="284" t="str">
        <f>IF('Income Statement'!F6="","",'Income Statement'!F6)</f>
        <v/>
      </c>
      <c r="G6" s="285"/>
      <c r="H6" s="284" t="str">
        <f>IF('Income Statement'!H6="","",'Income Statement'!H6)</f>
        <v/>
      </c>
      <c r="I6" s="285"/>
      <c r="J6" s="284" t="str">
        <f>IF('Income Statement'!J6="","",'Income Statement'!J6)</f>
        <v/>
      </c>
      <c r="K6" s="285"/>
      <c r="L6" s="284" t="str">
        <f>IF('Income Statement'!L6="","",'Income Statement'!L6)</f>
        <v/>
      </c>
      <c r="M6" s="285"/>
      <c r="N6" s="284" t="str">
        <f>IF('Income Statement'!N6="","",'Income Statement'!N6)</f>
        <v/>
      </c>
      <c r="O6" s="285"/>
      <c r="P6" s="284" t="str">
        <f>IF('Income Statement'!P6="","",'Income Statement'!P6)</f>
        <v/>
      </c>
      <c r="Q6" s="285"/>
      <c r="R6" s="284" t="str">
        <f>IF('Income Statement'!R6="","",'Income Statement'!R6)</f>
        <v/>
      </c>
      <c r="S6" s="285"/>
      <c r="T6" s="284" t="str">
        <f>IF('Income Statement'!T6="","",'Income Statement'!T6)</f>
        <v/>
      </c>
      <c r="U6" s="285"/>
      <c r="V6" s="284" t="str">
        <f>IF('Income Statement'!V6="","",'Income Statement'!V6)</f>
        <v/>
      </c>
      <c r="W6" s="285"/>
      <c r="X6" s="284" t="str">
        <f>IF('Income Statement'!X6="","",'Income Statement'!X6)</f>
        <v/>
      </c>
      <c r="Y6" s="285"/>
      <c r="Z6" s="284" t="str">
        <f>IF('Income Statement'!Z6="","",'Income Statement'!Z6)</f>
        <v/>
      </c>
      <c r="AA6" s="285"/>
      <c r="AB6" s="284" t="str">
        <f>IF('Income Statement'!AB6="","",'Income Statement'!AB6)</f>
        <v/>
      </c>
      <c r="AC6" s="285"/>
      <c r="AD6" s="271"/>
    </row>
    <row r="7" spans="1:32" ht="15.75" thickBot="1" x14ac:dyDescent="0.3">
      <c r="A7" s="286"/>
      <c r="B7" s="287" t="s">
        <v>205</v>
      </c>
      <c r="C7" s="287" t="s">
        <v>206</v>
      </c>
      <c r="D7" s="287" t="s">
        <v>205</v>
      </c>
      <c r="E7" s="327" t="s">
        <v>206</v>
      </c>
      <c r="F7" s="287" t="s">
        <v>205</v>
      </c>
      <c r="G7" s="327" t="s">
        <v>206</v>
      </c>
      <c r="H7" s="287" t="s">
        <v>205</v>
      </c>
      <c r="I7" s="327" t="s">
        <v>206</v>
      </c>
      <c r="J7" s="287" t="s">
        <v>205</v>
      </c>
      <c r="K7" s="327" t="s">
        <v>206</v>
      </c>
      <c r="L7" s="287" t="s">
        <v>205</v>
      </c>
      <c r="M7" s="327" t="s">
        <v>206</v>
      </c>
      <c r="N7" s="287" t="s">
        <v>205</v>
      </c>
      <c r="O7" s="327" t="s">
        <v>206</v>
      </c>
      <c r="P7" s="287" t="s">
        <v>205</v>
      </c>
      <c r="Q7" s="327" t="s">
        <v>206</v>
      </c>
      <c r="R7" s="287" t="s">
        <v>205</v>
      </c>
      <c r="S7" s="327" t="s">
        <v>206</v>
      </c>
      <c r="T7" s="287" t="s">
        <v>205</v>
      </c>
      <c r="U7" s="327" t="s">
        <v>206</v>
      </c>
      <c r="V7" s="287" t="s">
        <v>205</v>
      </c>
      <c r="W7" s="327" t="s">
        <v>206</v>
      </c>
      <c r="X7" s="287" t="s">
        <v>205</v>
      </c>
      <c r="Y7" s="327" t="s">
        <v>206</v>
      </c>
      <c r="Z7" s="287" t="s">
        <v>205</v>
      </c>
      <c r="AA7" s="327" t="s">
        <v>206</v>
      </c>
      <c r="AB7" s="287" t="s">
        <v>205</v>
      </c>
      <c r="AC7" s="327" t="s">
        <v>206</v>
      </c>
      <c r="AD7" s="271"/>
    </row>
    <row r="8" spans="1:32" ht="15.75" thickBot="1" x14ac:dyDescent="0.3">
      <c r="A8" s="346" t="s">
        <v>40</v>
      </c>
      <c r="B8" s="289"/>
      <c r="C8" s="289"/>
      <c r="D8" s="289"/>
      <c r="E8" s="289"/>
      <c r="F8" s="289"/>
      <c r="G8" s="289"/>
      <c r="H8" s="289"/>
      <c r="I8" s="289"/>
      <c r="J8" s="289"/>
      <c r="K8" s="289"/>
      <c r="L8" s="289"/>
      <c r="M8" s="289"/>
      <c r="N8" s="289"/>
      <c r="O8" s="289"/>
      <c r="P8" s="289"/>
      <c r="Q8" s="289"/>
      <c r="R8" s="289"/>
      <c r="S8" s="289"/>
      <c r="T8" s="289"/>
      <c r="U8" s="289"/>
      <c r="V8" s="289"/>
      <c r="W8" s="289"/>
      <c r="X8" s="289"/>
      <c r="Y8" s="289"/>
      <c r="Z8" s="289"/>
      <c r="AA8" s="289"/>
      <c r="AB8" s="289"/>
      <c r="AC8" s="289"/>
      <c r="AD8" s="271"/>
    </row>
    <row r="9" spans="1:32" s="292" customFormat="1" x14ac:dyDescent="0.25">
      <c r="A9" s="348" t="s">
        <v>90</v>
      </c>
      <c r="B9" s="343">
        <f>SUBTOTAL(9,B10:B12)</f>
        <v>0</v>
      </c>
      <c r="C9" s="171">
        <f>IFERROR(IF(C$7="% of Total",(B9/B$70),IF(C$7="% of Change","N/A","N/A")),0)</f>
        <v>0</v>
      </c>
      <c r="D9" s="291">
        <f t="shared" ref="D9" si="0">SUBTOTAL(9,D10:D12)</f>
        <v>0</v>
      </c>
      <c r="E9" s="171">
        <f t="shared" ref="E9:AA31" si="1">IFERROR(IF(E$7="% of Total",(D9/D$70),IF(E$7="% of Change",((D9-B9)/B9),"N/A")),0)</f>
        <v>0</v>
      </c>
      <c r="F9" s="291">
        <f t="shared" ref="F9" si="2">SUBTOTAL(9,F10:F12)</f>
        <v>0</v>
      </c>
      <c r="G9" s="171">
        <f t="shared" si="1"/>
        <v>0</v>
      </c>
      <c r="H9" s="291">
        <f t="shared" ref="H9" si="3">SUBTOTAL(9,H10:H12)</f>
        <v>0</v>
      </c>
      <c r="I9" s="171">
        <f t="shared" si="1"/>
        <v>0</v>
      </c>
      <c r="J9" s="291">
        <f t="shared" ref="J9" si="4">SUBTOTAL(9,J10:J12)</f>
        <v>0</v>
      </c>
      <c r="K9" s="171">
        <f t="shared" si="1"/>
        <v>0</v>
      </c>
      <c r="L9" s="291">
        <f t="shared" ref="L9" si="5">SUBTOTAL(9,L10:L12)</f>
        <v>0</v>
      </c>
      <c r="M9" s="171">
        <f t="shared" si="1"/>
        <v>0</v>
      </c>
      <c r="N9" s="291">
        <f t="shared" ref="N9" si="6">SUBTOTAL(9,N10:N12)</f>
        <v>0</v>
      </c>
      <c r="O9" s="171">
        <f t="shared" si="1"/>
        <v>0</v>
      </c>
      <c r="P9" s="291">
        <f t="shared" ref="P9" si="7">SUBTOTAL(9,P10:P12)</f>
        <v>0</v>
      </c>
      <c r="Q9" s="171">
        <f t="shared" si="1"/>
        <v>0</v>
      </c>
      <c r="R9" s="291">
        <f t="shared" ref="R9" si="8">SUBTOTAL(9,R10:R12)</f>
        <v>0</v>
      </c>
      <c r="S9" s="171">
        <f t="shared" si="1"/>
        <v>0</v>
      </c>
      <c r="T9" s="291">
        <f t="shared" ref="T9" si="9">SUBTOTAL(9,T10:T12)</f>
        <v>0</v>
      </c>
      <c r="U9" s="171">
        <f t="shared" si="1"/>
        <v>0</v>
      </c>
      <c r="V9" s="291">
        <f t="shared" ref="V9" si="10">SUBTOTAL(9,V10:V12)</f>
        <v>0</v>
      </c>
      <c r="W9" s="171">
        <f t="shared" si="1"/>
        <v>0</v>
      </c>
      <c r="X9" s="291">
        <f t="shared" ref="X9" si="11">SUBTOTAL(9,X10:X12)</f>
        <v>0</v>
      </c>
      <c r="Y9" s="171">
        <f t="shared" si="1"/>
        <v>0</v>
      </c>
      <c r="Z9" s="291">
        <f t="shared" ref="Z9" si="12">SUBTOTAL(9,Z10:Z12)</f>
        <v>0</v>
      </c>
      <c r="AA9" s="171">
        <f t="shared" si="1"/>
        <v>0</v>
      </c>
      <c r="AB9" s="291">
        <f t="shared" ref="AB9" si="13">SUBTOTAL(9,AB10:AB12)</f>
        <v>0</v>
      </c>
      <c r="AC9" s="171">
        <f t="shared" ref="AC9:AC31" si="14">IFERROR(IF(AC$7="% of Total",(AB9/AB$70),IF(AC$7="% of Change",((AB9-Z9)/Z9),"N/A")),0)</f>
        <v>0</v>
      </c>
      <c r="AD9" s="290"/>
      <c r="AF9" s="293"/>
    </row>
    <row r="10" spans="1:32" s="296" customFormat="1" outlineLevel="1" x14ac:dyDescent="0.25">
      <c r="A10" s="325" t="s">
        <v>41</v>
      </c>
      <c r="B10" s="350">
        <v>0</v>
      </c>
      <c r="C10" s="172">
        <f>IFERROR(IF(C$7="% of Total",(B10/B$70),IF(C$7="% of Change","N/A","N/A")),0)</f>
        <v>0</v>
      </c>
      <c r="D10" s="294">
        <v>0</v>
      </c>
      <c r="E10" s="172">
        <f t="shared" si="1"/>
        <v>0</v>
      </c>
      <c r="F10" s="294">
        <v>0</v>
      </c>
      <c r="G10" s="172">
        <f t="shared" si="1"/>
        <v>0</v>
      </c>
      <c r="H10" s="294">
        <v>0</v>
      </c>
      <c r="I10" s="172">
        <f t="shared" si="1"/>
        <v>0</v>
      </c>
      <c r="J10" s="294">
        <v>0</v>
      </c>
      <c r="K10" s="172">
        <f t="shared" si="1"/>
        <v>0</v>
      </c>
      <c r="L10" s="294">
        <v>0</v>
      </c>
      <c r="M10" s="172">
        <f t="shared" si="1"/>
        <v>0</v>
      </c>
      <c r="N10" s="294">
        <v>0</v>
      </c>
      <c r="O10" s="172">
        <f t="shared" si="1"/>
        <v>0</v>
      </c>
      <c r="P10" s="294">
        <v>0</v>
      </c>
      <c r="Q10" s="172">
        <f t="shared" si="1"/>
        <v>0</v>
      </c>
      <c r="R10" s="294">
        <v>0</v>
      </c>
      <c r="S10" s="172">
        <f t="shared" si="1"/>
        <v>0</v>
      </c>
      <c r="T10" s="294">
        <v>0</v>
      </c>
      <c r="U10" s="172">
        <f t="shared" si="1"/>
        <v>0</v>
      </c>
      <c r="V10" s="294">
        <v>0</v>
      </c>
      <c r="W10" s="172">
        <f t="shared" si="1"/>
        <v>0</v>
      </c>
      <c r="X10" s="294">
        <v>0</v>
      </c>
      <c r="Y10" s="172">
        <f t="shared" si="1"/>
        <v>0</v>
      </c>
      <c r="Z10" s="294">
        <v>0</v>
      </c>
      <c r="AA10" s="172">
        <f t="shared" si="1"/>
        <v>0</v>
      </c>
      <c r="AB10" s="294">
        <v>0</v>
      </c>
      <c r="AC10" s="172">
        <f t="shared" si="14"/>
        <v>0</v>
      </c>
      <c r="AD10" s="295"/>
      <c r="AF10" s="297"/>
    </row>
    <row r="11" spans="1:32" s="296" customFormat="1" outlineLevel="1" x14ac:dyDescent="0.25">
      <c r="A11" s="325" t="s">
        <v>42</v>
      </c>
      <c r="B11" s="350">
        <v>0</v>
      </c>
      <c r="C11" s="172">
        <f>IFERROR(IF(C$7="% of Total",(B11/B$70),IF(C$7="% of Change","N/A","N/A")),0)</f>
        <v>0</v>
      </c>
      <c r="D11" s="294">
        <v>0</v>
      </c>
      <c r="E11" s="172">
        <f t="shared" si="1"/>
        <v>0</v>
      </c>
      <c r="F11" s="294">
        <v>0</v>
      </c>
      <c r="G11" s="172">
        <f t="shared" si="1"/>
        <v>0</v>
      </c>
      <c r="H11" s="294">
        <v>0</v>
      </c>
      <c r="I11" s="172">
        <f t="shared" si="1"/>
        <v>0</v>
      </c>
      <c r="J11" s="294">
        <v>0</v>
      </c>
      <c r="K11" s="172">
        <f t="shared" si="1"/>
        <v>0</v>
      </c>
      <c r="L11" s="294">
        <v>0</v>
      </c>
      <c r="M11" s="172">
        <f t="shared" si="1"/>
        <v>0</v>
      </c>
      <c r="N11" s="294">
        <v>0</v>
      </c>
      <c r="O11" s="172">
        <f t="shared" si="1"/>
        <v>0</v>
      </c>
      <c r="P11" s="294">
        <v>0</v>
      </c>
      <c r="Q11" s="172">
        <f t="shared" si="1"/>
        <v>0</v>
      </c>
      <c r="R11" s="294">
        <v>0</v>
      </c>
      <c r="S11" s="172">
        <f t="shared" si="1"/>
        <v>0</v>
      </c>
      <c r="T11" s="294">
        <v>0</v>
      </c>
      <c r="U11" s="172">
        <f t="shared" si="1"/>
        <v>0</v>
      </c>
      <c r="V11" s="294">
        <v>0</v>
      </c>
      <c r="W11" s="172">
        <f t="shared" si="1"/>
        <v>0</v>
      </c>
      <c r="X11" s="294">
        <v>0</v>
      </c>
      <c r="Y11" s="172">
        <f t="shared" si="1"/>
        <v>0</v>
      </c>
      <c r="Z11" s="294">
        <v>0</v>
      </c>
      <c r="AA11" s="172">
        <f t="shared" ref="AA11:AA33" si="15">IFERROR(IF(AA$7="% of Total",(Z11/Z$70),IF(AA$7="% of Change",((Z11-X11)/X11),"N/A")),0)</f>
        <v>0</v>
      </c>
      <c r="AB11" s="294">
        <v>0</v>
      </c>
      <c r="AC11" s="172">
        <f t="shared" si="14"/>
        <v>0</v>
      </c>
      <c r="AD11" s="295"/>
      <c r="AF11" s="297"/>
    </row>
    <row r="12" spans="1:32" s="296" customFormat="1" outlineLevel="1" x14ac:dyDescent="0.25">
      <c r="A12" s="325" t="s">
        <v>43</v>
      </c>
      <c r="B12" s="350">
        <v>0</v>
      </c>
      <c r="C12" s="172">
        <f>IFERROR(IF(C$7="% of Total",(B12/B$70),IF(C$7="% of Change","N/A","N/A")),0)</f>
        <v>0</v>
      </c>
      <c r="D12" s="294">
        <v>0</v>
      </c>
      <c r="E12" s="172">
        <f t="shared" si="1"/>
        <v>0</v>
      </c>
      <c r="F12" s="294">
        <v>0</v>
      </c>
      <c r="G12" s="172">
        <f t="shared" si="1"/>
        <v>0</v>
      </c>
      <c r="H12" s="294">
        <v>0</v>
      </c>
      <c r="I12" s="172">
        <f t="shared" si="1"/>
        <v>0</v>
      </c>
      <c r="J12" s="294">
        <v>0</v>
      </c>
      <c r="K12" s="172">
        <f t="shared" si="1"/>
        <v>0</v>
      </c>
      <c r="L12" s="294">
        <v>0</v>
      </c>
      <c r="M12" s="172">
        <f t="shared" si="1"/>
        <v>0</v>
      </c>
      <c r="N12" s="294">
        <v>0</v>
      </c>
      <c r="O12" s="172">
        <f t="shared" si="1"/>
        <v>0</v>
      </c>
      <c r="P12" s="294">
        <v>0</v>
      </c>
      <c r="Q12" s="172">
        <f t="shared" si="1"/>
        <v>0</v>
      </c>
      <c r="R12" s="294">
        <v>0</v>
      </c>
      <c r="S12" s="172">
        <f t="shared" si="1"/>
        <v>0</v>
      </c>
      <c r="T12" s="294">
        <v>0</v>
      </c>
      <c r="U12" s="172">
        <f t="shared" si="1"/>
        <v>0</v>
      </c>
      <c r="V12" s="294">
        <v>0</v>
      </c>
      <c r="W12" s="172">
        <f t="shared" si="1"/>
        <v>0</v>
      </c>
      <c r="X12" s="294">
        <v>0</v>
      </c>
      <c r="Y12" s="172">
        <f t="shared" si="1"/>
        <v>0</v>
      </c>
      <c r="Z12" s="294">
        <v>0</v>
      </c>
      <c r="AA12" s="172">
        <f t="shared" si="15"/>
        <v>0</v>
      </c>
      <c r="AB12" s="294">
        <v>0</v>
      </c>
      <c r="AC12" s="172">
        <f t="shared" si="14"/>
        <v>0</v>
      </c>
      <c r="AD12" s="295"/>
      <c r="AF12" s="297"/>
    </row>
    <row r="13" spans="1:32" s="292" customFormat="1" x14ac:dyDescent="0.25">
      <c r="A13" s="348" t="s">
        <v>91</v>
      </c>
      <c r="B13" s="343">
        <f>SUBTOTAL(9,B14:B15)</f>
        <v>0</v>
      </c>
      <c r="C13" s="171">
        <f>IFERROR(IF(C$7="% of Total",(B13/B$70),IF(C$7="% of Change","N/A","N/A")),0)</f>
        <v>0</v>
      </c>
      <c r="D13" s="291">
        <f t="shared" ref="D13" si="16">SUBTOTAL(9,D14:D15)</f>
        <v>0</v>
      </c>
      <c r="E13" s="171">
        <f t="shared" si="1"/>
        <v>0</v>
      </c>
      <c r="F13" s="291">
        <f t="shared" ref="F13" si="17">SUBTOTAL(9,F14:F15)</f>
        <v>0</v>
      </c>
      <c r="G13" s="171">
        <f t="shared" si="1"/>
        <v>0</v>
      </c>
      <c r="H13" s="291">
        <f t="shared" ref="H13" si="18">SUBTOTAL(9,H14:H15)</f>
        <v>0</v>
      </c>
      <c r="I13" s="171">
        <f t="shared" si="1"/>
        <v>0</v>
      </c>
      <c r="J13" s="291">
        <f t="shared" ref="J13" si="19">SUBTOTAL(9,J14:J15)</f>
        <v>0</v>
      </c>
      <c r="K13" s="171">
        <f t="shared" si="1"/>
        <v>0</v>
      </c>
      <c r="L13" s="291">
        <f t="shared" ref="L13" si="20">SUBTOTAL(9,L14:L15)</f>
        <v>0</v>
      </c>
      <c r="M13" s="171">
        <f t="shared" si="1"/>
        <v>0</v>
      </c>
      <c r="N13" s="291">
        <f t="shared" ref="N13" si="21">SUBTOTAL(9,N14:N15)</f>
        <v>0</v>
      </c>
      <c r="O13" s="171">
        <f t="shared" si="1"/>
        <v>0</v>
      </c>
      <c r="P13" s="291">
        <f t="shared" ref="P13" si="22">SUBTOTAL(9,P14:P15)</f>
        <v>0</v>
      </c>
      <c r="Q13" s="171">
        <f t="shared" si="1"/>
        <v>0</v>
      </c>
      <c r="R13" s="291">
        <f t="shared" ref="R13" si="23">SUBTOTAL(9,R14:R15)</f>
        <v>0</v>
      </c>
      <c r="S13" s="171">
        <f t="shared" si="1"/>
        <v>0</v>
      </c>
      <c r="T13" s="291">
        <f t="shared" ref="T13" si="24">SUBTOTAL(9,T14:T15)</f>
        <v>0</v>
      </c>
      <c r="U13" s="171">
        <f t="shared" si="1"/>
        <v>0</v>
      </c>
      <c r="V13" s="291">
        <f t="shared" ref="V13" si="25">SUBTOTAL(9,V14:V15)</f>
        <v>0</v>
      </c>
      <c r="W13" s="171">
        <f t="shared" si="1"/>
        <v>0</v>
      </c>
      <c r="X13" s="291">
        <f t="shared" ref="X13" si="26">SUBTOTAL(9,X14:X15)</f>
        <v>0</v>
      </c>
      <c r="Y13" s="171">
        <f t="shared" si="1"/>
        <v>0</v>
      </c>
      <c r="Z13" s="291">
        <f t="shared" ref="Z13" si="27">SUBTOTAL(9,Z14:Z15)</f>
        <v>0</v>
      </c>
      <c r="AA13" s="171">
        <f t="shared" si="15"/>
        <v>0</v>
      </c>
      <c r="AB13" s="291">
        <f t="shared" ref="AB13" si="28">SUBTOTAL(9,AB14:AB15)</f>
        <v>0</v>
      </c>
      <c r="AC13" s="171">
        <f t="shared" si="14"/>
        <v>0</v>
      </c>
      <c r="AD13" s="290"/>
      <c r="AF13" s="293"/>
    </row>
    <row r="14" spans="1:32" s="296" customFormat="1" outlineLevel="1" x14ac:dyDescent="0.25">
      <c r="A14" s="325" t="s">
        <v>44</v>
      </c>
      <c r="B14" s="350">
        <v>0</v>
      </c>
      <c r="C14" s="172">
        <f>IFERROR(IF(C$7="% of Total",(B14/B$70),IF(C$7="% of Change","N/A","N/A")),0)</f>
        <v>0</v>
      </c>
      <c r="D14" s="294">
        <v>0</v>
      </c>
      <c r="E14" s="172">
        <f t="shared" si="1"/>
        <v>0</v>
      </c>
      <c r="F14" s="294">
        <v>0</v>
      </c>
      <c r="G14" s="172">
        <f t="shared" si="1"/>
        <v>0</v>
      </c>
      <c r="H14" s="294">
        <v>0</v>
      </c>
      <c r="I14" s="172">
        <f t="shared" si="1"/>
        <v>0</v>
      </c>
      <c r="J14" s="294">
        <v>0</v>
      </c>
      <c r="K14" s="172">
        <f t="shared" si="1"/>
        <v>0</v>
      </c>
      <c r="L14" s="294">
        <v>0</v>
      </c>
      <c r="M14" s="172">
        <f t="shared" si="1"/>
        <v>0</v>
      </c>
      <c r="N14" s="294">
        <v>0</v>
      </c>
      <c r="O14" s="172">
        <f t="shared" si="1"/>
        <v>0</v>
      </c>
      <c r="P14" s="294">
        <v>0</v>
      </c>
      <c r="Q14" s="172">
        <f t="shared" si="1"/>
        <v>0</v>
      </c>
      <c r="R14" s="294">
        <v>0</v>
      </c>
      <c r="S14" s="172">
        <f t="shared" si="1"/>
        <v>0</v>
      </c>
      <c r="T14" s="294">
        <v>0</v>
      </c>
      <c r="U14" s="172">
        <f t="shared" si="1"/>
        <v>0</v>
      </c>
      <c r="V14" s="294">
        <v>0</v>
      </c>
      <c r="W14" s="172">
        <f t="shared" si="1"/>
        <v>0</v>
      </c>
      <c r="X14" s="294">
        <v>0</v>
      </c>
      <c r="Y14" s="172">
        <f t="shared" si="1"/>
        <v>0</v>
      </c>
      <c r="Z14" s="294">
        <v>0</v>
      </c>
      <c r="AA14" s="172">
        <f t="shared" si="15"/>
        <v>0</v>
      </c>
      <c r="AB14" s="294">
        <v>0</v>
      </c>
      <c r="AC14" s="172">
        <f t="shared" si="14"/>
        <v>0</v>
      </c>
      <c r="AD14" s="295"/>
      <c r="AF14" s="297"/>
    </row>
    <row r="15" spans="1:32" s="362" customFormat="1" outlineLevel="1" x14ac:dyDescent="0.25">
      <c r="A15" s="358" t="s">
        <v>45</v>
      </c>
      <c r="B15" s="359">
        <v>0</v>
      </c>
      <c r="C15" s="365">
        <f>IFERROR(IF(C$7="% of Total",(B15/B$70),IF(C$7="% of Change","N/A","N/A")),0)</f>
        <v>0</v>
      </c>
      <c r="D15" s="360">
        <v>0</v>
      </c>
      <c r="E15" s="365">
        <f t="shared" si="1"/>
        <v>0</v>
      </c>
      <c r="F15" s="360">
        <v>0</v>
      </c>
      <c r="G15" s="365">
        <f t="shared" si="1"/>
        <v>0</v>
      </c>
      <c r="H15" s="360">
        <v>0</v>
      </c>
      <c r="I15" s="365">
        <f t="shared" si="1"/>
        <v>0</v>
      </c>
      <c r="J15" s="360">
        <v>0</v>
      </c>
      <c r="K15" s="365">
        <f t="shared" si="1"/>
        <v>0</v>
      </c>
      <c r="L15" s="360">
        <v>0</v>
      </c>
      <c r="M15" s="365">
        <f t="shared" si="1"/>
        <v>0</v>
      </c>
      <c r="N15" s="360">
        <v>0</v>
      </c>
      <c r="O15" s="365">
        <f t="shared" si="1"/>
        <v>0</v>
      </c>
      <c r="P15" s="360">
        <v>0</v>
      </c>
      <c r="Q15" s="365">
        <f t="shared" si="1"/>
        <v>0</v>
      </c>
      <c r="R15" s="360">
        <v>0</v>
      </c>
      <c r="S15" s="365">
        <f t="shared" si="1"/>
        <v>0</v>
      </c>
      <c r="T15" s="360">
        <v>0</v>
      </c>
      <c r="U15" s="365">
        <f t="shared" si="1"/>
        <v>0</v>
      </c>
      <c r="V15" s="360">
        <v>0</v>
      </c>
      <c r="W15" s="365">
        <f t="shared" si="1"/>
        <v>0</v>
      </c>
      <c r="X15" s="360">
        <v>0</v>
      </c>
      <c r="Y15" s="365">
        <f t="shared" si="1"/>
        <v>0</v>
      </c>
      <c r="Z15" s="360">
        <v>0</v>
      </c>
      <c r="AA15" s="365">
        <f t="shared" si="15"/>
        <v>0</v>
      </c>
      <c r="AB15" s="360">
        <v>0</v>
      </c>
      <c r="AC15" s="365">
        <f t="shared" si="14"/>
        <v>0</v>
      </c>
      <c r="AD15" s="361"/>
      <c r="AF15" s="366"/>
    </row>
    <row r="16" spans="1:32" s="292" customFormat="1" x14ac:dyDescent="0.25">
      <c r="A16" s="348" t="s">
        <v>92</v>
      </c>
      <c r="B16" s="343">
        <f>SUBTOTAL(9,B17:B20)</f>
        <v>0</v>
      </c>
      <c r="C16" s="171">
        <f>IFERROR(IF(C$7="% of Total",(B16/B$70),IF(C$7="% of Change","N/A","N/A")),0)</f>
        <v>0</v>
      </c>
      <c r="D16" s="291">
        <f t="shared" ref="D16" si="29">SUBTOTAL(9,D17:D20)</f>
        <v>0</v>
      </c>
      <c r="E16" s="171">
        <f t="shared" si="1"/>
        <v>0</v>
      </c>
      <c r="F16" s="291">
        <f t="shared" ref="F16" si="30">SUBTOTAL(9,F17:F20)</f>
        <v>0</v>
      </c>
      <c r="G16" s="171">
        <f t="shared" si="1"/>
        <v>0</v>
      </c>
      <c r="H16" s="291">
        <f t="shared" ref="H16" si="31">SUBTOTAL(9,H17:H20)</f>
        <v>0</v>
      </c>
      <c r="I16" s="171">
        <f t="shared" si="1"/>
        <v>0</v>
      </c>
      <c r="J16" s="291">
        <f t="shared" ref="J16" si="32">SUBTOTAL(9,J17:J20)</f>
        <v>0</v>
      </c>
      <c r="K16" s="171">
        <f t="shared" si="1"/>
        <v>0</v>
      </c>
      <c r="L16" s="291">
        <f t="shared" ref="L16" si="33">SUBTOTAL(9,L17:L20)</f>
        <v>0</v>
      </c>
      <c r="M16" s="171">
        <f t="shared" si="1"/>
        <v>0</v>
      </c>
      <c r="N16" s="291">
        <f t="shared" ref="N16" si="34">SUBTOTAL(9,N17:N20)</f>
        <v>0</v>
      </c>
      <c r="O16" s="171">
        <f t="shared" si="1"/>
        <v>0</v>
      </c>
      <c r="P16" s="291">
        <f t="shared" ref="P16" si="35">SUBTOTAL(9,P17:P20)</f>
        <v>0</v>
      </c>
      <c r="Q16" s="171">
        <f t="shared" si="1"/>
        <v>0</v>
      </c>
      <c r="R16" s="291">
        <f t="shared" ref="R16" si="36">SUBTOTAL(9,R17:R20)</f>
        <v>0</v>
      </c>
      <c r="S16" s="171">
        <f t="shared" si="1"/>
        <v>0</v>
      </c>
      <c r="T16" s="291">
        <f t="shared" ref="T16" si="37">SUBTOTAL(9,T17:T20)</f>
        <v>0</v>
      </c>
      <c r="U16" s="171">
        <f t="shared" si="1"/>
        <v>0</v>
      </c>
      <c r="V16" s="291">
        <f t="shared" ref="V16" si="38">SUBTOTAL(9,V17:V20)</f>
        <v>0</v>
      </c>
      <c r="W16" s="171">
        <f t="shared" si="1"/>
        <v>0</v>
      </c>
      <c r="X16" s="291">
        <f t="shared" ref="X16" si="39">SUBTOTAL(9,X17:X20)</f>
        <v>0</v>
      </c>
      <c r="Y16" s="171">
        <f t="shared" si="1"/>
        <v>0</v>
      </c>
      <c r="Z16" s="291">
        <f t="shared" ref="Z16" si="40">SUBTOTAL(9,Z17:Z20)</f>
        <v>0</v>
      </c>
      <c r="AA16" s="171">
        <f t="shared" si="15"/>
        <v>0</v>
      </c>
      <c r="AB16" s="291">
        <f t="shared" ref="AB16" si="41">SUBTOTAL(9,AB17:AB20)</f>
        <v>0</v>
      </c>
      <c r="AC16" s="171">
        <f t="shared" si="14"/>
        <v>0</v>
      </c>
      <c r="AD16" s="290"/>
      <c r="AF16" s="293"/>
    </row>
    <row r="17" spans="1:32" s="296" customFormat="1" outlineLevel="1" x14ac:dyDescent="0.25">
      <c r="A17" s="325" t="s">
        <v>46</v>
      </c>
      <c r="B17" s="350">
        <v>0</v>
      </c>
      <c r="C17" s="172">
        <f>IFERROR(IF(C$7="% of Total",(B17/B$70),IF(C$7="% of Change","N/A","N/A")),0)</f>
        <v>0</v>
      </c>
      <c r="D17" s="294">
        <v>0</v>
      </c>
      <c r="E17" s="172">
        <f t="shared" si="1"/>
        <v>0</v>
      </c>
      <c r="F17" s="294">
        <v>0</v>
      </c>
      <c r="G17" s="172">
        <f t="shared" si="1"/>
        <v>0</v>
      </c>
      <c r="H17" s="294">
        <v>0</v>
      </c>
      <c r="I17" s="172">
        <f t="shared" si="1"/>
        <v>0</v>
      </c>
      <c r="J17" s="294">
        <v>0</v>
      </c>
      <c r="K17" s="172">
        <f t="shared" si="1"/>
        <v>0</v>
      </c>
      <c r="L17" s="294">
        <v>0</v>
      </c>
      <c r="M17" s="172">
        <f t="shared" si="1"/>
        <v>0</v>
      </c>
      <c r="N17" s="294">
        <v>0</v>
      </c>
      <c r="O17" s="172">
        <f t="shared" si="1"/>
        <v>0</v>
      </c>
      <c r="P17" s="294">
        <v>0</v>
      </c>
      <c r="Q17" s="172">
        <f t="shared" si="1"/>
        <v>0</v>
      </c>
      <c r="R17" s="294">
        <v>0</v>
      </c>
      <c r="S17" s="172">
        <f t="shared" si="1"/>
        <v>0</v>
      </c>
      <c r="T17" s="294">
        <v>0</v>
      </c>
      <c r="U17" s="172">
        <f t="shared" si="1"/>
        <v>0</v>
      </c>
      <c r="V17" s="294">
        <v>0</v>
      </c>
      <c r="W17" s="172">
        <f t="shared" si="1"/>
        <v>0</v>
      </c>
      <c r="X17" s="294">
        <v>0</v>
      </c>
      <c r="Y17" s="172">
        <f t="shared" si="1"/>
        <v>0</v>
      </c>
      <c r="Z17" s="294">
        <v>0</v>
      </c>
      <c r="AA17" s="172">
        <f t="shared" si="15"/>
        <v>0</v>
      </c>
      <c r="AB17" s="294">
        <v>0</v>
      </c>
      <c r="AC17" s="172">
        <f t="shared" si="14"/>
        <v>0</v>
      </c>
      <c r="AD17" s="295"/>
      <c r="AF17" s="297"/>
    </row>
    <row r="18" spans="1:32" s="296" customFormat="1" outlineLevel="1" x14ac:dyDescent="0.25">
      <c r="A18" s="325" t="s">
        <v>47</v>
      </c>
      <c r="B18" s="350">
        <v>0</v>
      </c>
      <c r="C18" s="172">
        <f>IFERROR(IF(C$7="% of Total",(B18/B$70),IF(C$7="% of Change","N/A","N/A")),0)</f>
        <v>0</v>
      </c>
      <c r="D18" s="294">
        <v>0</v>
      </c>
      <c r="E18" s="172">
        <f t="shared" si="1"/>
        <v>0</v>
      </c>
      <c r="F18" s="294">
        <v>0</v>
      </c>
      <c r="G18" s="172">
        <f t="shared" si="1"/>
        <v>0</v>
      </c>
      <c r="H18" s="294">
        <v>0</v>
      </c>
      <c r="I18" s="172">
        <f t="shared" si="1"/>
        <v>0</v>
      </c>
      <c r="J18" s="294">
        <v>0</v>
      </c>
      <c r="K18" s="172">
        <f t="shared" si="1"/>
        <v>0</v>
      </c>
      <c r="L18" s="294">
        <v>0</v>
      </c>
      <c r="M18" s="172">
        <f t="shared" si="1"/>
        <v>0</v>
      </c>
      <c r="N18" s="294">
        <v>0</v>
      </c>
      <c r="O18" s="172">
        <f t="shared" si="1"/>
        <v>0</v>
      </c>
      <c r="P18" s="294">
        <v>0</v>
      </c>
      <c r="Q18" s="172">
        <f t="shared" si="1"/>
        <v>0</v>
      </c>
      <c r="R18" s="294">
        <v>0</v>
      </c>
      <c r="S18" s="172">
        <f t="shared" si="1"/>
        <v>0</v>
      </c>
      <c r="T18" s="294">
        <v>0</v>
      </c>
      <c r="U18" s="172">
        <f t="shared" si="1"/>
        <v>0</v>
      </c>
      <c r="V18" s="294">
        <v>0</v>
      </c>
      <c r="W18" s="172">
        <f t="shared" si="1"/>
        <v>0</v>
      </c>
      <c r="X18" s="294">
        <v>0</v>
      </c>
      <c r="Y18" s="172">
        <f t="shared" si="1"/>
        <v>0</v>
      </c>
      <c r="Z18" s="294">
        <v>0</v>
      </c>
      <c r="AA18" s="172">
        <f t="shared" si="15"/>
        <v>0</v>
      </c>
      <c r="AB18" s="294">
        <v>0</v>
      </c>
      <c r="AC18" s="172">
        <f t="shared" si="14"/>
        <v>0</v>
      </c>
      <c r="AD18" s="295"/>
      <c r="AF18" s="297"/>
    </row>
    <row r="19" spans="1:32" s="296" customFormat="1" outlineLevel="1" x14ac:dyDescent="0.25">
      <c r="A19" s="325" t="s">
        <v>48</v>
      </c>
      <c r="B19" s="350">
        <v>0</v>
      </c>
      <c r="C19" s="172">
        <f>IFERROR(IF(C$7="% of Total",(B19/B$70),IF(C$7="% of Change","N/A","N/A")),0)</f>
        <v>0</v>
      </c>
      <c r="D19" s="294">
        <v>0</v>
      </c>
      <c r="E19" s="172">
        <f t="shared" si="1"/>
        <v>0</v>
      </c>
      <c r="F19" s="294">
        <v>0</v>
      </c>
      <c r="G19" s="172">
        <f t="shared" si="1"/>
        <v>0</v>
      </c>
      <c r="H19" s="294">
        <v>0</v>
      </c>
      <c r="I19" s="172">
        <f t="shared" si="1"/>
        <v>0</v>
      </c>
      <c r="J19" s="294">
        <v>0</v>
      </c>
      <c r="K19" s="172">
        <f t="shared" si="1"/>
        <v>0</v>
      </c>
      <c r="L19" s="294">
        <v>0</v>
      </c>
      <c r="M19" s="172">
        <f t="shared" si="1"/>
        <v>0</v>
      </c>
      <c r="N19" s="294">
        <v>0</v>
      </c>
      <c r="O19" s="172">
        <f t="shared" si="1"/>
        <v>0</v>
      </c>
      <c r="P19" s="294">
        <v>0</v>
      </c>
      <c r="Q19" s="172">
        <f t="shared" si="1"/>
        <v>0</v>
      </c>
      <c r="R19" s="294">
        <v>0</v>
      </c>
      <c r="S19" s="172">
        <f t="shared" si="1"/>
        <v>0</v>
      </c>
      <c r="T19" s="294">
        <v>0</v>
      </c>
      <c r="U19" s="172">
        <f t="shared" si="1"/>
        <v>0</v>
      </c>
      <c r="V19" s="294">
        <v>0</v>
      </c>
      <c r="W19" s="172">
        <f t="shared" si="1"/>
        <v>0</v>
      </c>
      <c r="X19" s="294">
        <v>0</v>
      </c>
      <c r="Y19" s="172">
        <f t="shared" si="1"/>
        <v>0</v>
      </c>
      <c r="Z19" s="294">
        <v>0</v>
      </c>
      <c r="AA19" s="172">
        <f t="shared" si="15"/>
        <v>0</v>
      </c>
      <c r="AB19" s="294">
        <v>0</v>
      </c>
      <c r="AC19" s="172">
        <f t="shared" si="14"/>
        <v>0</v>
      </c>
      <c r="AD19" s="295"/>
      <c r="AF19" s="297"/>
    </row>
    <row r="20" spans="1:32" s="296" customFormat="1" outlineLevel="1" x14ac:dyDescent="0.25">
      <c r="A20" s="325" t="s">
        <v>49</v>
      </c>
      <c r="B20" s="350">
        <v>0</v>
      </c>
      <c r="C20" s="172">
        <f>IFERROR(IF(C$7="% of Total",(B20/B$70),IF(C$7="% of Change","N/A","N/A")),0)</f>
        <v>0</v>
      </c>
      <c r="D20" s="294">
        <v>0</v>
      </c>
      <c r="E20" s="172">
        <f t="shared" si="1"/>
        <v>0</v>
      </c>
      <c r="F20" s="294">
        <v>0</v>
      </c>
      <c r="G20" s="172">
        <f t="shared" si="1"/>
        <v>0</v>
      </c>
      <c r="H20" s="294">
        <v>0</v>
      </c>
      <c r="I20" s="172">
        <f t="shared" si="1"/>
        <v>0</v>
      </c>
      <c r="J20" s="294">
        <v>0</v>
      </c>
      <c r="K20" s="172">
        <f t="shared" si="1"/>
        <v>0</v>
      </c>
      <c r="L20" s="294">
        <v>0</v>
      </c>
      <c r="M20" s="172">
        <f t="shared" si="1"/>
        <v>0</v>
      </c>
      <c r="N20" s="294">
        <v>0</v>
      </c>
      <c r="O20" s="172">
        <f t="shared" si="1"/>
        <v>0</v>
      </c>
      <c r="P20" s="294">
        <v>0</v>
      </c>
      <c r="Q20" s="172">
        <f t="shared" si="1"/>
        <v>0</v>
      </c>
      <c r="R20" s="294">
        <v>0</v>
      </c>
      <c r="S20" s="172">
        <f t="shared" si="1"/>
        <v>0</v>
      </c>
      <c r="T20" s="294">
        <v>0</v>
      </c>
      <c r="U20" s="172">
        <f t="shared" si="1"/>
        <v>0</v>
      </c>
      <c r="V20" s="294">
        <v>0</v>
      </c>
      <c r="W20" s="172">
        <f t="shared" si="1"/>
        <v>0</v>
      </c>
      <c r="X20" s="294">
        <v>0</v>
      </c>
      <c r="Y20" s="172">
        <f t="shared" si="1"/>
        <v>0</v>
      </c>
      <c r="Z20" s="294">
        <v>0</v>
      </c>
      <c r="AA20" s="172">
        <f t="shared" si="15"/>
        <v>0</v>
      </c>
      <c r="AB20" s="294">
        <v>0</v>
      </c>
      <c r="AC20" s="172">
        <f t="shared" si="14"/>
        <v>0</v>
      </c>
      <c r="AD20" s="295"/>
      <c r="AF20" s="297"/>
    </row>
    <row r="21" spans="1:32" s="292" customFormat="1" ht="14.25" x14ac:dyDescent="0.2">
      <c r="A21" s="347" t="s">
        <v>207</v>
      </c>
      <c r="B21" s="343">
        <f>SUBTOTAL(9,B22:B24)</f>
        <v>0</v>
      </c>
      <c r="C21" s="171">
        <f>IFERROR(IF(C$7="% of Total",(B21/B$70),IF(C$7="% of Change","N/A","N/A")),0)</f>
        <v>0</v>
      </c>
      <c r="D21" s="291">
        <f>SUBTOTAL(9,D22:D24)</f>
        <v>0</v>
      </c>
      <c r="E21" s="171">
        <f t="shared" si="1"/>
        <v>0</v>
      </c>
      <c r="F21" s="291">
        <f>SUBTOTAL(9,F22:F24)</f>
        <v>0</v>
      </c>
      <c r="G21" s="171">
        <f t="shared" si="1"/>
        <v>0</v>
      </c>
      <c r="H21" s="291">
        <f>SUBTOTAL(9,H22:H24)</f>
        <v>0</v>
      </c>
      <c r="I21" s="171">
        <f t="shared" si="1"/>
        <v>0</v>
      </c>
      <c r="J21" s="291">
        <f t="shared" ref="J21" si="42">SUBTOTAL(9,J22:J24)</f>
        <v>0</v>
      </c>
      <c r="K21" s="171">
        <f t="shared" si="1"/>
        <v>0</v>
      </c>
      <c r="L21" s="291">
        <f t="shared" ref="L21" si="43">SUBTOTAL(9,L22:L24)</f>
        <v>0</v>
      </c>
      <c r="M21" s="171">
        <f t="shared" si="1"/>
        <v>0</v>
      </c>
      <c r="N21" s="291">
        <f t="shared" ref="N21" si="44">SUBTOTAL(9,N22:N24)</f>
        <v>0</v>
      </c>
      <c r="O21" s="171">
        <f t="shared" si="1"/>
        <v>0</v>
      </c>
      <c r="P21" s="291">
        <f t="shared" ref="P21" si="45">SUBTOTAL(9,P22:P24)</f>
        <v>0</v>
      </c>
      <c r="Q21" s="171">
        <f t="shared" si="1"/>
        <v>0</v>
      </c>
      <c r="R21" s="291">
        <f t="shared" ref="R21" si="46">SUBTOTAL(9,R22:R24)</f>
        <v>0</v>
      </c>
      <c r="S21" s="171">
        <f t="shared" si="1"/>
        <v>0</v>
      </c>
      <c r="T21" s="291">
        <f t="shared" ref="T21" si="47">SUBTOTAL(9,T22:T24)</f>
        <v>0</v>
      </c>
      <c r="U21" s="171">
        <f t="shared" si="1"/>
        <v>0</v>
      </c>
      <c r="V21" s="291">
        <f t="shared" ref="V21" si="48">SUBTOTAL(9,V22:V24)</f>
        <v>0</v>
      </c>
      <c r="W21" s="171">
        <f t="shared" si="1"/>
        <v>0</v>
      </c>
      <c r="X21" s="291">
        <f t="shared" ref="X21" si="49">SUBTOTAL(9,X22:X24)</f>
        <v>0</v>
      </c>
      <c r="Y21" s="171">
        <f t="shared" si="1"/>
        <v>0</v>
      </c>
      <c r="Z21" s="291">
        <f t="shared" ref="Z21" si="50">SUBTOTAL(9,Z22:Z24)</f>
        <v>0</v>
      </c>
      <c r="AA21" s="171">
        <f t="shared" si="15"/>
        <v>0</v>
      </c>
      <c r="AB21" s="291">
        <f t="shared" ref="AB21" si="51">SUBTOTAL(9,AB22:AB24)</f>
        <v>0</v>
      </c>
      <c r="AC21" s="171">
        <f t="shared" si="14"/>
        <v>0</v>
      </c>
      <c r="AD21" s="290"/>
      <c r="AF21" s="293"/>
    </row>
    <row r="22" spans="1:32" s="299" customFormat="1" outlineLevel="1" x14ac:dyDescent="0.25">
      <c r="A22" s="325" t="s">
        <v>246</v>
      </c>
      <c r="B22" s="350">
        <v>0</v>
      </c>
      <c r="C22" s="172">
        <f>IFERROR(IF(C$7="% of Total",(B22/B$70),IF(C$7="% of Change","N/A","N/A")),0)</f>
        <v>0</v>
      </c>
      <c r="D22" s="294">
        <v>0</v>
      </c>
      <c r="E22" s="172">
        <f t="shared" si="1"/>
        <v>0</v>
      </c>
      <c r="F22" s="294">
        <v>0</v>
      </c>
      <c r="G22" s="172">
        <f t="shared" si="1"/>
        <v>0</v>
      </c>
      <c r="H22" s="294">
        <v>0</v>
      </c>
      <c r="I22" s="172">
        <f t="shared" si="1"/>
        <v>0</v>
      </c>
      <c r="J22" s="294">
        <v>0</v>
      </c>
      <c r="K22" s="172">
        <f t="shared" si="1"/>
        <v>0</v>
      </c>
      <c r="L22" s="294">
        <v>0</v>
      </c>
      <c r="M22" s="172">
        <f t="shared" si="1"/>
        <v>0</v>
      </c>
      <c r="N22" s="294">
        <v>0</v>
      </c>
      <c r="O22" s="172">
        <f t="shared" si="1"/>
        <v>0</v>
      </c>
      <c r="P22" s="294">
        <v>0</v>
      </c>
      <c r="Q22" s="172">
        <f t="shared" si="1"/>
        <v>0</v>
      </c>
      <c r="R22" s="294">
        <v>0</v>
      </c>
      <c r="S22" s="172">
        <f t="shared" si="1"/>
        <v>0</v>
      </c>
      <c r="T22" s="294">
        <v>0</v>
      </c>
      <c r="U22" s="172">
        <f t="shared" si="1"/>
        <v>0</v>
      </c>
      <c r="V22" s="294">
        <v>0</v>
      </c>
      <c r="W22" s="172">
        <f t="shared" si="1"/>
        <v>0</v>
      </c>
      <c r="X22" s="294">
        <v>0</v>
      </c>
      <c r="Y22" s="172">
        <f t="shared" si="1"/>
        <v>0</v>
      </c>
      <c r="Z22" s="294">
        <v>0</v>
      </c>
      <c r="AA22" s="172">
        <f t="shared" si="15"/>
        <v>0</v>
      </c>
      <c r="AB22" s="294">
        <v>0</v>
      </c>
      <c r="AC22" s="172">
        <f t="shared" si="14"/>
        <v>0</v>
      </c>
      <c r="AD22" s="298"/>
      <c r="AF22" s="297"/>
    </row>
    <row r="23" spans="1:32" s="299" customFormat="1" outlineLevel="1" x14ac:dyDescent="0.25">
      <c r="A23" s="202" t="s">
        <v>241</v>
      </c>
      <c r="B23" s="350">
        <v>0</v>
      </c>
      <c r="C23" s="172">
        <f>IFERROR(IF(C$7="% of Total",(B23/B$70),IF(C$7="% of Change","N/A","N/A")),0)</f>
        <v>0</v>
      </c>
      <c r="D23" s="294">
        <v>0</v>
      </c>
      <c r="E23" s="172">
        <f t="shared" si="1"/>
        <v>0</v>
      </c>
      <c r="F23" s="294">
        <v>0</v>
      </c>
      <c r="G23" s="172">
        <f t="shared" si="1"/>
        <v>0</v>
      </c>
      <c r="H23" s="294">
        <v>0</v>
      </c>
      <c r="I23" s="172">
        <f t="shared" si="1"/>
        <v>0</v>
      </c>
      <c r="J23" s="294">
        <v>0</v>
      </c>
      <c r="K23" s="172">
        <f t="shared" si="1"/>
        <v>0</v>
      </c>
      <c r="L23" s="294">
        <v>0</v>
      </c>
      <c r="M23" s="172">
        <f t="shared" si="1"/>
        <v>0</v>
      </c>
      <c r="N23" s="294">
        <v>0</v>
      </c>
      <c r="O23" s="172">
        <f t="shared" si="1"/>
        <v>0</v>
      </c>
      <c r="P23" s="294">
        <v>0</v>
      </c>
      <c r="Q23" s="172">
        <f t="shared" si="1"/>
        <v>0</v>
      </c>
      <c r="R23" s="294">
        <v>0</v>
      </c>
      <c r="S23" s="172">
        <f t="shared" si="1"/>
        <v>0</v>
      </c>
      <c r="T23" s="294">
        <v>0</v>
      </c>
      <c r="U23" s="172">
        <f t="shared" si="1"/>
        <v>0</v>
      </c>
      <c r="V23" s="294">
        <v>0</v>
      </c>
      <c r="W23" s="172">
        <f t="shared" si="1"/>
        <v>0</v>
      </c>
      <c r="X23" s="294">
        <v>0</v>
      </c>
      <c r="Y23" s="172">
        <f t="shared" si="1"/>
        <v>0</v>
      </c>
      <c r="Z23" s="294">
        <v>0</v>
      </c>
      <c r="AA23" s="172">
        <f t="shared" si="15"/>
        <v>0</v>
      </c>
      <c r="AB23" s="294">
        <v>0</v>
      </c>
      <c r="AC23" s="172">
        <f t="shared" si="14"/>
        <v>0</v>
      </c>
      <c r="AD23" s="298"/>
      <c r="AF23" s="297"/>
    </row>
    <row r="24" spans="1:32" s="299" customFormat="1" outlineLevel="1" x14ac:dyDescent="0.25">
      <c r="A24" s="202" t="s">
        <v>241</v>
      </c>
      <c r="B24" s="350">
        <v>0</v>
      </c>
      <c r="C24" s="172">
        <f>IFERROR(IF(C$7="% of Total",(B24/B$70),IF(C$7="% of Change","N/A","N/A")),0)</f>
        <v>0</v>
      </c>
      <c r="D24" s="294">
        <v>0</v>
      </c>
      <c r="E24" s="172">
        <f t="shared" si="1"/>
        <v>0</v>
      </c>
      <c r="F24" s="294">
        <v>0</v>
      </c>
      <c r="G24" s="172">
        <f t="shared" si="1"/>
        <v>0</v>
      </c>
      <c r="H24" s="294">
        <v>0</v>
      </c>
      <c r="I24" s="172">
        <f t="shared" si="1"/>
        <v>0</v>
      </c>
      <c r="J24" s="294">
        <v>0</v>
      </c>
      <c r="K24" s="172">
        <f t="shared" si="1"/>
        <v>0</v>
      </c>
      <c r="L24" s="294">
        <v>0</v>
      </c>
      <c r="M24" s="172">
        <f t="shared" si="1"/>
        <v>0</v>
      </c>
      <c r="N24" s="294">
        <v>0</v>
      </c>
      <c r="O24" s="172">
        <f t="shared" si="1"/>
        <v>0</v>
      </c>
      <c r="P24" s="294">
        <v>0</v>
      </c>
      <c r="Q24" s="172">
        <f t="shared" si="1"/>
        <v>0</v>
      </c>
      <c r="R24" s="294">
        <v>0</v>
      </c>
      <c r="S24" s="172">
        <f t="shared" si="1"/>
        <v>0</v>
      </c>
      <c r="T24" s="294">
        <v>0</v>
      </c>
      <c r="U24" s="172">
        <f t="shared" si="1"/>
        <v>0</v>
      </c>
      <c r="V24" s="294">
        <v>0</v>
      </c>
      <c r="W24" s="172">
        <f t="shared" si="1"/>
        <v>0</v>
      </c>
      <c r="X24" s="294">
        <v>0</v>
      </c>
      <c r="Y24" s="172">
        <f t="shared" si="1"/>
        <v>0</v>
      </c>
      <c r="Z24" s="294">
        <v>0</v>
      </c>
      <c r="AA24" s="172">
        <f t="shared" si="15"/>
        <v>0</v>
      </c>
      <c r="AB24" s="294">
        <v>0</v>
      </c>
      <c r="AC24" s="172">
        <f t="shared" si="14"/>
        <v>0</v>
      </c>
      <c r="AD24" s="298"/>
      <c r="AF24" s="297"/>
    </row>
    <row r="25" spans="1:32" s="292" customFormat="1" x14ac:dyDescent="0.25">
      <c r="A25" s="347" t="s">
        <v>93</v>
      </c>
      <c r="B25" s="343">
        <f>SUBTOTAL(9,B26:B30)</f>
        <v>0</v>
      </c>
      <c r="C25" s="171">
        <f>IFERROR(IF(C$7="% of Total",(B25/B$70),IF(C$7="% of Change","N/A","N/A")),0)</f>
        <v>0</v>
      </c>
      <c r="D25" s="291">
        <f t="shared" ref="D25" si="52">SUBTOTAL(9,D26:D30)</f>
        <v>0</v>
      </c>
      <c r="E25" s="171">
        <f t="shared" si="1"/>
        <v>0</v>
      </c>
      <c r="F25" s="291">
        <f t="shared" ref="F25" si="53">SUBTOTAL(9,F26:F30)</f>
        <v>0</v>
      </c>
      <c r="G25" s="171">
        <f t="shared" si="1"/>
        <v>0</v>
      </c>
      <c r="H25" s="291">
        <f t="shared" ref="H25" si="54">SUBTOTAL(9,H26:H30)</f>
        <v>0</v>
      </c>
      <c r="I25" s="171">
        <f t="shared" si="1"/>
        <v>0</v>
      </c>
      <c r="J25" s="291">
        <f t="shared" ref="J25" si="55">SUBTOTAL(9,J26:J30)</f>
        <v>0</v>
      </c>
      <c r="K25" s="171">
        <f t="shared" si="1"/>
        <v>0</v>
      </c>
      <c r="L25" s="291">
        <f t="shared" ref="L25" si="56">SUBTOTAL(9,L26:L30)</f>
        <v>0</v>
      </c>
      <c r="M25" s="171">
        <f t="shared" si="1"/>
        <v>0</v>
      </c>
      <c r="N25" s="291">
        <f t="shared" ref="N25" si="57">SUBTOTAL(9,N26:N30)</f>
        <v>0</v>
      </c>
      <c r="O25" s="171">
        <f t="shared" si="1"/>
        <v>0</v>
      </c>
      <c r="P25" s="291">
        <f t="shared" ref="P25" si="58">SUBTOTAL(9,P26:P30)</f>
        <v>0</v>
      </c>
      <c r="Q25" s="171">
        <f t="shared" si="1"/>
        <v>0</v>
      </c>
      <c r="R25" s="291">
        <f t="shared" ref="R25" si="59">SUBTOTAL(9,R26:R30)</f>
        <v>0</v>
      </c>
      <c r="S25" s="171">
        <f t="shared" si="1"/>
        <v>0</v>
      </c>
      <c r="T25" s="291">
        <f t="shared" ref="T25" si="60">SUBTOTAL(9,T26:T30)</f>
        <v>0</v>
      </c>
      <c r="U25" s="171">
        <f t="shared" si="1"/>
        <v>0</v>
      </c>
      <c r="V25" s="291">
        <f t="shared" ref="V25" si="61">SUBTOTAL(9,V26:V30)</f>
        <v>0</v>
      </c>
      <c r="W25" s="171">
        <f t="shared" si="1"/>
        <v>0</v>
      </c>
      <c r="X25" s="291">
        <f t="shared" ref="X25" si="62">SUBTOTAL(9,X26:X30)</f>
        <v>0</v>
      </c>
      <c r="Y25" s="171">
        <f t="shared" si="1"/>
        <v>0</v>
      </c>
      <c r="Z25" s="291">
        <f t="shared" ref="Z25" si="63">SUBTOTAL(9,Z26:Z30)</f>
        <v>0</v>
      </c>
      <c r="AA25" s="171">
        <f t="shared" si="15"/>
        <v>0</v>
      </c>
      <c r="AB25" s="291">
        <f t="shared" ref="AB25" si="64">SUBTOTAL(9,AB26:AB30)</f>
        <v>0</v>
      </c>
      <c r="AC25" s="171">
        <f t="shared" si="14"/>
        <v>0</v>
      </c>
      <c r="AD25" s="290"/>
      <c r="AF25" s="293"/>
    </row>
    <row r="26" spans="1:32" s="296" customFormat="1" outlineLevel="1" x14ac:dyDescent="0.25">
      <c r="A26" s="325" t="s">
        <v>247</v>
      </c>
      <c r="B26" s="350">
        <v>0</v>
      </c>
      <c r="C26" s="172">
        <f>IFERROR(IF(C$7="% of Total",(B26/B$70),IF(C$7="% of Change","N/A","N/A")),0)</f>
        <v>0</v>
      </c>
      <c r="D26" s="294">
        <v>0</v>
      </c>
      <c r="E26" s="172">
        <f t="shared" si="1"/>
        <v>0</v>
      </c>
      <c r="F26" s="294">
        <v>0</v>
      </c>
      <c r="G26" s="172">
        <f t="shared" si="1"/>
        <v>0</v>
      </c>
      <c r="H26" s="294">
        <v>0</v>
      </c>
      <c r="I26" s="172">
        <f t="shared" si="1"/>
        <v>0</v>
      </c>
      <c r="J26" s="294">
        <v>0</v>
      </c>
      <c r="K26" s="172">
        <f t="shared" si="1"/>
        <v>0</v>
      </c>
      <c r="L26" s="294">
        <v>0</v>
      </c>
      <c r="M26" s="172">
        <f t="shared" si="1"/>
        <v>0</v>
      </c>
      <c r="N26" s="294">
        <v>0</v>
      </c>
      <c r="O26" s="172">
        <f t="shared" si="1"/>
        <v>0</v>
      </c>
      <c r="P26" s="294">
        <v>0</v>
      </c>
      <c r="Q26" s="172">
        <f t="shared" si="1"/>
        <v>0</v>
      </c>
      <c r="R26" s="294">
        <v>0</v>
      </c>
      <c r="S26" s="172">
        <f t="shared" si="1"/>
        <v>0</v>
      </c>
      <c r="T26" s="294">
        <v>0</v>
      </c>
      <c r="U26" s="172">
        <f t="shared" si="1"/>
        <v>0</v>
      </c>
      <c r="V26" s="294">
        <v>0</v>
      </c>
      <c r="W26" s="172">
        <f t="shared" si="1"/>
        <v>0</v>
      </c>
      <c r="X26" s="294">
        <v>0</v>
      </c>
      <c r="Y26" s="172">
        <f t="shared" si="1"/>
        <v>0</v>
      </c>
      <c r="Z26" s="294">
        <v>0</v>
      </c>
      <c r="AA26" s="172">
        <f t="shared" si="15"/>
        <v>0</v>
      </c>
      <c r="AB26" s="294">
        <v>0</v>
      </c>
      <c r="AC26" s="172">
        <f t="shared" si="14"/>
        <v>0</v>
      </c>
      <c r="AD26" s="295"/>
      <c r="AF26" s="297"/>
    </row>
    <row r="27" spans="1:32" s="296" customFormat="1" outlineLevel="1" x14ac:dyDescent="0.25">
      <c r="A27" s="202" t="s">
        <v>241</v>
      </c>
      <c r="B27" s="350">
        <v>0</v>
      </c>
      <c r="C27" s="172">
        <f>IFERROR(IF(C$7="% of Total",(B27/B$70),IF(C$7="% of Change","N/A","N/A")),0)</f>
        <v>0</v>
      </c>
      <c r="D27" s="294">
        <v>0</v>
      </c>
      <c r="E27" s="172">
        <f t="shared" si="1"/>
        <v>0</v>
      </c>
      <c r="F27" s="294">
        <v>0</v>
      </c>
      <c r="G27" s="172">
        <f t="shared" si="1"/>
        <v>0</v>
      </c>
      <c r="H27" s="294">
        <v>0</v>
      </c>
      <c r="I27" s="172">
        <f t="shared" si="1"/>
        <v>0</v>
      </c>
      <c r="J27" s="294">
        <v>0</v>
      </c>
      <c r="K27" s="172">
        <f t="shared" si="1"/>
        <v>0</v>
      </c>
      <c r="L27" s="294">
        <v>0</v>
      </c>
      <c r="M27" s="172">
        <f t="shared" si="1"/>
        <v>0</v>
      </c>
      <c r="N27" s="294">
        <v>0</v>
      </c>
      <c r="O27" s="172">
        <f t="shared" si="1"/>
        <v>0</v>
      </c>
      <c r="P27" s="294">
        <v>0</v>
      </c>
      <c r="Q27" s="172">
        <f t="shared" si="1"/>
        <v>0</v>
      </c>
      <c r="R27" s="294">
        <v>0</v>
      </c>
      <c r="S27" s="172">
        <f t="shared" si="1"/>
        <v>0</v>
      </c>
      <c r="T27" s="294">
        <v>0</v>
      </c>
      <c r="U27" s="172">
        <f t="shared" si="1"/>
        <v>0</v>
      </c>
      <c r="V27" s="294">
        <v>0</v>
      </c>
      <c r="W27" s="172">
        <f t="shared" si="1"/>
        <v>0</v>
      </c>
      <c r="X27" s="294">
        <v>0</v>
      </c>
      <c r="Y27" s="172">
        <f t="shared" si="1"/>
        <v>0</v>
      </c>
      <c r="Z27" s="294">
        <v>0</v>
      </c>
      <c r="AA27" s="172">
        <f t="shared" si="15"/>
        <v>0</v>
      </c>
      <c r="AB27" s="294">
        <v>0</v>
      </c>
      <c r="AC27" s="172">
        <f t="shared" si="14"/>
        <v>0</v>
      </c>
      <c r="AD27" s="295"/>
      <c r="AF27" s="297"/>
    </row>
    <row r="28" spans="1:32" s="296" customFormat="1" outlineLevel="1" x14ac:dyDescent="0.25">
      <c r="A28" s="202" t="s">
        <v>241</v>
      </c>
      <c r="B28" s="350">
        <v>0</v>
      </c>
      <c r="C28" s="172">
        <f>IFERROR(IF(C$7="% of Total",(B28/B$70),IF(C$7="% of Change","N/A","N/A")),0)</f>
        <v>0</v>
      </c>
      <c r="D28" s="294">
        <v>0</v>
      </c>
      <c r="E28" s="172">
        <f t="shared" si="1"/>
        <v>0</v>
      </c>
      <c r="F28" s="294">
        <v>0</v>
      </c>
      <c r="G28" s="172">
        <f t="shared" si="1"/>
        <v>0</v>
      </c>
      <c r="H28" s="294">
        <v>0</v>
      </c>
      <c r="I28" s="172">
        <f t="shared" si="1"/>
        <v>0</v>
      </c>
      <c r="J28" s="294">
        <v>0</v>
      </c>
      <c r="K28" s="172">
        <f t="shared" si="1"/>
        <v>0</v>
      </c>
      <c r="L28" s="294">
        <v>0</v>
      </c>
      <c r="M28" s="172">
        <f t="shared" si="1"/>
        <v>0</v>
      </c>
      <c r="N28" s="294">
        <v>0</v>
      </c>
      <c r="O28" s="172">
        <f t="shared" si="1"/>
        <v>0</v>
      </c>
      <c r="P28" s="294">
        <v>0</v>
      </c>
      <c r="Q28" s="172">
        <f t="shared" si="1"/>
        <v>0</v>
      </c>
      <c r="R28" s="294">
        <v>0</v>
      </c>
      <c r="S28" s="172">
        <f t="shared" si="1"/>
        <v>0</v>
      </c>
      <c r="T28" s="294">
        <v>0</v>
      </c>
      <c r="U28" s="172">
        <f t="shared" si="1"/>
        <v>0</v>
      </c>
      <c r="V28" s="294">
        <v>0</v>
      </c>
      <c r="W28" s="172">
        <f t="shared" si="1"/>
        <v>0</v>
      </c>
      <c r="X28" s="294">
        <v>0</v>
      </c>
      <c r="Y28" s="172">
        <f t="shared" si="1"/>
        <v>0</v>
      </c>
      <c r="Z28" s="294">
        <v>0</v>
      </c>
      <c r="AA28" s="172">
        <f t="shared" si="15"/>
        <v>0</v>
      </c>
      <c r="AB28" s="294">
        <v>0</v>
      </c>
      <c r="AC28" s="172">
        <f t="shared" si="14"/>
        <v>0</v>
      </c>
      <c r="AD28" s="295"/>
      <c r="AF28" s="297"/>
    </row>
    <row r="29" spans="1:32" s="296" customFormat="1" outlineLevel="1" x14ac:dyDescent="0.25">
      <c r="A29" s="202" t="s">
        <v>241</v>
      </c>
      <c r="B29" s="350">
        <v>0</v>
      </c>
      <c r="C29" s="172">
        <f>IFERROR(IF(C$7="% of Total",(B29/B$70),IF(C$7="% of Change","N/A","N/A")),0)</f>
        <v>0</v>
      </c>
      <c r="D29" s="294">
        <v>0</v>
      </c>
      <c r="E29" s="172">
        <f t="shared" si="1"/>
        <v>0</v>
      </c>
      <c r="F29" s="294">
        <v>0</v>
      </c>
      <c r="G29" s="172">
        <f t="shared" si="1"/>
        <v>0</v>
      </c>
      <c r="H29" s="294">
        <v>0</v>
      </c>
      <c r="I29" s="172">
        <f t="shared" si="1"/>
        <v>0</v>
      </c>
      <c r="J29" s="294">
        <v>0</v>
      </c>
      <c r="K29" s="172">
        <f t="shared" si="1"/>
        <v>0</v>
      </c>
      <c r="L29" s="294">
        <v>0</v>
      </c>
      <c r="M29" s="172">
        <f t="shared" si="1"/>
        <v>0</v>
      </c>
      <c r="N29" s="294">
        <v>0</v>
      </c>
      <c r="O29" s="172">
        <f t="shared" si="1"/>
        <v>0</v>
      </c>
      <c r="P29" s="294">
        <v>0</v>
      </c>
      <c r="Q29" s="172">
        <f t="shared" si="1"/>
        <v>0</v>
      </c>
      <c r="R29" s="294">
        <v>0</v>
      </c>
      <c r="S29" s="172">
        <f t="shared" si="1"/>
        <v>0</v>
      </c>
      <c r="T29" s="294">
        <v>0</v>
      </c>
      <c r="U29" s="172">
        <f t="shared" si="1"/>
        <v>0</v>
      </c>
      <c r="V29" s="294">
        <v>0</v>
      </c>
      <c r="W29" s="172">
        <f t="shared" si="1"/>
        <v>0</v>
      </c>
      <c r="X29" s="294">
        <v>0</v>
      </c>
      <c r="Y29" s="172">
        <f t="shared" si="1"/>
        <v>0</v>
      </c>
      <c r="Z29" s="294">
        <v>0</v>
      </c>
      <c r="AA29" s="172">
        <f t="shared" si="15"/>
        <v>0</v>
      </c>
      <c r="AB29" s="294">
        <v>0</v>
      </c>
      <c r="AC29" s="172">
        <f t="shared" si="14"/>
        <v>0</v>
      </c>
      <c r="AD29" s="295"/>
      <c r="AF29" s="297"/>
    </row>
    <row r="30" spans="1:32" s="296" customFormat="1" ht="15.75" outlineLevel="1" thickBot="1" x14ac:dyDescent="0.3">
      <c r="A30" s="325" t="s">
        <v>241</v>
      </c>
      <c r="B30" s="350">
        <v>0</v>
      </c>
      <c r="C30" s="172">
        <f>IFERROR(IF(C$7="% of Total",(B30/B$70),IF(C$7="% of Change","N/A","N/A")),0)</f>
        <v>0</v>
      </c>
      <c r="D30" s="294">
        <v>0</v>
      </c>
      <c r="E30" s="172">
        <f t="shared" si="1"/>
        <v>0</v>
      </c>
      <c r="F30" s="294">
        <v>0</v>
      </c>
      <c r="G30" s="172">
        <f t="shared" si="1"/>
        <v>0</v>
      </c>
      <c r="H30" s="294">
        <v>0</v>
      </c>
      <c r="I30" s="172">
        <f t="shared" si="1"/>
        <v>0</v>
      </c>
      <c r="J30" s="294">
        <v>0</v>
      </c>
      <c r="K30" s="172">
        <f t="shared" si="1"/>
        <v>0</v>
      </c>
      <c r="L30" s="294">
        <v>0</v>
      </c>
      <c r="M30" s="172">
        <f t="shared" si="1"/>
        <v>0</v>
      </c>
      <c r="N30" s="294">
        <v>0</v>
      </c>
      <c r="O30" s="172">
        <f t="shared" si="1"/>
        <v>0</v>
      </c>
      <c r="P30" s="294">
        <v>0</v>
      </c>
      <c r="Q30" s="172">
        <f t="shared" si="1"/>
        <v>0</v>
      </c>
      <c r="R30" s="294">
        <v>0</v>
      </c>
      <c r="S30" s="172">
        <f t="shared" si="1"/>
        <v>0</v>
      </c>
      <c r="T30" s="294">
        <v>0</v>
      </c>
      <c r="U30" s="172">
        <f t="shared" si="1"/>
        <v>0</v>
      </c>
      <c r="V30" s="294">
        <v>0</v>
      </c>
      <c r="W30" s="172">
        <f t="shared" si="1"/>
        <v>0</v>
      </c>
      <c r="X30" s="294">
        <v>0</v>
      </c>
      <c r="Y30" s="172">
        <f t="shared" si="1"/>
        <v>0</v>
      </c>
      <c r="Z30" s="294">
        <v>0</v>
      </c>
      <c r="AA30" s="172">
        <f t="shared" si="15"/>
        <v>0</v>
      </c>
      <c r="AB30" s="294">
        <v>0</v>
      </c>
      <c r="AC30" s="172">
        <f t="shared" si="14"/>
        <v>0</v>
      </c>
      <c r="AD30" s="295"/>
      <c r="AF30" s="297"/>
    </row>
    <row r="31" spans="1:32" s="292" customFormat="1" thickBot="1" x14ac:dyDescent="0.25">
      <c r="A31" s="345" t="s">
        <v>50</v>
      </c>
      <c r="B31" s="342">
        <f>B9+B13+B16+B21+B25</f>
        <v>0</v>
      </c>
      <c r="C31" s="190">
        <f>IFERROR(IF(C$7="% of Total",(B31/B$70),IF(C$7="% of Change","N/A","N/A")),0)</f>
        <v>0</v>
      </c>
      <c r="D31" s="300">
        <f t="shared" ref="D31" si="65">D9+D13+D16+D21+D25</f>
        <v>0</v>
      </c>
      <c r="E31" s="190">
        <f t="shared" si="1"/>
        <v>0</v>
      </c>
      <c r="F31" s="300">
        <f t="shared" ref="F31" si="66">F9+F13+F16+F21+F25</f>
        <v>0</v>
      </c>
      <c r="G31" s="190">
        <f t="shared" si="1"/>
        <v>0</v>
      </c>
      <c r="H31" s="300">
        <f t="shared" ref="H31" si="67">H9+H13+H16+H21+H25</f>
        <v>0</v>
      </c>
      <c r="I31" s="190">
        <f t="shared" si="1"/>
        <v>0</v>
      </c>
      <c r="J31" s="300">
        <f t="shared" ref="J31" si="68">J9+J13+J16+J21+J25</f>
        <v>0</v>
      </c>
      <c r="K31" s="190">
        <f t="shared" si="1"/>
        <v>0</v>
      </c>
      <c r="L31" s="300">
        <f t="shared" ref="L31" si="69">L9+L13+L16+L21+L25</f>
        <v>0</v>
      </c>
      <c r="M31" s="190">
        <f t="shared" si="1"/>
        <v>0</v>
      </c>
      <c r="N31" s="300">
        <f t="shared" ref="N31" si="70">N9+N13+N16+N21+N25</f>
        <v>0</v>
      </c>
      <c r="O31" s="190">
        <f t="shared" si="1"/>
        <v>0</v>
      </c>
      <c r="P31" s="300">
        <f t="shared" ref="P31" si="71">P9+P13+P16+P21+P25</f>
        <v>0</v>
      </c>
      <c r="Q31" s="190">
        <f t="shared" si="1"/>
        <v>0</v>
      </c>
      <c r="R31" s="300">
        <f t="shared" ref="R31" si="72">R9+R13+R16+R21+R25</f>
        <v>0</v>
      </c>
      <c r="S31" s="190">
        <f t="shared" si="1"/>
        <v>0</v>
      </c>
      <c r="T31" s="300">
        <f t="shared" ref="T31" si="73">T9+T13+T16+T21+T25</f>
        <v>0</v>
      </c>
      <c r="U31" s="190">
        <f t="shared" si="1"/>
        <v>0</v>
      </c>
      <c r="V31" s="300">
        <f t="shared" ref="V31" si="74">V9+V13+V16+V21+V25</f>
        <v>0</v>
      </c>
      <c r="W31" s="190">
        <f t="shared" si="1"/>
        <v>0</v>
      </c>
      <c r="X31" s="300">
        <f t="shared" ref="X31" si="75">X9+X13+X16+X21+X25</f>
        <v>0</v>
      </c>
      <c r="Y31" s="190">
        <f t="shared" si="1"/>
        <v>0</v>
      </c>
      <c r="Z31" s="300">
        <f t="shared" ref="Z31" si="76">Z9+Z13+Z16+Z21+Z25</f>
        <v>0</v>
      </c>
      <c r="AA31" s="190">
        <f t="shared" si="15"/>
        <v>0</v>
      </c>
      <c r="AB31" s="300">
        <f t="shared" ref="AB31" si="77">AB9+AB13+AB16+AB21+AB25</f>
        <v>0</v>
      </c>
      <c r="AC31" s="190">
        <f t="shared" si="14"/>
        <v>0</v>
      </c>
      <c r="AD31" s="290"/>
      <c r="AF31" s="293"/>
    </row>
    <row r="32" spans="1:32" s="292" customFormat="1" ht="15.75" customHeight="1" thickBot="1" x14ac:dyDescent="0.25">
      <c r="A32" s="346" t="s">
        <v>51</v>
      </c>
      <c r="B32" s="289"/>
      <c r="C32" s="289"/>
      <c r="D32" s="289"/>
      <c r="E32" s="289"/>
      <c r="F32" s="289"/>
      <c r="G32" s="289"/>
      <c r="H32" s="289"/>
      <c r="I32" s="289"/>
      <c r="J32" s="289"/>
      <c r="K32" s="289"/>
      <c r="L32" s="289"/>
      <c r="M32" s="289"/>
      <c r="N32" s="289"/>
      <c r="O32" s="289"/>
      <c r="P32" s="289"/>
      <c r="Q32" s="289"/>
      <c r="R32" s="289"/>
      <c r="S32" s="289"/>
      <c r="T32" s="289"/>
      <c r="U32" s="289"/>
      <c r="V32" s="289"/>
      <c r="W32" s="289"/>
      <c r="X32" s="289"/>
      <c r="Y32" s="289"/>
      <c r="Z32" s="289"/>
      <c r="AA32" s="289"/>
      <c r="AB32" s="289"/>
      <c r="AC32" s="289"/>
      <c r="AD32" s="290"/>
      <c r="AF32" s="293"/>
    </row>
    <row r="33" spans="1:32" s="292" customFormat="1" x14ac:dyDescent="0.25">
      <c r="A33" s="347" t="s">
        <v>94</v>
      </c>
      <c r="B33" s="343">
        <f>SUBTOTAL(9,B34:B40)</f>
        <v>0</v>
      </c>
      <c r="C33" s="171">
        <f>IFERROR(IF(C$7="% of Total",(B33/B$70),IF(C$7="% of Change","N/A","N/A")),0)</f>
        <v>0</v>
      </c>
      <c r="D33" s="291">
        <f t="shared" ref="D33" si="78">SUBTOTAL(9,D34:D40)</f>
        <v>0</v>
      </c>
      <c r="E33" s="171">
        <f t="shared" ref="E33:AC44" si="79">IFERROR(IF(E$7="% of Total",(D33/D$70),IF(E$7="% of Change",((D33-B33)/B33),"N/A")),0)</f>
        <v>0</v>
      </c>
      <c r="F33" s="291">
        <f t="shared" ref="F33" si="80">SUBTOTAL(9,F34:F40)</f>
        <v>0</v>
      </c>
      <c r="G33" s="171">
        <f t="shared" si="79"/>
        <v>0</v>
      </c>
      <c r="H33" s="291">
        <f t="shared" ref="H33" si="81">SUBTOTAL(9,H34:H40)</f>
        <v>0</v>
      </c>
      <c r="I33" s="171">
        <f t="shared" si="79"/>
        <v>0</v>
      </c>
      <c r="J33" s="291">
        <f t="shared" ref="J33" si="82">SUBTOTAL(9,J34:J40)</f>
        <v>0</v>
      </c>
      <c r="K33" s="171">
        <f t="shared" si="79"/>
        <v>0</v>
      </c>
      <c r="L33" s="291">
        <f t="shared" ref="L33" si="83">SUBTOTAL(9,L34:L40)</f>
        <v>0</v>
      </c>
      <c r="M33" s="171">
        <f t="shared" si="79"/>
        <v>0</v>
      </c>
      <c r="N33" s="291">
        <f t="shared" ref="N33" si="84">SUBTOTAL(9,N34:N40)</f>
        <v>0</v>
      </c>
      <c r="O33" s="171">
        <f t="shared" si="79"/>
        <v>0</v>
      </c>
      <c r="P33" s="291">
        <f t="shared" ref="P33" si="85">SUBTOTAL(9,P34:P40)</f>
        <v>0</v>
      </c>
      <c r="Q33" s="171">
        <f t="shared" si="79"/>
        <v>0</v>
      </c>
      <c r="R33" s="291">
        <f t="shared" ref="R33" si="86">SUBTOTAL(9,R34:R40)</f>
        <v>0</v>
      </c>
      <c r="S33" s="171">
        <f t="shared" si="79"/>
        <v>0</v>
      </c>
      <c r="T33" s="291">
        <f t="shared" ref="T33" si="87">SUBTOTAL(9,T34:T40)</f>
        <v>0</v>
      </c>
      <c r="U33" s="171">
        <f t="shared" si="79"/>
        <v>0</v>
      </c>
      <c r="V33" s="291">
        <f t="shared" ref="V33" si="88">SUBTOTAL(9,V34:V40)</f>
        <v>0</v>
      </c>
      <c r="W33" s="171">
        <f t="shared" si="79"/>
        <v>0</v>
      </c>
      <c r="X33" s="291">
        <f t="shared" ref="X33" si="89">SUBTOTAL(9,X34:X40)</f>
        <v>0</v>
      </c>
      <c r="Y33" s="171">
        <f t="shared" si="79"/>
        <v>0</v>
      </c>
      <c r="Z33" s="291">
        <f t="shared" ref="Z33" si="90">SUBTOTAL(9,Z34:Z40)</f>
        <v>0</v>
      </c>
      <c r="AA33" s="171">
        <f t="shared" si="79"/>
        <v>0</v>
      </c>
      <c r="AB33" s="291">
        <f t="shared" ref="AB33" si="91">SUBTOTAL(9,AB34:AB40)</f>
        <v>0</v>
      </c>
      <c r="AC33" s="171">
        <f t="shared" si="79"/>
        <v>0</v>
      </c>
      <c r="AD33" s="290"/>
      <c r="AF33" s="293"/>
    </row>
    <row r="34" spans="1:32" s="296" customFormat="1" outlineLevel="1" x14ac:dyDescent="0.25">
      <c r="A34" s="325" t="s">
        <v>52</v>
      </c>
      <c r="B34" s="350">
        <v>0</v>
      </c>
      <c r="C34" s="172">
        <f>IFERROR(IF(C$7="% of Total",(B34/B$70),IF(C$7="% of Change","N/A","N/A")),0)</f>
        <v>0</v>
      </c>
      <c r="D34" s="294">
        <v>0</v>
      </c>
      <c r="E34" s="172">
        <f t="shared" si="79"/>
        <v>0</v>
      </c>
      <c r="F34" s="294">
        <v>0</v>
      </c>
      <c r="G34" s="172">
        <f t="shared" si="79"/>
        <v>0</v>
      </c>
      <c r="H34" s="294">
        <v>0</v>
      </c>
      <c r="I34" s="172">
        <f t="shared" si="79"/>
        <v>0</v>
      </c>
      <c r="J34" s="294">
        <v>0</v>
      </c>
      <c r="K34" s="172">
        <f t="shared" si="79"/>
        <v>0</v>
      </c>
      <c r="L34" s="294">
        <v>0</v>
      </c>
      <c r="M34" s="172">
        <f t="shared" si="79"/>
        <v>0</v>
      </c>
      <c r="N34" s="294">
        <v>0</v>
      </c>
      <c r="O34" s="172">
        <f t="shared" si="79"/>
        <v>0</v>
      </c>
      <c r="P34" s="294">
        <v>0</v>
      </c>
      <c r="Q34" s="172">
        <f t="shared" si="79"/>
        <v>0</v>
      </c>
      <c r="R34" s="294">
        <v>0</v>
      </c>
      <c r="S34" s="172">
        <f t="shared" si="79"/>
        <v>0</v>
      </c>
      <c r="T34" s="294">
        <v>0</v>
      </c>
      <c r="U34" s="172">
        <f t="shared" si="79"/>
        <v>0</v>
      </c>
      <c r="V34" s="294">
        <v>0</v>
      </c>
      <c r="W34" s="172">
        <f t="shared" si="79"/>
        <v>0</v>
      </c>
      <c r="X34" s="294">
        <v>0</v>
      </c>
      <c r="Y34" s="172">
        <f t="shared" si="79"/>
        <v>0</v>
      </c>
      <c r="Z34" s="294">
        <v>0</v>
      </c>
      <c r="AA34" s="172">
        <f t="shared" si="79"/>
        <v>0</v>
      </c>
      <c r="AB34" s="294">
        <v>0</v>
      </c>
      <c r="AC34" s="172">
        <f t="shared" si="79"/>
        <v>0</v>
      </c>
      <c r="AD34" s="295"/>
      <c r="AF34" s="297"/>
    </row>
    <row r="35" spans="1:32" s="296" customFormat="1" outlineLevel="1" x14ac:dyDescent="0.25">
      <c r="A35" s="325" t="s">
        <v>53</v>
      </c>
      <c r="B35" s="350">
        <v>0</v>
      </c>
      <c r="C35" s="172">
        <f>IFERROR(IF(C$7="% of Total",(B35/B$70),IF(C$7="% of Change","N/A","N/A")),0)</f>
        <v>0</v>
      </c>
      <c r="D35" s="294">
        <v>0</v>
      </c>
      <c r="E35" s="172">
        <f t="shared" si="79"/>
        <v>0</v>
      </c>
      <c r="F35" s="294">
        <v>0</v>
      </c>
      <c r="G35" s="172">
        <f t="shared" si="79"/>
        <v>0</v>
      </c>
      <c r="H35" s="294">
        <v>0</v>
      </c>
      <c r="I35" s="172">
        <f t="shared" si="79"/>
        <v>0</v>
      </c>
      <c r="J35" s="294">
        <v>0</v>
      </c>
      <c r="K35" s="172">
        <f t="shared" si="79"/>
        <v>0</v>
      </c>
      <c r="L35" s="294">
        <v>0</v>
      </c>
      <c r="M35" s="172">
        <f t="shared" si="79"/>
        <v>0</v>
      </c>
      <c r="N35" s="294">
        <v>0</v>
      </c>
      <c r="O35" s="172">
        <f t="shared" si="79"/>
        <v>0</v>
      </c>
      <c r="P35" s="294">
        <v>0</v>
      </c>
      <c r="Q35" s="172">
        <f t="shared" si="79"/>
        <v>0</v>
      </c>
      <c r="R35" s="294">
        <v>0</v>
      </c>
      <c r="S35" s="172">
        <f t="shared" si="79"/>
        <v>0</v>
      </c>
      <c r="T35" s="294">
        <v>0</v>
      </c>
      <c r="U35" s="172">
        <f t="shared" si="79"/>
        <v>0</v>
      </c>
      <c r="V35" s="294">
        <v>0</v>
      </c>
      <c r="W35" s="172">
        <f t="shared" si="79"/>
        <v>0</v>
      </c>
      <c r="X35" s="294">
        <v>0</v>
      </c>
      <c r="Y35" s="172">
        <f t="shared" si="79"/>
        <v>0</v>
      </c>
      <c r="Z35" s="294">
        <v>0</v>
      </c>
      <c r="AA35" s="172">
        <f t="shared" si="79"/>
        <v>0</v>
      </c>
      <c r="AB35" s="294">
        <v>0</v>
      </c>
      <c r="AC35" s="172">
        <f t="shared" si="79"/>
        <v>0</v>
      </c>
      <c r="AD35" s="295"/>
      <c r="AF35" s="297"/>
    </row>
    <row r="36" spans="1:32" s="296" customFormat="1" outlineLevel="1" x14ac:dyDescent="0.25">
      <c r="A36" s="325" t="s">
        <v>54</v>
      </c>
      <c r="B36" s="350">
        <v>0</v>
      </c>
      <c r="C36" s="172">
        <f>IFERROR(IF(C$7="% of Total",(B36/B$70),IF(C$7="% of Change","N/A","N/A")),0)</f>
        <v>0</v>
      </c>
      <c r="D36" s="294">
        <v>0</v>
      </c>
      <c r="E36" s="172">
        <f t="shared" si="79"/>
        <v>0</v>
      </c>
      <c r="F36" s="294">
        <v>0</v>
      </c>
      <c r="G36" s="172">
        <f t="shared" si="79"/>
        <v>0</v>
      </c>
      <c r="H36" s="294">
        <v>0</v>
      </c>
      <c r="I36" s="172">
        <f t="shared" si="79"/>
        <v>0</v>
      </c>
      <c r="J36" s="294">
        <v>0</v>
      </c>
      <c r="K36" s="172">
        <f t="shared" si="79"/>
        <v>0</v>
      </c>
      <c r="L36" s="294">
        <v>0</v>
      </c>
      <c r="M36" s="172">
        <f t="shared" si="79"/>
        <v>0</v>
      </c>
      <c r="N36" s="294">
        <v>0</v>
      </c>
      <c r="O36" s="172">
        <f t="shared" si="79"/>
        <v>0</v>
      </c>
      <c r="P36" s="294">
        <v>0</v>
      </c>
      <c r="Q36" s="172">
        <f t="shared" si="79"/>
        <v>0</v>
      </c>
      <c r="R36" s="294">
        <v>0</v>
      </c>
      <c r="S36" s="172">
        <f t="shared" si="79"/>
        <v>0</v>
      </c>
      <c r="T36" s="294">
        <v>0</v>
      </c>
      <c r="U36" s="172">
        <f t="shared" si="79"/>
        <v>0</v>
      </c>
      <c r="V36" s="294">
        <v>0</v>
      </c>
      <c r="W36" s="172">
        <f t="shared" si="79"/>
        <v>0</v>
      </c>
      <c r="X36" s="294">
        <v>0</v>
      </c>
      <c r="Y36" s="172">
        <f t="shared" si="79"/>
        <v>0</v>
      </c>
      <c r="Z36" s="294">
        <v>0</v>
      </c>
      <c r="AA36" s="172">
        <f t="shared" si="79"/>
        <v>0</v>
      </c>
      <c r="AB36" s="294">
        <v>0</v>
      </c>
      <c r="AC36" s="172">
        <f t="shared" si="79"/>
        <v>0</v>
      </c>
      <c r="AD36" s="295"/>
      <c r="AF36" s="297"/>
    </row>
    <row r="37" spans="1:32" s="296" customFormat="1" outlineLevel="1" x14ac:dyDescent="0.25">
      <c r="A37" s="325" t="s">
        <v>55</v>
      </c>
      <c r="B37" s="350">
        <v>0</v>
      </c>
      <c r="C37" s="172">
        <f>IFERROR(IF(C$7="% of Total",(B37/B$70),IF(C$7="% of Change","N/A","N/A")),0)</f>
        <v>0</v>
      </c>
      <c r="D37" s="294">
        <v>0</v>
      </c>
      <c r="E37" s="172">
        <f t="shared" si="79"/>
        <v>0</v>
      </c>
      <c r="F37" s="294">
        <v>0</v>
      </c>
      <c r="G37" s="172">
        <f t="shared" si="79"/>
        <v>0</v>
      </c>
      <c r="H37" s="294">
        <v>0</v>
      </c>
      <c r="I37" s="172">
        <f t="shared" si="79"/>
        <v>0</v>
      </c>
      <c r="J37" s="294">
        <v>0</v>
      </c>
      <c r="K37" s="172">
        <f t="shared" si="79"/>
        <v>0</v>
      </c>
      <c r="L37" s="294">
        <v>0</v>
      </c>
      <c r="M37" s="172">
        <f t="shared" si="79"/>
        <v>0</v>
      </c>
      <c r="N37" s="294">
        <v>0</v>
      </c>
      <c r="O37" s="172">
        <f t="shared" si="79"/>
        <v>0</v>
      </c>
      <c r="P37" s="294">
        <v>0</v>
      </c>
      <c r="Q37" s="172">
        <f t="shared" si="79"/>
        <v>0</v>
      </c>
      <c r="R37" s="294">
        <v>0</v>
      </c>
      <c r="S37" s="172">
        <f t="shared" si="79"/>
        <v>0</v>
      </c>
      <c r="T37" s="294">
        <v>0</v>
      </c>
      <c r="U37" s="172">
        <f t="shared" si="79"/>
        <v>0</v>
      </c>
      <c r="V37" s="294">
        <v>0</v>
      </c>
      <c r="W37" s="172">
        <f t="shared" si="79"/>
        <v>0</v>
      </c>
      <c r="X37" s="294">
        <v>0</v>
      </c>
      <c r="Y37" s="172">
        <f t="shared" si="79"/>
        <v>0</v>
      </c>
      <c r="Z37" s="294">
        <v>0</v>
      </c>
      <c r="AA37" s="172">
        <f t="shared" si="79"/>
        <v>0</v>
      </c>
      <c r="AB37" s="294">
        <v>0</v>
      </c>
      <c r="AC37" s="172">
        <f t="shared" si="79"/>
        <v>0</v>
      </c>
      <c r="AD37" s="295"/>
      <c r="AF37" s="297"/>
    </row>
    <row r="38" spans="1:32" s="296" customFormat="1" outlineLevel="1" x14ac:dyDescent="0.25">
      <c r="A38" s="325" t="s">
        <v>56</v>
      </c>
      <c r="B38" s="350">
        <v>0</v>
      </c>
      <c r="C38" s="172">
        <f>IFERROR(IF(C$7="% of Total",(B38/B$70),IF(C$7="% of Change","N/A","N/A")),0)</f>
        <v>0</v>
      </c>
      <c r="D38" s="294">
        <v>0</v>
      </c>
      <c r="E38" s="172">
        <f t="shared" si="79"/>
        <v>0</v>
      </c>
      <c r="F38" s="294">
        <v>0</v>
      </c>
      <c r="G38" s="172">
        <f t="shared" si="79"/>
        <v>0</v>
      </c>
      <c r="H38" s="294">
        <v>0</v>
      </c>
      <c r="I38" s="172">
        <f t="shared" si="79"/>
        <v>0</v>
      </c>
      <c r="J38" s="294">
        <v>0</v>
      </c>
      <c r="K38" s="172">
        <f t="shared" si="79"/>
        <v>0</v>
      </c>
      <c r="L38" s="294">
        <v>0</v>
      </c>
      <c r="M38" s="172">
        <f t="shared" si="79"/>
        <v>0</v>
      </c>
      <c r="N38" s="294">
        <v>0</v>
      </c>
      <c r="O38" s="172">
        <f t="shared" si="79"/>
        <v>0</v>
      </c>
      <c r="P38" s="294">
        <v>0</v>
      </c>
      <c r="Q38" s="172">
        <f t="shared" si="79"/>
        <v>0</v>
      </c>
      <c r="R38" s="294">
        <v>0</v>
      </c>
      <c r="S38" s="172">
        <f t="shared" si="79"/>
        <v>0</v>
      </c>
      <c r="T38" s="294">
        <v>0</v>
      </c>
      <c r="U38" s="172">
        <f t="shared" si="79"/>
        <v>0</v>
      </c>
      <c r="V38" s="294">
        <v>0</v>
      </c>
      <c r="W38" s="172">
        <f t="shared" si="79"/>
        <v>0</v>
      </c>
      <c r="X38" s="294">
        <v>0</v>
      </c>
      <c r="Y38" s="172">
        <f t="shared" si="79"/>
        <v>0</v>
      </c>
      <c r="Z38" s="294">
        <v>0</v>
      </c>
      <c r="AA38" s="172">
        <f t="shared" si="79"/>
        <v>0</v>
      </c>
      <c r="AB38" s="294">
        <v>0</v>
      </c>
      <c r="AC38" s="172">
        <f t="shared" si="79"/>
        <v>0</v>
      </c>
      <c r="AD38" s="295"/>
      <c r="AF38" s="297"/>
    </row>
    <row r="39" spans="1:32" s="296" customFormat="1" outlineLevel="1" x14ac:dyDescent="0.25">
      <c r="A39" s="325" t="s">
        <v>57</v>
      </c>
      <c r="B39" s="350">
        <v>0</v>
      </c>
      <c r="C39" s="172">
        <f>IFERROR(IF(C$7="% of Total",(B39/B$70),IF(C$7="% of Change","N/A","N/A")),0)</f>
        <v>0</v>
      </c>
      <c r="D39" s="294">
        <v>0</v>
      </c>
      <c r="E39" s="172">
        <f t="shared" si="79"/>
        <v>0</v>
      </c>
      <c r="F39" s="294">
        <v>0</v>
      </c>
      <c r="G39" s="172">
        <f t="shared" si="79"/>
        <v>0</v>
      </c>
      <c r="H39" s="294">
        <v>0</v>
      </c>
      <c r="I39" s="172">
        <f t="shared" si="79"/>
        <v>0</v>
      </c>
      <c r="J39" s="294">
        <v>0</v>
      </c>
      <c r="K39" s="172">
        <f t="shared" si="79"/>
        <v>0</v>
      </c>
      <c r="L39" s="294">
        <v>0</v>
      </c>
      <c r="M39" s="172">
        <f t="shared" si="79"/>
        <v>0</v>
      </c>
      <c r="N39" s="294">
        <v>0</v>
      </c>
      <c r="O39" s="172">
        <f t="shared" si="79"/>
        <v>0</v>
      </c>
      <c r="P39" s="294">
        <v>0</v>
      </c>
      <c r="Q39" s="172">
        <f t="shared" si="79"/>
        <v>0</v>
      </c>
      <c r="R39" s="294">
        <v>0</v>
      </c>
      <c r="S39" s="172">
        <f t="shared" si="79"/>
        <v>0</v>
      </c>
      <c r="T39" s="294">
        <v>0</v>
      </c>
      <c r="U39" s="172">
        <f t="shared" si="79"/>
        <v>0</v>
      </c>
      <c r="V39" s="294">
        <v>0</v>
      </c>
      <c r="W39" s="172">
        <f t="shared" si="79"/>
        <v>0</v>
      </c>
      <c r="X39" s="294">
        <v>0</v>
      </c>
      <c r="Y39" s="172">
        <f t="shared" si="79"/>
        <v>0</v>
      </c>
      <c r="Z39" s="294">
        <v>0</v>
      </c>
      <c r="AA39" s="172">
        <f t="shared" si="79"/>
        <v>0</v>
      </c>
      <c r="AB39" s="294">
        <v>0</v>
      </c>
      <c r="AC39" s="172">
        <f t="shared" si="79"/>
        <v>0</v>
      </c>
      <c r="AD39" s="295"/>
      <c r="AF39" s="297"/>
    </row>
    <row r="40" spans="1:32" s="296" customFormat="1" outlineLevel="1" x14ac:dyDescent="0.25">
      <c r="A40" s="325" t="s">
        <v>58</v>
      </c>
      <c r="B40" s="350">
        <v>0</v>
      </c>
      <c r="C40" s="172">
        <f>IFERROR(IF(C$7="% of Total",(B40/B$70),IF(C$7="% of Change","N/A","N/A")),0)</f>
        <v>0</v>
      </c>
      <c r="D40" s="294">
        <v>0</v>
      </c>
      <c r="E40" s="172">
        <f t="shared" si="79"/>
        <v>0</v>
      </c>
      <c r="F40" s="294">
        <v>0</v>
      </c>
      <c r="G40" s="172">
        <f t="shared" si="79"/>
        <v>0</v>
      </c>
      <c r="H40" s="294">
        <v>0</v>
      </c>
      <c r="I40" s="172">
        <f t="shared" si="79"/>
        <v>0</v>
      </c>
      <c r="J40" s="294">
        <v>0</v>
      </c>
      <c r="K40" s="172">
        <f t="shared" si="79"/>
        <v>0</v>
      </c>
      <c r="L40" s="294">
        <v>0</v>
      </c>
      <c r="M40" s="172">
        <f t="shared" si="79"/>
        <v>0</v>
      </c>
      <c r="N40" s="294">
        <v>0</v>
      </c>
      <c r="O40" s="172">
        <f t="shared" si="79"/>
        <v>0</v>
      </c>
      <c r="P40" s="294">
        <v>0</v>
      </c>
      <c r="Q40" s="172">
        <f t="shared" si="79"/>
        <v>0</v>
      </c>
      <c r="R40" s="294">
        <v>0</v>
      </c>
      <c r="S40" s="172">
        <f t="shared" si="79"/>
        <v>0</v>
      </c>
      <c r="T40" s="294">
        <v>0</v>
      </c>
      <c r="U40" s="172">
        <f t="shared" si="79"/>
        <v>0</v>
      </c>
      <c r="V40" s="294">
        <v>0</v>
      </c>
      <c r="W40" s="172">
        <f t="shared" si="79"/>
        <v>0</v>
      </c>
      <c r="X40" s="294">
        <v>0</v>
      </c>
      <c r="Y40" s="172">
        <f t="shared" si="79"/>
        <v>0</v>
      </c>
      <c r="Z40" s="294">
        <v>0</v>
      </c>
      <c r="AA40" s="172">
        <f t="shared" si="79"/>
        <v>0</v>
      </c>
      <c r="AB40" s="294">
        <v>0</v>
      </c>
      <c r="AC40" s="172">
        <f t="shared" si="79"/>
        <v>0</v>
      </c>
      <c r="AD40" s="295"/>
      <c r="AF40" s="297"/>
    </row>
    <row r="41" spans="1:32" s="303" customFormat="1" thickBot="1" x14ac:dyDescent="0.25">
      <c r="A41" s="357" t="s">
        <v>59</v>
      </c>
      <c r="B41" s="351">
        <v>0</v>
      </c>
      <c r="C41" s="363">
        <f>IFERROR(IF(C$7="% of Total",(B41/B$70),IF(C$7="% of Change","N/A","N/A")),0)</f>
        <v>0</v>
      </c>
      <c r="D41" s="301">
        <v>0</v>
      </c>
      <c r="E41" s="363">
        <f t="shared" si="79"/>
        <v>0</v>
      </c>
      <c r="F41" s="301">
        <v>0</v>
      </c>
      <c r="G41" s="363">
        <f t="shared" si="79"/>
        <v>0</v>
      </c>
      <c r="H41" s="301">
        <v>0</v>
      </c>
      <c r="I41" s="363">
        <f t="shared" si="79"/>
        <v>0</v>
      </c>
      <c r="J41" s="301">
        <v>0</v>
      </c>
      <c r="K41" s="363">
        <f t="shared" si="79"/>
        <v>0</v>
      </c>
      <c r="L41" s="301">
        <v>0</v>
      </c>
      <c r="M41" s="363">
        <f t="shared" si="79"/>
        <v>0</v>
      </c>
      <c r="N41" s="301">
        <v>0</v>
      </c>
      <c r="O41" s="363">
        <f t="shared" si="79"/>
        <v>0</v>
      </c>
      <c r="P41" s="301">
        <v>0</v>
      </c>
      <c r="Q41" s="363">
        <f t="shared" si="79"/>
        <v>0</v>
      </c>
      <c r="R41" s="301">
        <v>0</v>
      </c>
      <c r="S41" s="363">
        <f t="shared" si="79"/>
        <v>0</v>
      </c>
      <c r="T41" s="301">
        <v>0</v>
      </c>
      <c r="U41" s="363">
        <f t="shared" si="79"/>
        <v>0</v>
      </c>
      <c r="V41" s="301">
        <v>0</v>
      </c>
      <c r="W41" s="363">
        <f t="shared" si="79"/>
        <v>0</v>
      </c>
      <c r="X41" s="301">
        <v>0</v>
      </c>
      <c r="Y41" s="363">
        <f t="shared" si="79"/>
        <v>0</v>
      </c>
      <c r="Z41" s="301">
        <v>0</v>
      </c>
      <c r="AA41" s="363">
        <f t="shared" si="79"/>
        <v>0</v>
      </c>
      <c r="AB41" s="301">
        <v>0</v>
      </c>
      <c r="AC41" s="363">
        <f t="shared" si="79"/>
        <v>0</v>
      </c>
      <c r="AD41" s="302"/>
      <c r="AF41" s="364"/>
    </row>
    <row r="42" spans="1:32" s="292" customFormat="1" thickBot="1" x14ac:dyDescent="0.25">
      <c r="A42" s="353" t="s">
        <v>60</v>
      </c>
      <c r="B42" s="313">
        <f>B33+B41</f>
        <v>0</v>
      </c>
      <c r="C42" s="177">
        <f>IFERROR(IF(C$7="% of Total",(B42/B$70),IF(C$7="% of Change","N/A","N/A")),0)</f>
        <v>0</v>
      </c>
      <c r="D42" s="304">
        <f t="shared" ref="D42" si="92">D33+D41</f>
        <v>0</v>
      </c>
      <c r="E42" s="177">
        <f t="shared" si="79"/>
        <v>0</v>
      </c>
      <c r="F42" s="304">
        <f t="shared" ref="F42" si="93">F33+F41</f>
        <v>0</v>
      </c>
      <c r="G42" s="177">
        <f t="shared" si="79"/>
        <v>0</v>
      </c>
      <c r="H42" s="304">
        <f t="shared" ref="H42" si="94">H33+H41</f>
        <v>0</v>
      </c>
      <c r="I42" s="177">
        <f t="shared" si="79"/>
        <v>0</v>
      </c>
      <c r="J42" s="304">
        <f t="shared" ref="J42" si="95">J33+J41</f>
        <v>0</v>
      </c>
      <c r="K42" s="177">
        <f t="shared" si="79"/>
        <v>0</v>
      </c>
      <c r="L42" s="304">
        <f t="shared" ref="L42" si="96">L33+L41</f>
        <v>0</v>
      </c>
      <c r="M42" s="177">
        <f t="shared" si="79"/>
        <v>0</v>
      </c>
      <c r="N42" s="304">
        <f t="shared" ref="N42" si="97">N33+N41</f>
        <v>0</v>
      </c>
      <c r="O42" s="177">
        <f t="shared" si="79"/>
        <v>0</v>
      </c>
      <c r="P42" s="304">
        <f t="shared" ref="P42" si="98">P33+P41</f>
        <v>0</v>
      </c>
      <c r="Q42" s="177">
        <f t="shared" si="79"/>
        <v>0</v>
      </c>
      <c r="R42" s="304">
        <f t="shared" ref="R42" si="99">R33+R41</f>
        <v>0</v>
      </c>
      <c r="S42" s="177">
        <f t="shared" si="79"/>
        <v>0</v>
      </c>
      <c r="T42" s="304">
        <f t="shared" ref="T42" si="100">T33+T41</f>
        <v>0</v>
      </c>
      <c r="U42" s="177">
        <f t="shared" si="79"/>
        <v>0</v>
      </c>
      <c r="V42" s="304">
        <f t="shared" ref="V42" si="101">V33+V41</f>
        <v>0</v>
      </c>
      <c r="W42" s="177">
        <f t="shared" si="79"/>
        <v>0</v>
      </c>
      <c r="X42" s="304">
        <f t="shared" ref="X42" si="102">X33+X41</f>
        <v>0</v>
      </c>
      <c r="Y42" s="177">
        <f t="shared" si="79"/>
        <v>0</v>
      </c>
      <c r="Z42" s="304">
        <f t="shared" ref="Z42" si="103">Z33+Z41</f>
        <v>0</v>
      </c>
      <c r="AA42" s="177">
        <f t="shared" si="79"/>
        <v>0</v>
      </c>
      <c r="AB42" s="304">
        <f t="shared" ref="AB42" si="104">AB33+AB41</f>
        <v>0</v>
      </c>
      <c r="AC42" s="177">
        <f t="shared" si="79"/>
        <v>0</v>
      </c>
      <c r="AD42" s="290"/>
      <c r="AF42" s="293"/>
    </row>
    <row r="43" spans="1:32" s="292" customFormat="1" thickBot="1" x14ac:dyDescent="0.25">
      <c r="A43" s="347" t="s">
        <v>61</v>
      </c>
      <c r="B43" s="343">
        <v>0</v>
      </c>
      <c r="C43" s="171">
        <f>IFERROR(IF(C$7="% of Total",(B43/B$70),IF(C$7="% of Change","N/A","N/A")),0)</f>
        <v>0</v>
      </c>
      <c r="D43" s="291">
        <v>0</v>
      </c>
      <c r="E43" s="171">
        <f t="shared" si="79"/>
        <v>0</v>
      </c>
      <c r="F43" s="291">
        <v>0</v>
      </c>
      <c r="G43" s="171">
        <f t="shared" si="79"/>
        <v>0</v>
      </c>
      <c r="H43" s="291">
        <v>0</v>
      </c>
      <c r="I43" s="171">
        <f t="shared" si="79"/>
        <v>0</v>
      </c>
      <c r="J43" s="291">
        <v>0</v>
      </c>
      <c r="K43" s="171">
        <f t="shared" si="79"/>
        <v>0</v>
      </c>
      <c r="L43" s="291">
        <v>0</v>
      </c>
      <c r="M43" s="171">
        <f t="shared" si="79"/>
        <v>0</v>
      </c>
      <c r="N43" s="291">
        <v>0</v>
      </c>
      <c r="O43" s="171">
        <f t="shared" si="79"/>
        <v>0</v>
      </c>
      <c r="P43" s="291">
        <v>0</v>
      </c>
      <c r="Q43" s="171">
        <f t="shared" si="79"/>
        <v>0</v>
      </c>
      <c r="R43" s="291">
        <v>0</v>
      </c>
      <c r="S43" s="171">
        <f t="shared" si="79"/>
        <v>0</v>
      </c>
      <c r="T43" s="291">
        <v>0</v>
      </c>
      <c r="U43" s="171">
        <f t="shared" si="79"/>
        <v>0</v>
      </c>
      <c r="V43" s="291">
        <v>0</v>
      </c>
      <c r="W43" s="171">
        <f t="shared" si="79"/>
        <v>0</v>
      </c>
      <c r="X43" s="291">
        <v>0</v>
      </c>
      <c r="Y43" s="171">
        <f t="shared" si="79"/>
        <v>0</v>
      </c>
      <c r="Z43" s="291">
        <v>0</v>
      </c>
      <c r="AA43" s="171">
        <f t="shared" si="79"/>
        <v>0</v>
      </c>
      <c r="AB43" s="291">
        <v>0</v>
      </c>
      <c r="AC43" s="171">
        <f t="shared" si="79"/>
        <v>0</v>
      </c>
      <c r="AD43" s="290"/>
      <c r="AF43" s="293"/>
    </row>
    <row r="44" spans="1:32" s="292" customFormat="1" thickBot="1" x14ac:dyDescent="0.25">
      <c r="A44" s="345" t="s">
        <v>62</v>
      </c>
      <c r="B44" s="342">
        <f>B42+B43</f>
        <v>0</v>
      </c>
      <c r="C44" s="190">
        <f>IFERROR(IF(C$7="% of Total",(B44/B$70),IF(C$7="% of Change","N/A","N/A")),0)</f>
        <v>0</v>
      </c>
      <c r="D44" s="300">
        <f t="shared" ref="D44" si="105">D42+D43</f>
        <v>0</v>
      </c>
      <c r="E44" s="190">
        <f t="shared" si="79"/>
        <v>0</v>
      </c>
      <c r="F44" s="300">
        <f t="shared" ref="F44" si="106">F42+F43</f>
        <v>0</v>
      </c>
      <c r="G44" s="190">
        <f t="shared" si="79"/>
        <v>0</v>
      </c>
      <c r="H44" s="300">
        <f t="shared" ref="H44" si="107">H42+H43</f>
        <v>0</v>
      </c>
      <c r="I44" s="190">
        <f t="shared" si="79"/>
        <v>0</v>
      </c>
      <c r="J44" s="300">
        <f t="shared" ref="J44" si="108">J42+J43</f>
        <v>0</v>
      </c>
      <c r="K44" s="190">
        <f t="shared" si="79"/>
        <v>0</v>
      </c>
      <c r="L44" s="300">
        <f t="shared" ref="L44" si="109">L42+L43</f>
        <v>0</v>
      </c>
      <c r="M44" s="190">
        <f t="shared" si="79"/>
        <v>0</v>
      </c>
      <c r="N44" s="300">
        <f t="shared" ref="N44" si="110">N42+N43</f>
        <v>0</v>
      </c>
      <c r="O44" s="190">
        <f t="shared" si="79"/>
        <v>0</v>
      </c>
      <c r="P44" s="300">
        <f t="shared" ref="P44" si="111">P42+P43</f>
        <v>0</v>
      </c>
      <c r="Q44" s="190">
        <f t="shared" si="79"/>
        <v>0</v>
      </c>
      <c r="R44" s="300">
        <f t="shared" ref="R44" si="112">R42+R43</f>
        <v>0</v>
      </c>
      <c r="S44" s="190">
        <f t="shared" si="79"/>
        <v>0</v>
      </c>
      <c r="T44" s="300">
        <f t="shared" ref="T44" si="113">T42+T43</f>
        <v>0</v>
      </c>
      <c r="U44" s="190">
        <f t="shared" si="79"/>
        <v>0</v>
      </c>
      <c r="V44" s="300">
        <f t="shared" ref="V44" si="114">V42+V43</f>
        <v>0</v>
      </c>
      <c r="W44" s="190">
        <f t="shared" si="79"/>
        <v>0</v>
      </c>
      <c r="X44" s="300">
        <f t="shared" ref="X44" si="115">X42+X43</f>
        <v>0</v>
      </c>
      <c r="Y44" s="190">
        <f t="shared" si="79"/>
        <v>0</v>
      </c>
      <c r="Z44" s="300">
        <f t="shared" ref="Z44" si="116">Z42+Z43</f>
        <v>0</v>
      </c>
      <c r="AA44" s="190">
        <f t="shared" si="79"/>
        <v>0</v>
      </c>
      <c r="AB44" s="300">
        <f t="shared" ref="AB44" si="117">AB42+AB43</f>
        <v>0</v>
      </c>
      <c r="AC44" s="190">
        <f t="shared" si="79"/>
        <v>0</v>
      </c>
      <c r="AD44" s="290"/>
      <c r="AF44" s="293"/>
    </row>
    <row r="45" spans="1:32" s="292" customFormat="1" ht="15.75" customHeight="1" thickBot="1" x14ac:dyDescent="0.25">
      <c r="A45" s="346" t="s">
        <v>63</v>
      </c>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90"/>
      <c r="AF45" s="293"/>
    </row>
    <row r="46" spans="1:32" s="292" customFormat="1" x14ac:dyDescent="0.25">
      <c r="A46" s="348" t="s">
        <v>95</v>
      </c>
      <c r="B46" s="343">
        <f>SUBTOTAL(9,B47:B50)</f>
        <v>0</v>
      </c>
      <c r="C46" s="171">
        <f>IFERROR(IF(C$7="% of Total",(B46/B$70),IF(C$7="% of Change","N/A","N/A")),0)</f>
        <v>0</v>
      </c>
      <c r="D46" s="291">
        <f t="shared" ref="D46" si="118">SUBTOTAL(9,D47:D50)</f>
        <v>0</v>
      </c>
      <c r="E46" s="171">
        <f t="shared" ref="E46:Y70" si="119">IFERROR(IF(E$7="% of Total",(D46/D$70),IF(E$7="% of Change",((D46-B46)/B46),"N/A")),0)</f>
        <v>0</v>
      </c>
      <c r="F46" s="291">
        <f t="shared" ref="F46" si="120">SUBTOTAL(9,F47:F50)</f>
        <v>0</v>
      </c>
      <c r="G46" s="171">
        <f t="shared" si="119"/>
        <v>0</v>
      </c>
      <c r="H46" s="291">
        <f t="shared" ref="H46" si="121">SUBTOTAL(9,H47:H50)</f>
        <v>0</v>
      </c>
      <c r="I46" s="171">
        <f t="shared" si="119"/>
        <v>0</v>
      </c>
      <c r="J46" s="291">
        <f t="shared" ref="J46" si="122">SUBTOTAL(9,J47:J50)</f>
        <v>0</v>
      </c>
      <c r="K46" s="171">
        <f t="shared" si="119"/>
        <v>0</v>
      </c>
      <c r="L46" s="291">
        <f t="shared" ref="L46" si="123">SUBTOTAL(9,L47:L50)</f>
        <v>0</v>
      </c>
      <c r="M46" s="171">
        <f t="shared" si="119"/>
        <v>0</v>
      </c>
      <c r="N46" s="291">
        <f t="shared" ref="N46" si="124">SUBTOTAL(9,N47:N50)</f>
        <v>0</v>
      </c>
      <c r="O46" s="171">
        <f t="shared" si="119"/>
        <v>0</v>
      </c>
      <c r="P46" s="291">
        <f t="shared" ref="P46" si="125">SUBTOTAL(9,P47:P50)</f>
        <v>0</v>
      </c>
      <c r="Q46" s="171">
        <f t="shared" si="119"/>
        <v>0</v>
      </c>
      <c r="R46" s="291">
        <f t="shared" ref="R46" si="126">SUBTOTAL(9,R47:R50)</f>
        <v>0</v>
      </c>
      <c r="S46" s="171">
        <f t="shared" si="119"/>
        <v>0</v>
      </c>
      <c r="T46" s="291">
        <f t="shared" ref="T46" si="127">SUBTOTAL(9,T47:T50)</f>
        <v>0</v>
      </c>
      <c r="U46" s="171">
        <f t="shared" si="119"/>
        <v>0</v>
      </c>
      <c r="V46" s="291">
        <f t="shared" ref="V46" si="128">SUBTOTAL(9,V47:V50)</f>
        <v>0</v>
      </c>
      <c r="W46" s="171">
        <f t="shared" si="119"/>
        <v>0</v>
      </c>
      <c r="X46" s="291">
        <f t="shared" ref="X46" si="129">SUBTOTAL(9,X47:X50)</f>
        <v>0</v>
      </c>
      <c r="Y46" s="171">
        <f t="shared" si="119"/>
        <v>0</v>
      </c>
      <c r="Z46" s="291">
        <f t="shared" ref="Z46" si="130">SUBTOTAL(9,Z47:Z50)</f>
        <v>0</v>
      </c>
      <c r="AA46" s="171">
        <f t="shared" ref="AA46:AA70" si="131">IFERROR(IF(AA$7="% of Total",(Z46/Z$70),IF(AA$7="% of Change",((Z46-X46)/X46),"N/A")),0)</f>
        <v>0</v>
      </c>
      <c r="AB46" s="291">
        <f t="shared" ref="AB46" si="132">SUBTOTAL(9,AB47:AB50)</f>
        <v>0</v>
      </c>
      <c r="AC46" s="171">
        <f t="shared" ref="AC46:AC70" si="133">IFERROR(IF(AC$7="% of Total",(AB46/AB$70),IF(AC$7="% of Change",((AB46-Z46)/Z46),"N/A")),0)</f>
        <v>0</v>
      </c>
      <c r="AD46" s="290"/>
      <c r="AF46" s="293"/>
    </row>
    <row r="47" spans="1:32" s="150" customFormat="1" outlineLevel="1" x14ac:dyDescent="0.25">
      <c r="A47" s="202" t="s">
        <v>64</v>
      </c>
      <c r="B47" s="195">
        <v>0</v>
      </c>
      <c r="C47" s="172">
        <f>IFERROR(IF(C$7="% of Total",(B47/B$70),IF(C$7="% of Change","N/A","N/A")),0)</f>
        <v>0</v>
      </c>
      <c r="D47" s="148">
        <v>0</v>
      </c>
      <c r="E47" s="172">
        <f t="shared" si="119"/>
        <v>0</v>
      </c>
      <c r="F47" s="148">
        <v>0</v>
      </c>
      <c r="G47" s="172">
        <f t="shared" si="119"/>
        <v>0</v>
      </c>
      <c r="H47" s="148">
        <v>0</v>
      </c>
      <c r="I47" s="172">
        <f t="shared" si="119"/>
        <v>0</v>
      </c>
      <c r="J47" s="148">
        <v>0</v>
      </c>
      <c r="K47" s="172">
        <f t="shared" si="119"/>
        <v>0</v>
      </c>
      <c r="L47" s="148">
        <v>0</v>
      </c>
      <c r="M47" s="172">
        <f t="shared" si="119"/>
        <v>0</v>
      </c>
      <c r="N47" s="148">
        <v>0</v>
      </c>
      <c r="O47" s="172">
        <f t="shared" si="119"/>
        <v>0</v>
      </c>
      <c r="P47" s="148">
        <v>0</v>
      </c>
      <c r="Q47" s="172">
        <f t="shared" si="119"/>
        <v>0</v>
      </c>
      <c r="R47" s="148">
        <v>0</v>
      </c>
      <c r="S47" s="172">
        <f t="shared" si="119"/>
        <v>0</v>
      </c>
      <c r="T47" s="148">
        <v>0</v>
      </c>
      <c r="U47" s="172">
        <f t="shared" si="119"/>
        <v>0</v>
      </c>
      <c r="V47" s="148">
        <v>0</v>
      </c>
      <c r="W47" s="172">
        <f t="shared" si="119"/>
        <v>0</v>
      </c>
      <c r="X47" s="148">
        <v>0</v>
      </c>
      <c r="Y47" s="172">
        <f t="shared" si="119"/>
        <v>0</v>
      </c>
      <c r="Z47" s="148">
        <v>0</v>
      </c>
      <c r="AA47" s="172">
        <f t="shared" si="131"/>
        <v>0</v>
      </c>
      <c r="AB47" s="148">
        <v>0</v>
      </c>
      <c r="AC47" s="172">
        <f t="shared" si="133"/>
        <v>0</v>
      </c>
      <c r="AD47" s="149"/>
      <c r="AF47" s="316"/>
    </row>
    <row r="48" spans="1:32" s="150" customFormat="1" outlineLevel="1" x14ac:dyDescent="0.25">
      <c r="A48" s="202" t="s">
        <v>65</v>
      </c>
      <c r="B48" s="195">
        <v>0</v>
      </c>
      <c r="C48" s="172">
        <f>IFERROR(IF(C$7="% of Total",(B48/B$70),IF(C$7="% of Change","N/A","N/A")),0)</f>
        <v>0</v>
      </c>
      <c r="D48" s="148">
        <v>0</v>
      </c>
      <c r="E48" s="172">
        <f t="shared" si="119"/>
        <v>0</v>
      </c>
      <c r="F48" s="148">
        <v>0</v>
      </c>
      <c r="G48" s="172">
        <f t="shared" si="119"/>
        <v>0</v>
      </c>
      <c r="H48" s="148">
        <v>0</v>
      </c>
      <c r="I48" s="172">
        <f t="shared" si="119"/>
        <v>0</v>
      </c>
      <c r="J48" s="148">
        <v>0</v>
      </c>
      <c r="K48" s="172">
        <f t="shared" si="119"/>
        <v>0</v>
      </c>
      <c r="L48" s="148">
        <v>0</v>
      </c>
      <c r="M48" s="172">
        <f t="shared" si="119"/>
        <v>0</v>
      </c>
      <c r="N48" s="148">
        <v>0</v>
      </c>
      <c r="O48" s="172">
        <f t="shared" si="119"/>
        <v>0</v>
      </c>
      <c r="P48" s="148">
        <v>0</v>
      </c>
      <c r="Q48" s="172">
        <f t="shared" si="119"/>
        <v>0</v>
      </c>
      <c r="R48" s="148">
        <v>0</v>
      </c>
      <c r="S48" s="172">
        <f t="shared" si="119"/>
        <v>0</v>
      </c>
      <c r="T48" s="148">
        <v>0</v>
      </c>
      <c r="U48" s="172">
        <f t="shared" si="119"/>
        <v>0</v>
      </c>
      <c r="V48" s="148">
        <v>0</v>
      </c>
      <c r="W48" s="172">
        <f t="shared" si="119"/>
        <v>0</v>
      </c>
      <c r="X48" s="148">
        <v>0</v>
      </c>
      <c r="Y48" s="172">
        <f t="shared" si="119"/>
        <v>0</v>
      </c>
      <c r="Z48" s="148">
        <v>0</v>
      </c>
      <c r="AA48" s="172">
        <f t="shared" si="131"/>
        <v>0</v>
      </c>
      <c r="AB48" s="148">
        <v>0</v>
      </c>
      <c r="AC48" s="172">
        <f t="shared" si="133"/>
        <v>0</v>
      </c>
      <c r="AD48" s="149"/>
      <c r="AF48" s="316"/>
    </row>
    <row r="49" spans="1:32" s="150" customFormat="1" outlineLevel="1" x14ac:dyDescent="0.25">
      <c r="A49" s="202" t="s">
        <v>184</v>
      </c>
      <c r="B49" s="195">
        <v>0</v>
      </c>
      <c r="C49" s="172">
        <f>IFERROR(IF(C$7="% of Total",(B49/B$70),IF(C$7="% of Change","N/A","N/A")),0)</f>
        <v>0</v>
      </c>
      <c r="D49" s="148">
        <v>0</v>
      </c>
      <c r="E49" s="172">
        <f t="shared" si="119"/>
        <v>0</v>
      </c>
      <c r="F49" s="148">
        <v>0</v>
      </c>
      <c r="G49" s="172">
        <f t="shared" si="119"/>
        <v>0</v>
      </c>
      <c r="H49" s="148">
        <v>0</v>
      </c>
      <c r="I49" s="172">
        <f t="shared" si="119"/>
        <v>0</v>
      </c>
      <c r="J49" s="148">
        <v>0</v>
      </c>
      <c r="K49" s="172">
        <f t="shared" si="119"/>
        <v>0</v>
      </c>
      <c r="L49" s="148">
        <v>0</v>
      </c>
      <c r="M49" s="172">
        <f t="shared" si="119"/>
        <v>0</v>
      </c>
      <c r="N49" s="148">
        <v>0</v>
      </c>
      <c r="O49" s="172">
        <f t="shared" si="119"/>
        <v>0</v>
      </c>
      <c r="P49" s="148">
        <v>0</v>
      </c>
      <c r="Q49" s="172">
        <f t="shared" si="119"/>
        <v>0</v>
      </c>
      <c r="R49" s="148">
        <v>0</v>
      </c>
      <c r="S49" s="172">
        <f t="shared" si="119"/>
        <v>0</v>
      </c>
      <c r="T49" s="148">
        <v>0</v>
      </c>
      <c r="U49" s="172">
        <f t="shared" si="119"/>
        <v>0</v>
      </c>
      <c r="V49" s="148">
        <v>0</v>
      </c>
      <c r="W49" s="172">
        <f t="shared" si="119"/>
        <v>0</v>
      </c>
      <c r="X49" s="148">
        <v>0</v>
      </c>
      <c r="Y49" s="172">
        <f t="shared" si="119"/>
        <v>0</v>
      </c>
      <c r="Z49" s="148">
        <v>0</v>
      </c>
      <c r="AA49" s="172">
        <f t="shared" si="131"/>
        <v>0</v>
      </c>
      <c r="AB49" s="148">
        <v>0</v>
      </c>
      <c r="AC49" s="172">
        <f t="shared" si="133"/>
        <v>0</v>
      </c>
      <c r="AD49" s="149"/>
      <c r="AF49" s="316"/>
    </row>
    <row r="50" spans="1:32" s="150" customFormat="1" outlineLevel="1" x14ac:dyDescent="0.25">
      <c r="A50" s="202" t="s">
        <v>66</v>
      </c>
      <c r="B50" s="195">
        <v>0</v>
      </c>
      <c r="C50" s="172">
        <f>IFERROR(IF(C$7="% of Total",(B50/B$70),IF(C$7="% of Change","N/A","N/A")),0)</f>
        <v>0</v>
      </c>
      <c r="D50" s="148">
        <v>0</v>
      </c>
      <c r="E50" s="172">
        <f t="shared" si="119"/>
        <v>0</v>
      </c>
      <c r="F50" s="148">
        <v>0</v>
      </c>
      <c r="G50" s="172">
        <f t="shared" si="119"/>
        <v>0</v>
      </c>
      <c r="H50" s="148">
        <v>0</v>
      </c>
      <c r="I50" s="172">
        <f t="shared" si="119"/>
        <v>0</v>
      </c>
      <c r="J50" s="148">
        <v>0</v>
      </c>
      <c r="K50" s="172">
        <f t="shared" si="119"/>
        <v>0</v>
      </c>
      <c r="L50" s="148">
        <v>0</v>
      </c>
      <c r="M50" s="172">
        <f t="shared" si="119"/>
        <v>0</v>
      </c>
      <c r="N50" s="148">
        <v>0</v>
      </c>
      <c r="O50" s="172">
        <f t="shared" si="119"/>
        <v>0</v>
      </c>
      <c r="P50" s="148">
        <v>0</v>
      </c>
      <c r="Q50" s="172">
        <f t="shared" si="119"/>
        <v>0</v>
      </c>
      <c r="R50" s="148">
        <v>0</v>
      </c>
      <c r="S50" s="172">
        <f t="shared" si="119"/>
        <v>0</v>
      </c>
      <c r="T50" s="148">
        <v>0</v>
      </c>
      <c r="U50" s="172">
        <f t="shared" si="119"/>
        <v>0</v>
      </c>
      <c r="V50" s="148">
        <v>0</v>
      </c>
      <c r="W50" s="172">
        <f t="shared" si="119"/>
        <v>0</v>
      </c>
      <c r="X50" s="148">
        <v>0</v>
      </c>
      <c r="Y50" s="172">
        <f t="shared" si="119"/>
        <v>0</v>
      </c>
      <c r="Z50" s="148">
        <v>0</v>
      </c>
      <c r="AA50" s="172">
        <f t="shared" si="131"/>
        <v>0</v>
      </c>
      <c r="AB50" s="148">
        <v>0</v>
      </c>
      <c r="AC50" s="172">
        <f t="shared" si="133"/>
        <v>0</v>
      </c>
      <c r="AD50" s="149"/>
      <c r="AF50" s="316"/>
    </row>
    <row r="51" spans="1:32" s="167" customFormat="1" thickBot="1" x14ac:dyDescent="0.25">
      <c r="A51" s="356" t="s">
        <v>67</v>
      </c>
      <c r="B51" s="352">
        <v>0</v>
      </c>
      <c r="C51" s="363">
        <f>IFERROR(IF(C$7="% of Total",(B51/B$70),IF(C$7="% of Change","N/A","N/A")),0)</f>
        <v>0</v>
      </c>
      <c r="D51" s="317">
        <v>0</v>
      </c>
      <c r="E51" s="363">
        <f t="shared" si="119"/>
        <v>0</v>
      </c>
      <c r="F51" s="317">
        <v>0</v>
      </c>
      <c r="G51" s="363">
        <f t="shared" si="119"/>
        <v>0</v>
      </c>
      <c r="H51" s="317">
        <v>0</v>
      </c>
      <c r="I51" s="363">
        <f t="shared" si="119"/>
        <v>0</v>
      </c>
      <c r="J51" s="317">
        <v>0</v>
      </c>
      <c r="K51" s="363">
        <f t="shared" si="119"/>
        <v>0</v>
      </c>
      <c r="L51" s="317">
        <v>0</v>
      </c>
      <c r="M51" s="363">
        <f t="shared" si="119"/>
        <v>0</v>
      </c>
      <c r="N51" s="317">
        <v>0</v>
      </c>
      <c r="O51" s="363">
        <f t="shared" si="119"/>
        <v>0</v>
      </c>
      <c r="P51" s="317">
        <v>0</v>
      </c>
      <c r="Q51" s="363">
        <f t="shared" si="119"/>
        <v>0</v>
      </c>
      <c r="R51" s="317">
        <v>0</v>
      </c>
      <c r="S51" s="363">
        <f t="shared" si="119"/>
        <v>0</v>
      </c>
      <c r="T51" s="317">
        <v>0</v>
      </c>
      <c r="U51" s="363">
        <f t="shared" si="119"/>
        <v>0</v>
      </c>
      <c r="V51" s="317">
        <v>0</v>
      </c>
      <c r="W51" s="363">
        <f t="shared" si="119"/>
        <v>0</v>
      </c>
      <c r="X51" s="317">
        <v>0</v>
      </c>
      <c r="Y51" s="363">
        <f t="shared" ref="Y51:Y75" si="134">IFERROR(IF(Y$7="% of Total",(X51/X$70),IF(Y$7="% of Change",((X51-V51)/V51),"N/A")),0)</f>
        <v>0</v>
      </c>
      <c r="Z51" s="317">
        <v>0</v>
      </c>
      <c r="AA51" s="363">
        <f t="shared" si="131"/>
        <v>0</v>
      </c>
      <c r="AB51" s="317">
        <v>0</v>
      </c>
      <c r="AC51" s="363">
        <f t="shared" si="133"/>
        <v>0</v>
      </c>
      <c r="AD51" s="165"/>
      <c r="AF51" s="166"/>
    </row>
    <row r="52" spans="1:32" s="292" customFormat="1" thickBot="1" x14ac:dyDescent="0.25">
      <c r="A52" s="346" t="s">
        <v>68</v>
      </c>
      <c r="B52" s="313">
        <f>B46+B51</f>
        <v>0</v>
      </c>
      <c r="C52" s="177">
        <f>IFERROR(IF(C$7="% of Total",(B52/B$70),IF(C$7="% of Change","N/A","N/A")),0)</f>
        <v>0</v>
      </c>
      <c r="D52" s="304">
        <f t="shared" ref="D52" si="135">D46+D51</f>
        <v>0</v>
      </c>
      <c r="E52" s="177">
        <f t="shared" si="119"/>
        <v>0</v>
      </c>
      <c r="F52" s="304">
        <f t="shared" ref="F52" si="136">F46+F51</f>
        <v>0</v>
      </c>
      <c r="G52" s="177">
        <f t="shared" si="119"/>
        <v>0</v>
      </c>
      <c r="H52" s="304">
        <f t="shared" ref="H52" si="137">H46+H51</f>
        <v>0</v>
      </c>
      <c r="I52" s="177">
        <f t="shared" si="119"/>
        <v>0</v>
      </c>
      <c r="J52" s="304">
        <f t="shared" ref="J52" si="138">J46+J51</f>
        <v>0</v>
      </c>
      <c r="K52" s="177">
        <f t="shared" si="119"/>
        <v>0</v>
      </c>
      <c r="L52" s="304">
        <f t="shared" ref="L52" si="139">L46+L51</f>
        <v>0</v>
      </c>
      <c r="M52" s="177">
        <f t="shared" si="119"/>
        <v>0</v>
      </c>
      <c r="N52" s="304">
        <f t="shared" ref="N52" si="140">N46+N51</f>
        <v>0</v>
      </c>
      <c r="O52" s="177">
        <f t="shared" si="119"/>
        <v>0</v>
      </c>
      <c r="P52" s="304">
        <f t="shared" ref="P52" si="141">P46+P51</f>
        <v>0</v>
      </c>
      <c r="Q52" s="177">
        <f t="shared" si="119"/>
        <v>0</v>
      </c>
      <c r="R52" s="304">
        <f t="shared" ref="R52" si="142">R46+R51</f>
        <v>0</v>
      </c>
      <c r="S52" s="177">
        <f t="shared" si="119"/>
        <v>0</v>
      </c>
      <c r="T52" s="304">
        <f t="shared" ref="T52" si="143">T46+T51</f>
        <v>0</v>
      </c>
      <c r="U52" s="177">
        <f t="shared" si="119"/>
        <v>0</v>
      </c>
      <c r="V52" s="304">
        <f t="shared" ref="V52" si="144">V46+V51</f>
        <v>0</v>
      </c>
      <c r="W52" s="177">
        <f t="shared" si="119"/>
        <v>0</v>
      </c>
      <c r="X52" s="304">
        <f t="shared" ref="X52" si="145">X46+X51</f>
        <v>0</v>
      </c>
      <c r="Y52" s="177">
        <f t="shared" si="134"/>
        <v>0</v>
      </c>
      <c r="Z52" s="304">
        <f t="shared" ref="Z52" si="146">Z46+Z51</f>
        <v>0</v>
      </c>
      <c r="AA52" s="177">
        <f t="shared" si="131"/>
        <v>0</v>
      </c>
      <c r="AB52" s="304">
        <f t="shared" ref="AB52" si="147">AB46+AB51</f>
        <v>0</v>
      </c>
      <c r="AC52" s="177">
        <f t="shared" si="133"/>
        <v>0</v>
      </c>
      <c r="AD52" s="290"/>
      <c r="AF52" s="293"/>
    </row>
    <row r="53" spans="1:32" s="292" customFormat="1" x14ac:dyDescent="0.25">
      <c r="A53" s="348" t="s">
        <v>96</v>
      </c>
      <c r="B53" s="343">
        <f>SUBTOTAL(9,B54:B56)</f>
        <v>0</v>
      </c>
      <c r="C53" s="171">
        <f>IFERROR(IF(C$7="% of Total",(B53/B$70),IF(C$7="% of Change","N/A","N/A")),0)</f>
        <v>0</v>
      </c>
      <c r="D53" s="291">
        <f t="shared" ref="D53" si="148">SUBTOTAL(9,D54:D56)</f>
        <v>0</v>
      </c>
      <c r="E53" s="171">
        <f t="shared" si="119"/>
        <v>0</v>
      </c>
      <c r="F53" s="291">
        <f t="shared" ref="F53" si="149">SUBTOTAL(9,F54:F56)</f>
        <v>0</v>
      </c>
      <c r="G53" s="171">
        <f t="shared" si="119"/>
        <v>0</v>
      </c>
      <c r="H53" s="291">
        <f t="shared" ref="H53" si="150">SUBTOTAL(9,H54:H56)</f>
        <v>0</v>
      </c>
      <c r="I53" s="171">
        <f t="shared" si="119"/>
        <v>0</v>
      </c>
      <c r="J53" s="291">
        <f t="shared" ref="J53" si="151">SUBTOTAL(9,J54:J56)</f>
        <v>0</v>
      </c>
      <c r="K53" s="171">
        <f t="shared" si="119"/>
        <v>0</v>
      </c>
      <c r="L53" s="291">
        <f t="shared" ref="L53" si="152">SUBTOTAL(9,L54:L56)</f>
        <v>0</v>
      </c>
      <c r="M53" s="171">
        <f t="shared" si="119"/>
        <v>0</v>
      </c>
      <c r="N53" s="291">
        <f t="shared" ref="N53" si="153">SUBTOTAL(9,N54:N56)</f>
        <v>0</v>
      </c>
      <c r="O53" s="171">
        <f t="shared" si="119"/>
        <v>0</v>
      </c>
      <c r="P53" s="291">
        <f t="shared" ref="P53" si="154">SUBTOTAL(9,P54:P56)</f>
        <v>0</v>
      </c>
      <c r="Q53" s="171">
        <f t="shared" si="119"/>
        <v>0</v>
      </c>
      <c r="R53" s="291">
        <f t="shared" ref="R53" si="155">SUBTOTAL(9,R54:R56)</f>
        <v>0</v>
      </c>
      <c r="S53" s="171">
        <f t="shared" si="119"/>
        <v>0</v>
      </c>
      <c r="T53" s="291">
        <f t="shared" ref="T53" si="156">SUBTOTAL(9,T54:T56)</f>
        <v>0</v>
      </c>
      <c r="U53" s="171">
        <f t="shared" si="119"/>
        <v>0</v>
      </c>
      <c r="V53" s="291">
        <f t="shared" ref="V53" si="157">SUBTOTAL(9,V54:V56)</f>
        <v>0</v>
      </c>
      <c r="W53" s="171">
        <f t="shared" si="119"/>
        <v>0</v>
      </c>
      <c r="X53" s="291">
        <f t="shared" ref="X53" si="158">SUBTOTAL(9,X54:X56)</f>
        <v>0</v>
      </c>
      <c r="Y53" s="171">
        <f t="shared" si="134"/>
        <v>0</v>
      </c>
      <c r="Z53" s="291">
        <f t="shared" ref="Z53" si="159">SUBTOTAL(9,Z54:Z56)</f>
        <v>0</v>
      </c>
      <c r="AA53" s="171">
        <f t="shared" si="131"/>
        <v>0</v>
      </c>
      <c r="AB53" s="291">
        <f t="shared" ref="AB53" si="160">SUBTOTAL(9,AB54:AB56)</f>
        <v>0</v>
      </c>
      <c r="AC53" s="171">
        <f t="shared" si="133"/>
        <v>0</v>
      </c>
      <c r="AD53" s="290"/>
      <c r="AF53" s="293"/>
    </row>
    <row r="54" spans="1:32" s="150" customFormat="1" outlineLevel="1" x14ac:dyDescent="0.25">
      <c r="A54" s="202" t="s">
        <v>248</v>
      </c>
      <c r="B54" s="195">
        <v>0</v>
      </c>
      <c r="C54" s="172">
        <f>IFERROR(IF(C$7="% of Total",(B54/B$70),IF(C$7="% of Change","N/A","N/A")),0)</f>
        <v>0</v>
      </c>
      <c r="D54" s="148">
        <v>0</v>
      </c>
      <c r="E54" s="172">
        <f t="shared" si="119"/>
        <v>0</v>
      </c>
      <c r="F54" s="148">
        <v>0</v>
      </c>
      <c r="G54" s="172">
        <f t="shared" si="119"/>
        <v>0</v>
      </c>
      <c r="H54" s="148">
        <v>0</v>
      </c>
      <c r="I54" s="172">
        <f t="shared" si="119"/>
        <v>0</v>
      </c>
      <c r="J54" s="148">
        <v>0</v>
      </c>
      <c r="K54" s="172">
        <f t="shared" si="119"/>
        <v>0</v>
      </c>
      <c r="L54" s="148">
        <v>0</v>
      </c>
      <c r="M54" s="172">
        <f t="shared" si="119"/>
        <v>0</v>
      </c>
      <c r="N54" s="148">
        <v>0</v>
      </c>
      <c r="O54" s="172">
        <f t="shared" si="119"/>
        <v>0</v>
      </c>
      <c r="P54" s="148">
        <v>0</v>
      </c>
      <c r="Q54" s="172">
        <f t="shared" si="119"/>
        <v>0</v>
      </c>
      <c r="R54" s="148">
        <v>0</v>
      </c>
      <c r="S54" s="172">
        <f t="shared" si="119"/>
        <v>0</v>
      </c>
      <c r="T54" s="148">
        <v>0</v>
      </c>
      <c r="U54" s="172">
        <f t="shared" si="119"/>
        <v>0</v>
      </c>
      <c r="V54" s="148">
        <v>0</v>
      </c>
      <c r="W54" s="172">
        <f t="shared" si="119"/>
        <v>0</v>
      </c>
      <c r="X54" s="148">
        <v>0</v>
      </c>
      <c r="Y54" s="172">
        <f t="shared" si="134"/>
        <v>0</v>
      </c>
      <c r="Z54" s="148">
        <v>0</v>
      </c>
      <c r="AA54" s="172">
        <f t="shared" si="131"/>
        <v>0</v>
      </c>
      <c r="AB54" s="148">
        <v>0</v>
      </c>
      <c r="AC54" s="172">
        <f t="shared" si="133"/>
        <v>0</v>
      </c>
      <c r="AD54" s="149"/>
      <c r="AF54" s="316"/>
    </row>
    <row r="55" spans="1:32" s="150" customFormat="1" ht="15" customHeight="1" outlineLevel="1" x14ac:dyDescent="0.25">
      <c r="A55" s="202" t="s">
        <v>241</v>
      </c>
      <c r="B55" s="195">
        <v>0</v>
      </c>
      <c r="C55" s="172">
        <f>IFERROR(IF(C$7="% of Total",(B55/B$70),IF(C$7="% of Change","N/A","N/A")),0)</f>
        <v>0</v>
      </c>
      <c r="D55" s="148">
        <v>0</v>
      </c>
      <c r="E55" s="172">
        <f t="shared" si="119"/>
        <v>0</v>
      </c>
      <c r="F55" s="148">
        <v>0</v>
      </c>
      <c r="G55" s="172">
        <f t="shared" si="119"/>
        <v>0</v>
      </c>
      <c r="H55" s="148">
        <v>0</v>
      </c>
      <c r="I55" s="172">
        <f t="shared" si="119"/>
        <v>0</v>
      </c>
      <c r="J55" s="148">
        <v>0</v>
      </c>
      <c r="K55" s="172">
        <f t="shared" si="119"/>
        <v>0</v>
      </c>
      <c r="L55" s="148">
        <v>0</v>
      </c>
      <c r="M55" s="172">
        <f t="shared" si="119"/>
        <v>0</v>
      </c>
      <c r="N55" s="148">
        <v>0</v>
      </c>
      <c r="O55" s="172">
        <f t="shared" si="119"/>
        <v>0</v>
      </c>
      <c r="P55" s="148">
        <v>0</v>
      </c>
      <c r="Q55" s="172">
        <f t="shared" si="119"/>
        <v>0</v>
      </c>
      <c r="R55" s="148">
        <v>0</v>
      </c>
      <c r="S55" s="172">
        <f t="shared" si="119"/>
        <v>0</v>
      </c>
      <c r="T55" s="148">
        <v>0</v>
      </c>
      <c r="U55" s="172">
        <f t="shared" si="119"/>
        <v>0</v>
      </c>
      <c r="V55" s="148">
        <v>0</v>
      </c>
      <c r="W55" s="172">
        <f t="shared" si="119"/>
        <v>0</v>
      </c>
      <c r="X55" s="148">
        <v>0</v>
      </c>
      <c r="Y55" s="172">
        <f t="shared" si="134"/>
        <v>0</v>
      </c>
      <c r="Z55" s="148">
        <v>0</v>
      </c>
      <c r="AA55" s="172">
        <f t="shared" si="131"/>
        <v>0</v>
      </c>
      <c r="AB55" s="148">
        <v>0</v>
      </c>
      <c r="AC55" s="172">
        <f t="shared" si="133"/>
        <v>0</v>
      </c>
      <c r="AD55" s="149"/>
      <c r="AF55" s="316"/>
    </row>
    <row r="56" spans="1:32" s="150" customFormat="1" ht="15" customHeight="1" outlineLevel="1" x14ac:dyDescent="0.25">
      <c r="A56" s="202" t="s">
        <v>241</v>
      </c>
      <c r="B56" s="195">
        <v>0</v>
      </c>
      <c r="C56" s="172">
        <f>IFERROR(IF(C$7="% of Total",(B56/B$70),IF(C$7="% of Change","N/A","N/A")),0)</f>
        <v>0</v>
      </c>
      <c r="D56" s="148">
        <v>0</v>
      </c>
      <c r="E56" s="172">
        <f t="shared" si="119"/>
        <v>0</v>
      </c>
      <c r="F56" s="148">
        <v>0</v>
      </c>
      <c r="G56" s="172">
        <f t="shared" si="119"/>
        <v>0</v>
      </c>
      <c r="H56" s="148">
        <v>0</v>
      </c>
      <c r="I56" s="172">
        <f t="shared" si="119"/>
        <v>0</v>
      </c>
      <c r="J56" s="148">
        <v>0</v>
      </c>
      <c r="K56" s="172">
        <f t="shared" si="119"/>
        <v>0</v>
      </c>
      <c r="L56" s="148">
        <v>0</v>
      </c>
      <c r="M56" s="172">
        <f t="shared" si="119"/>
        <v>0</v>
      </c>
      <c r="N56" s="148">
        <v>0</v>
      </c>
      <c r="O56" s="172">
        <f t="shared" si="119"/>
        <v>0</v>
      </c>
      <c r="P56" s="148">
        <v>0</v>
      </c>
      <c r="Q56" s="172">
        <f t="shared" si="119"/>
        <v>0</v>
      </c>
      <c r="R56" s="148">
        <v>0</v>
      </c>
      <c r="S56" s="172">
        <f t="shared" si="119"/>
        <v>0</v>
      </c>
      <c r="T56" s="148">
        <v>0</v>
      </c>
      <c r="U56" s="172">
        <f t="shared" si="119"/>
        <v>0</v>
      </c>
      <c r="V56" s="148">
        <v>0</v>
      </c>
      <c r="W56" s="172">
        <f t="shared" si="119"/>
        <v>0</v>
      </c>
      <c r="X56" s="148">
        <v>0</v>
      </c>
      <c r="Y56" s="172">
        <f t="shared" si="134"/>
        <v>0</v>
      </c>
      <c r="Z56" s="148">
        <v>0</v>
      </c>
      <c r="AA56" s="172">
        <f t="shared" si="131"/>
        <v>0</v>
      </c>
      <c r="AB56" s="148">
        <v>0</v>
      </c>
      <c r="AC56" s="172">
        <f t="shared" si="133"/>
        <v>0</v>
      </c>
      <c r="AD56" s="149"/>
      <c r="AF56" s="316"/>
    </row>
    <row r="57" spans="1:32" s="150" customFormat="1" ht="15" customHeight="1" outlineLevel="1" x14ac:dyDescent="0.25">
      <c r="A57" s="202" t="s">
        <v>241</v>
      </c>
      <c r="B57" s="195">
        <v>0</v>
      </c>
      <c r="C57" s="172">
        <f>IFERROR(IF(C$7="% of Total",(B57/B$70),IF(C$7="% of Change","N/A","N/A")),0)</f>
        <v>0</v>
      </c>
      <c r="D57" s="148">
        <v>0</v>
      </c>
      <c r="E57" s="172">
        <f t="shared" si="119"/>
        <v>0</v>
      </c>
      <c r="F57" s="148">
        <v>0</v>
      </c>
      <c r="G57" s="172">
        <f t="shared" si="119"/>
        <v>0</v>
      </c>
      <c r="H57" s="148">
        <v>0</v>
      </c>
      <c r="I57" s="172">
        <f t="shared" si="119"/>
        <v>0</v>
      </c>
      <c r="J57" s="148">
        <v>0</v>
      </c>
      <c r="K57" s="172">
        <f t="shared" si="119"/>
        <v>0</v>
      </c>
      <c r="L57" s="148">
        <v>0</v>
      </c>
      <c r="M57" s="172">
        <f t="shared" si="119"/>
        <v>0</v>
      </c>
      <c r="N57" s="148">
        <v>0</v>
      </c>
      <c r="O57" s="172">
        <f t="shared" si="119"/>
        <v>0</v>
      </c>
      <c r="P57" s="148">
        <v>0</v>
      </c>
      <c r="Q57" s="172">
        <f t="shared" si="119"/>
        <v>0</v>
      </c>
      <c r="R57" s="148">
        <v>0</v>
      </c>
      <c r="S57" s="172">
        <f t="shared" si="119"/>
        <v>0</v>
      </c>
      <c r="T57" s="148">
        <v>0</v>
      </c>
      <c r="U57" s="172">
        <f t="shared" si="119"/>
        <v>0</v>
      </c>
      <c r="V57" s="148">
        <v>0</v>
      </c>
      <c r="W57" s="172">
        <f t="shared" si="119"/>
        <v>0</v>
      </c>
      <c r="X57" s="148">
        <v>0</v>
      </c>
      <c r="Y57" s="172">
        <f t="shared" si="134"/>
        <v>0</v>
      </c>
      <c r="Z57" s="148">
        <v>0</v>
      </c>
      <c r="AA57" s="172">
        <f t="shared" si="131"/>
        <v>0</v>
      </c>
      <c r="AB57" s="148">
        <v>0</v>
      </c>
      <c r="AC57" s="172">
        <f t="shared" si="133"/>
        <v>0</v>
      </c>
      <c r="AD57" s="149"/>
      <c r="AF57" s="316"/>
    </row>
    <row r="58" spans="1:32" s="150" customFormat="1" ht="15" customHeight="1" outlineLevel="1" x14ac:dyDescent="0.25">
      <c r="A58" s="202" t="s">
        <v>241</v>
      </c>
      <c r="B58" s="195">
        <v>0</v>
      </c>
      <c r="C58" s="172">
        <f>IFERROR(IF(C$7="% of Total",(B58/B$70),IF(C$7="% of Change","N/A","N/A")),0)</f>
        <v>0</v>
      </c>
      <c r="D58" s="148">
        <v>0</v>
      </c>
      <c r="E58" s="172">
        <f t="shared" si="119"/>
        <v>0</v>
      </c>
      <c r="F58" s="148">
        <v>0</v>
      </c>
      <c r="G58" s="172">
        <f t="shared" si="119"/>
        <v>0</v>
      </c>
      <c r="H58" s="148">
        <v>0</v>
      </c>
      <c r="I58" s="172">
        <f t="shared" si="119"/>
        <v>0</v>
      </c>
      <c r="J58" s="148">
        <v>0</v>
      </c>
      <c r="K58" s="172">
        <f t="shared" si="119"/>
        <v>0</v>
      </c>
      <c r="L58" s="148">
        <v>0</v>
      </c>
      <c r="M58" s="172">
        <f t="shared" si="119"/>
        <v>0</v>
      </c>
      <c r="N58" s="148">
        <v>0</v>
      </c>
      <c r="O58" s="172">
        <f t="shared" si="119"/>
        <v>0</v>
      </c>
      <c r="P58" s="148">
        <v>0</v>
      </c>
      <c r="Q58" s="172">
        <f t="shared" si="119"/>
        <v>0</v>
      </c>
      <c r="R58" s="148">
        <v>0</v>
      </c>
      <c r="S58" s="172">
        <f t="shared" si="119"/>
        <v>0</v>
      </c>
      <c r="T58" s="148">
        <v>0</v>
      </c>
      <c r="U58" s="172">
        <f t="shared" si="119"/>
        <v>0</v>
      </c>
      <c r="V58" s="148">
        <v>0</v>
      </c>
      <c r="W58" s="172">
        <f t="shared" si="119"/>
        <v>0</v>
      </c>
      <c r="X58" s="148">
        <v>0</v>
      </c>
      <c r="Y58" s="172">
        <f t="shared" si="134"/>
        <v>0</v>
      </c>
      <c r="Z58" s="148">
        <v>0</v>
      </c>
      <c r="AA58" s="172">
        <f t="shared" si="131"/>
        <v>0</v>
      </c>
      <c r="AB58" s="148">
        <v>0</v>
      </c>
      <c r="AC58" s="172">
        <f t="shared" si="133"/>
        <v>0</v>
      </c>
      <c r="AD58" s="149"/>
      <c r="AF58" s="316"/>
    </row>
    <row r="59" spans="1:32" s="292" customFormat="1" ht="14.25" x14ac:dyDescent="0.2">
      <c r="A59" s="348" t="s">
        <v>69</v>
      </c>
      <c r="B59" s="343">
        <f t="shared" ref="B59" si="161">SUBTOTAL(9,B60:B62)</f>
        <v>0</v>
      </c>
      <c r="C59" s="171">
        <f>IFERROR(IF(C$7="% of Total",(B59/B$70),IF(C$7="% of Change","N/A","N/A")),0)</f>
        <v>0</v>
      </c>
      <c r="D59" s="291">
        <f t="shared" ref="D59" si="162">SUBTOTAL(9,D60:D62)</f>
        <v>0</v>
      </c>
      <c r="E59" s="171">
        <f t="shared" si="119"/>
        <v>0</v>
      </c>
      <c r="F59" s="291">
        <f t="shared" ref="F59" si="163">SUBTOTAL(9,F60:F62)</f>
        <v>0</v>
      </c>
      <c r="G59" s="171">
        <f t="shared" si="119"/>
        <v>0</v>
      </c>
      <c r="H59" s="291">
        <f t="shared" ref="H59" si="164">SUBTOTAL(9,H60:H62)</f>
        <v>0</v>
      </c>
      <c r="I59" s="171">
        <f t="shared" si="119"/>
        <v>0</v>
      </c>
      <c r="J59" s="291">
        <f t="shared" ref="J59" si="165">SUBTOTAL(9,J60:J62)</f>
        <v>0</v>
      </c>
      <c r="K59" s="171">
        <f t="shared" si="119"/>
        <v>0</v>
      </c>
      <c r="L59" s="291">
        <f t="shared" ref="L59" si="166">SUBTOTAL(9,L60:L62)</f>
        <v>0</v>
      </c>
      <c r="M59" s="171">
        <f t="shared" si="119"/>
        <v>0</v>
      </c>
      <c r="N59" s="291">
        <f t="shared" ref="N59" si="167">SUBTOTAL(9,N60:N62)</f>
        <v>0</v>
      </c>
      <c r="O59" s="171">
        <f t="shared" si="119"/>
        <v>0</v>
      </c>
      <c r="P59" s="291">
        <f t="shared" ref="P59" si="168">SUBTOTAL(9,P60:P62)</f>
        <v>0</v>
      </c>
      <c r="Q59" s="171">
        <f t="shared" si="119"/>
        <v>0</v>
      </c>
      <c r="R59" s="291">
        <f t="shared" ref="R59" si="169">SUBTOTAL(9,R60:R62)</f>
        <v>0</v>
      </c>
      <c r="S59" s="171">
        <f t="shared" si="119"/>
        <v>0</v>
      </c>
      <c r="T59" s="291">
        <f t="shared" ref="T59" si="170">SUBTOTAL(9,T60:T62)</f>
        <v>0</v>
      </c>
      <c r="U59" s="171">
        <f t="shared" si="119"/>
        <v>0</v>
      </c>
      <c r="V59" s="291">
        <f t="shared" ref="V59" si="171">SUBTOTAL(9,V60:V62)</f>
        <v>0</v>
      </c>
      <c r="W59" s="171">
        <f t="shared" si="119"/>
        <v>0</v>
      </c>
      <c r="X59" s="291">
        <f t="shared" ref="X59" si="172">SUBTOTAL(9,X60:X62)</f>
        <v>0</v>
      </c>
      <c r="Y59" s="171">
        <f t="shared" si="134"/>
        <v>0</v>
      </c>
      <c r="Z59" s="291">
        <f t="shared" ref="Z59" si="173">SUBTOTAL(9,Z60:Z62)</f>
        <v>0</v>
      </c>
      <c r="AA59" s="171">
        <f t="shared" si="131"/>
        <v>0</v>
      </c>
      <c r="AB59" s="291">
        <f t="shared" ref="AB59" si="174">SUBTOTAL(9,AB60:AB62)</f>
        <v>0</v>
      </c>
      <c r="AC59" s="171">
        <f t="shared" si="133"/>
        <v>0</v>
      </c>
      <c r="AD59" s="290"/>
      <c r="AF59" s="293"/>
    </row>
    <row r="60" spans="1:32" s="150" customFormat="1" outlineLevel="1" x14ac:dyDescent="0.25">
      <c r="A60" s="202" t="s">
        <v>249</v>
      </c>
      <c r="B60" s="195">
        <v>0</v>
      </c>
      <c r="C60" s="172">
        <f>IFERROR(IF(C$7="% of Total",(B60/B$70),IF(C$7="% of Change","N/A","N/A")),0)</f>
        <v>0</v>
      </c>
      <c r="D60" s="148">
        <v>0</v>
      </c>
      <c r="E60" s="172">
        <f t="shared" si="119"/>
        <v>0</v>
      </c>
      <c r="F60" s="148">
        <v>0</v>
      </c>
      <c r="G60" s="172">
        <f t="shared" si="119"/>
        <v>0</v>
      </c>
      <c r="H60" s="148">
        <v>0</v>
      </c>
      <c r="I60" s="172">
        <f t="shared" si="119"/>
        <v>0</v>
      </c>
      <c r="J60" s="148">
        <v>0</v>
      </c>
      <c r="K60" s="172">
        <f t="shared" si="119"/>
        <v>0</v>
      </c>
      <c r="L60" s="148">
        <v>0</v>
      </c>
      <c r="M60" s="172">
        <f t="shared" si="119"/>
        <v>0</v>
      </c>
      <c r="N60" s="148">
        <v>0</v>
      </c>
      <c r="O60" s="172">
        <f t="shared" si="119"/>
        <v>0</v>
      </c>
      <c r="P60" s="148">
        <v>0</v>
      </c>
      <c r="Q60" s="172">
        <f t="shared" si="119"/>
        <v>0</v>
      </c>
      <c r="R60" s="148">
        <v>0</v>
      </c>
      <c r="S60" s="172">
        <f t="shared" si="119"/>
        <v>0</v>
      </c>
      <c r="T60" s="148">
        <v>0</v>
      </c>
      <c r="U60" s="172">
        <f t="shared" si="119"/>
        <v>0</v>
      </c>
      <c r="V60" s="148">
        <v>0</v>
      </c>
      <c r="W60" s="172">
        <f t="shared" si="119"/>
        <v>0</v>
      </c>
      <c r="X60" s="148">
        <v>0</v>
      </c>
      <c r="Y60" s="172">
        <f t="shared" si="134"/>
        <v>0</v>
      </c>
      <c r="Z60" s="148">
        <v>0</v>
      </c>
      <c r="AA60" s="172">
        <f t="shared" si="131"/>
        <v>0</v>
      </c>
      <c r="AB60" s="148">
        <v>0</v>
      </c>
      <c r="AC60" s="172">
        <f t="shared" si="133"/>
        <v>0</v>
      </c>
      <c r="AD60" s="149"/>
      <c r="AF60" s="316"/>
    </row>
    <row r="61" spans="1:32" s="150" customFormat="1" outlineLevel="1" x14ac:dyDescent="0.25">
      <c r="A61" s="202" t="s">
        <v>241</v>
      </c>
      <c r="B61" s="195">
        <v>0</v>
      </c>
      <c r="C61" s="172">
        <f>IFERROR(IF(C$7="% of Total",(B61/B$70),IF(C$7="% of Change","N/A","N/A")),0)</f>
        <v>0</v>
      </c>
      <c r="D61" s="148">
        <v>0</v>
      </c>
      <c r="E61" s="172">
        <f t="shared" si="119"/>
        <v>0</v>
      </c>
      <c r="F61" s="148">
        <v>0</v>
      </c>
      <c r="G61" s="172">
        <f t="shared" si="119"/>
        <v>0</v>
      </c>
      <c r="H61" s="148">
        <v>0</v>
      </c>
      <c r="I61" s="172">
        <f t="shared" si="119"/>
        <v>0</v>
      </c>
      <c r="J61" s="148">
        <v>0</v>
      </c>
      <c r="K61" s="172">
        <f t="shared" si="119"/>
        <v>0</v>
      </c>
      <c r="L61" s="148">
        <v>0</v>
      </c>
      <c r="M61" s="172">
        <f t="shared" si="119"/>
        <v>0</v>
      </c>
      <c r="N61" s="148">
        <v>0</v>
      </c>
      <c r="O61" s="172">
        <f t="shared" si="119"/>
        <v>0</v>
      </c>
      <c r="P61" s="148">
        <v>0</v>
      </c>
      <c r="Q61" s="172">
        <f t="shared" si="119"/>
        <v>0</v>
      </c>
      <c r="R61" s="148">
        <v>0</v>
      </c>
      <c r="S61" s="172">
        <f t="shared" si="119"/>
        <v>0</v>
      </c>
      <c r="T61" s="148">
        <v>0</v>
      </c>
      <c r="U61" s="172">
        <f t="shared" si="119"/>
        <v>0</v>
      </c>
      <c r="V61" s="148">
        <v>0</v>
      </c>
      <c r="W61" s="172">
        <f t="shared" si="119"/>
        <v>0</v>
      </c>
      <c r="X61" s="148">
        <v>0</v>
      </c>
      <c r="Y61" s="172">
        <f t="shared" si="134"/>
        <v>0</v>
      </c>
      <c r="Z61" s="148">
        <v>0</v>
      </c>
      <c r="AA61" s="172">
        <f t="shared" si="131"/>
        <v>0</v>
      </c>
      <c r="AB61" s="148">
        <v>0</v>
      </c>
      <c r="AC61" s="172">
        <f t="shared" si="133"/>
        <v>0</v>
      </c>
      <c r="AD61" s="149"/>
      <c r="AF61" s="316"/>
    </row>
    <row r="62" spans="1:32" s="150" customFormat="1" outlineLevel="1" x14ac:dyDescent="0.25">
      <c r="A62" s="202" t="s">
        <v>241</v>
      </c>
      <c r="B62" s="195">
        <v>0</v>
      </c>
      <c r="C62" s="172">
        <f>IFERROR(IF(C$7="% of Total",(B62/B$70),IF(C$7="% of Change","N/A","N/A")),0)</f>
        <v>0</v>
      </c>
      <c r="D62" s="148">
        <v>0</v>
      </c>
      <c r="E62" s="172">
        <f t="shared" si="119"/>
        <v>0</v>
      </c>
      <c r="F62" s="148">
        <v>0</v>
      </c>
      <c r="G62" s="172">
        <f t="shared" si="119"/>
        <v>0</v>
      </c>
      <c r="H62" s="148">
        <v>0</v>
      </c>
      <c r="I62" s="172">
        <f t="shared" si="119"/>
        <v>0</v>
      </c>
      <c r="J62" s="148">
        <v>0</v>
      </c>
      <c r="K62" s="172">
        <f t="shared" si="119"/>
        <v>0</v>
      </c>
      <c r="L62" s="148">
        <v>0</v>
      </c>
      <c r="M62" s="172">
        <f t="shared" si="119"/>
        <v>0</v>
      </c>
      <c r="N62" s="148">
        <v>0</v>
      </c>
      <c r="O62" s="172">
        <f t="shared" si="119"/>
        <v>0</v>
      </c>
      <c r="P62" s="148">
        <v>0</v>
      </c>
      <c r="Q62" s="172">
        <f t="shared" si="119"/>
        <v>0</v>
      </c>
      <c r="R62" s="148">
        <v>0</v>
      </c>
      <c r="S62" s="172">
        <f t="shared" si="119"/>
        <v>0</v>
      </c>
      <c r="T62" s="148">
        <v>0</v>
      </c>
      <c r="U62" s="172">
        <f t="shared" si="119"/>
        <v>0</v>
      </c>
      <c r="V62" s="148">
        <v>0</v>
      </c>
      <c r="W62" s="172">
        <f t="shared" si="119"/>
        <v>0</v>
      </c>
      <c r="X62" s="148">
        <v>0</v>
      </c>
      <c r="Y62" s="172">
        <f t="shared" si="134"/>
        <v>0</v>
      </c>
      <c r="Z62" s="148">
        <v>0</v>
      </c>
      <c r="AA62" s="172">
        <f t="shared" si="131"/>
        <v>0</v>
      </c>
      <c r="AB62" s="148">
        <v>0</v>
      </c>
      <c r="AC62" s="172">
        <f t="shared" si="133"/>
        <v>0</v>
      </c>
      <c r="AD62" s="149"/>
      <c r="AF62" s="316"/>
    </row>
    <row r="63" spans="1:32" s="292" customFormat="1" x14ac:dyDescent="0.25">
      <c r="A63" s="348" t="s">
        <v>97</v>
      </c>
      <c r="B63" s="343">
        <f t="shared" ref="B63" si="175">SUBTOTAL(9,B64:B68)</f>
        <v>0</v>
      </c>
      <c r="C63" s="171">
        <f>IFERROR(IF(C$7="% of Total",(B63/B$70),IF(C$7="% of Change","N/A","N/A")),0)</f>
        <v>0</v>
      </c>
      <c r="D63" s="291">
        <f t="shared" ref="D63" si="176">SUBTOTAL(9,D64:D68)</f>
        <v>0</v>
      </c>
      <c r="E63" s="171">
        <f t="shared" si="119"/>
        <v>0</v>
      </c>
      <c r="F63" s="291">
        <f t="shared" ref="F63" si="177">SUBTOTAL(9,F64:F68)</f>
        <v>0</v>
      </c>
      <c r="G63" s="171">
        <f t="shared" si="119"/>
        <v>0</v>
      </c>
      <c r="H63" s="291">
        <f t="shared" ref="H63" si="178">SUBTOTAL(9,H64:H68)</f>
        <v>0</v>
      </c>
      <c r="I63" s="171">
        <f t="shared" si="119"/>
        <v>0</v>
      </c>
      <c r="J63" s="291">
        <f t="shared" ref="J63" si="179">SUBTOTAL(9,J64:J68)</f>
        <v>0</v>
      </c>
      <c r="K63" s="171">
        <f t="shared" si="119"/>
        <v>0</v>
      </c>
      <c r="L63" s="291">
        <f t="shared" ref="L63" si="180">SUBTOTAL(9,L64:L68)</f>
        <v>0</v>
      </c>
      <c r="M63" s="171">
        <f t="shared" si="119"/>
        <v>0</v>
      </c>
      <c r="N63" s="291">
        <f t="shared" ref="N63" si="181">SUBTOTAL(9,N64:N68)</f>
        <v>0</v>
      </c>
      <c r="O63" s="171">
        <f t="shared" si="119"/>
        <v>0</v>
      </c>
      <c r="P63" s="291">
        <f t="shared" ref="P63" si="182">SUBTOTAL(9,P64:P68)</f>
        <v>0</v>
      </c>
      <c r="Q63" s="171">
        <f t="shared" si="119"/>
        <v>0</v>
      </c>
      <c r="R63" s="291">
        <f t="shared" ref="R63" si="183">SUBTOTAL(9,R64:R68)</f>
        <v>0</v>
      </c>
      <c r="S63" s="171">
        <f t="shared" si="119"/>
        <v>0</v>
      </c>
      <c r="T63" s="291">
        <f t="shared" ref="T63" si="184">SUBTOTAL(9,T64:T68)</f>
        <v>0</v>
      </c>
      <c r="U63" s="171">
        <f t="shared" si="119"/>
        <v>0</v>
      </c>
      <c r="V63" s="291">
        <f t="shared" ref="V63" si="185">SUBTOTAL(9,V64:V68)</f>
        <v>0</v>
      </c>
      <c r="W63" s="171">
        <f t="shared" si="119"/>
        <v>0</v>
      </c>
      <c r="X63" s="291">
        <f t="shared" ref="X63" si="186">SUBTOTAL(9,X64:X68)</f>
        <v>0</v>
      </c>
      <c r="Y63" s="171">
        <f t="shared" si="134"/>
        <v>0</v>
      </c>
      <c r="Z63" s="291">
        <f t="shared" ref="Z63" si="187">SUBTOTAL(9,Z64:Z68)</f>
        <v>0</v>
      </c>
      <c r="AA63" s="171">
        <f t="shared" si="131"/>
        <v>0</v>
      </c>
      <c r="AB63" s="291">
        <f t="shared" ref="AB63" si="188">SUBTOTAL(9,AB64:AB68)</f>
        <v>0</v>
      </c>
      <c r="AC63" s="171">
        <f t="shared" si="133"/>
        <v>0</v>
      </c>
      <c r="AD63" s="290"/>
      <c r="AF63" s="293"/>
    </row>
    <row r="64" spans="1:32" s="150" customFormat="1" outlineLevel="1" x14ac:dyDescent="0.25">
      <c r="A64" s="202" t="s">
        <v>250</v>
      </c>
      <c r="B64" s="195">
        <v>0</v>
      </c>
      <c r="C64" s="172">
        <f>IFERROR(IF(C$7="% of Total",(B64/B$70),IF(C$7="% of Change","N/A","N/A")),0)</f>
        <v>0</v>
      </c>
      <c r="D64" s="148">
        <v>0</v>
      </c>
      <c r="E64" s="172">
        <f t="shared" si="119"/>
        <v>0</v>
      </c>
      <c r="F64" s="148">
        <v>0</v>
      </c>
      <c r="G64" s="172">
        <f t="shared" si="119"/>
        <v>0</v>
      </c>
      <c r="H64" s="148">
        <v>0</v>
      </c>
      <c r="I64" s="172">
        <f t="shared" si="119"/>
        <v>0</v>
      </c>
      <c r="J64" s="148">
        <v>0</v>
      </c>
      <c r="K64" s="172">
        <f t="shared" si="119"/>
        <v>0</v>
      </c>
      <c r="L64" s="148">
        <v>0</v>
      </c>
      <c r="M64" s="172">
        <f t="shared" si="119"/>
        <v>0</v>
      </c>
      <c r="N64" s="148">
        <v>0</v>
      </c>
      <c r="O64" s="172">
        <f t="shared" si="119"/>
        <v>0</v>
      </c>
      <c r="P64" s="148">
        <v>0</v>
      </c>
      <c r="Q64" s="172">
        <f t="shared" si="119"/>
        <v>0</v>
      </c>
      <c r="R64" s="148">
        <v>0</v>
      </c>
      <c r="S64" s="172">
        <f t="shared" si="119"/>
        <v>0</v>
      </c>
      <c r="T64" s="148">
        <v>0</v>
      </c>
      <c r="U64" s="172">
        <f t="shared" si="119"/>
        <v>0</v>
      </c>
      <c r="V64" s="148">
        <v>0</v>
      </c>
      <c r="W64" s="172">
        <f t="shared" si="119"/>
        <v>0</v>
      </c>
      <c r="X64" s="148">
        <v>0</v>
      </c>
      <c r="Y64" s="172">
        <f t="shared" si="134"/>
        <v>0</v>
      </c>
      <c r="Z64" s="148">
        <v>0</v>
      </c>
      <c r="AA64" s="172">
        <f t="shared" si="131"/>
        <v>0</v>
      </c>
      <c r="AB64" s="148">
        <v>0</v>
      </c>
      <c r="AC64" s="172">
        <f t="shared" si="133"/>
        <v>0</v>
      </c>
      <c r="AD64" s="149"/>
      <c r="AF64" s="316"/>
    </row>
    <row r="65" spans="1:32" s="150" customFormat="1" outlineLevel="1" x14ac:dyDescent="0.25">
      <c r="A65" s="202" t="s">
        <v>241</v>
      </c>
      <c r="B65" s="195">
        <v>0</v>
      </c>
      <c r="C65" s="172">
        <f>IFERROR(IF(C$7="% of Total",(B65/B$70),IF(C$7="% of Change","N/A","N/A")),0)</f>
        <v>0</v>
      </c>
      <c r="D65" s="148">
        <v>0</v>
      </c>
      <c r="E65" s="172">
        <f t="shared" si="119"/>
        <v>0</v>
      </c>
      <c r="F65" s="148">
        <v>0</v>
      </c>
      <c r="G65" s="172">
        <f t="shared" si="119"/>
        <v>0</v>
      </c>
      <c r="H65" s="148">
        <v>0</v>
      </c>
      <c r="I65" s="172">
        <f t="shared" si="119"/>
        <v>0</v>
      </c>
      <c r="J65" s="148">
        <v>0</v>
      </c>
      <c r="K65" s="172">
        <f t="shared" si="119"/>
        <v>0</v>
      </c>
      <c r="L65" s="148">
        <v>0</v>
      </c>
      <c r="M65" s="172">
        <f t="shared" si="119"/>
        <v>0</v>
      </c>
      <c r="N65" s="148">
        <v>0</v>
      </c>
      <c r="O65" s="172">
        <f t="shared" si="119"/>
        <v>0</v>
      </c>
      <c r="P65" s="148">
        <v>0</v>
      </c>
      <c r="Q65" s="172">
        <f t="shared" si="119"/>
        <v>0</v>
      </c>
      <c r="R65" s="148">
        <v>0</v>
      </c>
      <c r="S65" s="172">
        <f t="shared" si="119"/>
        <v>0</v>
      </c>
      <c r="T65" s="148">
        <v>0</v>
      </c>
      <c r="U65" s="172">
        <f t="shared" si="119"/>
        <v>0</v>
      </c>
      <c r="V65" s="148">
        <v>0</v>
      </c>
      <c r="W65" s="172">
        <f t="shared" si="119"/>
        <v>0</v>
      </c>
      <c r="X65" s="148">
        <v>0</v>
      </c>
      <c r="Y65" s="172">
        <f t="shared" si="134"/>
        <v>0</v>
      </c>
      <c r="Z65" s="148">
        <v>0</v>
      </c>
      <c r="AA65" s="172">
        <f t="shared" si="131"/>
        <v>0</v>
      </c>
      <c r="AB65" s="148">
        <v>0</v>
      </c>
      <c r="AC65" s="172">
        <f t="shared" si="133"/>
        <v>0</v>
      </c>
      <c r="AD65" s="149"/>
      <c r="AF65" s="316"/>
    </row>
    <row r="66" spans="1:32" s="150" customFormat="1" outlineLevel="1" x14ac:dyDescent="0.25">
      <c r="A66" s="202" t="s">
        <v>241</v>
      </c>
      <c r="B66" s="195">
        <v>0</v>
      </c>
      <c r="C66" s="172">
        <f>IFERROR(IF(C$7="% of Total",(B66/B$70),IF(C$7="% of Change","N/A","N/A")),0)</f>
        <v>0</v>
      </c>
      <c r="D66" s="148">
        <v>0</v>
      </c>
      <c r="E66" s="172">
        <f t="shared" si="119"/>
        <v>0</v>
      </c>
      <c r="F66" s="148">
        <v>0</v>
      </c>
      <c r="G66" s="172">
        <f t="shared" si="119"/>
        <v>0</v>
      </c>
      <c r="H66" s="148">
        <v>0</v>
      </c>
      <c r="I66" s="172">
        <f t="shared" si="119"/>
        <v>0</v>
      </c>
      <c r="J66" s="148">
        <v>0</v>
      </c>
      <c r="K66" s="172">
        <f t="shared" si="119"/>
        <v>0</v>
      </c>
      <c r="L66" s="148">
        <v>0</v>
      </c>
      <c r="M66" s="172">
        <f t="shared" si="119"/>
        <v>0</v>
      </c>
      <c r="N66" s="148">
        <v>0</v>
      </c>
      <c r="O66" s="172">
        <f t="shared" si="119"/>
        <v>0</v>
      </c>
      <c r="P66" s="148">
        <v>0</v>
      </c>
      <c r="Q66" s="172">
        <f t="shared" si="119"/>
        <v>0</v>
      </c>
      <c r="R66" s="148">
        <v>0</v>
      </c>
      <c r="S66" s="172">
        <f t="shared" si="119"/>
        <v>0</v>
      </c>
      <c r="T66" s="148">
        <v>0</v>
      </c>
      <c r="U66" s="172">
        <f t="shared" si="119"/>
        <v>0</v>
      </c>
      <c r="V66" s="148">
        <v>0</v>
      </c>
      <c r="W66" s="172">
        <f t="shared" si="119"/>
        <v>0</v>
      </c>
      <c r="X66" s="148">
        <v>0</v>
      </c>
      <c r="Y66" s="172">
        <f t="shared" si="134"/>
        <v>0</v>
      </c>
      <c r="Z66" s="148">
        <v>0</v>
      </c>
      <c r="AA66" s="172">
        <f t="shared" si="131"/>
        <v>0</v>
      </c>
      <c r="AB66" s="148">
        <v>0</v>
      </c>
      <c r="AC66" s="172">
        <f t="shared" si="133"/>
        <v>0</v>
      </c>
      <c r="AD66" s="149"/>
      <c r="AF66" s="316"/>
    </row>
    <row r="67" spans="1:32" s="150" customFormat="1" outlineLevel="1" x14ac:dyDescent="0.25">
      <c r="A67" s="202" t="s">
        <v>241</v>
      </c>
      <c r="B67" s="195">
        <v>0</v>
      </c>
      <c r="C67" s="172">
        <f>IFERROR(IF(C$7="% of Total",(B67/B$70),IF(C$7="% of Change","N/A","N/A")),0)</f>
        <v>0</v>
      </c>
      <c r="D67" s="148">
        <v>0</v>
      </c>
      <c r="E67" s="172">
        <f t="shared" si="119"/>
        <v>0</v>
      </c>
      <c r="F67" s="148">
        <v>0</v>
      </c>
      <c r="G67" s="172">
        <f t="shared" si="119"/>
        <v>0</v>
      </c>
      <c r="H67" s="148">
        <v>0</v>
      </c>
      <c r="I67" s="172">
        <f t="shared" si="119"/>
        <v>0</v>
      </c>
      <c r="J67" s="148">
        <v>0</v>
      </c>
      <c r="K67" s="172">
        <f t="shared" si="119"/>
        <v>0</v>
      </c>
      <c r="L67" s="148">
        <v>0</v>
      </c>
      <c r="M67" s="172">
        <f t="shared" si="119"/>
        <v>0</v>
      </c>
      <c r="N67" s="148">
        <v>0</v>
      </c>
      <c r="O67" s="172">
        <f t="shared" si="119"/>
        <v>0</v>
      </c>
      <c r="P67" s="148">
        <v>0</v>
      </c>
      <c r="Q67" s="172">
        <f t="shared" si="119"/>
        <v>0</v>
      </c>
      <c r="R67" s="148">
        <v>0</v>
      </c>
      <c r="S67" s="172">
        <f t="shared" si="119"/>
        <v>0</v>
      </c>
      <c r="T67" s="148">
        <v>0</v>
      </c>
      <c r="U67" s="172">
        <f t="shared" si="119"/>
        <v>0</v>
      </c>
      <c r="V67" s="148">
        <v>0</v>
      </c>
      <c r="W67" s="172">
        <f t="shared" si="119"/>
        <v>0</v>
      </c>
      <c r="X67" s="148">
        <v>0</v>
      </c>
      <c r="Y67" s="172">
        <f t="shared" si="134"/>
        <v>0</v>
      </c>
      <c r="Z67" s="148">
        <v>0</v>
      </c>
      <c r="AA67" s="172">
        <f t="shared" si="131"/>
        <v>0</v>
      </c>
      <c r="AB67" s="148">
        <v>0</v>
      </c>
      <c r="AC67" s="172">
        <f t="shared" si="133"/>
        <v>0</v>
      </c>
      <c r="AD67" s="149"/>
      <c r="AF67" s="316"/>
    </row>
    <row r="68" spans="1:32" s="150" customFormat="1" ht="15.75" outlineLevel="1" thickBot="1" x14ac:dyDescent="0.3">
      <c r="A68" s="202" t="s">
        <v>241</v>
      </c>
      <c r="B68" s="195">
        <v>0</v>
      </c>
      <c r="C68" s="172">
        <f>IFERROR(IF(C$7="% of Total",(B68/B$70),IF(C$7="% of Change","N/A","N/A")),0)</f>
        <v>0</v>
      </c>
      <c r="D68" s="148">
        <v>0</v>
      </c>
      <c r="E68" s="172">
        <f t="shared" si="119"/>
        <v>0</v>
      </c>
      <c r="F68" s="148">
        <v>0</v>
      </c>
      <c r="G68" s="172">
        <f t="shared" si="119"/>
        <v>0</v>
      </c>
      <c r="H68" s="148">
        <v>0</v>
      </c>
      <c r="I68" s="172">
        <f t="shared" si="119"/>
        <v>0</v>
      </c>
      <c r="J68" s="148">
        <v>0</v>
      </c>
      <c r="K68" s="172">
        <f t="shared" si="119"/>
        <v>0</v>
      </c>
      <c r="L68" s="148">
        <v>0</v>
      </c>
      <c r="M68" s="172">
        <f t="shared" si="119"/>
        <v>0</v>
      </c>
      <c r="N68" s="148">
        <v>0</v>
      </c>
      <c r="O68" s="172">
        <f t="shared" si="119"/>
        <v>0</v>
      </c>
      <c r="P68" s="148">
        <v>0</v>
      </c>
      <c r="Q68" s="172">
        <f t="shared" si="119"/>
        <v>0</v>
      </c>
      <c r="R68" s="148">
        <v>0</v>
      </c>
      <c r="S68" s="172">
        <f t="shared" si="119"/>
        <v>0</v>
      </c>
      <c r="T68" s="148">
        <v>0</v>
      </c>
      <c r="U68" s="172">
        <f t="shared" si="119"/>
        <v>0</v>
      </c>
      <c r="V68" s="148">
        <v>0</v>
      </c>
      <c r="W68" s="172">
        <f t="shared" si="119"/>
        <v>0</v>
      </c>
      <c r="X68" s="148">
        <v>0</v>
      </c>
      <c r="Y68" s="172">
        <f t="shared" si="134"/>
        <v>0</v>
      </c>
      <c r="Z68" s="148">
        <v>0</v>
      </c>
      <c r="AA68" s="172">
        <f t="shared" si="131"/>
        <v>0</v>
      </c>
      <c r="AB68" s="148">
        <v>0</v>
      </c>
      <c r="AC68" s="172">
        <f t="shared" si="133"/>
        <v>0</v>
      </c>
      <c r="AD68" s="149"/>
      <c r="AF68" s="316"/>
    </row>
    <row r="69" spans="1:32" s="292" customFormat="1" thickBot="1" x14ac:dyDescent="0.25">
      <c r="A69" s="341" t="s">
        <v>70</v>
      </c>
      <c r="B69" s="310">
        <f>B52+B53+B59+B63</f>
        <v>0</v>
      </c>
      <c r="C69" s="176">
        <f>IFERROR(IF(C$7="% of Total",(B69/B$70),IF(C$7="% of Change","N/A","N/A")),0)</f>
        <v>0</v>
      </c>
      <c r="D69" s="305">
        <f t="shared" ref="D69" si="189">D52+D53+D59+D63</f>
        <v>0</v>
      </c>
      <c r="E69" s="176">
        <f t="shared" si="119"/>
        <v>0</v>
      </c>
      <c r="F69" s="305">
        <f t="shared" ref="F69" si="190">F52+F53+F59+F63</f>
        <v>0</v>
      </c>
      <c r="G69" s="176">
        <f t="shared" si="119"/>
        <v>0</v>
      </c>
      <c r="H69" s="305">
        <f t="shared" ref="H69" si="191">H52+H53+H59+H63</f>
        <v>0</v>
      </c>
      <c r="I69" s="176">
        <f t="shared" si="119"/>
        <v>0</v>
      </c>
      <c r="J69" s="305">
        <f t="shared" ref="J69" si="192">J52+J53+J59+J63</f>
        <v>0</v>
      </c>
      <c r="K69" s="176">
        <f t="shared" si="119"/>
        <v>0</v>
      </c>
      <c r="L69" s="305">
        <f t="shared" ref="L69" si="193">L52+L53+L59+L63</f>
        <v>0</v>
      </c>
      <c r="M69" s="176">
        <f t="shared" si="119"/>
        <v>0</v>
      </c>
      <c r="N69" s="305">
        <f t="shared" ref="N69" si="194">N52+N53+N59+N63</f>
        <v>0</v>
      </c>
      <c r="O69" s="176">
        <f t="shared" si="119"/>
        <v>0</v>
      </c>
      <c r="P69" s="305">
        <f t="shared" ref="P69" si="195">P52+P53+P59+P63</f>
        <v>0</v>
      </c>
      <c r="Q69" s="176">
        <f t="shared" si="119"/>
        <v>0</v>
      </c>
      <c r="R69" s="305">
        <f t="shared" ref="R69" si="196">R52+R53+R59+R63</f>
        <v>0</v>
      </c>
      <c r="S69" s="176">
        <f t="shared" si="119"/>
        <v>0</v>
      </c>
      <c r="T69" s="305">
        <f t="shared" ref="T69" si="197">T52+T53+T59+T63</f>
        <v>0</v>
      </c>
      <c r="U69" s="176">
        <f t="shared" si="119"/>
        <v>0</v>
      </c>
      <c r="V69" s="305">
        <f t="shared" ref="V69" si="198">V52+V53+V59+V63</f>
        <v>0</v>
      </c>
      <c r="W69" s="176">
        <f t="shared" si="119"/>
        <v>0</v>
      </c>
      <c r="X69" s="305">
        <f t="shared" ref="X69" si="199">X52+X53+X59+X63</f>
        <v>0</v>
      </c>
      <c r="Y69" s="176">
        <f t="shared" si="134"/>
        <v>0</v>
      </c>
      <c r="Z69" s="305">
        <f t="shared" ref="Z69" si="200">Z52+Z53+Z59+Z63</f>
        <v>0</v>
      </c>
      <c r="AA69" s="176">
        <f t="shared" si="131"/>
        <v>0</v>
      </c>
      <c r="AB69" s="305">
        <f t="shared" ref="AB69" si="201">AB52+AB53+AB59+AB63</f>
        <v>0</v>
      </c>
      <c r="AC69" s="176">
        <f t="shared" si="133"/>
        <v>0</v>
      </c>
      <c r="AD69" s="290"/>
      <c r="AF69" s="293"/>
    </row>
    <row r="70" spans="1:32" s="292" customFormat="1" thickBot="1" x14ac:dyDescent="0.25">
      <c r="A70" s="354" t="s">
        <v>71</v>
      </c>
      <c r="B70" s="340">
        <f t="shared" ref="B70:D70" si="202">B31+B44+B69</f>
        <v>0</v>
      </c>
      <c r="C70" s="176">
        <f>IFERROR(IF(C$7="% of Total",(B70/B$70),IF(C$7="% of Change","N/A","N/A")),0)</f>
        <v>0</v>
      </c>
      <c r="D70" s="306">
        <f t="shared" si="202"/>
        <v>0</v>
      </c>
      <c r="E70" s="192">
        <f t="shared" si="119"/>
        <v>0</v>
      </c>
      <c r="F70" s="306">
        <f t="shared" ref="F70" si="203">F31+F44+F69</f>
        <v>0</v>
      </c>
      <c r="G70" s="192">
        <f t="shared" si="119"/>
        <v>0</v>
      </c>
      <c r="H70" s="306">
        <f t="shared" ref="H70" si="204">H31+H44+H69</f>
        <v>0</v>
      </c>
      <c r="I70" s="192">
        <f t="shared" si="119"/>
        <v>0</v>
      </c>
      <c r="J70" s="306">
        <f t="shared" ref="J70" si="205">J31+J44+J69</f>
        <v>0</v>
      </c>
      <c r="K70" s="192">
        <f t="shared" si="119"/>
        <v>0</v>
      </c>
      <c r="L70" s="306">
        <f t="shared" ref="L70" si="206">L31+L44+L69</f>
        <v>0</v>
      </c>
      <c r="M70" s="192">
        <f t="shared" si="119"/>
        <v>0</v>
      </c>
      <c r="N70" s="306">
        <f t="shared" ref="N70" si="207">N31+N44+N69</f>
        <v>0</v>
      </c>
      <c r="O70" s="192">
        <f t="shared" si="119"/>
        <v>0</v>
      </c>
      <c r="P70" s="306">
        <f t="shared" ref="P70" si="208">P31+P44+P69</f>
        <v>0</v>
      </c>
      <c r="Q70" s="192">
        <f t="shared" si="119"/>
        <v>0</v>
      </c>
      <c r="R70" s="306">
        <f t="shared" ref="R70" si="209">R31+R44+R69</f>
        <v>0</v>
      </c>
      <c r="S70" s="192">
        <f t="shared" si="119"/>
        <v>0</v>
      </c>
      <c r="T70" s="306">
        <f t="shared" ref="T70" si="210">T31+T44+T69</f>
        <v>0</v>
      </c>
      <c r="U70" s="192">
        <f t="shared" si="119"/>
        <v>0</v>
      </c>
      <c r="V70" s="306">
        <f t="shared" ref="V70" si="211">V31+V44+V69</f>
        <v>0</v>
      </c>
      <c r="W70" s="192">
        <f t="shared" si="119"/>
        <v>0</v>
      </c>
      <c r="X70" s="306">
        <f t="shared" ref="X70" si="212">X31+X44+X69</f>
        <v>0</v>
      </c>
      <c r="Y70" s="192">
        <f t="shared" si="134"/>
        <v>0</v>
      </c>
      <c r="Z70" s="306">
        <f t="shared" ref="Z70" si="213">Z31+Z44+Z69</f>
        <v>0</v>
      </c>
      <c r="AA70" s="192">
        <f t="shared" si="131"/>
        <v>0</v>
      </c>
      <c r="AB70" s="306">
        <f t="shared" ref="AB70" si="214">AB31+AB44+AB69</f>
        <v>0</v>
      </c>
      <c r="AC70" s="192">
        <f t="shared" si="133"/>
        <v>0</v>
      </c>
      <c r="AD70" s="290"/>
      <c r="AF70" s="293"/>
    </row>
    <row r="71" spans="1:32" ht="15.75" thickBot="1" x14ac:dyDescent="0.3">
      <c r="A71" s="346" t="s">
        <v>82</v>
      </c>
      <c r="B71" s="289"/>
      <c r="C71" s="289"/>
      <c r="D71" s="289"/>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71"/>
      <c r="AF71" s="293"/>
    </row>
    <row r="72" spans="1:32" s="292" customFormat="1" x14ac:dyDescent="0.25">
      <c r="A72" s="348" t="s">
        <v>98</v>
      </c>
      <c r="B72" s="343">
        <f>SUBTOTAL(9,B73:B74)</f>
        <v>0</v>
      </c>
      <c r="C72" s="171">
        <f>IFERROR(IF(C$7="% of Total",(B72/B$123),IF(C$7="% of Change","N/A","N/A")),0)</f>
        <v>0</v>
      </c>
      <c r="D72" s="291">
        <f t="shared" ref="D72" si="215">SUBTOTAL(9,D73:D74)</f>
        <v>0</v>
      </c>
      <c r="E72" s="171">
        <f t="shared" ref="E72:AC82" si="216">IFERROR(IF(E$7="% of Total",(D72/D$123),IF(E$7="% of Change",((D72-B72)/B72),"N/A")),0)</f>
        <v>0</v>
      </c>
      <c r="F72" s="291">
        <f t="shared" ref="F72" si="217">SUBTOTAL(9,F73:F74)</f>
        <v>0</v>
      </c>
      <c r="G72" s="171">
        <f t="shared" si="216"/>
        <v>0</v>
      </c>
      <c r="H72" s="291">
        <f t="shared" ref="H72" si="218">SUBTOTAL(9,H73:H74)</f>
        <v>0</v>
      </c>
      <c r="I72" s="171">
        <f t="shared" si="216"/>
        <v>0</v>
      </c>
      <c r="J72" s="291">
        <f t="shared" ref="J72" si="219">SUBTOTAL(9,J73:J74)</f>
        <v>0</v>
      </c>
      <c r="K72" s="171">
        <f t="shared" si="216"/>
        <v>0</v>
      </c>
      <c r="L72" s="291">
        <f t="shared" ref="L72" si="220">SUBTOTAL(9,L73:L74)</f>
        <v>0</v>
      </c>
      <c r="M72" s="171">
        <f t="shared" si="216"/>
        <v>0</v>
      </c>
      <c r="N72" s="291">
        <f t="shared" ref="N72" si="221">SUBTOTAL(9,N73:N74)</f>
        <v>0</v>
      </c>
      <c r="O72" s="171">
        <f t="shared" si="216"/>
        <v>0</v>
      </c>
      <c r="P72" s="291">
        <f t="shared" ref="P72" si="222">SUBTOTAL(9,P73:P74)</f>
        <v>0</v>
      </c>
      <c r="Q72" s="171">
        <f t="shared" si="216"/>
        <v>0</v>
      </c>
      <c r="R72" s="291">
        <f t="shared" ref="R72" si="223">SUBTOTAL(9,R73:R74)</f>
        <v>0</v>
      </c>
      <c r="S72" s="171">
        <f t="shared" si="216"/>
        <v>0</v>
      </c>
      <c r="T72" s="291">
        <f t="shared" ref="T72" si="224">SUBTOTAL(9,T73:T74)</f>
        <v>0</v>
      </c>
      <c r="U72" s="171">
        <f t="shared" si="216"/>
        <v>0</v>
      </c>
      <c r="V72" s="291">
        <f t="shared" ref="V72" si="225">SUBTOTAL(9,V73:V74)</f>
        <v>0</v>
      </c>
      <c r="W72" s="171">
        <f t="shared" si="216"/>
        <v>0</v>
      </c>
      <c r="X72" s="291">
        <f t="shared" ref="X72" si="226">SUBTOTAL(9,X73:X74)</f>
        <v>0</v>
      </c>
      <c r="Y72" s="171">
        <f t="shared" si="216"/>
        <v>0</v>
      </c>
      <c r="Z72" s="291">
        <f t="shared" ref="Z72" si="227">SUBTOTAL(9,Z73:Z74)</f>
        <v>0</v>
      </c>
      <c r="AA72" s="171">
        <f t="shared" si="216"/>
        <v>0</v>
      </c>
      <c r="AB72" s="291">
        <f t="shared" ref="AB72" si="228">SUBTOTAL(9,AB73:AB74)</f>
        <v>0</v>
      </c>
      <c r="AC72" s="171">
        <f t="shared" si="216"/>
        <v>0</v>
      </c>
      <c r="AD72" s="290"/>
      <c r="AF72" s="293"/>
    </row>
    <row r="73" spans="1:32" s="150" customFormat="1" ht="15" customHeight="1" outlineLevel="2" x14ac:dyDescent="0.25">
      <c r="A73" s="202" t="s">
        <v>72</v>
      </c>
      <c r="B73" s="195">
        <v>0</v>
      </c>
      <c r="C73" s="172">
        <f>IFERROR(IF(C$7="% of Total",(B73/B$123),IF(C$7="% of Change","N/A","N/A")),0)</f>
        <v>0</v>
      </c>
      <c r="D73" s="148">
        <v>0</v>
      </c>
      <c r="E73" s="172">
        <f t="shared" si="216"/>
        <v>0</v>
      </c>
      <c r="F73" s="148">
        <v>0</v>
      </c>
      <c r="G73" s="172">
        <f t="shared" si="216"/>
        <v>0</v>
      </c>
      <c r="H73" s="148">
        <v>0</v>
      </c>
      <c r="I73" s="172">
        <f t="shared" si="216"/>
        <v>0</v>
      </c>
      <c r="J73" s="148">
        <v>0</v>
      </c>
      <c r="K73" s="172">
        <f t="shared" si="216"/>
        <v>0</v>
      </c>
      <c r="L73" s="148">
        <v>0</v>
      </c>
      <c r="M73" s="172">
        <f t="shared" si="216"/>
        <v>0</v>
      </c>
      <c r="N73" s="148">
        <v>0</v>
      </c>
      <c r="O73" s="172">
        <f t="shared" si="216"/>
        <v>0</v>
      </c>
      <c r="P73" s="148">
        <v>0</v>
      </c>
      <c r="Q73" s="172">
        <f t="shared" si="216"/>
        <v>0</v>
      </c>
      <c r="R73" s="148">
        <v>0</v>
      </c>
      <c r="S73" s="172">
        <f t="shared" si="216"/>
        <v>0</v>
      </c>
      <c r="T73" s="148">
        <v>0</v>
      </c>
      <c r="U73" s="172">
        <f t="shared" si="216"/>
        <v>0</v>
      </c>
      <c r="V73" s="148">
        <v>0</v>
      </c>
      <c r="W73" s="172">
        <f t="shared" si="216"/>
        <v>0</v>
      </c>
      <c r="X73" s="148">
        <v>0</v>
      </c>
      <c r="Y73" s="172">
        <f t="shared" si="216"/>
        <v>0</v>
      </c>
      <c r="Z73" s="148">
        <v>0</v>
      </c>
      <c r="AA73" s="172">
        <f t="shared" si="216"/>
        <v>0</v>
      </c>
      <c r="AB73" s="148">
        <v>0</v>
      </c>
      <c r="AC73" s="172">
        <f t="shared" si="216"/>
        <v>0</v>
      </c>
      <c r="AD73" s="149"/>
      <c r="AF73" s="316"/>
    </row>
    <row r="74" spans="1:32" s="150" customFormat="1" ht="15" customHeight="1" outlineLevel="2" x14ac:dyDescent="0.25">
      <c r="A74" s="202" t="s">
        <v>73</v>
      </c>
      <c r="B74" s="195">
        <v>0</v>
      </c>
      <c r="C74" s="172">
        <f>IFERROR(IF(C$7="% of Total",(B74/B$123),IF(C$7="% of Change","N/A","N/A")),0)</f>
        <v>0</v>
      </c>
      <c r="D74" s="148">
        <v>0</v>
      </c>
      <c r="E74" s="172">
        <f t="shared" si="216"/>
        <v>0</v>
      </c>
      <c r="F74" s="148">
        <v>0</v>
      </c>
      <c r="G74" s="172">
        <f t="shared" si="216"/>
        <v>0</v>
      </c>
      <c r="H74" s="148">
        <v>0</v>
      </c>
      <c r="I74" s="172">
        <f t="shared" si="216"/>
        <v>0</v>
      </c>
      <c r="J74" s="148">
        <v>0</v>
      </c>
      <c r="K74" s="172">
        <f t="shared" si="216"/>
        <v>0</v>
      </c>
      <c r="L74" s="148">
        <v>0</v>
      </c>
      <c r="M74" s="172">
        <f t="shared" si="216"/>
        <v>0</v>
      </c>
      <c r="N74" s="148">
        <v>0</v>
      </c>
      <c r="O74" s="172">
        <f t="shared" si="216"/>
        <v>0</v>
      </c>
      <c r="P74" s="148">
        <v>0</v>
      </c>
      <c r="Q74" s="172">
        <f t="shared" si="216"/>
        <v>0</v>
      </c>
      <c r="R74" s="148">
        <v>0</v>
      </c>
      <c r="S74" s="172">
        <f t="shared" si="216"/>
        <v>0</v>
      </c>
      <c r="T74" s="148">
        <v>0</v>
      </c>
      <c r="U74" s="172">
        <f t="shared" si="216"/>
        <v>0</v>
      </c>
      <c r="V74" s="148">
        <v>0</v>
      </c>
      <c r="W74" s="172">
        <f t="shared" si="216"/>
        <v>0</v>
      </c>
      <c r="X74" s="148">
        <v>0</v>
      </c>
      <c r="Y74" s="172">
        <f t="shared" si="216"/>
        <v>0</v>
      </c>
      <c r="Z74" s="148">
        <v>0</v>
      </c>
      <c r="AA74" s="172">
        <f t="shared" si="216"/>
        <v>0</v>
      </c>
      <c r="AB74" s="148">
        <v>0</v>
      </c>
      <c r="AC74" s="172">
        <f t="shared" si="216"/>
        <v>0</v>
      </c>
      <c r="AD74" s="149"/>
      <c r="AF74" s="316"/>
    </row>
    <row r="75" spans="1:32" s="292" customFormat="1" x14ac:dyDescent="0.25">
      <c r="A75" s="348" t="s">
        <v>228</v>
      </c>
      <c r="B75" s="343">
        <v>0</v>
      </c>
      <c r="C75" s="171">
        <f>IFERROR(IF(C$7="% of Total",(B75/B$123),IF(C$7="% of Change","N/A","N/A")),0)</f>
        <v>0</v>
      </c>
      <c r="D75" s="291">
        <v>0</v>
      </c>
      <c r="E75" s="171">
        <f t="shared" si="216"/>
        <v>0</v>
      </c>
      <c r="F75" s="291">
        <v>0</v>
      </c>
      <c r="G75" s="171">
        <f t="shared" si="216"/>
        <v>0</v>
      </c>
      <c r="H75" s="291">
        <v>0</v>
      </c>
      <c r="I75" s="171">
        <f t="shared" si="216"/>
        <v>0</v>
      </c>
      <c r="J75" s="291">
        <v>0</v>
      </c>
      <c r="K75" s="171">
        <f t="shared" si="216"/>
        <v>0</v>
      </c>
      <c r="L75" s="291">
        <v>0</v>
      </c>
      <c r="M75" s="171">
        <f t="shared" si="216"/>
        <v>0</v>
      </c>
      <c r="N75" s="291">
        <v>0</v>
      </c>
      <c r="O75" s="171">
        <f t="shared" si="216"/>
        <v>0</v>
      </c>
      <c r="P75" s="291">
        <v>0</v>
      </c>
      <c r="Q75" s="171">
        <f t="shared" si="216"/>
        <v>0</v>
      </c>
      <c r="R75" s="291">
        <v>0</v>
      </c>
      <c r="S75" s="171">
        <f t="shared" si="216"/>
        <v>0</v>
      </c>
      <c r="T75" s="291">
        <v>0</v>
      </c>
      <c r="U75" s="171">
        <f t="shared" si="216"/>
        <v>0</v>
      </c>
      <c r="V75" s="291">
        <v>0</v>
      </c>
      <c r="W75" s="171">
        <f t="shared" si="216"/>
        <v>0</v>
      </c>
      <c r="X75" s="291">
        <v>0</v>
      </c>
      <c r="Y75" s="171">
        <f t="shared" si="216"/>
        <v>0</v>
      </c>
      <c r="Z75" s="291">
        <v>0</v>
      </c>
      <c r="AA75" s="171">
        <f t="shared" si="216"/>
        <v>0</v>
      </c>
      <c r="AB75" s="291">
        <v>0</v>
      </c>
      <c r="AC75" s="171">
        <f t="shared" si="216"/>
        <v>0</v>
      </c>
      <c r="AD75" s="290"/>
      <c r="AF75" s="293"/>
    </row>
    <row r="76" spans="1:32" s="319" customFormat="1" ht="15" customHeight="1" outlineLevel="1" x14ac:dyDescent="0.25">
      <c r="A76" s="202" t="s">
        <v>251</v>
      </c>
      <c r="B76" s="195">
        <v>0</v>
      </c>
      <c r="C76" s="172">
        <f>IFERROR(IF(C$7="% of Total",(B76/B$123),IF(C$7="% of Change","N/A","N/A")),0)</f>
        <v>0</v>
      </c>
      <c r="D76" s="148">
        <v>0</v>
      </c>
      <c r="E76" s="172">
        <f t="shared" si="216"/>
        <v>0</v>
      </c>
      <c r="F76" s="148">
        <v>0</v>
      </c>
      <c r="G76" s="172">
        <f t="shared" si="216"/>
        <v>0</v>
      </c>
      <c r="H76" s="148">
        <v>0</v>
      </c>
      <c r="I76" s="172">
        <f t="shared" si="216"/>
        <v>0</v>
      </c>
      <c r="J76" s="148">
        <v>0</v>
      </c>
      <c r="K76" s="172">
        <f t="shared" si="216"/>
        <v>0</v>
      </c>
      <c r="L76" s="148">
        <v>0</v>
      </c>
      <c r="M76" s="172">
        <f t="shared" si="216"/>
        <v>0</v>
      </c>
      <c r="N76" s="148">
        <v>0</v>
      </c>
      <c r="O76" s="172">
        <f t="shared" si="216"/>
        <v>0</v>
      </c>
      <c r="P76" s="148">
        <v>0</v>
      </c>
      <c r="Q76" s="172">
        <f t="shared" si="216"/>
        <v>0</v>
      </c>
      <c r="R76" s="148">
        <v>0</v>
      </c>
      <c r="S76" s="172">
        <f t="shared" si="216"/>
        <v>0</v>
      </c>
      <c r="T76" s="148">
        <v>0</v>
      </c>
      <c r="U76" s="172">
        <f t="shared" si="216"/>
        <v>0</v>
      </c>
      <c r="V76" s="148">
        <v>0</v>
      </c>
      <c r="W76" s="172">
        <f t="shared" si="216"/>
        <v>0</v>
      </c>
      <c r="X76" s="148">
        <v>0</v>
      </c>
      <c r="Y76" s="172">
        <f t="shared" si="216"/>
        <v>0</v>
      </c>
      <c r="Z76" s="148">
        <v>0</v>
      </c>
      <c r="AA76" s="172">
        <f t="shared" si="216"/>
        <v>0</v>
      </c>
      <c r="AB76" s="148">
        <v>0</v>
      </c>
      <c r="AC76" s="172">
        <f t="shared" si="216"/>
        <v>0</v>
      </c>
      <c r="AD76" s="318"/>
      <c r="AF76" s="316"/>
    </row>
    <row r="77" spans="1:32" s="319" customFormat="1" ht="15" customHeight="1" outlineLevel="1" x14ac:dyDescent="0.25">
      <c r="A77" s="202" t="s">
        <v>241</v>
      </c>
      <c r="B77" s="195">
        <v>0</v>
      </c>
      <c r="C77" s="172">
        <f>IFERROR(IF(C$7="% of Total",(B77/B$123),IF(C$7="% of Change","N/A","N/A")),0)</f>
        <v>0</v>
      </c>
      <c r="D77" s="148">
        <v>0</v>
      </c>
      <c r="E77" s="172">
        <f t="shared" si="216"/>
        <v>0</v>
      </c>
      <c r="F77" s="148">
        <v>0</v>
      </c>
      <c r="G77" s="172">
        <f t="shared" si="216"/>
        <v>0</v>
      </c>
      <c r="H77" s="148">
        <v>0</v>
      </c>
      <c r="I77" s="172">
        <f t="shared" si="216"/>
        <v>0</v>
      </c>
      <c r="J77" s="148">
        <v>0</v>
      </c>
      <c r="K77" s="172">
        <f t="shared" si="216"/>
        <v>0</v>
      </c>
      <c r="L77" s="148">
        <v>0</v>
      </c>
      <c r="M77" s="172">
        <f t="shared" si="216"/>
        <v>0</v>
      </c>
      <c r="N77" s="148">
        <v>0</v>
      </c>
      <c r="O77" s="172">
        <f t="shared" si="216"/>
        <v>0</v>
      </c>
      <c r="P77" s="148">
        <v>0</v>
      </c>
      <c r="Q77" s="172">
        <f t="shared" si="216"/>
        <v>0</v>
      </c>
      <c r="R77" s="148">
        <v>0</v>
      </c>
      <c r="S77" s="172">
        <f t="shared" si="216"/>
        <v>0</v>
      </c>
      <c r="T77" s="148">
        <v>0</v>
      </c>
      <c r="U77" s="172">
        <f t="shared" si="216"/>
        <v>0</v>
      </c>
      <c r="V77" s="148">
        <v>0</v>
      </c>
      <c r="W77" s="172">
        <f t="shared" si="216"/>
        <v>0</v>
      </c>
      <c r="X77" s="148">
        <v>0</v>
      </c>
      <c r="Y77" s="172">
        <f t="shared" si="216"/>
        <v>0</v>
      </c>
      <c r="Z77" s="148">
        <v>0</v>
      </c>
      <c r="AA77" s="172">
        <f t="shared" si="216"/>
        <v>0</v>
      </c>
      <c r="AB77" s="148">
        <v>0</v>
      </c>
      <c r="AC77" s="172">
        <f t="shared" si="216"/>
        <v>0</v>
      </c>
      <c r="AD77" s="318"/>
      <c r="AF77" s="316"/>
    </row>
    <row r="78" spans="1:32" s="319" customFormat="1" ht="15" customHeight="1" outlineLevel="1" x14ac:dyDescent="0.25">
      <c r="A78" s="202" t="s">
        <v>241</v>
      </c>
      <c r="B78" s="195">
        <v>0</v>
      </c>
      <c r="C78" s="172">
        <f>IFERROR(IF(C$7="% of Total",(B78/B$123),IF(C$7="% of Change","N/A","N/A")),0)</f>
        <v>0</v>
      </c>
      <c r="D78" s="148">
        <v>0</v>
      </c>
      <c r="E78" s="172">
        <f t="shared" si="216"/>
        <v>0</v>
      </c>
      <c r="F78" s="148">
        <v>0</v>
      </c>
      <c r="G78" s="172">
        <f t="shared" si="216"/>
        <v>0</v>
      </c>
      <c r="H78" s="148">
        <v>0</v>
      </c>
      <c r="I78" s="172">
        <f t="shared" si="216"/>
        <v>0</v>
      </c>
      <c r="J78" s="148">
        <v>0</v>
      </c>
      <c r="K78" s="172">
        <f t="shared" si="216"/>
        <v>0</v>
      </c>
      <c r="L78" s="148">
        <v>0</v>
      </c>
      <c r="M78" s="172">
        <f t="shared" si="216"/>
        <v>0</v>
      </c>
      <c r="N78" s="148">
        <v>0</v>
      </c>
      <c r="O78" s="172">
        <f t="shared" si="216"/>
        <v>0</v>
      </c>
      <c r="P78" s="148">
        <v>0</v>
      </c>
      <c r="Q78" s="172">
        <f t="shared" si="216"/>
        <v>0</v>
      </c>
      <c r="R78" s="148">
        <v>0</v>
      </c>
      <c r="S78" s="172">
        <f t="shared" si="216"/>
        <v>0</v>
      </c>
      <c r="T78" s="148">
        <v>0</v>
      </c>
      <c r="U78" s="172">
        <f t="shared" si="216"/>
        <v>0</v>
      </c>
      <c r="V78" s="148">
        <v>0</v>
      </c>
      <c r="W78" s="172">
        <f t="shared" si="216"/>
        <v>0</v>
      </c>
      <c r="X78" s="148">
        <v>0</v>
      </c>
      <c r="Y78" s="172">
        <f t="shared" si="216"/>
        <v>0</v>
      </c>
      <c r="Z78" s="148">
        <v>0</v>
      </c>
      <c r="AA78" s="172">
        <f t="shared" si="216"/>
        <v>0</v>
      </c>
      <c r="AB78" s="148">
        <v>0</v>
      </c>
      <c r="AC78" s="172">
        <f t="shared" si="216"/>
        <v>0</v>
      </c>
      <c r="AD78" s="318"/>
      <c r="AF78" s="316"/>
    </row>
    <row r="79" spans="1:32" s="292" customFormat="1" x14ac:dyDescent="0.25">
      <c r="A79" s="348" t="s">
        <v>99</v>
      </c>
      <c r="B79" s="343">
        <f>SUBTOTAL(9,B80:B84)</f>
        <v>0</v>
      </c>
      <c r="C79" s="171">
        <f>IFERROR(IF(C$7="% of Total",(B79/B$123),IF(C$7="% of Change","N/A","N/A")),0)</f>
        <v>0</v>
      </c>
      <c r="D79" s="291">
        <f t="shared" ref="D79" si="229">SUBTOTAL(9,D80:D84)</f>
        <v>0</v>
      </c>
      <c r="E79" s="171">
        <f t="shared" si="216"/>
        <v>0</v>
      </c>
      <c r="F79" s="291">
        <f t="shared" ref="F79" si="230">SUBTOTAL(9,F80:F84)</f>
        <v>0</v>
      </c>
      <c r="G79" s="171">
        <f t="shared" si="216"/>
        <v>0</v>
      </c>
      <c r="H79" s="291">
        <f t="shared" ref="H79" si="231">SUBTOTAL(9,H80:H84)</f>
        <v>0</v>
      </c>
      <c r="I79" s="171">
        <f t="shared" si="216"/>
        <v>0</v>
      </c>
      <c r="J79" s="291">
        <f t="shared" ref="J79" si="232">SUBTOTAL(9,J80:J84)</f>
        <v>0</v>
      </c>
      <c r="K79" s="171">
        <f t="shared" si="216"/>
        <v>0</v>
      </c>
      <c r="L79" s="291">
        <f t="shared" ref="L79" si="233">SUBTOTAL(9,L80:L84)</f>
        <v>0</v>
      </c>
      <c r="M79" s="171">
        <f t="shared" si="216"/>
        <v>0</v>
      </c>
      <c r="N79" s="291">
        <f t="shared" ref="N79" si="234">SUBTOTAL(9,N80:N84)</f>
        <v>0</v>
      </c>
      <c r="O79" s="171">
        <f t="shared" si="216"/>
        <v>0</v>
      </c>
      <c r="P79" s="291">
        <f t="shared" ref="P79" si="235">SUBTOTAL(9,P80:P84)</f>
        <v>0</v>
      </c>
      <c r="Q79" s="171">
        <f t="shared" si="216"/>
        <v>0</v>
      </c>
      <c r="R79" s="291">
        <f t="shared" ref="R79" si="236">SUBTOTAL(9,R80:R84)</f>
        <v>0</v>
      </c>
      <c r="S79" s="171">
        <f t="shared" si="216"/>
        <v>0</v>
      </c>
      <c r="T79" s="291">
        <f t="shared" ref="T79" si="237">SUBTOTAL(9,T80:T84)</f>
        <v>0</v>
      </c>
      <c r="U79" s="171">
        <f t="shared" si="216"/>
        <v>0</v>
      </c>
      <c r="V79" s="291">
        <f t="shared" ref="V79" si="238">SUBTOTAL(9,V80:V84)</f>
        <v>0</v>
      </c>
      <c r="W79" s="171">
        <f t="shared" si="216"/>
        <v>0</v>
      </c>
      <c r="X79" s="291">
        <f t="shared" ref="X79" si="239">SUBTOTAL(9,X80:X84)</f>
        <v>0</v>
      </c>
      <c r="Y79" s="171">
        <f t="shared" si="216"/>
        <v>0</v>
      </c>
      <c r="Z79" s="291">
        <f t="shared" ref="Z79" si="240">SUBTOTAL(9,Z80:Z84)</f>
        <v>0</v>
      </c>
      <c r="AA79" s="171">
        <f t="shared" si="216"/>
        <v>0</v>
      </c>
      <c r="AB79" s="291">
        <f t="shared" ref="AB79" si="241">SUBTOTAL(9,AB80:AB84)</f>
        <v>0</v>
      </c>
      <c r="AC79" s="171">
        <f t="shared" si="216"/>
        <v>0</v>
      </c>
      <c r="AD79" s="290"/>
      <c r="AF79" s="293"/>
    </row>
    <row r="80" spans="1:32" s="150" customFormat="1" outlineLevel="1" x14ac:dyDescent="0.25">
      <c r="A80" s="202" t="s">
        <v>252</v>
      </c>
      <c r="B80" s="195">
        <v>0</v>
      </c>
      <c r="C80" s="172">
        <f>IFERROR(IF(C$7="% of Total",(B80/B$123),IF(C$7="% of Change","N/A","N/A")),0)</f>
        <v>0</v>
      </c>
      <c r="D80" s="148">
        <v>0</v>
      </c>
      <c r="E80" s="172">
        <f t="shared" si="216"/>
        <v>0</v>
      </c>
      <c r="F80" s="148">
        <v>0</v>
      </c>
      <c r="G80" s="172">
        <f t="shared" si="216"/>
        <v>0</v>
      </c>
      <c r="H80" s="148">
        <v>0</v>
      </c>
      <c r="I80" s="172">
        <f t="shared" si="216"/>
        <v>0</v>
      </c>
      <c r="J80" s="148">
        <v>0</v>
      </c>
      <c r="K80" s="172">
        <f t="shared" si="216"/>
        <v>0</v>
      </c>
      <c r="L80" s="148">
        <v>0</v>
      </c>
      <c r="M80" s="172">
        <f t="shared" si="216"/>
        <v>0</v>
      </c>
      <c r="N80" s="148">
        <v>0</v>
      </c>
      <c r="O80" s="172">
        <f t="shared" si="216"/>
        <v>0</v>
      </c>
      <c r="P80" s="148">
        <v>0</v>
      </c>
      <c r="Q80" s="172">
        <f t="shared" si="216"/>
        <v>0</v>
      </c>
      <c r="R80" s="148">
        <v>0</v>
      </c>
      <c r="S80" s="172">
        <f t="shared" si="216"/>
        <v>0</v>
      </c>
      <c r="T80" s="148">
        <v>0</v>
      </c>
      <c r="U80" s="172">
        <f t="shared" si="216"/>
        <v>0</v>
      </c>
      <c r="V80" s="148">
        <v>0</v>
      </c>
      <c r="W80" s="172">
        <f t="shared" si="216"/>
        <v>0</v>
      </c>
      <c r="X80" s="148">
        <v>0</v>
      </c>
      <c r="Y80" s="172">
        <f t="shared" si="216"/>
        <v>0</v>
      </c>
      <c r="Z80" s="148">
        <v>0</v>
      </c>
      <c r="AA80" s="172">
        <f t="shared" si="216"/>
        <v>0</v>
      </c>
      <c r="AB80" s="148">
        <v>0</v>
      </c>
      <c r="AC80" s="172">
        <f t="shared" si="216"/>
        <v>0</v>
      </c>
      <c r="AD80" s="149"/>
      <c r="AF80" s="316"/>
    </row>
    <row r="81" spans="1:32" s="150" customFormat="1" outlineLevel="1" x14ac:dyDescent="0.25">
      <c r="A81" s="202" t="s">
        <v>241</v>
      </c>
      <c r="B81" s="195">
        <v>0</v>
      </c>
      <c r="C81" s="172">
        <f>IFERROR(IF(C$7="% of Total",(B81/B$123),IF(C$7="% of Change","N/A","N/A")),0)</f>
        <v>0</v>
      </c>
      <c r="D81" s="148">
        <v>0</v>
      </c>
      <c r="E81" s="172">
        <f t="shared" si="216"/>
        <v>0</v>
      </c>
      <c r="F81" s="148">
        <v>0</v>
      </c>
      <c r="G81" s="172">
        <f t="shared" si="216"/>
        <v>0</v>
      </c>
      <c r="H81" s="148">
        <v>0</v>
      </c>
      <c r="I81" s="172">
        <f t="shared" si="216"/>
        <v>0</v>
      </c>
      <c r="J81" s="148">
        <v>0</v>
      </c>
      <c r="K81" s="172">
        <f t="shared" si="216"/>
        <v>0</v>
      </c>
      <c r="L81" s="148">
        <v>0</v>
      </c>
      <c r="M81" s="172">
        <f t="shared" si="216"/>
        <v>0</v>
      </c>
      <c r="N81" s="148">
        <v>0</v>
      </c>
      <c r="O81" s="172">
        <f t="shared" si="216"/>
        <v>0</v>
      </c>
      <c r="P81" s="148">
        <v>0</v>
      </c>
      <c r="Q81" s="172">
        <f t="shared" si="216"/>
        <v>0</v>
      </c>
      <c r="R81" s="148">
        <v>0</v>
      </c>
      <c r="S81" s="172">
        <f t="shared" si="216"/>
        <v>0</v>
      </c>
      <c r="T81" s="148">
        <v>0</v>
      </c>
      <c r="U81" s="172">
        <f t="shared" si="216"/>
        <v>0</v>
      </c>
      <c r="V81" s="148">
        <v>0</v>
      </c>
      <c r="W81" s="172">
        <f t="shared" si="216"/>
        <v>0</v>
      </c>
      <c r="X81" s="148">
        <v>0</v>
      </c>
      <c r="Y81" s="172">
        <f t="shared" si="216"/>
        <v>0</v>
      </c>
      <c r="Z81" s="148">
        <v>0</v>
      </c>
      <c r="AA81" s="172">
        <f t="shared" si="216"/>
        <v>0</v>
      </c>
      <c r="AB81" s="148">
        <v>0</v>
      </c>
      <c r="AC81" s="172">
        <f t="shared" si="216"/>
        <v>0</v>
      </c>
      <c r="AD81" s="149"/>
      <c r="AF81" s="316"/>
    </row>
    <row r="82" spans="1:32" s="150" customFormat="1" outlineLevel="1" x14ac:dyDescent="0.25">
      <c r="A82" s="202" t="s">
        <v>241</v>
      </c>
      <c r="B82" s="195">
        <v>0</v>
      </c>
      <c r="C82" s="172">
        <f>IFERROR(IF(C$7="% of Total",(B82/B$123),IF(C$7="% of Change","N/A","N/A")),0)</f>
        <v>0</v>
      </c>
      <c r="D82" s="148">
        <v>0</v>
      </c>
      <c r="E82" s="172">
        <f t="shared" si="216"/>
        <v>0</v>
      </c>
      <c r="F82" s="148">
        <v>0</v>
      </c>
      <c r="G82" s="172">
        <f t="shared" si="216"/>
        <v>0</v>
      </c>
      <c r="H82" s="148">
        <v>0</v>
      </c>
      <c r="I82" s="172">
        <f t="shared" si="216"/>
        <v>0</v>
      </c>
      <c r="J82" s="148">
        <v>0</v>
      </c>
      <c r="K82" s="172">
        <f t="shared" si="216"/>
        <v>0</v>
      </c>
      <c r="L82" s="148">
        <v>0</v>
      </c>
      <c r="M82" s="172">
        <f t="shared" si="216"/>
        <v>0</v>
      </c>
      <c r="N82" s="148">
        <v>0</v>
      </c>
      <c r="O82" s="172">
        <f t="shared" si="216"/>
        <v>0</v>
      </c>
      <c r="P82" s="148">
        <v>0</v>
      </c>
      <c r="Q82" s="172">
        <f t="shared" si="216"/>
        <v>0</v>
      </c>
      <c r="R82" s="148">
        <v>0</v>
      </c>
      <c r="S82" s="172">
        <f t="shared" si="216"/>
        <v>0</v>
      </c>
      <c r="T82" s="148">
        <v>0</v>
      </c>
      <c r="U82" s="172">
        <f t="shared" si="216"/>
        <v>0</v>
      </c>
      <c r="V82" s="148">
        <v>0</v>
      </c>
      <c r="W82" s="172">
        <f t="shared" si="216"/>
        <v>0</v>
      </c>
      <c r="X82" s="148">
        <v>0</v>
      </c>
      <c r="Y82" s="172">
        <f t="shared" si="216"/>
        <v>0</v>
      </c>
      <c r="Z82" s="148">
        <v>0</v>
      </c>
      <c r="AA82" s="172">
        <f t="shared" si="216"/>
        <v>0</v>
      </c>
      <c r="AB82" s="148">
        <v>0</v>
      </c>
      <c r="AC82" s="172">
        <f t="shared" si="216"/>
        <v>0</v>
      </c>
      <c r="AD82" s="149"/>
      <c r="AF82" s="316"/>
    </row>
    <row r="83" spans="1:32" s="322" customFormat="1" outlineLevel="1" x14ac:dyDescent="0.25">
      <c r="A83" s="202" t="s">
        <v>241</v>
      </c>
      <c r="B83" s="349">
        <v>0</v>
      </c>
      <c r="C83" s="172">
        <f>IFERROR(IF(C$7="% of Total",(B83/B$123),IF(C$7="% of Change","N/A","N/A")),0)</f>
        <v>0</v>
      </c>
      <c r="D83" s="320">
        <v>0</v>
      </c>
      <c r="E83" s="307">
        <f>IFERROR(IF(E$7="% of Total",(D83/D$70),IF(E$7="% of Change",((D83-B83)/B83),"N/A")),0)</f>
        <v>0</v>
      </c>
      <c r="F83" s="320">
        <v>0</v>
      </c>
      <c r="G83" s="307">
        <f>IFERROR(IF(G$7="% of Total",(F83/F$70),IF(G$7="% of Change",((F83-D83)/D83),"N/A")),0)</f>
        <v>0</v>
      </c>
      <c r="H83" s="148">
        <v>0</v>
      </c>
      <c r="I83" s="307">
        <f>IFERROR(IF(I$7="% of Total",(H83/H$70),IF(I$7="% of Change",((H83-F83)/F83),"N/A")),0)</f>
        <v>0</v>
      </c>
      <c r="J83" s="148">
        <v>0</v>
      </c>
      <c r="K83" s="307">
        <f>IFERROR(IF(K$7="% of Total",(J83/J$70),IF(K$7="% of Change",((J83-H83)/H83),"N/A")),0)</f>
        <v>0</v>
      </c>
      <c r="L83" s="148">
        <v>0</v>
      </c>
      <c r="M83" s="307">
        <f>IFERROR(IF(M$7="% of Total",(L83/L$70),IF(M$7="% of Change",((L83-J83)/J83),"N/A")),0)</f>
        <v>0</v>
      </c>
      <c r="N83" s="148">
        <v>0</v>
      </c>
      <c r="O83" s="307">
        <f>IFERROR(IF(O$7="% of Total",(N83/N$70),IF(O$7="% of Change",((N83-L83)/L83),"N/A")),0)</f>
        <v>0</v>
      </c>
      <c r="P83" s="148">
        <v>0</v>
      </c>
      <c r="Q83" s="307">
        <f>IFERROR(IF(Q$7="% of Total",(P83/P$70),IF(Q$7="% of Change",((P83-N83)/N83),"N/A")),0)</f>
        <v>0</v>
      </c>
      <c r="R83" s="148">
        <v>0</v>
      </c>
      <c r="S83" s="307">
        <f>IFERROR(IF(S$7="% of Total",(R83/R$70),IF(S$7="% of Change",((R83-P83)/P83),"N/A")),0)</f>
        <v>0</v>
      </c>
      <c r="T83" s="148">
        <v>0</v>
      </c>
      <c r="U83" s="307">
        <f>IFERROR(IF(U$7="% of Total",(T83/T$70),IF(U$7="% of Change",((T83-R83)/R83),"N/A")),0)</f>
        <v>0</v>
      </c>
      <c r="V83" s="148">
        <v>0</v>
      </c>
      <c r="W83" s="307">
        <f>IFERROR(IF(W$7="% of Total",(V83/V$70),IF(W$7="% of Change",((V83-T83)/T83),"N/A")),0)</f>
        <v>0</v>
      </c>
      <c r="X83" s="148">
        <v>0</v>
      </c>
      <c r="Y83" s="307">
        <f>IFERROR(IF(Y$7="% of Total",(X83/X$70),IF(Y$7="% of Change",((X83-V83)/V83),"N/A")),0)</f>
        <v>0</v>
      </c>
      <c r="Z83" s="148">
        <v>0</v>
      </c>
      <c r="AA83" s="307">
        <f>IFERROR(IF(AA$7="% of Total",(Z83/Z$70),IF(AA$7="% of Change",((Z83-X83)/X83),"N/A")),0)</f>
        <v>0</v>
      </c>
      <c r="AB83" s="148">
        <v>0</v>
      </c>
      <c r="AC83" s="307">
        <f>IFERROR(IF(AC$7="% of Total",(AB83/AB$70),IF(AC$7="% of Change",((AB83-Z83)/Z83),"N/A")),0)</f>
        <v>0</v>
      </c>
      <c r="AD83" s="321"/>
      <c r="AF83" s="316"/>
    </row>
    <row r="84" spans="1:32" s="150" customFormat="1" ht="15" customHeight="1" outlineLevel="1" x14ac:dyDescent="0.25">
      <c r="A84" s="202" t="s">
        <v>241</v>
      </c>
      <c r="B84" s="195">
        <v>0</v>
      </c>
      <c r="C84" s="172">
        <f>IFERROR(IF(C$7="% of Total",(B84/B$123),IF(C$7="% of Change","N/A","N/A")),0)</f>
        <v>0</v>
      </c>
      <c r="D84" s="148">
        <v>0</v>
      </c>
      <c r="E84" s="308">
        <f>IFERROR(IF(E$7="% of Total",(D84/D$70),IF(E$7="% of Change",((D84-B84)/B84),"N/A")),0)</f>
        <v>0</v>
      </c>
      <c r="F84" s="148">
        <v>0</v>
      </c>
      <c r="G84" s="308">
        <f>IFERROR(IF(G$7="% of Total",(F84/F$70),IF(G$7="% of Change",((F84-D84)/D84),"N/A")),0)</f>
        <v>0</v>
      </c>
      <c r="H84" s="320">
        <v>0</v>
      </c>
      <c r="I84" s="308">
        <f>IFERROR(IF(I$7="% of Total",(H84/H$70),IF(I$7="% of Change",((H84-F84)/F84),"N/A")),0)</f>
        <v>0</v>
      </c>
      <c r="J84" s="320">
        <v>0</v>
      </c>
      <c r="K84" s="308">
        <f>IFERROR(IF(K$7="% of Total",(J84/J$70),IF(K$7="% of Change",((J84-H84)/H84),"N/A")),0)</f>
        <v>0</v>
      </c>
      <c r="L84" s="320">
        <v>0</v>
      </c>
      <c r="M84" s="308">
        <f>IFERROR(IF(M$7="% of Total",(L84/L$70),IF(M$7="% of Change",((L84-J84)/J84),"N/A")),0)</f>
        <v>0</v>
      </c>
      <c r="N84" s="320">
        <v>0</v>
      </c>
      <c r="O84" s="308">
        <f>IFERROR(IF(O$7="% of Total",(N84/N$70),IF(O$7="% of Change",((N84-L84)/L84),"N/A")),0)</f>
        <v>0</v>
      </c>
      <c r="P84" s="320">
        <v>0</v>
      </c>
      <c r="Q84" s="308">
        <f>IFERROR(IF(Q$7="% of Total",(P84/P$70),IF(Q$7="% of Change",((P84-N84)/N84),"N/A")),0)</f>
        <v>0</v>
      </c>
      <c r="R84" s="320">
        <v>0</v>
      </c>
      <c r="S84" s="308">
        <f>IFERROR(IF(S$7="% of Total",(R84/R$70),IF(S$7="% of Change",((R84-P84)/P84),"N/A")),0)</f>
        <v>0</v>
      </c>
      <c r="T84" s="320">
        <v>0</v>
      </c>
      <c r="U84" s="308">
        <f>IFERROR(IF(U$7="% of Total",(T84/T$70),IF(U$7="% of Change",((T84-R84)/R84),"N/A")),0)</f>
        <v>0</v>
      </c>
      <c r="V84" s="320">
        <v>0</v>
      </c>
      <c r="W84" s="308">
        <f>IFERROR(IF(W$7="% of Total",(V84/V$70),IF(W$7="% of Change",((V84-T84)/T84),"N/A")),0)</f>
        <v>0</v>
      </c>
      <c r="X84" s="320">
        <v>0</v>
      </c>
      <c r="Y84" s="308">
        <f>IFERROR(IF(Y$7="% of Total",(X84/X$70),IF(Y$7="% of Change",((X84-V84)/V84),"N/A")),0)</f>
        <v>0</v>
      </c>
      <c r="Z84" s="320">
        <v>0</v>
      </c>
      <c r="AA84" s="308">
        <f>IFERROR(IF(AA$7="% of Total",(Z84/Z$70),IF(AA$7="% of Change",((Z84-X84)/X84),"N/A")),0)</f>
        <v>0</v>
      </c>
      <c r="AB84" s="320">
        <v>0</v>
      </c>
      <c r="AC84" s="308">
        <f>IFERROR(IF(AC$7="% of Total",(AB84/AB$70),IF(AC$7="% of Change",((AB84-Z84)/Z84),"N/A")),0)</f>
        <v>0</v>
      </c>
      <c r="AD84" s="149"/>
      <c r="AF84" s="316"/>
    </row>
    <row r="85" spans="1:32" s="299" customFormat="1" x14ac:dyDescent="0.25">
      <c r="A85" s="347" t="s">
        <v>168</v>
      </c>
      <c r="B85" s="343">
        <f t="shared" ref="B85" si="242">SUBTOTAL(9,B86:B87)</f>
        <v>0</v>
      </c>
      <c r="C85" s="171">
        <f>IFERROR(IF(C$7="% of Total",(B85/B$123),IF(C$7="% of Change","N/A","N/A")),0)</f>
        <v>0</v>
      </c>
      <c r="D85" s="291">
        <f t="shared" ref="D85" si="243">SUBTOTAL(9,D86:D87)</f>
        <v>0</v>
      </c>
      <c r="E85" s="171">
        <f t="shared" ref="E85:AC90" si="244">IFERROR(IF(E$7="% of Total",(D85/D$123),IF(E$7="% of Change",((D85-B85)/B85),"N/A")),0)</f>
        <v>0</v>
      </c>
      <c r="F85" s="291">
        <f t="shared" ref="F85" si="245">SUBTOTAL(9,F86:F87)</f>
        <v>0</v>
      </c>
      <c r="G85" s="171">
        <f t="shared" si="244"/>
        <v>0</v>
      </c>
      <c r="H85" s="291">
        <f t="shared" ref="H85" si="246">SUBTOTAL(9,H86:H87)</f>
        <v>0</v>
      </c>
      <c r="I85" s="171">
        <f t="shared" si="244"/>
        <v>0</v>
      </c>
      <c r="J85" s="291">
        <f t="shared" ref="J85" si="247">SUBTOTAL(9,J86:J87)</f>
        <v>0</v>
      </c>
      <c r="K85" s="171">
        <f t="shared" si="244"/>
        <v>0</v>
      </c>
      <c r="L85" s="291">
        <f t="shared" ref="L85" si="248">SUBTOTAL(9,L86:L87)</f>
        <v>0</v>
      </c>
      <c r="M85" s="171">
        <f t="shared" si="244"/>
        <v>0</v>
      </c>
      <c r="N85" s="291">
        <f t="shared" ref="N85" si="249">SUBTOTAL(9,N86:N87)</f>
        <v>0</v>
      </c>
      <c r="O85" s="171">
        <f t="shared" si="244"/>
        <v>0</v>
      </c>
      <c r="P85" s="291">
        <f t="shared" ref="P85" si="250">SUBTOTAL(9,P86:P87)</f>
        <v>0</v>
      </c>
      <c r="Q85" s="171">
        <f t="shared" si="244"/>
        <v>0</v>
      </c>
      <c r="R85" s="291">
        <f t="shared" ref="R85" si="251">SUBTOTAL(9,R86:R87)</f>
        <v>0</v>
      </c>
      <c r="S85" s="171">
        <f t="shared" si="244"/>
        <v>0</v>
      </c>
      <c r="T85" s="291">
        <f t="shared" ref="T85" si="252">SUBTOTAL(9,T86:T87)</f>
        <v>0</v>
      </c>
      <c r="U85" s="171">
        <f t="shared" si="244"/>
        <v>0</v>
      </c>
      <c r="V85" s="291">
        <f t="shared" ref="V85" si="253">SUBTOTAL(9,V86:V87)</f>
        <v>0</v>
      </c>
      <c r="W85" s="171">
        <f t="shared" si="244"/>
        <v>0</v>
      </c>
      <c r="X85" s="291">
        <f t="shared" ref="X85" si="254">SUBTOTAL(9,X86:X87)</f>
        <v>0</v>
      </c>
      <c r="Y85" s="171">
        <f t="shared" si="244"/>
        <v>0</v>
      </c>
      <c r="Z85" s="291">
        <f t="shared" ref="Z85" si="255">SUBTOTAL(9,Z86:Z87)</f>
        <v>0</v>
      </c>
      <c r="AA85" s="171">
        <f t="shared" si="244"/>
        <v>0</v>
      </c>
      <c r="AB85" s="291">
        <f t="shared" ref="AB85" si="256">SUBTOTAL(9,AB86:AB87)</f>
        <v>0</v>
      </c>
      <c r="AC85" s="171">
        <f t="shared" si="244"/>
        <v>0</v>
      </c>
      <c r="AD85" s="298"/>
      <c r="AF85" s="293"/>
    </row>
    <row r="86" spans="1:32" s="150" customFormat="1" outlineLevel="1" x14ac:dyDescent="0.25">
      <c r="A86" s="202" t="s">
        <v>167</v>
      </c>
      <c r="B86" s="195">
        <v>0</v>
      </c>
      <c r="C86" s="172">
        <f>IFERROR(IF(C$7="% of Total",(B86/B$123),IF(C$7="% of Change","N/A","N/A")),0)</f>
        <v>0</v>
      </c>
      <c r="D86" s="148">
        <v>0</v>
      </c>
      <c r="E86" s="172">
        <f t="shared" si="244"/>
        <v>0</v>
      </c>
      <c r="F86" s="148">
        <v>0</v>
      </c>
      <c r="G86" s="172">
        <f t="shared" si="244"/>
        <v>0</v>
      </c>
      <c r="H86" s="148">
        <v>0</v>
      </c>
      <c r="I86" s="172">
        <f t="shared" si="244"/>
        <v>0</v>
      </c>
      <c r="J86" s="148">
        <v>0</v>
      </c>
      <c r="K86" s="172">
        <f t="shared" si="244"/>
        <v>0</v>
      </c>
      <c r="L86" s="148">
        <v>0</v>
      </c>
      <c r="M86" s="172">
        <f t="shared" si="244"/>
        <v>0</v>
      </c>
      <c r="N86" s="148">
        <v>0</v>
      </c>
      <c r="O86" s="172">
        <f t="shared" si="244"/>
        <v>0</v>
      </c>
      <c r="P86" s="148">
        <v>0</v>
      </c>
      <c r="Q86" s="172">
        <f t="shared" si="244"/>
        <v>0</v>
      </c>
      <c r="R86" s="148">
        <v>0</v>
      </c>
      <c r="S86" s="172">
        <f t="shared" si="244"/>
        <v>0</v>
      </c>
      <c r="T86" s="148">
        <v>0</v>
      </c>
      <c r="U86" s="172">
        <f t="shared" si="244"/>
        <v>0</v>
      </c>
      <c r="V86" s="148">
        <v>0</v>
      </c>
      <c r="W86" s="172">
        <f t="shared" si="244"/>
        <v>0</v>
      </c>
      <c r="X86" s="148">
        <v>0</v>
      </c>
      <c r="Y86" s="172">
        <f t="shared" si="244"/>
        <v>0</v>
      </c>
      <c r="Z86" s="148">
        <v>0</v>
      </c>
      <c r="AA86" s="172">
        <f t="shared" si="244"/>
        <v>0</v>
      </c>
      <c r="AB86" s="148">
        <v>0</v>
      </c>
      <c r="AC86" s="172">
        <f t="shared" si="244"/>
        <v>0</v>
      </c>
      <c r="AD86" s="149"/>
      <c r="AF86" s="316"/>
    </row>
    <row r="87" spans="1:32" s="150" customFormat="1" outlineLevel="1" x14ac:dyDescent="0.25">
      <c r="A87" s="202" t="s">
        <v>236</v>
      </c>
      <c r="B87" s="195">
        <v>0</v>
      </c>
      <c r="C87" s="172">
        <f>IFERROR(IF(C$7="% of Total",(B87/B$123),IF(C$7="% of Change","N/A","N/A")),0)</f>
        <v>0</v>
      </c>
      <c r="D87" s="148">
        <v>0</v>
      </c>
      <c r="E87" s="172">
        <f t="shared" si="244"/>
        <v>0</v>
      </c>
      <c r="F87" s="148">
        <v>0</v>
      </c>
      <c r="G87" s="172">
        <f t="shared" si="244"/>
        <v>0</v>
      </c>
      <c r="H87" s="148">
        <v>0</v>
      </c>
      <c r="I87" s="172">
        <f t="shared" si="244"/>
        <v>0</v>
      </c>
      <c r="J87" s="148">
        <v>0</v>
      </c>
      <c r="K87" s="172">
        <f t="shared" si="244"/>
        <v>0</v>
      </c>
      <c r="L87" s="148">
        <v>0</v>
      </c>
      <c r="M87" s="172">
        <f t="shared" si="244"/>
        <v>0</v>
      </c>
      <c r="N87" s="148">
        <v>0</v>
      </c>
      <c r="O87" s="172">
        <f t="shared" si="244"/>
        <v>0</v>
      </c>
      <c r="P87" s="148">
        <v>0</v>
      </c>
      <c r="Q87" s="172">
        <f t="shared" si="244"/>
        <v>0</v>
      </c>
      <c r="R87" s="148">
        <v>0</v>
      </c>
      <c r="S87" s="172">
        <f t="shared" si="244"/>
        <v>0</v>
      </c>
      <c r="T87" s="148">
        <v>0</v>
      </c>
      <c r="U87" s="172">
        <f t="shared" si="244"/>
        <v>0</v>
      </c>
      <c r="V87" s="148">
        <v>0</v>
      </c>
      <c r="W87" s="172">
        <f t="shared" si="244"/>
        <v>0</v>
      </c>
      <c r="X87" s="148">
        <v>0</v>
      </c>
      <c r="Y87" s="172">
        <f t="shared" si="244"/>
        <v>0</v>
      </c>
      <c r="Z87" s="148">
        <v>0</v>
      </c>
      <c r="AA87" s="172">
        <f t="shared" si="244"/>
        <v>0</v>
      </c>
      <c r="AB87" s="148">
        <v>0</v>
      </c>
      <c r="AC87" s="172">
        <f t="shared" si="244"/>
        <v>0</v>
      </c>
      <c r="AD87" s="149"/>
      <c r="AF87" s="316"/>
    </row>
    <row r="88" spans="1:32" s="292" customFormat="1" x14ac:dyDescent="0.25">
      <c r="A88" s="347" t="s">
        <v>100</v>
      </c>
      <c r="B88" s="343">
        <f t="shared" ref="B88" si="257">SUBTOTAL(9,B89:B93)</f>
        <v>0</v>
      </c>
      <c r="C88" s="171">
        <f>IFERROR(IF(C$7="% of Total",(B88/B$123),IF(C$7="% of Change","N/A","N/A")),0)</f>
        <v>0</v>
      </c>
      <c r="D88" s="291">
        <f t="shared" ref="D88" si="258">SUBTOTAL(9,D89:D93)</f>
        <v>0</v>
      </c>
      <c r="E88" s="171">
        <f t="shared" si="244"/>
        <v>0</v>
      </c>
      <c r="F88" s="291">
        <f t="shared" ref="F88" si="259">SUBTOTAL(9,F89:F93)</f>
        <v>0</v>
      </c>
      <c r="G88" s="171">
        <f t="shared" si="244"/>
        <v>0</v>
      </c>
      <c r="H88" s="291">
        <f t="shared" ref="H88" si="260">SUBTOTAL(9,H89:H93)</f>
        <v>0</v>
      </c>
      <c r="I88" s="171">
        <f t="shared" si="244"/>
        <v>0</v>
      </c>
      <c r="J88" s="291">
        <f t="shared" ref="J88" si="261">SUBTOTAL(9,J89:J93)</f>
        <v>0</v>
      </c>
      <c r="K88" s="171">
        <f t="shared" si="244"/>
        <v>0</v>
      </c>
      <c r="L88" s="291">
        <f t="shared" ref="L88" si="262">SUBTOTAL(9,L89:L93)</f>
        <v>0</v>
      </c>
      <c r="M88" s="171">
        <f t="shared" si="244"/>
        <v>0</v>
      </c>
      <c r="N88" s="291">
        <f t="shared" ref="N88" si="263">SUBTOTAL(9,N89:N93)</f>
        <v>0</v>
      </c>
      <c r="O88" s="171">
        <f t="shared" si="244"/>
        <v>0</v>
      </c>
      <c r="P88" s="291">
        <f t="shared" ref="P88" si="264">SUBTOTAL(9,P89:P93)</f>
        <v>0</v>
      </c>
      <c r="Q88" s="171">
        <f t="shared" si="244"/>
        <v>0</v>
      </c>
      <c r="R88" s="291">
        <f t="shared" ref="R88" si="265">SUBTOTAL(9,R89:R93)</f>
        <v>0</v>
      </c>
      <c r="S88" s="171">
        <f t="shared" si="244"/>
        <v>0</v>
      </c>
      <c r="T88" s="291">
        <f t="shared" ref="T88" si="266">SUBTOTAL(9,T89:T93)</f>
        <v>0</v>
      </c>
      <c r="U88" s="171">
        <f t="shared" si="244"/>
        <v>0</v>
      </c>
      <c r="V88" s="291">
        <f t="shared" ref="V88" si="267">SUBTOTAL(9,V89:V93)</f>
        <v>0</v>
      </c>
      <c r="W88" s="171">
        <f t="shared" si="244"/>
        <v>0</v>
      </c>
      <c r="X88" s="291">
        <f t="shared" ref="X88" si="268">SUBTOTAL(9,X89:X93)</f>
        <v>0</v>
      </c>
      <c r="Y88" s="171">
        <f t="shared" si="244"/>
        <v>0</v>
      </c>
      <c r="Z88" s="291">
        <f t="shared" ref="Z88" si="269">SUBTOTAL(9,Z89:Z93)</f>
        <v>0</v>
      </c>
      <c r="AA88" s="171">
        <f t="shared" si="244"/>
        <v>0</v>
      </c>
      <c r="AB88" s="291">
        <f t="shared" ref="AB88" si="270">SUBTOTAL(9,AB89:AB93)</f>
        <v>0</v>
      </c>
      <c r="AC88" s="171">
        <f t="shared" si="244"/>
        <v>0</v>
      </c>
      <c r="AD88" s="290"/>
      <c r="AF88" s="293"/>
    </row>
    <row r="89" spans="1:32" s="150" customFormat="1" outlineLevel="1" x14ac:dyDescent="0.25">
      <c r="A89" s="202" t="s">
        <v>88</v>
      </c>
      <c r="B89" s="195">
        <v>0</v>
      </c>
      <c r="C89" s="172">
        <f>IFERROR(IF(C$7="% of Total",(B89/B$123),IF(C$7="% of Change","N/A","N/A")),0)</f>
        <v>0</v>
      </c>
      <c r="D89" s="148">
        <v>0</v>
      </c>
      <c r="E89" s="172">
        <f t="shared" si="244"/>
        <v>0</v>
      </c>
      <c r="F89" s="148">
        <v>0</v>
      </c>
      <c r="G89" s="172">
        <f t="shared" si="244"/>
        <v>0</v>
      </c>
      <c r="H89" s="148">
        <v>0</v>
      </c>
      <c r="I89" s="172">
        <f t="shared" si="244"/>
        <v>0</v>
      </c>
      <c r="J89" s="148">
        <v>0</v>
      </c>
      <c r="K89" s="172">
        <f t="shared" si="244"/>
        <v>0</v>
      </c>
      <c r="L89" s="148">
        <v>0</v>
      </c>
      <c r="M89" s="172">
        <f t="shared" si="244"/>
        <v>0</v>
      </c>
      <c r="N89" s="148">
        <v>0</v>
      </c>
      <c r="O89" s="172">
        <f t="shared" si="244"/>
        <v>0</v>
      </c>
      <c r="P89" s="148">
        <v>0</v>
      </c>
      <c r="Q89" s="172">
        <f t="shared" si="244"/>
        <v>0</v>
      </c>
      <c r="R89" s="148">
        <v>0</v>
      </c>
      <c r="S89" s="172">
        <f t="shared" si="244"/>
        <v>0</v>
      </c>
      <c r="T89" s="148">
        <v>0</v>
      </c>
      <c r="U89" s="172">
        <f t="shared" si="244"/>
        <v>0</v>
      </c>
      <c r="V89" s="148">
        <v>0</v>
      </c>
      <c r="W89" s="172">
        <f t="shared" si="244"/>
        <v>0</v>
      </c>
      <c r="X89" s="148">
        <v>0</v>
      </c>
      <c r="Y89" s="172">
        <f t="shared" si="244"/>
        <v>0</v>
      </c>
      <c r="Z89" s="148">
        <v>0</v>
      </c>
      <c r="AA89" s="172">
        <f t="shared" si="244"/>
        <v>0</v>
      </c>
      <c r="AB89" s="148">
        <v>0</v>
      </c>
      <c r="AC89" s="172">
        <f t="shared" si="244"/>
        <v>0</v>
      </c>
      <c r="AD89" s="149"/>
      <c r="AF89" s="316"/>
    </row>
    <row r="90" spans="1:32" s="150" customFormat="1" outlineLevel="1" x14ac:dyDescent="0.25">
      <c r="A90" s="202" t="s">
        <v>89</v>
      </c>
      <c r="B90" s="195">
        <v>0</v>
      </c>
      <c r="C90" s="172">
        <f>IFERROR(IF(C$7="% of Total",(B90/B$123),IF(C$7="% of Change","N/A","N/A")),0)</f>
        <v>0</v>
      </c>
      <c r="D90" s="148">
        <v>0</v>
      </c>
      <c r="E90" s="172">
        <f t="shared" si="244"/>
        <v>0</v>
      </c>
      <c r="F90" s="148">
        <v>0</v>
      </c>
      <c r="G90" s="172">
        <f t="shared" si="244"/>
        <v>0</v>
      </c>
      <c r="H90" s="148">
        <v>0</v>
      </c>
      <c r="I90" s="172">
        <f t="shared" si="244"/>
        <v>0</v>
      </c>
      <c r="J90" s="148">
        <v>0</v>
      </c>
      <c r="K90" s="172">
        <f t="shared" si="244"/>
        <v>0</v>
      </c>
      <c r="L90" s="148">
        <v>0</v>
      </c>
      <c r="M90" s="172">
        <f t="shared" si="244"/>
        <v>0</v>
      </c>
      <c r="N90" s="148">
        <v>0</v>
      </c>
      <c r="O90" s="172">
        <f t="shared" si="244"/>
        <v>0</v>
      </c>
      <c r="P90" s="148">
        <v>0</v>
      </c>
      <c r="Q90" s="172">
        <f t="shared" si="244"/>
        <v>0</v>
      </c>
      <c r="R90" s="148">
        <v>0</v>
      </c>
      <c r="S90" s="172">
        <f t="shared" si="244"/>
        <v>0</v>
      </c>
      <c r="T90" s="148">
        <v>0</v>
      </c>
      <c r="U90" s="172">
        <f t="shared" si="244"/>
        <v>0</v>
      </c>
      <c r="V90" s="148">
        <v>0</v>
      </c>
      <c r="W90" s="172">
        <f t="shared" si="244"/>
        <v>0</v>
      </c>
      <c r="X90" s="148">
        <v>0</v>
      </c>
      <c r="Y90" s="172">
        <f t="shared" si="244"/>
        <v>0</v>
      </c>
      <c r="Z90" s="148">
        <v>0</v>
      </c>
      <c r="AA90" s="172">
        <f t="shared" si="244"/>
        <v>0</v>
      </c>
      <c r="AB90" s="148">
        <v>0</v>
      </c>
      <c r="AC90" s="172">
        <f t="shared" si="244"/>
        <v>0</v>
      </c>
      <c r="AD90" s="149"/>
      <c r="AF90" s="316"/>
    </row>
    <row r="91" spans="1:32" s="150" customFormat="1" outlineLevel="1" x14ac:dyDescent="0.25">
      <c r="A91" s="202" t="s">
        <v>253</v>
      </c>
      <c r="B91" s="195">
        <v>0</v>
      </c>
      <c r="C91" s="172">
        <f>IFERROR(IF(C$7="% of Total",(B91/B$123),IF(C$7="% of Change","N/A","N/A")),0)</f>
        <v>0</v>
      </c>
      <c r="D91" s="148">
        <v>0</v>
      </c>
      <c r="E91" s="172">
        <f>IFERROR(IF(E$7="% of Total",(D91/D$70),IF(E$7="% of Change",((D91-B91)/B91),"N/A")),0)</f>
        <v>0</v>
      </c>
      <c r="F91" s="148">
        <v>0</v>
      </c>
      <c r="G91" s="172">
        <f>IFERROR(IF(G$7="% of Total",(F91/F$70),IF(G$7="% of Change",((F91-D91)/D91),"N/A")),0)</f>
        <v>0</v>
      </c>
      <c r="H91" s="148">
        <v>0</v>
      </c>
      <c r="I91" s="172">
        <f>IFERROR(IF(I$7="% of Total",(H91/H$70),IF(I$7="% of Change",((H91-F91)/F91),"N/A")),0)</f>
        <v>0</v>
      </c>
      <c r="J91" s="148">
        <v>0</v>
      </c>
      <c r="K91" s="172">
        <f>IFERROR(IF(K$7="% of Total",(J91/J$70),IF(K$7="% of Change",((J91-H91)/H91),"N/A")),0)</f>
        <v>0</v>
      </c>
      <c r="L91" s="148">
        <v>0</v>
      </c>
      <c r="M91" s="172">
        <f>IFERROR(IF(M$7="% of Total",(L91/L$70),IF(M$7="% of Change",((L91-J91)/J91),"N/A")),0)</f>
        <v>0</v>
      </c>
      <c r="N91" s="148">
        <v>0</v>
      </c>
      <c r="O91" s="172">
        <f>IFERROR(IF(O$7="% of Total",(N91/N$70),IF(O$7="% of Change",((N91-L91)/L91),"N/A")),0)</f>
        <v>0</v>
      </c>
      <c r="P91" s="148">
        <v>0</v>
      </c>
      <c r="Q91" s="172">
        <f>IFERROR(IF(Q$7="% of Total",(P91/P$70),IF(Q$7="% of Change",((P91-N91)/N91),"N/A")),0)</f>
        <v>0</v>
      </c>
      <c r="R91" s="148">
        <v>0</v>
      </c>
      <c r="S91" s="172">
        <f>IFERROR(IF(S$7="% of Total",(R91/R$70),IF(S$7="% of Change",((R91-P91)/P91),"N/A")),0)</f>
        <v>0</v>
      </c>
      <c r="T91" s="148">
        <v>0</v>
      </c>
      <c r="U91" s="172">
        <f>IFERROR(IF(U$7="% of Total",(T91/T$70),IF(U$7="% of Change",((T91-R91)/R91),"N/A")),0)</f>
        <v>0</v>
      </c>
      <c r="V91" s="148">
        <v>0</v>
      </c>
      <c r="W91" s="172">
        <f>IFERROR(IF(W$7="% of Total",(V91/V$70),IF(W$7="% of Change",((V91-T91)/T91),"N/A")),0)</f>
        <v>0</v>
      </c>
      <c r="X91" s="148">
        <v>0</v>
      </c>
      <c r="Y91" s="172">
        <f>IFERROR(IF(Y$7="% of Total",(X91/X$70),IF(Y$7="% of Change",((X91-V91)/V91),"N/A")),0)</f>
        <v>0</v>
      </c>
      <c r="Z91" s="148">
        <v>0</v>
      </c>
      <c r="AA91" s="172">
        <f>IFERROR(IF(AA$7="% of Total",(Z91/Z$70),IF(AA$7="% of Change",((Z91-X91)/X91),"N/A")),0)</f>
        <v>0</v>
      </c>
      <c r="AB91" s="148">
        <v>0</v>
      </c>
      <c r="AC91" s="172">
        <f>IFERROR(IF(AC$7="% of Total",(AB91/AB$70),IF(AC$7="% of Change",((AB91-Z91)/Z91),"N/A")),0)</f>
        <v>0</v>
      </c>
      <c r="AD91" s="149"/>
      <c r="AF91" s="316"/>
    </row>
    <row r="92" spans="1:32" s="150" customFormat="1" outlineLevel="1" x14ac:dyDescent="0.25">
      <c r="A92" s="202" t="s">
        <v>241</v>
      </c>
      <c r="B92" s="195">
        <v>0</v>
      </c>
      <c r="C92" s="172">
        <f>IFERROR(IF(C$7="% of Total",(B92/B$123),IF(C$7="% of Change","N/A","N/A")),0)</f>
        <v>0</v>
      </c>
      <c r="D92" s="148">
        <v>0</v>
      </c>
      <c r="E92" s="172">
        <f>IFERROR(IF(E$7="% of Total",(D92/D$70),IF(E$7="% of Change",((D92-B92)/B92),"N/A")),0)</f>
        <v>0</v>
      </c>
      <c r="F92" s="148">
        <v>0</v>
      </c>
      <c r="G92" s="172">
        <f>IFERROR(IF(G$7="% of Total",(F92/F$70),IF(G$7="% of Change",((F92-D92)/D92),"N/A")),0)</f>
        <v>0</v>
      </c>
      <c r="H92" s="148">
        <v>0</v>
      </c>
      <c r="I92" s="172">
        <f>IFERROR(IF(I$7="% of Total",(H92/H$70),IF(I$7="% of Change",((H92-F92)/F92),"N/A")),0)</f>
        <v>0</v>
      </c>
      <c r="J92" s="148">
        <v>0</v>
      </c>
      <c r="K92" s="172">
        <f>IFERROR(IF(K$7="% of Total",(J92/J$70),IF(K$7="% of Change",((J92-H92)/H92),"N/A")),0)</f>
        <v>0</v>
      </c>
      <c r="L92" s="148">
        <v>0</v>
      </c>
      <c r="M92" s="172">
        <f>IFERROR(IF(M$7="% of Total",(L92/L$70),IF(M$7="% of Change",((L92-J92)/J92),"N/A")),0)</f>
        <v>0</v>
      </c>
      <c r="N92" s="148">
        <v>0</v>
      </c>
      <c r="O92" s="172">
        <f>IFERROR(IF(O$7="% of Total",(N92/N$70),IF(O$7="% of Change",((N92-L92)/L92),"N/A")),0)</f>
        <v>0</v>
      </c>
      <c r="P92" s="148">
        <v>0</v>
      </c>
      <c r="Q92" s="172">
        <f>IFERROR(IF(Q$7="% of Total",(P92/P$70),IF(Q$7="% of Change",((P92-N92)/N92),"N/A")),0)</f>
        <v>0</v>
      </c>
      <c r="R92" s="148">
        <v>0</v>
      </c>
      <c r="S92" s="172">
        <f>IFERROR(IF(S$7="% of Total",(R92/R$70),IF(S$7="% of Change",((R92-P92)/P92),"N/A")),0)</f>
        <v>0</v>
      </c>
      <c r="T92" s="148">
        <v>0</v>
      </c>
      <c r="U92" s="172">
        <f>IFERROR(IF(U$7="% of Total",(T92/T$70),IF(U$7="% of Change",((T92-R92)/R92),"N/A")),0)</f>
        <v>0</v>
      </c>
      <c r="V92" s="148">
        <v>0</v>
      </c>
      <c r="W92" s="172">
        <f>IFERROR(IF(W$7="% of Total",(V92/V$70),IF(W$7="% of Change",((V92-T92)/T92),"N/A")),0)</f>
        <v>0</v>
      </c>
      <c r="X92" s="148">
        <v>0</v>
      </c>
      <c r="Y92" s="172">
        <f>IFERROR(IF(Y$7="% of Total",(X92/X$70),IF(Y$7="% of Change",((X92-V92)/V92),"N/A")),0)</f>
        <v>0</v>
      </c>
      <c r="Z92" s="148">
        <v>0</v>
      </c>
      <c r="AA92" s="172">
        <f>IFERROR(IF(AA$7="% of Total",(Z92/Z$70),IF(AA$7="% of Change",((Z92-X92)/X92),"N/A")),0)</f>
        <v>0</v>
      </c>
      <c r="AB92" s="148">
        <v>0</v>
      </c>
      <c r="AC92" s="172">
        <f>IFERROR(IF(AC$7="% of Total",(AB92/AB$70),IF(AC$7="% of Change",((AB92-Z92)/Z92),"N/A")),0)</f>
        <v>0</v>
      </c>
      <c r="AD92" s="149"/>
      <c r="AF92" s="316"/>
    </row>
    <row r="93" spans="1:32" s="150" customFormat="1" ht="15.75" outlineLevel="1" thickBot="1" x14ac:dyDescent="0.3">
      <c r="A93" s="202" t="s">
        <v>241</v>
      </c>
      <c r="B93" s="195">
        <v>0</v>
      </c>
      <c r="C93" s="172">
        <f>IFERROR(IF(C$7="% of Total",(B93/B$123),IF(C$7="% of Change","N/A","N/A")),0)</f>
        <v>0</v>
      </c>
      <c r="D93" s="148">
        <v>0</v>
      </c>
      <c r="E93" s="172">
        <f>IFERROR(IF(E$7="% of Total",(D93/D$70),IF(E$7="% of Change",((D93-B93)/B93),"N/A")),0)</f>
        <v>0</v>
      </c>
      <c r="F93" s="148">
        <v>0</v>
      </c>
      <c r="G93" s="172">
        <f>IFERROR(IF(G$7="% of Total",(F93/F$70),IF(G$7="% of Change",((F93-D93)/D93),"N/A")),0)</f>
        <v>0</v>
      </c>
      <c r="H93" s="148">
        <v>0</v>
      </c>
      <c r="I93" s="172">
        <f>IFERROR(IF(I$7="% of Total",(H93/H$70),IF(I$7="% of Change",((H93-F93)/F93),"N/A")),0)</f>
        <v>0</v>
      </c>
      <c r="J93" s="148">
        <v>0</v>
      </c>
      <c r="K93" s="172">
        <f>IFERROR(IF(K$7="% of Total",(J93/J$70),IF(K$7="% of Change",((J93-H93)/H93),"N/A")),0)</f>
        <v>0</v>
      </c>
      <c r="L93" s="148">
        <v>0</v>
      </c>
      <c r="M93" s="172">
        <f>IFERROR(IF(M$7="% of Total",(L93/L$70),IF(M$7="% of Change",((L93-J93)/J93),"N/A")),0)</f>
        <v>0</v>
      </c>
      <c r="N93" s="148">
        <v>0</v>
      </c>
      <c r="O93" s="172">
        <f>IFERROR(IF(O$7="% of Total",(N93/N$70),IF(O$7="% of Change",((N93-L93)/L93),"N/A")),0)</f>
        <v>0</v>
      </c>
      <c r="P93" s="148">
        <v>0</v>
      </c>
      <c r="Q93" s="172">
        <f>IFERROR(IF(Q$7="% of Total",(P93/P$70),IF(Q$7="% of Change",((P93-N93)/N93),"N/A")),0)</f>
        <v>0</v>
      </c>
      <c r="R93" s="148">
        <v>0</v>
      </c>
      <c r="S93" s="172">
        <f>IFERROR(IF(S$7="% of Total",(R93/R$70),IF(S$7="% of Change",((R93-P93)/P93),"N/A")),0)</f>
        <v>0</v>
      </c>
      <c r="T93" s="148">
        <v>0</v>
      </c>
      <c r="U93" s="172">
        <f>IFERROR(IF(U$7="% of Total",(T93/T$70),IF(U$7="% of Change",((T93-R93)/R93),"N/A")),0)</f>
        <v>0</v>
      </c>
      <c r="V93" s="148">
        <v>0</v>
      </c>
      <c r="W93" s="172">
        <f>IFERROR(IF(W$7="% of Total",(V93/V$70),IF(W$7="% of Change",((V93-T93)/T93),"N/A")),0)</f>
        <v>0</v>
      </c>
      <c r="X93" s="148">
        <v>0</v>
      </c>
      <c r="Y93" s="172">
        <f>IFERROR(IF(Y$7="% of Total",(X93/X$70),IF(Y$7="% of Change",((X93-V93)/V93),"N/A")),0)</f>
        <v>0</v>
      </c>
      <c r="Z93" s="148">
        <v>0</v>
      </c>
      <c r="AA93" s="172">
        <f>IFERROR(IF(AA$7="% of Total",(Z93/Z$70),IF(AA$7="% of Change",((Z93-X93)/X93),"N/A")),0)</f>
        <v>0</v>
      </c>
      <c r="AB93" s="148">
        <v>0</v>
      </c>
      <c r="AC93" s="172">
        <f>IFERROR(IF(AC$7="% of Total",(AB93/AB$70),IF(AC$7="% of Change",((AB93-Z93)/Z93),"N/A")),0)</f>
        <v>0</v>
      </c>
      <c r="AD93" s="149"/>
      <c r="AF93" s="316"/>
    </row>
    <row r="94" spans="1:32" s="292" customFormat="1" thickBot="1" x14ac:dyDescent="0.25">
      <c r="A94" s="345" t="s">
        <v>74</v>
      </c>
      <c r="B94" s="342">
        <f>B72+B75+B79+B88+B85</f>
        <v>0</v>
      </c>
      <c r="C94" s="190">
        <f>IFERROR(IF(C$7="% of Total",(B94/B$123),IF(C$7="% of Change","N/A","N/A")),0)</f>
        <v>0</v>
      </c>
      <c r="D94" s="300">
        <f t="shared" ref="D94" si="271">D72+D75+D79+D88+D85</f>
        <v>0</v>
      </c>
      <c r="E94" s="190">
        <f>IFERROR(IF(E$7="% of Total",(D94/D$123),IF(E$7="% of Change",((D94-B94)/B94),"N/A")),0)</f>
        <v>0</v>
      </c>
      <c r="F94" s="300">
        <f t="shared" ref="F94" si="272">F72+F75+F79+F88+F85</f>
        <v>0</v>
      </c>
      <c r="G94" s="190">
        <f>IFERROR(IF(G$7="% of Total",(F94/F$123),IF(G$7="% of Change",((F94-D94)/D94),"N/A")),0)</f>
        <v>0</v>
      </c>
      <c r="H94" s="300">
        <f t="shared" ref="H94" si="273">H72+H75+H79+H88+H85</f>
        <v>0</v>
      </c>
      <c r="I94" s="190">
        <f>IFERROR(IF(I$7="% of Total",(H94/H$123),IF(I$7="% of Change",((H94-F94)/F94),"N/A")),0)</f>
        <v>0</v>
      </c>
      <c r="J94" s="300">
        <f t="shared" ref="J94" si="274">J72+J75+J79+J88+J85</f>
        <v>0</v>
      </c>
      <c r="K94" s="190">
        <f>IFERROR(IF(K$7="% of Total",(J94/J$123),IF(K$7="% of Change",((J94-H94)/H94),"N/A")),0)</f>
        <v>0</v>
      </c>
      <c r="L94" s="300">
        <f t="shared" ref="L94" si="275">L72+L75+L79+L88+L85</f>
        <v>0</v>
      </c>
      <c r="M94" s="190">
        <f>IFERROR(IF(M$7="% of Total",(L94/L$123),IF(M$7="% of Change",((L94-J94)/J94),"N/A")),0)</f>
        <v>0</v>
      </c>
      <c r="N94" s="300">
        <f t="shared" ref="N94" si="276">N72+N75+N79+N88+N85</f>
        <v>0</v>
      </c>
      <c r="O94" s="190">
        <f>IFERROR(IF(O$7="% of Total",(N94/N$123),IF(O$7="% of Change",((N94-L94)/L94),"N/A")),0)</f>
        <v>0</v>
      </c>
      <c r="P94" s="300">
        <f t="shared" ref="P94" si="277">P72+P75+P79+P88+P85</f>
        <v>0</v>
      </c>
      <c r="Q94" s="190">
        <f>IFERROR(IF(Q$7="% of Total",(P94/P$123),IF(Q$7="% of Change",((P94-N94)/N94),"N/A")),0)</f>
        <v>0</v>
      </c>
      <c r="R94" s="300">
        <f t="shared" ref="R94" si="278">R72+R75+R79+R88+R85</f>
        <v>0</v>
      </c>
      <c r="S94" s="190">
        <f>IFERROR(IF(S$7="% of Total",(R94/R$123),IF(S$7="% of Change",((R94-P94)/P94),"N/A")),0)</f>
        <v>0</v>
      </c>
      <c r="T94" s="300">
        <f t="shared" ref="T94" si="279">T72+T75+T79+T88+T85</f>
        <v>0</v>
      </c>
      <c r="U94" s="190">
        <f>IFERROR(IF(U$7="% of Total",(T94/T$123),IF(U$7="% of Change",((T94-R94)/R94),"N/A")),0)</f>
        <v>0</v>
      </c>
      <c r="V94" s="300">
        <f t="shared" ref="V94" si="280">V72+V75+V79+V88+V85</f>
        <v>0</v>
      </c>
      <c r="W94" s="190">
        <f>IFERROR(IF(W$7="% of Total",(V94/V$123),IF(W$7="% of Change",((V94-T94)/T94),"N/A")),0)</f>
        <v>0</v>
      </c>
      <c r="X94" s="300">
        <f t="shared" ref="X94" si="281">X72+X75+X79+X88+X85</f>
        <v>0</v>
      </c>
      <c r="Y94" s="190">
        <f>IFERROR(IF(Y$7="% of Total",(X94/X$123),IF(Y$7="% of Change",((X94-V94)/V94),"N/A")),0)</f>
        <v>0</v>
      </c>
      <c r="Z94" s="300">
        <f t="shared" ref="Z94" si="282">Z72+Z75+Z79+Z88+Z85</f>
        <v>0</v>
      </c>
      <c r="AA94" s="190">
        <f>IFERROR(IF(AA$7="% of Total",(Z94/Z$123),IF(AA$7="% of Change",((Z94-X94)/X94),"N/A")),0)</f>
        <v>0</v>
      </c>
      <c r="AB94" s="300">
        <f t="shared" ref="AB94" si="283">AB72+AB75+AB79+AB88+AB85</f>
        <v>0</v>
      </c>
      <c r="AC94" s="190">
        <f>IFERROR(IF(AC$7="% of Total",(AB94/AB$123),IF(AC$7="% of Change",((AB94-Z94)/Z94),"N/A")),0)</f>
        <v>0</v>
      </c>
      <c r="AD94" s="290"/>
      <c r="AF94" s="293"/>
    </row>
    <row r="95" spans="1:32" ht="15.75" thickBot="1" x14ac:dyDescent="0.3">
      <c r="A95" s="346" t="s">
        <v>83</v>
      </c>
      <c r="B95" s="289"/>
      <c r="C95" s="289"/>
      <c r="D95" s="289"/>
      <c r="E95" s="289"/>
      <c r="F95" s="289"/>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71"/>
      <c r="AF95" s="293"/>
    </row>
    <row r="96" spans="1:32" s="292" customFormat="1" x14ac:dyDescent="0.25">
      <c r="A96" s="347" t="s">
        <v>101</v>
      </c>
      <c r="B96" s="343">
        <f>SUBTOTAL(9,B97:B101)</f>
        <v>0</v>
      </c>
      <c r="C96" s="171">
        <f>IFERROR(IF(C$7="% of Total",(B96/B$123),IF(C$7="% of Change","N/A","N/A")),0)</f>
        <v>0</v>
      </c>
      <c r="D96" s="291">
        <f t="shared" ref="D96" si="284">SUBTOTAL(9,D97:D101)</f>
        <v>0</v>
      </c>
      <c r="E96" s="171">
        <f t="shared" ref="E96:AC105" si="285">IFERROR(IF(E$7="% of Total",(D96/D$123),IF(E$7="% of Change",((D96-B96)/B96),"N/A")),0)</f>
        <v>0</v>
      </c>
      <c r="F96" s="291">
        <f t="shared" ref="F96" si="286">SUBTOTAL(9,F97:F101)</f>
        <v>0</v>
      </c>
      <c r="G96" s="171">
        <f t="shared" si="285"/>
        <v>0</v>
      </c>
      <c r="H96" s="291">
        <f t="shared" ref="H96" si="287">SUBTOTAL(9,H97:H101)</f>
        <v>0</v>
      </c>
      <c r="I96" s="171">
        <f t="shared" si="285"/>
        <v>0</v>
      </c>
      <c r="J96" s="291">
        <f t="shared" ref="J96" si="288">SUBTOTAL(9,J97:J101)</f>
        <v>0</v>
      </c>
      <c r="K96" s="171">
        <f t="shared" si="285"/>
        <v>0</v>
      </c>
      <c r="L96" s="291">
        <f t="shared" ref="L96" si="289">SUBTOTAL(9,L97:L101)</f>
        <v>0</v>
      </c>
      <c r="M96" s="171">
        <f t="shared" si="285"/>
        <v>0</v>
      </c>
      <c r="N96" s="291">
        <f t="shared" ref="N96" si="290">SUBTOTAL(9,N97:N101)</f>
        <v>0</v>
      </c>
      <c r="O96" s="171">
        <f t="shared" si="285"/>
        <v>0</v>
      </c>
      <c r="P96" s="291">
        <f t="shared" ref="P96" si="291">SUBTOTAL(9,P97:P101)</f>
        <v>0</v>
      </c>
      <c r="Q96" s="171">
        <f t="shared" si="285"/>
        <v>0</v>
      </c>
      <c r="R96" s="291">
        <f t="shared" ref="R96" si="292">SUBTOTAL(9,R97:R101)</f>
        <v>0</v>
      </c>
      <c r="S96" s="171">
        <f t="shared" si="285"/>
        <v>0</v>
      </c>
      <c r="T96" s="291">
        <f t="shared" ref="T96" si="293">SUBTOTAL(9,T97:T101)</f>
        <v>0</v>
      </c>
      <c r="U96" s="171">
        <f t="shared" si="285"/>
        <v>0</v>
      </c>
      <c r="V96" s="291">
        <f t="shared" ref="V96" si="294">SUBTOTAL(9,V97:V101)</f>
        <v>0</v>
      </c>
      <c r="W96" s="171">
        <f t="shared" si="285"/>
        <v>0</v>
      </c>
      <c r="X96" s="291">
        <f t="shared" ref="X96" si="295">SUBTOTAL(9,X97:X101)</f>
        <v>0</v>
      </c>
      <c r="Y96" s="171">
        <f t="shared" si="285"/>
        <v>0</v>
      </c>
      <c r="Z96" s="291">
        <f t="shared" ref="Z96" si="296">SUBTOTAL(9,Z97:Z101)</f>
        <v>0</v>
      </c>
      <c r="AA96" s="171">
        <f t="shared" si="285"/>
        <v>0</v>
      </c>
      <c r="AB96" s="291">
        <f t="shared" ref="AB96" si="297">SUBTOTAL(9,AB97:AB101)</f>
        <v>0</v>
      </c>
      <c r="AC96" s="171">
        <f t="shared" si="285"/>
        <v>0</v>
      </c>
      <c r="AD96" s="290"/>
      <c r="AF96" s="293"/>
    </row>
    <row r="97" spans="1:32" s="150" customFormat="1" outlineLevel="1" x14ac:dyDescent="0.25">
      <c r="A97" s="202" t="s">
        <v>241</v>
      </c>
      <c r="B97" s="195">
        <v>0</v>
      </c>
      <c r="C97" s="172">
        <f>IFERROR(IF(C$7="% of Total",(B97/B$123),IF(C$7="% of Change","N/A","N/A")),0)</f>
        <v>0</v>
      </c>
      <c r="D97" s="148">
        <v>0</v>
      </c>
      <c r="E97" s="172">
        <f t="shared" si="285"/>
        <v>0</v>
      </c>
      <c r="F97" s="148">
        <v>0</v>
      </c>
      <c r="G97" s="172">
        <f t="shared" si="285"/>
        <v>0</v>
      </c>
      <c r="H97" s="148">
        <v>0</v>
      </c>
      <c r="I97" s="172">
        <f t="shared" si="285"/>
        <v>0</v>
      </c>
      <c r="J97" s="148">
        <v>0</v>
      </c>
      <c r="K97" s="172">
        <f t="shared" si="285"/>
        <v>0</v>
      </c>
      <c r="L97" s="148">
        <v>0</v>
      </c>
      <c r="M97" s="172">
        <f t="shared" si="285"/>
        <v>0</v>
      </c>
      <c r="N97" s="148">
        <v>0</v>
      </c>
      <c r="O97" s="172">
        <f t="shared" si="285"/>
        <v>0</v>
      </c>
      <c r="P97" s="148">
        <v>0</v>
      </c>
      <c r="Q97" s="172">
        <f t="shared" si="285"/>
        <v>0</v>
      </c>
      <c r="R97" s="148">
        <v>0</v>
      </c>
      <c r="S97" s="172">
        <f t="shared" si="285"/>
        <v>0</v>
      </c>
      <c r="T97" s="148">
        <v>0</v>
      </c>
      <c r="U97" s="172">
        <f t="shared" si="285"/>
        <v>0</v>
      </c>
      <c r="V97" s="148">
        <v>0</v>
      </c>
      <c r="W97" s="172">
        <f t="shared" si="285"/>
        <v>0</v>
      </c>
      <c r="X97" s="148">
        <v>0</v>
      </c>
      <c r="Y97" s="172">
        <f t="shared" si="285"/>
        <v>0</v>
      </c>
      <c r="Z97" s="148">
        <v>0</v>
      </c>
      <c r="AA97" s="172">
        <f t="shared" si="285"/>
        <v>0</v>
      </c>
      <c r="AB97" s="148">
        <v>0</v>
      </c>
      <c r="AC97" s="172">
        <f t="shared" si="285"/>
        <v>0</v>
      </c>
      <c r="AD97" s="149"/>
      <c r="AF97" s="316"/>
    </row>
    <row r="98" spans="1:32" s="150" customFormat="1" outlineLevel="1" x14ac:dyDescent="0.25">
      <c r="A98" s="202" t="s">
        <v>241</v>
      </c>
      <c r="B98" s="195">
        <v>0</v>
      </c>
      <c r="C98" s="172">
        <f>IFERROR(IF(C$7="% of Total",(B98/B$123),IF(C$7="% of Change","N/A","N/A")),0)</f>
        <v>0</v>
      </c>
      <c r="D98" s="148">
        <v>0</v>
      </c>
      <c r="E98" s="172">
        <f t="shared" si="285"/>
        <v>0</v>
      </c>
      <c r="F98" s="148">
        <v>0</v>
      </c>
      <c r="G98" s="172">
        <f t="shared" si="285"/>
        <v>0</v>
      </c>
      <c r="H98" s="148">
        <v>0</v>
      </c>
      <c r="I98" s="172">
        <f t="shared" si="285"/>
        <v>0</v>
      </c>
      <c r="J98" s="148">
        <v>0</v>
      </c>
      <c r="K98" s="172">
        <f t="shared" si="285"/>
        <v>0</v>
      </c>
      <c r="L98" s="148">
        <v>0</v>
      </c>
      <c r="M98" s="172">
        <f t="shared" si="285"/>
        <v>0</v>
      </c>
      <c r="N98" s="148">
        <v>0</v>
      </c>
      <c r="O98" s="172">
        <f t="shared" si="285"/>
        <v>0</v>
      </c>
      <c r="P98" s="148">
        <v>0</v>
      </c>
      <c r="Q98" s="172">
        <f t="shared" si="285"/>
        <v>0</v>
      </c>
      <c r="R98" s="148">
        <v>0</v>
      </c>
      <c r="S98" s="172">
        <f t="shared" si="285"/>
        <v>0</v>
      </c>
      <c r="T98" s="148">
        <v>0</v>
      </c>
      <c r="U98" s="172">
        <f t="shared" si="285"/>
        <v>0</v>
      </c>
      <c r="V98" s="148">
        <v>0</v>
      </c>
      <c r="W98" s="172">
        <f t="shared" si="285"/>
        <v>0</v>
      </c>
      <c r="X98" s="148">
        <v>0</v>
      </c>
      <c r="Y98" s="172">
        <f t="shared" si="285"/>
        <v>0</v>
      </c>
      <c r="Z98" s="148">
        <v>0</v>
      </c>
      <c r="AA98" s="172">
        <f t="shared" si="285"/>
        <v>0</v>
      </c>
      <c r="AB98" s="148">
        <v>0</v>
      </c>
      <c r="AC98" s="172">
        <f t="shared" si="285"/>
        <v>0</v>
      </c>
      <c r="AD98" s="149"/>
      <c r="AF98" s="316"/>
    </row>
    <row r="99" spans="1:32" s="150" customFormat="1" outlineLevel="1" x14ac:dyDescent="0.25">
      <c r="A99" s="202" t="s">
        <v>241</v>
      </c>
      <c r="B99" s="195">
        <v>0</v>
      </c>
      <c r="C99" s="172">
        <f>IFERROR(IF(C$7="% of Total",(B99/B$123),IF(C$7="% of Change","N/A","N/A")),0)</f>
        <v>0</v>
      </c>
      <c r="D99" s="148">
        <v>0</v>
      </c>
      <c r="E99" s="172">
        <f t="shared" si="285"/>
        <v>0</v>
      </c>
      <c r="F99" s="148">
        <v>0</v>
      </c>
      <c r="G99" s="172">
        <f t="shared" si="285"/>
        <v>0</v>
      </c>
      <c r="H99" s="148">
        <v>0</v>
      </c>
      <c r="I99" s="172">
        <f t="shared" si="285"/>
        <v>0</v>
      </c>
      <c r="J99" s="148">
        <v>0</v>
      </c>
      <c r="K99" s="172">
        <f t="shared" si="285"/>
        <v>0</v>
      </c>
      <c r="L99" s="148">
        <v>0</v>
      </c>
      <c r="M99" s="172">
        <f t="shared" si="285"/>
        <v>0</v>
      </c>
      <c r="N99" s="148">
        <v>0</v>
      </c>
      <c r="O99" s="172">
        <f t="shared" si="285"/>
        <v>0</v>
      </c>
      <c r="P99" s="148">
        <v>0</v>
      </c>
      <c r="Q99" s="172">
        <f t="shared" si="285"/>
        <v>0</v>
      </c>
      <c r="R99" s="148">
        <v>0</v>
      </c>
      <c r="S99" s="172">
        <f t="shared" si="285"/>
        <v>0</v>
      </c>
      <c r="T99" s="148">
        <v>0</v>
      </c>
      <c r="U99" s="172">
        <f t="shared" si="285"/>
        <v>0</v>
      </c>
      <c r="V99" s="148">
        <v>0</v>
      </c>
      <c r="W99" s="172">
        <f t="shared" si="285"/>
        <v>0</v>
      </c>
      <c r="X99" s="148">
        <v>0</v>
      </c>
      <c r="Y99" s="172">
        <f t="shared" si="285"/>
        <v>0</v>
      </c>
      <c r="Z99" s="148">
        <v>0</v>
      </c>
      <c r="AA99" s="172">
        <f t="shared" si="285"/>
        <v>0</v>
      </c>
      <c r="AB99" s="148">
        <v>0</v>
      </c>
      <c r="AC99" s="172">
        <f t="shared" si="285"/>
        <v>0</v>
      </c>
      <c r="AD99" s="149"/>
      <c r="AF99" s="316"/>
    </row>
    <row r="100" spans="1:32" s="150" customFormat="1" outlineLevel="1" x14ac:dyDescent="0.25">
      <c r="A100" s="202" t="s">
        <v>241</v>
      </c>
      <c r="B100" s="195">
        <v>0</v>
      </c>
      <c r="C100" s="172">
        <f>IFERROR(IF(C$7="% of Total",(B100/B$123),IF(C$7="% of Change","N/A","N/A")),0)</f>
        <v>0</v>
      </c>
      <c r="D100" s="148">
        <v>0</v>
      </c>
      <c r="E100" s="172">
        <f t="shared" si="285"/>
        <v>0</v>
      </c>
      <c r="F100" s="148">
        <v>0</v>
      </c>
      <c r="G100" s="172">
        <f t="shared" si="285"/>
        <v>0</v>
      </c>
      <c r="H100" s="148">
        <v>0</v>
      </c>
      <c r="I100" s="172">
        <f t="shared" si="285"/>
        <v>0</v>
      </c>
      <c r="J100" s="148">
        <v>0</v>
      </c>
      <c r="K100" s="172">
        <f t="shared" si="285"/>
        <v>0</v>
      </c>
      <c r="L100" s="148">
        <v>0</v>
      </c>
      <c r="M100" s="172">
        <f t="shared" si="285"/>
        <v>0</v>
      </c>
      <c r="N100" s="148">
        <v>0</v>
      </c>
      <c r="O100" s="172">
        <f t="shared" si="285"/>
        <v>0</v>
      </c>
      <c r="P100" s="148">
        <v>0</v>
      </c>
      <c r="Q100" s="172">
        <f t="shared" si="285"/>
        <v>0</v>
      </c>
      <c r="R100" s="148">
        <v>0</v>
      </c>
      <c r="S100" s="172">
        <f t="shared" si="285"/>
        <v>0</v>
      </c>
      <c r="T100" s="148">
        <v>0</v>
      </c>
      <c r="U100" s="172">
        <f t="shared" si="285"/>
        <v>0</v>
      </c>
      <c r="V100" s="148">
        <v>0</v>
      </c>
      <c r="W100" s="172">
        <f t="shared" si="285"/>
        <v>0</v>
      </c>
      <c r="X100" s="148">
        <v>0</v>
      </c>
      <c r="Y100" s="172">
        <f t="shared" si="285"/>
        <v>0</v>
      </c>
      <c r="Z100" s="148">
        <v>0</v>
      </c>
      <c r="AA100" s="172">
        <f t="shared" si="285"/>
        <v>0</v>
      </c>
      <c r="AB100" s="148">
        <v>0</v>
      </c>
      <c r="AC100" s="172">
        <f t="shared" si="285"/>
        <v>0</v>
      </c>
      <c r="AD100" s="149"/>
      <c r="AF100" s="316"/>
    </row>
    <row r="101" spans="1:32" s="150" customFormat="1" outlineLevel="1" x14ac:dyDescent="0.25">
      <c r="A101" s="202" t="s">
        <v>241</v>
      </c>
      <c r="B101" s="195">
        <v>0</v>
      </c>
      <c r="C101" s="172">
        <f>IFERROR(IF(C$7="% of Total",(B101/B$123),IF(C$7="% of Change","N/A","N/A")),0)</f>
        <v>0</v>
      </c>
      <c r="D101" s="148">
        <v>0</v>
      </c>
      <c r="E101" s="172">
        <f t="shared" si="285"/>
        <v>0</v>
      </c>
      <c r="F101" s="148">
        <v>0</v>
      </c>
      <c r="G101" s="172">
        <f t="shared" si="285"/>
        <v>0</v>
      </c>
      <c r="H101" s="148">
        <v>0</v>
      </c>
      <c r="I101" s="172">
        <f t="shared" si="285"/>
        <v>0</v>
      </c>
      <c r="J101" s="148">
        <v>0</v>
      </c>
      <c r="K101" s="172">
        <f t="shared" si="285"/>
        <v>0</v>
      </c>
      <c r="L101" s="148">
        <v>0</v>
      </c>
      <c r="M101" s="172">
        <f t="shared" si="285"/>
        <v>0</v>
      </c>
      <c r="N101" s="148">
        <v>0</v>
      </c>
      <c r="O101" s="172">
        <f t="shared" si="285"/>
        <v>0</v>
      </c>
      <c r="P101" s="148">
        <v>0</v>
      </c>
      <c r="Q101" s="172">
        <f t="shared" si="285"/>
        <v>0</v>
      </c>
      <c r="R101" s="148">
        <v>0</v>
      </c>
      <c r="S101" s="172">
        <f t="shared" si="285"/>
        <v>0</v>
      </c>
      <c r="T101" s="148">
        <v>0</v>
      </c>
      <c r="U101" s="172">
        <f t="shared" si="285"/>
        <v>0</v>
      </c>
      <c r="V101" s="148">
        <v>0</v>
      </c>
      <c r="W101" s="172">
        <f t="shared" si="285"/>
        <v>0</v>
      </c>
      <c r="X101" s="148">
        <v>0</v>
      </c>
      <c r="Y101" s="172">
        <f t="shared" si="285"/>
        <v>0</v>
      </c>
      <c r="Z101" s="148">
        <v>0</v>
      </c>
      <c r="AA101" s="172">
        <f t="shared" si="285"/>
        <v>0</v>
      </c>
      <c r="AB101" s="148">
        <v>0</v>
      </c>
      <c r="AC101" s="172">
        <f t="shared" si="285"/>
        <v>0</v>
      </c>
      <c r="AD101" s="149"/>
      <c r="AF101" s="316"/>
    </row>
    <row r="102" spans="1:32" s="292" customFormat="1" x14ac:dyDescent="0.25">
      <c r="A102" s="347" t="s">
        <v>254</v>
      </c>
      <c r="B102" s="343">
        <f>SUBTOTAL(9,B103:B107)</f>
        <v>0</v>
      </c>
      <c r="C102" s="171">
        <f>IFERROR(IF(C$7="% of Total",(B102/B$123),IF(C$7="% of Change","N/A","N/A")),0)</f>
        <v>0</v>
      </c>
      <c r="D102" s="291">
        <f t="shared" ref="D102" si="298">SUBTOTAL(9,D103:D107)</f>
        <v>0</v>
      </c>
      <c r="E102" s="171">
        <f t="shared" si="285"/>
        <v>0</v>
      </c>
      <c r="F102" s="291">
        <f t="shared" ref="F102" si="299">SUBTOTAL(9,F103:F107)</f>
        <v>0</v>
      </c>
      <c r="G102" s="171">
        <f t="shared" si="285"/>
        <v>0</v>
      </c>
      <c r="H102" s="291">
        <f t="shared" ref="H102" si="300">SUBTOTAL(9,H103:H107)</f>
        <v>0</v>
      </c>
      <c r="I102" s="171">
        <f t="shared" si="285"/>
        <v>0</v>
      </c>
      <c r="J102" s="291">
        <f t="shared" ref="J102" si="301">SUBTOTAL(9,J103:J107)</f>
        <v>0</v>
      </c>
      <c r="K102" s="171">
        <f t="shared" si="285"/>
        <v>0</v>
      </c>
      <c r="L102" s="291">
        <f t="shared" ref="L102" si="302">SUBTOTAL(9,L103:L107)</f>
        <v>0</v>
      </c>
      <c r="M102" s="171">
        <f t="shared" si="285"/>
        <v>0</v>
      </c>
      <c r="N102" s="291">
        <f t="shared" ref="N102" si="303">SUBTOTAL(9,N103:N107)</f>
        <v>0</v>
      </c>
      <c r="O102" s="171">
        <f t="shared" si="285"/>
        <v>0</v>
      </c>
      <c r="P102" s="291">
        <f t="shared" ref="P102" si="304">SUBTOTAL(9,P103:P107)</f>
        <v>0</v>
      </c>
      <c r="Q102" s="171">
        <f t="shared" si="285"/>
        <v>0</v>
      </c>
      <c r="R102" s="291">
        <f t="shared" ref="R102" si="305">SUBTOTAL(9,R103:R107)</f>
        <v>0</v>
      </c>
      <c r="S102" s="171">
        <f t="shared" si="285"/>
        <v>0</v>
      </c>
      <c r="T102" s="291">
        <f t="shared" ref="T102" si="306">SUBTOTAL(9,T103:T107)</f>
        <v>0</v>
      </c>
      <c r="U102" s="171">
        <f t="shared" si="285"/>
        <v>0</v>
      </c>
      <c r="V102" s="291">
        <f t="shared" ref="V102" si="307">SUBTOTAL(9,V103:V107)</f>
        <v>0</v>
      </c>
      <c r="W102" s="171">
        <f t="shared" si="285"/>
        <v>0</v>
      </c>
      <c r="X102" s="291">
        <f t="shared" ref="X102" si="308">SUBTOTAL(9,X103:X107)</f>
        <v>0</v>
      </c>
      <c r="Y102" s="171">
        <f t="shared" si="285"/>
        <v>0</v>
      </c>
      <c r="Z102" s="291">
        <f t="shared" ref="Z102" si="309">SUBTOTAL(9,Z103:Z107)</f>
        <v>0</v>
      </c>
      <c r="AA102" s="171">
        <f t="shared" si="285"/>
        <v>0</v>
      </c>
      <c r="AB102" s="291">
        <f t="shared" ref="AB102" si="310">SUBTOTAL(9,AB103:AB107)</f>
        <v>0</v>
      </c>
      <c r="AC102" s="171">
        <f t="shared" si="285"/>
        <v>0</v>
      </c>
      <c r="AD102" s="290"/>
      <c r="AF102" s="293"/>
    </row>
    <row r="103" spans="1:32" s="150" customFormat="1" outlineLevel="1" x14ac:dyDescent="0.25">
      <c r="A103" s="202" t="s">
        <v>255</v>
      </c>
      <c r="B103" s="195">
        <v>0</v>
      </c>
      <c r="C103" s="172">
        <f>IFERROR(IF(C$7="% of Total",(B103/B$123),IF(C$7="% of Change","N/A","N/A")),0)</f>
        <v>0</v>
      </c>
      <c r="D103" s="148">
        <v>0</v>
      </c>
      <c r="E103" s="172">
        <f t="shared" si="285"/>
        <v>0</v>
      </c>
      <c r="F103" s="148">
        <v>0</v>
      </c>
      <c r="G103" s="172">
        <f t="shared" si="285"/>
        <v>0</v>
      </c>
      <c r="H103" s="148">
        <v>0</v>
      </c>
      <c r="I103" s="172">
        <f t="shared" si="285"/>
        <v>0</v>
      </c>
      <c r="J103" s="148">
        <v>0</v>
      </c>
      <c r="K103" s="172">
        <f t="shared" si="285"/>
        <v>0</v>
      </c>
      <c r="L103" s="148">
        <v>0</v>
      </c>
      <c r="M103" s="172">
        <f t="shared" si="285"/>
        <v>0</v>
      </c>
      <c r="N103" s="148">
        <v>0</v>
      </c>
      <c r="O103" s="172">
        <f t="shared" si="285"/>
        <v>0</v>
      </c>
      <c r="P103" s="148">
        <v>0</v>
      </c>
      <c r="Q103" s="172">
        <f t="shared" si="285"/>
        <v>0</v>
      </c>
      <c r="R103" s="148">
        <v>0</v>
      </c>
      <c r="S103" s="172">
        <f t="shared" si="285"/>
        <v>0</v>
      </c>
      <c r="T103" s="148">
        <v>0</v>
      </c>
      <c r="U103" s="172">
        <f t="shared" si="285"/>
        <v>0</v>
      </c>
      <c r="V103" s="148">
        <v>0</v>
      </c>
      <c r="W103" s="172">
        <f t="shared" si="285"/>
        <v>0</v>
      </c>
      <c r="X103" s="148">
        <v>0</v>
      </c>
      <c r="Y103" s="172">
        <f t="shared" si="285"/>
        <v>0</v>
      </c>
      <c r="Z103" s="148">
        <v>0</v>
      </c>
      <c r="AA103" s="172">
        <f t="shared" si="285"/>
        <v>0</v>
      </c>
      <c r="AB103" s="148">
        <v>0</v>
      </c>
      <c r="AC103" s="172">
        <f t="shared" si="285"/>
        <v>0</v>
      </c>
      <c r="AD103" s="149"/>
      <c r="AF103" s="316"/>
    </row>
    <row r="104" spans="1:32" s="150" customFormat="1" outlineLevel="1" x14ac:dyDescent="0.25">
      <c r="A104" s="202" t="s">
        <v>241</v>
      </c>
      <c r="B104" s="195">
        <v>0</v>
      </c>
      <c r="C104" s="172">
        <f>IFERROR(IF(C$7="% of Total",(B104/B$123),IF(C$7="% of Change","N/A","N/A")),0)</f>
        <v>0</v>
      </c>
      <c r="D104" s="148">
        <v>0</v>
      </c>
      <c r="E104" s="172">
        <f t="shared" si="285"/>
        <v>0</v>
      </c>
      <c r="F104" s="148">
        <v>0</v>
      </c>
      <c r="G104" s="172">
        <f t="shared" si="285"/>
        <v>0</v>
      </c>
      <c r="H104" s="148">
        <v>0</v>
      </c>
      <c r="I104" s="172">
        <f t="shared" si="285"/>
        <v>0</v>
      </c>
      <c r="J104" s="148">
        <v>0</v>
      </c>
      <c r="K104" s="172">
        <f t="shared" si="285"/>
        <v>0</v>
      </c>
      <c r="L104" s="148">
        <v>0</v>
      </c>
      <c r="M104" s="172">
        <f t="shared" si="285"/>
        <v>0</v>
      </c>
      <c r="N104" s="148">
        <v>0</v>
      </c>
      <c r="O104" s="172">
        <f t="shared" si="285"/>
        <v>0</v>
      </c>
      <c r="P104" s="148">
        <v>0</v>
      </c>
      <c r="Q104" s="172">
        <f t="shared" si="285"/>
        <v>0</v>
      </c>
      <c r="R104" s="148">
        <v>0</v>
      </c>
      <c r="S104" s="172">
        <f t="shared" si="285"/>
        <v>0</v>
      </c>
      <c r="T104" s="148">
        <v>0</v>
      </c>
      <c r="U104" s="172">
        <f t="shared" si="285"/>
        <v>0</v>
      </c>
      <c r="V104" s="148">
        <v>0</v>
      </c>
      <c r="W104" s="172">
        <f t="shared" si="285"/>
        <v>0</v>
      </c>
      <c r="X104" s="148">
        <v>0</v>
      </c>
      <c r="Y104" s="172">
        <f t="shared" si="285"/>
        <v>0</v>
      </c>
      <c r="Z104" s="148">
        <v>0</v>
      </c>
      <c r="AA104" s="172">
        <f t="shared" si="285"/>
        <v>0</v>
      </c>
      <c r="AB104" s="148">
        <v>0</v>
      </c>
      <c r="AC104" s="172">
        <f t="shared" si="285"/>
        <v>0</v>
      </c>
      <c r="AD104" s="149"/>
      <c r="AF104" s="316"/>
    </row>
    <row r="105" spans="1:32" s="150" customFormat="1" ht="15" customHeight="1" outlineLevel="1" x14ac:dyDescent="0.25">
      <c r="A105" s="202" t="s">
        <v>241</v>
      </c>
      <c r="B105" s="195">
        <v>0</v>
      </c>
      <c r="C105" s="172">
        <f>IFERROR(IF(C$7="% of Total",(B105/B$123),IF(C$7="% of Change","N/A","N/A")),0)</f>
        <v>0</v>
      </c>
      <c r="D105" s="148">
        <v>0</v>
      </c>
      <c r="E105" s="172">
        <f t="shared" si="285"/>
        <v>0</v>
      </c>
      <c r="F105" s="148">
        <v>0</v>
      </c>
      <c r="G105" s="172">
        <f t="shared" si="285"/>
        <v>0</v>
      </c>
      <c r="H105" s="148">
        <v>0</v>
      </c>
      <c r="I105" s="172">
        <f t="shared" si="285"/>
        <v>0</v>
      </c>
      <c r="J105" s="148">
        <v>0</v>
      </c>
      <c r="K105" s="172">
        <f t="shared" si="285"/>
        <v>0</v>
      </c>
      <c r="L105" s="148">
        <v>0</v>
      </c>
      <c r="M105" s="172">
        <f t="shared" si="285"/>
        <v>0</v>
      </c>
      <c r="N105" s="148">
        <v>0</v>
      </c>
      <c r="O105" s="172">
        <f t="shared" si="285"/>
        <v>0</v>
      </c>
      <c r="P105" s="148">
        <v>0</v>
      </c>
      <c r="Q105" s="172">
        <f t="shared" si="285"/>
        <v>0</v>
      </c>
      <c r="R105" s="148">
        <v>0</v>
      </c>
      <c r="S105" s="172">
        <f t="shared" si="285"/>
        <v>0</v>
      </c>
      <c r="T105" s="148">
        <v>0</v>
      </c>
      <c r="U105" s="172">
        <f t="shared" si="285"/>
        <v>0</v>
      </c>
      <c r="V105" s="148">
        <v>0</v>
      </c>
      <c r="W105" s="172">
        <f t="shared" si="285"/>
        <v>0</v>
      </c>
      <c r="X105" s="148">
        <v>0</v>
      </c>
      <c r="Y105" s="172">
        <f t="shared" si="285"/>
        <v>0</v>
      </c>
      <c r="Z105" s="148">
        <v>0</v>
      </c>
      <c r="AA105" s="172">
        <f t="shared" si="285"/>
        <v>0</v>
      </c>
      <c r="AB105" s="148">
        <v>0</v>
      </c>
      <c r="AC105" s="172">
        <f t="shared" si="285"/>
        <v>0</v>
      </c>
      <c r="AD105" s="149"/>
      <c r="AF105" s="316"/>
    </row>
    <row r="106" spans="1:32" s="150" customFormat="1" ht="15" customHeight="1" outlineLevel="1" x14ac:dyDescent="0.25">
      <c r="A106" s="202" t="s">
        <v>241</v>
      </c>
      <c r="B106" s="195">
        <v>0</v>
      </c>
      <c r="C106" s="172">
        <f>IFERROR(IF(C$7="% of Total",(B106/B$123),IF(C$7="% of Change","N/A","N/A")),0)</f>
        <v>0</v>
      </c>
      <c r="D106" s="148">
        <v>0</v>
      </c>
      <c r="E106" s="172">
        <f>IFERROR(IF(E$7="% of Total",(D106/D$70),IF(E$7="% of Change",((D106-B106)/B106),"N/A")),0)</f>
        <v>0</v>
      </c>
      <c r="F106" s="148">
        <v>0</v>
      </c>
      <c r="G106" s="172">
        <f>IFERROR(IF(G$7="% of Total",(F106/F$70),IF(G$7="% of Change",((F106-D106)/D106),"N/A")),0)</f>
        <v>0</v>
      </c>
      <c r="H106" s="148">
        <v>0</v>
      </c>
      <c r="I106" s="172">
        <f>IFERROR(IF(I$7="% of Total",(H106/H$70),IF(I$7="% of Change",((H106-F106)/F106),"N/A")),0)</f>
        <v>0</v>
      </c>
      <c r="J106" s="148">
        <v>0</v>
      </c>
      <c r="K106" s="172">
        <f>IFERROR(IF(K$7="% of Total",(J106/J$70),IF(K$7="% of Change",((J106-H106)/H106),"N/A")),0)</f>
        <v>0</v>
      </c>
      <c r="L106" s="148">
        <v>0</v>
      </c>
      <c r="M106" s="172">
        <f>IFERROR(IF(M$7="% of Total",(L106/L$70),IF(M$7="% of Change",((L106-J106)/J106),"N/A")),0)</f>
        <v>0</v>
      </c>
      <c r="N106" s="148">
        <v>0</v>
      </c>
      <c r="O106" s="172">
        <f>IFERROR(IF(O$7="% of Total",(N106/N$70),IF(O$7="% of Change",((N106-L106)/L106),"N/A")),0)</f>
        <v>0</v>
      </c>
      <c r="P106" s="148">
        <v>0</v>
      </c>
      <c r="Q106" s="172">
        <f>IFERROR(IF(Q$7="% of Total",(P106/P$70),IF(Q$7="% of Change",((P106-N106)/N106),"N/A")),0)</f>
        <v>0</v>
      </c>
      <c r="R106" s="148">
        <v>0</v>
      </c>
      <c r="S106" s="172">
        <f>IFERROR(IF(S$7="% of Total",(R106/R$70),IF(S$7="% of Change",((R106-P106)/P106),"N/A")),0)</f>
        <v>0</v>
      </c>
      <c r="T106" s="148">
        <v>0</v>
      </c>
      <c r="U106" s="172">
        <f>IFERROR(IF(U$7="% of Total",(T106/T$70),IF(U$7="% of Change",((T106-R106)/R106),"N/A")),0)</f>
        <v>0</v>
      </c>
      <c r="V106" s="148">
        <v>0</v>
      </c>
      <c r="W106" s="172">
        <f>IFERROR(IF(W$7="% of Total",(V106/V$70),IF(W$7="% of Change",((V106-T106)/T106),"N/A")),0)</f>
        <v>0</v>
      </c>
      <c r="X106" s="148">
        <v>0</v>
      </c>
      <c r="Y106" s="172">
        <f>IFERROR(IF(Y$7="% of Total",(X106/X$70),IF(Y$7="% of Change",((X106-V106)/V106),"N/A")),0)</f>
        <v>0</v>
      </c>
      <c r="Z106" s="148">
        <v>0</v>
      </c>
      <c r="AA106" s="172">
        <f>IFERROR(IF(AA$7="% of Total",(Z106/Z$70),IF(AA$7="% of Change",((Z106-X106)/X106),"N/A")),0)</f>
        <v>0</v>
      </c>
      <c r="AB106" s="148">
        <v>0</v>
      </c>
      <c r="AC106" s="172">
        <f>IFERROR(IF(AC$7="% of Total",(AB106/AB$70),IF(AC$7="% of Change",((AB106-Z106)/Z106),"N/A")),0)</f>
        <v>0</v>
      </c>
      <c r="AD106" s="149"/>
      <c r="AF106" s="316"/>
    </row>
    <row r="107" spans="1:32" s="150" customFormat="1" ht="15" customHeight="1" outlineLevel="1" x14ac:dyDescent="0.25">
      <c r="A107" s="202" t="s">
        <v>241</v>
      </c>
      <c r="B107" s="195">
        <v>0</v>
      </c>
      <c r="C107" s="172">
        <f>IFERROR(IF(C$7="% of Total",(B107/B$123),IF(C$7="% of Change","N/A","N/A")),0)</f>
        <v>0</v>
      </c>
      <c r="D107" s="148">
        <v>0</v>
      </c>
      <c r="E107" s="172">
        <f>IFERROR(IF(E$7="% of Total",(D107/D$70),IF(E$7="% of Change",((D107-B107)/B107),"N/A")),0)</f>
        <v>0</v>
      </c>
      <c r="F107" s="148">
        <v>0</v>
      </c>
      <c r="G107" s="172">
        <f>IFERROR(IF(G$7="% of Total",(F107/F$70),IF(G$7="% of Change",((F107-D107)/D107),"N/A")),0)</f>
        <v>0</v>
      </c>
      <c r="H107" s="148">
        <v>0</v>
      </c>
      <c r="I107" s="172">
        <f>IFERROR(IF(I$7="% of Total",(H107/H$70),IF(I$7="% of Change",((H107-F107)/F107),"N/A")),0)</f>
        <v>0</v>
      </c>
      <c r="J107" s="148">
        <v>0</v>
      </c>
      <c r="K107" s="172">
        <f>IFERROR(IF(K$7="% of Total",(J107/J$70),IF(K$7="% of Change",((J107-H107)/H107),"N/A")),0)</f>
        <v>0</v>
      </c>
      <c r="L107" s="148">
        <v>0</v>
      </c>
      <c r="M107" s="172">
        <f>IFERROR(IF(M$7="% of Total",(L107/L$70),IF(M$7="% of Change",((L107-J107)/J107),"N/A")),0)</f>
        <v>0</v>
      </c>
      <c r="N107" s="148">
        <v>0</v>
      </c>
      <c r="O107" s="172">
        <f>IFERROR(IF(O$7="% of Total",(N107/N$70),IF(O$7="% of Change",((N107-L107)/L107),"N/A")),0)</f>
        <v>0</v>
      </c>
      <c r="P107" s="148">
        <v>0</v>
      </c>
      <c r="Q107" s="172">
        <f>IFERROR(IF(Q$7="% of Total",(P107/P$70),IF(Q$7="% of Change",((P107-N107)/N107),"N/A")),0)</f>
        <v>0</v>
      </c>
      <c r="R107" s="148">
        <v>0</v>
      </c>
      <c r="S107" s="172">
        <f>IFERROR(IF(S$7="% of Total",(R107/R$70),IF(S$7="% of Change",((R107-P107)/P107),"N/A")),0)</f>
        <v>0</v>
      </c>
      <c r="T107" s="148">
        <v>0</v>
      </c>
      <c r="U107" s="172">
        <f>IFERROR(IF(U$7="% of Total",(T107/T$70),IF(U$7="% of Change",((T107-R107)/R107),"N/A")),0)</f>
        <v>0</v>
      </c>
      <c r="V107" s="148">
        <v>0</v>
      </c>
      <c r="W107" s="172">
        <f>IFERROR(IF(W$7="% of Total",(V107/V$70),IF(W$7="% of Change",((V107-T107)/T107),"N/A")),0)</f>
        <v>0</v>
      </c>
      <c r="X107" s="148">
        <v>0</v>
      </c>
      <c r="Y107" s="172">
        <f>IFERROR(IF(Y$7="% of Total",(X107/X$70),IF(Y$7="% of Change",((X107-V107)/V107),"N/A")),0)</f>
        <v>0</v>
      </c>
      <c r="Z107" s="148">
        <v>0</v>
      </c>
      <c r="AA107" s="172">
        <f>IFERROR(IF(AA$7="% of Total",(Z107/Z$70),IF(AA$7="% of Change",((Z107-X107)/X107),"N/A")),0)</f>
        <v>0</v>
      </c>
      <c r="AB107" s="148">
        <v>0</v>
      </c>
      <c r="AC107" s="172">
        <f>IFERROR(IF(AC$7="% of Total",(AB107/AB$70),IF(AC$7="% of Change",((AB107-Z107)/Z107),"N/A")),0)</f>
        <v>0</v>
      </c>
      <c r="AD107" s="149"/>
      <c r="AF107" s="316"/>
    </row>
    <row r="108" spans="1:32" s="292" customFormat="1" ht="14.25" x14ac:dyDescent="0.2">
      <c r="A108" s="348" t="s">
        <v>75</v>
      </c>
      <c r="B108" s="343">
        <f>SUBTOTAL(9,B109:B111)</f>
        <v>0</v>
      </c>
      <c r="C108" s="171">
        <f>IFERROR(IF(C$7="% of Total",(B108/B$123),IF(C$7="% of Change","N/A","N/A")),0)</f>
        <v>0</v>
      </c>
      <c r="D108" s="291">
        <f>SUBTOTAL(9,D109:D111)</f>
        <v>0</v>
      </c>
      <c r="E108" s="171">
        <f>IFERROR(IF(E$7="% of Total",(D108/D$123),IF(E$7="% of Change",((D108-B108)/B108),"N/A")),0)</f>
        <v>0</v>
      </c>
      <c r="F108" s="291">
        <f>SUBTOTAL(9,F109:F111)</f>
        <v>0</v>
      </c>
      <c r="G108" s="171">
        <f>IFERROR(IF(G$7="% of Total",(F108/F$123),IF(G$7="% of Change",((F108-D108)/D108),"N/A")),0)</f>
        <v>0</v>
      </c>
      <c r="H108" s="291">
        <f>SUBTOTAL(9,H109:H111)</f>
        <v>0</v>
      </c>
      <c r="I108" s="171">
        <f>IFERROR(IF(I$7="% of Total",(H108/H$123),IF(I$7="% of Change",((H108-F108)/F108),"N/A")),0)</f>
        <v>0</v>
      </c>
      <c r="J108" s="291">
        <f t="shared" ref="J108" si="311">SUBTOTAL(9,J109:J111)</f>
        <v>0</v>
      </c>
      <c r="K108" s="171">
        <f>IFERROR(IF(K$7="% of Total",(J108/J$123),IF(K$7="% of Change",((J108-H108)/H108),"N/A")),0)</f>
        <v>0</v>
      </c>
      <c r="L108" s="291">
        <f t="shared" ref="L108" si="312">SUBTOTAL(9,L109:L111)</f>
        <v>0</v>
      </c>
      <c r="M108" s="171">
        <f>IFERROR(IF(M$7="% of Total",(L108/L$123),IF(M$7="% of Change",((L108-J108)/J108),"N/A")),0)</f>
        <v>0</v>
      </c>
      <c r="N108" s="291">
        <f t="shared" ref="N108" si="313">SUBTOTAL(9,N109:N111)</f>
        <v>0</v>
      </c>
      <c r="O108" s="171">
        <f>IFERROR(IF(O$7="% of Total",(N108/N$123),IF(O$7="% of Change",((N108-L108)/L108),"N/A")),0)</f>
        <v>0</v>
      </c>
      <c r="P108" s="291">
        <f t="shared" ref="P108" si="314">SUBTOTAL(9,P109:P111)</f>
        <v>0</v>
      </c>
      <c r="Q108" s="171">
        <f>IFERROR(IF(Q$7="% of Total",(P108/P$123),IF(Q$7="% of Change",((P108-N108)/N108),"N/A")),0)</f>
        <v>0</v>
      </c>
      <c r="R108" s="291">
        <f t="shared" ref="R108" si="315">SUBTOTAL(9,R109:R111)</f>
        <v>0</v>
      </c>
      <c r="S108" s="171">
        <f>IFERROR(IF(S$7="% of Total",(R108/R$123),IF(S$7="% of Change",((R108-P108)/P108),"N/A")),0)</f>
        <v>0</v>
      </c>
      <c r="T108" s="291">
        <f t="shared" ref="T108" si="316">SUBTOTAL(9,T109:T111)</f>
        <v>0</v>
      </c>
      <c r="U108" s="171">
        <f>IFERROR(IF(U$7="% of Total",(T108/T$123),IF(U$7="% of Change",((T108-R108)/R108),"N/A")),0)</f>
        <v>0</v>
      </c>
      <c r="V108" s="291">
        <f t="shared" ref="V108" si="317">SUBTOTAL(9,V109:V111)</f>
        <v>0</v>
      </c>
      <c r="W108" s="171">
        <f>IFERROR(IF(W$7="% of Total",(V108/V$123),IF(W$7="% of Change",((V108-T108)/T108),"N/A")),0)</f>
        <v>0</v>
      </c>
      <c r="X108" s="291">
        <f t="shared" ref="X108" si="318">SUBTOTAL(9,X109:X111)</f>
        <v>0</v>
      </c>
      <c r="Y108" s="171">
        <f>IFERROR(IF(Y$7="% of Total",(X108/X$123),IF(Y$7="% of Change",((X108-V108)/V108),"N/A")),0)</f>
        <v>0</v>
      </c>
      <c r="Z108" s="291">
        <f t="shared" ref="Z108" si="319">SUBTOTAL(9,Z109:Z111)</f>
        <v>0</v>
      </c>
      <c r="AA108" s="171">
        <f>IFERROR(IF(AA$7="% of Total",(Z108/Z$123),IF(AA$7="% of Change",((Z108-X108)/X108),"N/A")),0)</f>
        <v>0</v>
      </c>
      <c r="AB108" s="291">
        <f t="shared" ref="AB108" si="320">SUBTOTAL(9,AB109:AB111)</f>
        <v>0</v>
      </c>
      <c r="AC108" s="171">
        <f>IFERROR(IF(AC$7="% of Total",(AB108/AB$123),IF(AC$7="% of Change",((AB108-Z108)/Z108),"N/A")),0)</f>
        <v>0</v>
      </c>
      <c r="AD108" s="290"/>
      <c r="AF108" s="293"/>
    </row>
    <row r="109" spans="1:32" s="319" customFormat="1" outlineLevel="1" x14ac:dyDescent="0.25">
      <c r="A109" s="202" t="s">
        <v>256</v>
      </c>
      <c r="B109" s="344">
        <v>0</v>
      </c>
      <c r="C109" s="172">
        <f>IFERROR(IF(C$7="% of Total",(B109/B$123),IF(C$7="% of Change","N/A","N/A")),0)</f>
        <v>0</v>
      </c>
      <c r="D109" s="323">
        <v>0</v>
      </c>
      <c r="E109" s="172">
        <f>IFERROR(IF(E$7="% of Total",(D109/D$123),IF(E$7="% of Change",((D109-B109)/B109),"N/A")),0)</f>
        <v>0</v>
      </c>
      <c r="F109" s="323">
        <v>0</v>
      </c>
      <c r="G109" s="172">
        <f>IFERROR(IF(G$7="% of Total",(F109/F$123),IF(G$7="% of Change",((F109-D109)/D109),"N/A")),0)</f>
        <v>0</v>
      </c>
      <c r="H109" s="323">
        <v>0</v>
      </c>
      <c r="I109" s="172">
        <f>IFERROR(IF(I$7="% of Total",(H109/H$123),IF(I$7="% of Change",((H109-F109)/F109),"N/A")),0)</f>
        <v>0</v>
      </c>
      <c r="J109" s="323">
        <v>0</v>
      </c>
      <c r="K109" s="172">
        <f>IFERROR(IF(K$7="% of Total",(J109/J$123),IF(K$7="% of Change",((J109-H109)/H109),"N/A")),0)</f>
        <v>0</v>
      </c>
      <c r="L109" s="323">
        <v>0</v>
      </c>
      <c r="M109" s="172">
        <f>IFERROR(IF(M$7="% of Total",(L109/L$123),IF(M$7="% of Change",((L109-J109)/J109),"N/A")),0)</f>
        <v>0</v>
      </c>
      <c r="N109" s="323">
        <v>0</v>
      </c>
      <c r="O109" s="172">
        <f>IFERROR(IF(O$7="% of Total",(N109/N$123),IF(O$7="% of Change",((N109-L109)/L109),"N/A")),0)</f>
        <v>0</v>
      </c>
      <c r="P109" s="323">
        <v>0</v>
      </c>
      <c r="Q109" s="172">
        <f>IFERROR(IF(Q$7="% of Total",(P109/P$123),IF(Q$7="% of Change",((P109-N109)/N109),"N/A")),0)</f>
        <v>0</v>
      </c>
      <c r="R109" s="323">
        <v>0</v>
      </c>
      <c r="S109" s="172">
        <f>IFERROR(IF(S$7="% of Total",(R109/R$123),IF(S$7="% of Change",((R109-P109)/P109),"N/A")),0)</f>
        <v>0</v>
      </c>
      <c r="T109" s="323">
        <v>0</v>
      </c>
      <c r="U109" s="172">
        <f>IFERROR(IF(U$7="% of Total",(T109/T$123),IF(U$7="% of Change",((T109-R109)/R109),"N/A")),0)</f>
        <v>0</v>
      </c>
      <c r="V109" s="323">
        <v>0</v>
      </c>
      <c r="W109" s="172">
        <f>IFERROR(IF(W$7="% of Total",(V109/V$123),IF(W$7="% of Change",((V109-T109)/T109),"N/A")),0)</f>
        <v>0</v>
      </c>
      <c r="X109" s="323">
        <v>0</v>
      </c>
      <c r="Y109" s="172">
        <f>IFERROR(IF(Y$7="% of Total",(X109/X$123),IF(Y$7="% of Change",((X109-V109)/V109),"N/A")),0)</f>
        <v>0</v>
      </c>
      <c r="Z109" s="323">
        <v>0</v>
      </c>
      <c r="AA109" s="172">
        <f>IFERROR(IF(AA$7="% of Total",(Z109/Z$123),IF(AA$7="% of Change",((Z109-X109)/X109),"N/A")),0)</f>
        <v>0</v>
      </c>
      <c r="AB109" s="323">
        <v>0</v>
      </c>
      <c r="AC109" s="172">
        <f>IFERROR(IF(AC$7="% of Total",(AB109/AB$123),IF(AC$7="% of Change",((AB109-Z109)/Z109),"N/A")),0)</f>
        <v>0</v>
      </c>
      <c r="AD109" s="318"/>
      <c r="AF109" s="316"/>
    </row>
    <row r="110" spans="1:32" s="319" customFormat="1" outlineLevel="1" x14ac:dyDescent="0.25">
      <c r="A110" s="202" t="s">
        <v>241</v>
      </c>
      <c r="B110" s="344">
        <v>0</v>
      </c>
      <c r="C110" s="172">
        <f>IFERROR(IF(C$7="% of Total",(B110/B$123),IF(C$7="% of Change","N/A","N/A")),0)</f>
        <v>0</v>
      </c>
      <c r="D110" s="323">
        <v>0</v>
      </c>
      <c r="E110" s="172">
        <f>IFERROR(IF(E$7="% of Total",(D110/D$70),IF(E$7="% of Change",((D110-B110)/B110),"N/A")),0)</f>
        <v>0</v>
      </c>
      <c r="F110" s="323">
        <v>0</v>
      </c>
      <c r="G110" s="172">
        <f>IFERROR(IF(G$7="% of Total",(F110/F$70),IF(G$7="% of Change",((F110-D110)/D110),"N/A")),0)</f>
        <v>0</v>
      </c>
      <c r="H110" s="323">
        <v>0</v>
      </c>
      <c r="I110" s="172">
        <f>IFERROR(IF(I$7="% of Total",(H110/H$70),IF(I$7="% of Change",((H110-F110)/F110),"N/A")),0)</f>
        <v>0</v>
      </c>
      <c r="J110" s="323">
        <v>0</v>
      </c>
      <c r="K110" s="172">
        <f>IFERROR(IF(K$7="% of Total",(J110/J$70),IF(K$7="% of Change",((J110-H110)/H110),"N/A")),0)</f>
        <v>0</v>
      </c>
      <c r="L110" s="323">
        <v>0</v>
      </c>
      <c r="M110" s="172">
        <f>IFERROR(IF(M$7="% of Total",(L110/L$70),IF(M$7="% of Change",((L110-J110)/J110),"N/A")),0)</f>
        <v>0</v>
      </c>
      <c r="N110" s="323">
        <v>0</v>
      </c>
      <c r="O110" s="172">
        <f>IFERROR(IF(O$7="% of Total",(N110/N$70),IF(O$7="% of Change",((N110-L110)/L110),"N/A")),0)</f>
        <v>0</v>
      </c>
      <c r="P110" s="323">
        <v>0</v>
      </c>
      <c r="Q110" s="172">
        <f>IFERROR(IF(Q$7="% of Total",(P110/P$70),IF(Q$7="% of Change",((P110-N110)/N110),"N/A")),0)</f>
        <v>0</v>
      </c>
      <c r="R110" s="323">
        <v>0</v>
      </c>
      <c r="S110" s="172">
        <f>IFERROR(IF(S$7="% of Total",(R110/R$70),IF(S$7="% of Change",((R110-P110)/P110),"N/A")),0)</f>
        <v>0</v>
      </c>
      <c r="T110" s="323">
        <v>0</v>
      </c>
      <c r="U110" s="172">
        <f>IFERROR(IF(U$7="% of Total",(T110/T$70),IF(U$7="% of Change",((T110-R110)/R110),"N/A")),0)</f>
        <v>0</v>
      </c>
      <c r="V110" s="323">
        <v>0</v>
      </c>
      <c r="W110" s="172">
        <f>IFERROR(IF(W$7="% of Total",(V110/V$70),IF(W$7="% of Change",((V110-T110)/T110),"N/A")),0)</f>
        <v>0</v>
      </c>
      <c r="X110" s="323">
        <v>0</v>
      </c>
      <c r="Y110" s="172">
        <f>IFERROR(IF(Y$7="% of Total",(X110/X$70),IF(Y$7="% of Change",((X110-V110)/V110),"N/A")),0)</f>
        <v>0</v>
      </c>
      <c r="Z110" s="323">
        <v>0</v>
      </c>
      <c r="AA110" s="172">
        <f>IFERROR(IF(AA$7="% of Total",(Z110/Z$70),IF(AA$7="% of Change",((Z110-X110)/X110),"N/A")),0)</f>
        <v>0</v>
      </c>
      <c r="AB110" s="323">
        <v>0</v>
      </c>
      <c r="AC110" s="172">
        <f>IFERROR(IF(AC$7="% of Total",(AB110/AB$70),IF(AC$7="% of Change",((AB110-Z110)/Z110),"N/A")),0)</f>
        <v>0</v>
      </c>
      <c r="AD110" s="318"/>
      <c r="AF110" s="316"/>
    </row>
    <row r="111" spans="1:32" s="319" customFormat="1" outlineLevel="1" x14ac:dyDescent="0.25">
      <c r="A111" s="202" t="s">
        <v>241</v>
      </c>
      <c r="B111" s="344">
        <v>0</v>
      </c>
      <c r="C111" s="172">
        <f>IFERROR(IF(C$7="% of Total",(B111/B$123),IF(C$7="% of Change","N/A","N/A")),0)</f>
        <v>0</v>
      </c>
      <c r="D111" s="323">
        <v>0</v>
      </c>
      <c r="E111" s="172">
        <f>IFERROR(IF(E$7="% of Total",(D111/D$70),IF(E$7="% of Change",((D111-B111)/B111),"N/A")),0)</f>
        <v>0</v>
      </c>
      <c r="F111" s="323">
        <v>0</v>
      </c>
      <c r="G111" s="172">
        <f>IFERROR(IF(G$7="% of Total",(F111/F$70),IF(G$7="% of Change",((F111-D111)/D111),"N/A")),0)</f>
        <v>0</v>
      </c>
      <c r="H111" s="323">
        <v>0</v>
      </c>
      <c r="I111" s="172">
        <f>IFERROR(IF(I$7="% of Total",(H111/H$70),IF(I$7="% of Change",((H111-F111)/F111),"N/A")),0)</f>
        <v>0</v>
      </c>
      <c r="J111" s="323">
        <v>0</v>
      </c>
      <c r="K111" s="172">
        <f>IFERROR(IF(K$7="% of Total",(J111/J$70),IF(K$7="% of Change",((J111-H111)/H111),"N/A")),0)</f>
        <v>0</v>
      </c>
      <c r="L111" s="323">
        <v>0</v>
      </c>
      <c r="M111" s="172">
        <f>IFERROR(IF(M$7="% of Total",(L111/L$70),IF(M$7="% of Change",((L111-J111)/J111),"N/A")),0)</f>
        <v>0</v>
      </c>
      <c r="N111" s="323">
        <v>0</v>
      </c>
      <c r="O111" s="172">
        <f>IFERROR(IF(O$7="% of Total",(N111/N$70),IF(O$7="% of Change",((N111-L111)/L111),"N/A")),0)</f>
        <v>0</v>
      </c>
      <c r="P111" s="323">
        <v>0</v>
      </c>
      <c r="Q111" s="172">
        <f>IFERROR(IF(Q$7="% of Total",(P111/P$70),IF(Q$7="% of Change",((P111-N111)/N111),"N/A")),0)</f>
        <v>0</v>
      </c>
      <c r="R111" s="323">
        <v>0</v>
      </c>
      <c r="S111" s="172">
        <f>IFERROR(IF(S$7="% of Total",(R111/R$70),IF(S$7="% of Change",((R111-P111)/P111),"N/A")),0)</f>
        <v>0</v>
      </c>
      <c r="T111" s="323">
        <v>0</v>
      </c>
      <c r="U111" s="172">
        <f>IFERROR(IF(U$7="% of Total",(T111/T$70),IF(U$7="% of Change",((T111-R111)/R111),"N/A")),0)</f>
        <v>0</v>
      </c>
      <c r="V111" s="323">
        <v>0</v>
      </c>
      <c r="W111" s="172">
        <f>IFERROR(IF(W$7="% of Total",(V111/V$70),IF(W$7="% of Change",((V111-T111)/T111),"N/A")),0)</f>
        <v>0</v>
      </c>
      <c r="X111" s="323">
        <v>0</v>
      </c>
      <c r="Y111" s="172">
        <f>IFERROR(IF(Y$7="% of Total",(X111/X$70),IF(Y$7="% of Change",((X111-V111)/V111),"N/A")),0)</f>
        <v>0</v>
      </c>
      <c r="Z111" s="323">
        <v>0</v>
      </c>
      <c r="AA111" s="172">
        <f>IFERROR(IF(AA$7="% of Total",(Z111/Z$70),IF(AA$7="% of Change",((Z111-X111)/X111),"N/A")),0)</f>
        <v>0</v>
      </c>
      <c r="AB111" s="323">
        <v>0</v>
      </c>
      <c r="AC111" s="172">
        <f>IFERROR(IF(AC$7="% of Total",(AB111/AB$70),IF(AC$7="% of Change",((AB111-Z111)/Z111),"N/A")),0)</f>
        <v>0</v>
      </c>
      <c r="AD111" s="318"/>
      <c r="AF111" s="316"/>
    </row>
    <row r="112" spans="1:32" s="292" customFormat="1" ht="14.25" x14ac:dyDescent="0.2">
      <c r="A112" s="348" t="s">
        <v>76</v>
      </c>
      <c r="B112" s="343">
        <f>SUBTOTAL(9,B113:B115)</f>
        <v>0</v>
      </c>
      <c r="C112" s="171">
        <f>IFERROR(IF(C$7="% of Total",(B112/B$123),IF(C$7="% of Change","N/A","N/A")),0)</f>
        <v>0</v>
      </c>
      <c r="D112" s="291">
        <f>SUBTOTAL(9,D113:D115)</f>
        <v>0</v>
      </c>
      <c r="E112" s="171">
        <f>IFERROR(IF(E$7="% of Total",(D112/D$123),IF(E$7="% of Change",((D112-B112)/B112),"N/A")),0)</f>
        <v>0</v>
      </c>
      <c r="F112" s="291">
        <f>SUBTOTAL(9,F113:F115)</f>
        <v>0</v>
      </c>
      <c r="G112" s="171">
        <f>IFERROR(IF(G$7="% of Total",(F112/F$123),IF(G$7="% of Change",((F112-D112)/D112),"N/A")),0)</f>
        <v>0</v>
      </c>
      <c r="H112" s="291">
        <f>SUBTOTAL(9,H113:H115)</f>
        <v>0</v>
      </c>
      <c r="I112" s="171">
        <f>IFERROR(IF(I$7="% of Total",(H112/H$123),IF(I$7="% of Change",((H112-F112)/F112),"N/A")),0)</f>
        <v>0</v>
      </c>
      <c r="J112" s="291">
        <f t="shared" ref="J112" si="321">SUBTOTAL(9,J113:J115)</f>
        <v>0</v>
      </c>
      <c r="K112" s="171">
        <f>IFERROR(IF(K$7="% of Total",(J112/J$123),IF(K$7="% of Change",((J112-H112)/H112),"N/A")),0)</f>
        <v>0</v>
      </c>
      <c r="L112" s="291">
        <f t="shared" ref="L112" si="322">SUBTOTAL(9,L113:L115)</f>
        <v>0</v>
      </c>
      <c r="M112" s="171">
        <f>IFERROR(IF(M$7="% of Total",(L112/L$123),IF(M$7="% of Change",((L112-J112)/J112),"N/A")),0)</f>
        <v>0</v>
      </c>
      <c r="N112" s="291">
        <f t="shared" ref="N112" si="323">SUBTOTAL(9,N113:N115)</f>
        <v>0</v>
      </c>
      <c r="O112" s="171">
        <f>IFERROR(IF(O$7="% of Total",(N112/N$123),IF(O$7="% of Change",((N112-L112)/L112),"N/A")),0)</f>
        <v>0</v>
      </c>
      <c r="P112" s="291">
        <f t="shared" ref="P112" si="324">SUBTOTAL(9,P113:P115)</f>
        <v>0</v>
      </c>
      <c r="Q112" s="171">
        <f>IFERROR(IF(Q$7="% of Total",(P112/P$123),IF(Q$7="% of Change",((P112-N112)/N112),"N/A")),0)</f>
        <v>0</v>
      </c>
      <c r="R112" s="291">
        <f t="shared" ref="R112" si="325">SUBTOTAL(9,R113:R115)</f>
        <v>0</v>
      </c>
      <c r="S112" s="171">
        <f>IFERROR(IF(S$7="% of Total",(R112/R$123),IF(S$7="% of Change",((R112-P112)/P112),"N/A")),0)</f>
        <v>0</v>
      </c>
      <c r="T112" s="291">
        <f t="shared" ref="T112" si="326">SUBTOTAL(9,T113:T115)</f>
        <v>0</v>
      </c>
      <c r="U112" s="171">
        <f>IFERROR(IF(U$7="% of Total",(T112/T$123),IF(U$7="% of Change",((T112-R112)/R112),"N/A")),0)</f>
        <v>0</v>
      </c>
      <c r="V112" s="291">
        <f t="shared" ref="V112" si="327">SUBTOTAL(9,V113:V115)</f>
        <v>0</v>
      </c>
      <c r="W112" s="171">
        <f>IFERROR(IF(W$7="% of Total",(V112/V$123),IF(W$7="% of Change",((V112-T112)/T112),"N/A")),0)</f>
        <v>0</v>
      </c>
      <c r="X112" s="291">
        <f t="shared" ref="X112" si="328">SUBTOTAL(9,X113:X115)</f>
        <v>0</v>
      </c>
      <c r="Y112" s="171">
        <f>IFERROR(IF(Y$7="% of Total",(X112/X$123),IF(Y$7="% of Change",((X112-V112)/V112),"N/A")),0)</f>
        <v>0</v>
      </c>
      <c r="Z112" s="291">
        <f t="shared" ref="Z112" si="329">SUBTOTAL(9,Z113:Z115)</f>
        <v>0</v>
      </c>
      <c r="AA112" s="171">
        <f>IFERROR(IF(AA$7="% of Total",(Z112/Z$123),IF(AA$7="% of Change",((Z112-X112)/X112),"N/A")),0)</f>
        <v>0</v>
      </c>
      <c r="AB112" s="291">
        <f t="shared" ref="AB112" si="330">SUBTOTAL(9,AB113:AB115)</f>
        <v>0</v>
      </c>
      <c r="AC112" s="171">
        <f>IFERROR(IF(AC$7="% of Total",(AB112/AB$123),IF(AC$7="% of Change",((AB112-Z112)/Z112),"N/A")),0)</f>
        <v>0</v>
      </c>
      <c r="AD112" s="290"/>
      <c r="AF112" s="293"/>
    </row>
    <row r="113" spans="1:32" s="319" customFormat="1" outlineLevel="1" x14ac:dyDescent="0.25">
      <c r="A113" s="202" t="s">
        <v>257</v>
      </c>
      <c r="B113" s="344">
        <v>0</v>
      </c>
      <c r="C113" s="172">
        <f>IFERROR(IF(C$7="% of Total",(B113/B$123),IF(C$7="% of Change","N/A","N/A")),0)</f>
        <v>0</v>
      </c>
      <c r="D113" s="323">
        <v>0</v>
      </c>
      <c r="E113" s="172">
        <f>IFERROR(IF(E$7="% of Total",(D113/D$123),IF(E$7="% of Change",((D113-B113)/B113),"N/A")),0)</f>
        <v>0</v>
      </c>
      <c r="F113" s="323">
        <v>0</v>
      </c>
      <c r="G113" s="172">
        <f>IFERROR(IF(G$7="% of Total",(F113/F$123),IF(G$7="% of Change",((F113-D113)/D113),"N/A")),0)</f>
        <v>0</v>
      </c>
      <c r="H113" s="323">
        <v>0</v>
      </c>
      <c r="I113" s="172">
        <f>IFERROR(IF(I$7="% of Total",(H113/H$123),IF(I$7="% of Change",((H113-F113)/F113),"N/A")),0)</f>
        <v>0</v>
      </c>
      <c r="J113" s="323">
        <v>0</v>
      </c>
      <c r="K113" s="172">
        <f>IFERROR(IF(K$7="% of Total",(J113/J$123),IF(K$7="% of Change",((J113-H113)/H113),"N/A")),0)</f>
        <v>0</v>
      </c>
      <c r="L113" s="323">
        <v>0</v>
      </c>
      <c r="M113" s="172">
        <f>IFERROR(IF(M$7="% of Total",(L113/L$123),IF(M$7="% of Change",((L113-J113)/J113),"N/A")),0)</f>
        <v>0</v>
      </c>
      <c r="N113" s="323">
        <v>0</v>
      </c>
      <c r="O113" s="172">
        <f>IFERROR(IF(O$7="% of Total",(N113/N$123),IF(O$7="% of Change",((N113-L113)/L113),"N/A")),0)</f>
        <v>0</v>
      </c>
      <c r="P113" s="323">
        <v>0</v>
      </c>
      <c r="Q113" s="172">
        <f>IFERROR(IF(Q$7="% of Total",(P113/P$123),IF(Q$7="% of Change",((P113-N113)/N113),"N/A")),0)</f>
        <v>0</v>
      </c>
      <c r="R113" s="323">
        <v>0</v>
      </c>
      <c r="S113" s="172">
        <f>IFERROR(IF(S$7="% of Total",(R113/R$123),IF(S$7="% of Change",((R113-P113)/P113),"N/A")),0)</f>
        <v>0</v>
      </c>
      <c r="T113" s="323">
        <v>0</v>
      </c>
      <c r="U113" s="172">
        <f>IFERROR(IF(U$7="% of Total",(T113/T$123),IF(U$7="% of Change",((T113-R113)/R113),"N/A")),0)</f>
        <v>0</v>
      </c>
      <c r="V113" s="323">
        <v>0</v>
      </c>
      <c r="W113" s="172">
        <f>IFERROR(IF(W$7="% of Total",(V113/V$123),IF(W$7="% of Change",((V113-T113)/T113),"N/A")),0)</f>
        <v>0</v>
      </c>
      <c r="X113" s="323">
        <v>0</v>
      </c>
      <c r="Y113" s="172">
        <f>IFERROR(IF(Y$7="% of Total",(X113/X$123),IF(Y$7="% of Change",((X113-V113)/V113),"N/A")),0)</f>
        <v>0</v>
      </c>
      <c r="Z113" s="323">
        <v>0</v>
      </c>
      <c r="AA113" s="172">
        <f>IFERROR(IF(AA$7="% of Total",(Z113/Z$123),IF(AA$7="% of Change",((Z113-X113)/X113),"N/A")),0)</f>
        <v>0</v>
      </c>
      <c r="AB113" s="323">
        <v>0</v>
      </c>
      <c r="AC113" s="172">
        <f>IFERROR(IF(AC$7="% of Total",(AB113/AB$123),IF(AC$7="% of Change",((AB113-Z113)/Z113),"N/A")),0)</f>
        <v>0</v>
      </c>
      <c r="AD113" s="318"/>
      <c r="AF113" s="316"/>
    </row>
    <row r="114" spans="1:32" s="319" customFormat="1" outlineLevel="1" x14ac:dyDescent="0.25">
      <c r="A114" s="202" t="s">
        <v>241</v>
      </c>
      <c r="B114" s="344">
        <v>0</v>
      </c>
      <c r="C114" s="172">
        <f>IFERROR(IF(C$7="% of Total",(B114/B$123),IF(C$7="% of Change","N/A","N/A")),0)</f>
        <v>0</v>
      </c>
      <c r="D114" s="323">
        <v>0</v>
      </c>
      <c r="E114" s="172">
        <f>IFERROR(IF(E$7="% of Total",(D114/D$70),IF(E$7="% of Change",((D114-B114)/B114),"N/A")),0)</f>
        <v>0</v>
      </c>
      <c r="F114" s="323">
        <v>0</v>
      </c>
      <c r="G114" s="172">
        <f>IFERROR(IF(G$7="% of Total",(F114/F$70),IF(G$7="% of Change",((F114-D114)/D114),"N/A")),0)</f>
        <v>0</v>
      </c>
      <c r="H114" s="323">
        <v>0</v>
      </c>
      <c r="I114" s="172">
        <f>IFERROR(IF(I$7="% of Total",(H114/H$70),IF(I$7="% of Change",((H114-F114)/F114),"N/A")),0)</f>
        <v>0</v>
      </c>
      <c r="J114" s="323">
        <v>0</v>
      </c>
      <c r="K114" s="172">
        <f>IFERROR(IF(K$7="% of Total",(J114/J$70),IF(K$7="% of Change",((J114-H114)/H114),"N/A")),0)</f>
        <v>0</v>
      </c>
      <c r="L114" s="323">
        <v>0</v>
      </c>
      <c r="M114" s="172">
        <f>IFERROR(IF(M$7="% of Total",(L114/L$70),IF(M$7="% of Change",((L114-J114)/J114),"N/A")),0)</f>
        <v>0</v>
      </c>
      <c r="N114" s="323">
        <v>0</v>
      </c>
      <c r="O114" s="172">
        <f>IFERROR(IF(O$7="% of Total",(N114/N$70),IF(O$7="% of Change",((N114-L114)/L114),"N/A")),0)</f>
        <v>0</v>
      </c>
      <c r="P114" s="323">
        <v>0</v>
      </c>
      <c r="Q114" s="172">
        <f>IFERROR(IF(Q$7="% of Total",(P114/P$70),IF(Q$7="% of Change",((P114-N114)/N114),"N/A")),0)</f>
        <v>0</v>
      </c>
      <c r="R114" s="323">
        <v>0</v>
      </c>
      <c r="S114" s="172">
        <f>IFERROR(IF(S$7="% of Total",(R114/R$70),IF(S$7="% of Change",((R114-P114)/P114),"N/A")),0)</f>
        <v>0</v>
      </c>
      <c r="T114" s="323">
        <v>0</v>
      </c>
      <c r="U114" s="172">
        <f>IFERROR(IF(U$7="% of Total",(T114/T$70),IF(U$7="% of Change",((T114-R114)/R114),"N/A")),0)</f>
        <v>0</v>
      </c>
      <c r="V114" s="323">
        <v>0</v>
      </c>
      <c r="W114" s="172">
        <f>IFERROR(IF(W$7="% of Total",(V114/V$70),IF(W$7="% of Change",((V114-T114)/T114),"N/A")),0)</f>
        <v>0</v>
      </c>
      <c r="X114" s="323">
        <v>0</v>
      </c>
      <c r="Y114" s="172">
        <f>IFERROR(IF(Y$7="% of Total",(X114/X$70),IF(Y$7="% of Change",((X114-V114)/V114),"N/A")),0)</f>
        <v>0</v>
      </c>
      <c r="Z114" s="323">
        <v>0</v>
      </c>
      <c r="AA114" s="172">
        <f>IFERROR(IF(AA$7="% of Total",(Z114/Z$70),IF(AA$7="% of Change",((Z114-X114)/X114),"N/A")),0)</f>
        <v>0</v>
      </c>
      <c r="AB114" s="323">
        <v>0</v>
      </c>
      <c r="AC114" s="172">
        <f>IFERROR(IF(AC$7="% of Total",(AB114/AB$70),IF(AC$7="% of Change",((AB114-Z114)/Z114),"N/A")),0)</f>
        <v>0</v>
      </c>
      <c r="AD114" s="318"/>
      <c r="AF114" s="316"/>
    </row>
    <row r="115" spans="1:32" s="319" customFormat="1" outlineLevel="1" x14ac:dyDescent="0.25">
      <c r="A115" s="202" t="s">
        <v>241</v>
      </c>
      <c r="B115" s="344">
        <v>0</v>
      </c>
      <c r="C115" s="172">
        <f>IFERROR(IF(C$7="% of Total",(B115/B$123),IF(C$7="% of Change","N/A","N/A")),0)</f>
        <v>0</v>
      </c>
      <c r="D115" s="323">
        <v>0</v>
      </c>
      <c r="E115" s="172">
        <f>IFERROR(IF(E$7="% of Total",(D115/D$70),IF(E$7="% of Change",((D115-B115)/B115),"N/A")),0)</f>
        <v>0</v>
      </c>
      <c r="F115" s="323">
        <v>0</v>
      </c>
      <c r="G115" s="172">
        <f>IFERROR(IF(G$7="% of Total",(F115/F$70),IF(G$7="% of Change",((F115-D115)/D115),"N/A")),0)</f>
        <v>0</v>
      </c>
      <c r="H115" s="323">
        <v>0</v>
      </c>
      <c r="I115" s="172">
        <f>IFERROR(IF(I$7="% of Total",(H115/H$70),IF(I$7="% of Change",((H115-F115)/F115),"N/A")),0)</f>
        <v>0</v>
      </c>
      <c r="J115" s="323">
        <v>0</v>
      </c>
      <c r="K115" s="172">
        <f>IFERROR(IF(K$7="% of Total",(J115/J$70),IF(K$7="% of Change",((J115-H115)/H115),"N/A")),0)</f>
        <v>0</v>
      </c>
      <c r="L115" s="323">
        <v>0</v>
      </c>
      <c r="M115" s="172">
        <f>IFERROR(IF(M$7="% of Total",(L115/L$70),IF(M$7="% of Change",((L115-J115)/J115),"N/A")),0)</f>
        <v>0</v>
      </c>
      <c r="N115" s="323">
        <v>0</v>
      </c>
      <c r="O115" s="172">
        <f>IFERROR(IF(O$7="% of Total",(N115/N$70),IF(O$7="% of Change",((N115-L115)/L115),"N/A")),0)</f>
        <v>0</v>
      </c>
      <c r="P115" s="323">
        <v>0</v>
      </c>
      <c r="Q115" s="172">
        <f>IFERROR(IF(Q$7="% of Total",(P115/P$70),IF(Q$7="% of Change",((P115-N115)/N115),"N/A")),0)</f>
        <v>0</v>
      </c>
      <c r="R115" s="323">
        <v>0</v>
      </c>
      <c r="S115" s="172">
        <f>IFERROR(IF(S$7="% of Total",(R115/R$70),IF(S$7="% of Change",((R115-P115)/P115),"N/A")),0)</f>
        <v>0</v>
      </c>
      <c r="T115" s="323">
        <v>0</v>
      </c>
      <c r="U115" s="172">
        <f>IFERROR(IF(U$7="% of Total",(T115/T$70),IF(U$7="% of Change",((T115-R115)/R115),"N/A")),0)</f>
        <v>0</v>
      </c>
      <c r="V115" s="323">
        <v>0</v>
      </c>
      <c r="W115" s="172">
        <f>IFERROR(IF(W$7="% of Total",(V115/V$70),IF(W$7="% of Change",((V115-T115)/T115),"N/A")),0)</f>
        <v>0</v>
      </c>
      <c r="X115" s="323">
        <v>0</v>
      </c>
      <c r="Y115" s="172">
        <f>IFERROR(IF(Y$7="% of Total",(X115/X$70),IF(Y$7="% of Change",((X115-V115)/V115),"N/A")),0)</f>
        <v>0</v>
      </c>
      <c r="Z115" s="323">
        <v>0</v>
      </c>
      <c r="AA115" s="172">
        <f>IFERROR(IF(AA$7="% of Total",(Z115/Z$70),IF(AA$7="% of Change",((Z115-X115)/X115),"N/A")),0)</f>
        <v>0</v>
      </c>
      <c r="AB115" s="323">
        <v>0</v>
      </c>
      <c r="AC115" s="172">
        <f>IFERROR(IF(AC$7="% of Total",(AB115/AB$70),IF(AC$7="% of Change",((AB115-Z115)/Z115),"N/A")),0)</f>
        <v>0</v>
      </c>
      <c r="AD115" s="318"/>
      <c r="AF115" s="316"/>
    </row>
    <row r="116" spans="1:32" s="292" customFormat="1" x14ac:dyDescent="0.25">
      <c r="A116" s="348" t="s">
        <v>102</v>
      </c>
      <c r="B116" s="343">
        <f>SUBTOTAL(9,B117:B121)</f>
        <v>0</v>
      </c>
      <c r="C116" s="171">
        <f>IFERROR(IF(C$7="% of Total",(B116/B$123),IF(C$7="% of Change","N/A","N/A")),0)</f>
        <v>0</v>
      </c>
      <c r="D116" s="291">
        <f>SUBTOTAL(9,D117:D121)</f>
        <v>0</v>
      </c>
      <c r="E116" s="171">
        <f t="shared" ref="E116:AC123" si="331">IFERROR(IF(E$7="% of Total",(D116/D$123),IF(E$7="% of Change",((D116-B116)/B116),"N/A")),0)</f>
        <v>0</v>
      </c>
      <c r="F116" s="291">
        <f>SUBTOTAL(9,F117:F121)</f>
        <v>0</v>
      </c>
      <c r="G116" s="171">
        <f t="shared" si="331"/>
        <v>0</v>
      </c>
      <c r="H116" s="291">
        <f>SUBTOTAL(9,H117:H121)</f>
        <v>0</v>
      </c>
      <c r="I116" s="171">
        <f t="shared" si="331"/>
        <v>0</v>
      </c>
      <c r="J116" s="291">
        <f t="shared" ref="J116" si="332">SUBTOTAL(9,J117:J121)</f>
        <v>0</v>
      </c>
      <c r="K116" s="171">
        <f t="shared" si="331"/>
        <v>0</v>
      </c>
      <c r="L116" s="291">
        <f t="shared" ref="L116" si="333">SUBTOTAL(9,L117:L121)</f>
        <v>0</v>
      </c>
      <c r="M116" s="171">
        <f t="shared" si="331"/>
        <v>0</v>
      </c>
      <c r="N116" s="291">
        <f t="shared" ref="N116" si="334">SUBTOTAL(9,N117:N121)</f>
        <v>0</v>
      </c>
      <c r="O116" s="171">
        <f t="shared" si="331"/>
        <v>0</v>
      </c>
      <c r="P116" s="291">
        <f t="shared" ref="P116" si="335">SUBTOTAL(9,P117:P121)</f>
        <v>0</v>
      </c>
      <c r="Q116" s="171">
        <f t="shared" si="331"/>
        <v>0</v>
      </c>
      <c r="R116" s="291">
        <f t="shared" ref="R116" si="336">SUBTOTAL(9,R117:R121)</f>
        <v>0</v>
      </c>
      <c r="S116" s="171">
        <f t="shared" si="331"/>
        <v>0</v>
      </c>
      <c r="T116" s="291">
        <f t="shared" ref="T116" si="337">SUBTOTAL(9,T117:T121)</f>
        <v>0</v>
      </c>
      <c r="U116" s="171">
        <f t="shared" si="331"/>
        <v>0</v>
      </c>
      <c r="V116" s="291">
        <f t="shared" ref="V116" si="338">SUBTOTAL(9,V117:V121)</f>
        <v>0</v>
      </c>
      <c r="W116" s="171">
        <f t="shared" si="331"/>
        <v>0</v>
      </c>
      <c r="X116" s="291">
        <f t="shared" ref="X116" si="339">SUBTOTAL(9,X117:X121)</f>
        <v>0</v>
      </c>
      <c r="Y116" s="171">
        <f t="shared" si="331"/>
        <v>0</v>
      </c>
      <c r="Z116" s="291">
        <f t="shared" ref="Z116" si="340">SUBTOTAL(9,Z117:Z121)</f>
        <v>0</v>
      </c>
      <c r="AA116" s="171">
        <f t="shared" si="331"/>
        <v>0</v>
      </c>
      <c r="AB116" s="291">
        <f t="shared" ref="AB116" si="341">SUBTOTAL(9,AB117:AB121)</f>
        <v>0</v>
      </c>
      <c r="AC116" s="171">
        <f t="shared" si="331"/>
        <v>0</v>
      </c>
      <c r="AD116" s="290"/>
      <c r="AF116" s="293"/>
    </row>
    <row r="117" spans="1:32" s="150" customFormat="1" outlineLevel="1" x14ac:dyDescent="0.25">
      <c r="A117" s="202" t="s">
        <v>258</v>
      </c>
      <c r="B117" s="195">
        <v>0</v>
      </c>
      <c r="C117" s="172">
        <f>IFERROR(IF(C$7="% of Total",(B117/B$123),IF(C$7="% of Change","N/A","N/A")),0)</f>
        <v>0</v>
      </c>
      <c r="D117" s="148">
        <v>0</v>
      </c>
      <c r="E117" s="172">
        <f t="shared" si="331"/>
        <v>0</v>
      </c>
      <c r="F117" s="148">
        <v>0</v>
      </c>
      <c r="G117" s="172">
        <f t="shared" si="331"/>
        <v>0</v>
      </c>
      <c r="H117" s="148">
        <v>0</v>
      </c>
      <c r="I117" s="172">
        <f t="shared" si="331"/>
        <v>0</v>
      </c>
      <c r="J117" s="148">
        <v>0</v>
      </c>
      <c r="K117" s="172">
        <f t="shared" si="331"/>
        <v>0</v>
      </c>
      <c r="L117" s="148">
        <v>0</v>
      </c>
      <c r="M117" s="172">
        <f t="shared" si="331"/>
        <v>0</v>
      </c>
      <c r="N117" s="148">
        <v>0</v>
      </c>
      <c r="O117" s="172">
        <f t="shared" si="331"/>
        <v>0</v>
      </c>
      <c r="P117" s="148">
        <v>0</v>
      </c>
      <c r="Q117" s="172">
        <f t="shared" si="331"/>
        <v>0</v>
      </c>
      <c r="R117" s="148">
        <v>0</v>
      </c>
      <c r="S117" s="172">
        <f t="shared" si="331"/>
        <v>0</v>
      </c>
      <c r="T117" s="148">
        <v>0</v>
      </c>
      <c r="U117" s="172">
        <f t="shared" si="331"/>
        <v>0</v>
      </c>
      <c r="V117" s="148">
        <v>0</v>
      </c>
      <c r="W117" s="172">
        <f t="shared" si="331"/>
        <v>0</v>
      </c>
      <c r="X117" s="148">
        <v>0</v>
      </c>
      <c r="Y117" s="172">
        <f t="shared" si="331"/>
        <v>0</v>
      </c>
      <c r="Z117" s="148">
        <v>0</v>
      </c>
      <c r="AA117" s="172">
        <f t="shared" si="331"/>
        <v>0</v>
      </c>
      <c r="AB117" s="148">
        <v>0</v>
      </c>
      <c r="AC117" s="172">
        <f t="shared" si="331"/>
        <v>0</v>
      </c>
      <c r="AD117" s="149"/>
      <c r="AF117" s="316"/>
    </row>
    <row r="118" spans="1:32" s="150" customFormat="1" outlineLevel="1" x14ac:dyDescent="0.25">
      <c r="A118" s="202" t="s">
        <v>241</v>
      </c>
      <c r="B118" s="195">
        <v>0</v>
      </c>
      <c r="C118" s="172">
        <f>IFERROR(IF(C$7="% of Total",(B118/B$123),IF(C$7="% of Change","N/A","N/A")),0)</f>
        <v>0</v>
      </c>
      <c r="D118" s="148">
        <v>0</v>
      </c>
      <c r="E118" s="172">
        <f t="shared" si="331"/>
        <v>0</v>
      </c>
      <c r="F118" s="148">
        <v>0</v>
      </c>
      <c r="G118" s="172">
        <f t="shared" si="331"/>
        <v>0</v>
      </c>
      <c r="H118" s="148">
        <v>0</v>
      </c>
      <c r="I118" s="172">
        <f t="shared" si="331"/>
        <v>0</v>
      </c>
      <c r="J118" s="148">
        <v>0</v>
      </c>
      <c r="K118" s="172">
        <f t="shared" si="331"/>
        <v>0</v>
      </c>
      <c r="L118" s="148">
        <v>0</v>
      </c>
      <c r="M118" s="172">
        <f t="shared" si="331"/>
        <v>0</v>
      </c>
      <c r="N118" s="148">
        <v>0</v>
      </c>
      <c r="O118" s="172">
        <f t="shared" si="331"/>
        <v>0</v>
      </c>
      <c r="P118" s="148">
        <v>0</v>
      </c>
      <c r="Q118" s="172">
        <f t="shared" si="331"/>
        <v>0</v>
      </c>
      <c r="R118" s="148">
        <v>0</v>
      </c>
      <c r="S118" s="172">
        <f t="shared" si="331"/>
        <v>0</v>
      </c>
      <c r="T118" s="148">
        <v>0</v>
      </c>
      <c r="U118" s="172">
        <f t="shared" si="331"/>
        <v>0</v>
      </c>
      <c r="V118" s="148">
        <v>0</v>
      </c>
      <c r="W118" s="172">
        <f t="shared" si="331"/>
        <v>0</v>
      </c>
      <c r="X118" s="148">
        <v>0</v>
      </c>
      <c r="Y118" s="172">
        <f t="shared" si="331"/>
        <v>0</v>
      </c>
      <c r="Z118" s="148">
        <v>0</v>
      </c>
      <c r="AA118" s="172">
        <f t="shared" si="331"/>
        <v>0</v>
      </c>
      <c r="AB118" s="148">
        <v>0</v>
      </c>
      <c r="AC118" s="172">
        <f t="shared" si="331"/>
        <v>0</v>
      </c>
      <c r="AD118" s="149"/>
      <c r="AF118" s="316"/>
    </row>
    <row r="119" spans="1:32" s="150" customFormat="1" outlineLevel="1" x14ac:dyDescent="0.25">
      <c r="A119" s="202" t="s">
        <v>241</v>
      </c>
      <c r="B119" s="195">
        <v>0</v>
      </c>
      <c r="C119" s="172">
        <f>IFERROR(IF(C$7="% of Total",(B119/B$123),IF(C$7="% of Change","N/A","N/A")),0)</f>
        <v>0</v>
      </c>
      <c r="D119" s="148">
        <v>0</v>
      </c>
      <c r="E119" s="172">
        <f t="shared" si="331"/>
        <v>0</v>
      </c>
      <c r="F119" s="148">
        <v>0</v>
      </c>
      <c r="G119" s="172">
        <f t="shared" si="331"/>
        <v>0</v>
      </c>
      <c r="H119" s="148">
        <v>0</v>
      </c>
      <c r="I119" s="172">
        <f t="shared" si="331"/>
        <v>0</v>
      </c>
      <c r="J119" s="148">
        <v>0</v>
      </c>
      <c r="K119" s="172">
        <f t="shared" si="331"/>
        <v>0</v>
      </c>
      <c r="L119" s="148">
        <v>0</v>
      </c>
      <c r="M119" s="172">
        <f t="shared" si="331"/>
        <v>0</v>
      </c>
      <c r="N119" s="148">
        <v>0</v>
      </c>
      <c r="O119" s="172">
        <f t="shared" si="331"/>
        <v>0</v>
      </c>
      <c r="P119" s="148">
        <v>0</v>
      </c>
      <c r="Q119" s="172">
        <f t="shared" si="331"/>
        <v>0</v>
      </c>
      <c r="R119" s="148">
        <v>0</v>
      </c>
      <c r="S119" s="172">
        <f t="shared" si="331"/>
        <v>0</v>
      </c>
      <c r="T119" s="148">
        <v>0</v>
      </c>
      <c r="U119" s="172">
        <f t="shared" si="331"/>
        <v>0</v>
      </c>
      <c r="V119" s="148">
        <v>0</v>
      </c>
      <c r="W119" s="172">
        <f t="shared" si="331"/>
        <v>0</v>
      </c>
      <c r="X119" s="148">
        <v>0</v>
      </c>
      <c r="Y119" s="172">
        <f t="shared" si="331"/>
        <v>0</v>
      </c>
      <c r="Z119" s="148">
        <v>0</v>
      </c>
      <c r="AA119" s="172">
        <f t="shared" si="331"/>
        <v>0</v>
      </c>
      <c r="AB119" s="148">
        <v>0</v>
      </c>
      <c r="AC119" s="172">
        <f t="shared" si="331"/>
        <v>0</v>
      </c>
      <c r="AD119" s="149"/>
      <c r="AF119" s="316"/>
    </row>
    <row r="120" spans="1:32" s="150" customFormat="1" outlineLevel="1" x14ac:dyDescent="0.25">
      <c r="A120" s="202" t="s">
        <v>241</v>
      </c>
      <c r="B120" s="195">
        <v>0</v>
      </c>
      <c r="C120" s="172">
        <f>IFERROR(IF(C$7="% of Total",(B120/B$123),IF(C$7="% of Change","N/A","N/A")),0)</f>
        <v>0</v>
      </c>
      <c r="D120" s="148">
        <v>0</v>
      </c>
      <c r="E120" s="172">
        <f t="shared" si="331"/>
        <v>0</v>
      </c>
      <c r="F120" s="148">
        <v>0</v>
      </c>
      <c r="G120" s="172">
        <f t="shared" si="331"/>
        <v>0</v>
      </c>
      <c r="H120" s="148">
        <v>0</v>
      </c>
      <c r="I120" s="172">
        <f t="shared" si="331"/>
        <v>0</v>
      </c>
      <c r="J120" s="148">
        <v>0</v>
      </c>
      <c r="K120" s="172">
        <f t="shared" si="331"/>
        <v>0</v>
      </c>
      <c r="L120" s="148">
        <v>0</v>
      </c>
      <c r="M120" s="172">
        <f t="shared" si="331"/>
        <v>0</v>
      </c>
      <c r="N120" s="148">
        <v>0</v>
      </c>
      <c r="O120" s="172">
        <f t="shared" si="331"/>
        <v>0</v>
      </c>
      <c r="P120" s="148">
        <v>0</v>
      </c>
      <c r="Q120" s="172">
        <f t="shared" si="331"/>
        <v>0</v>
      </c>
      <c r="R120" s="148">
        <v>0</v>
      </c>
      <c r="S120" s="172">
        <f t="shared" si="331"/>
        <v>0</v>
      </c>
      <c r="T120" s="148">
        <v>0</v>
      </c>
      <c r="U120" s="172">
        <f t="shared" si="331"/>
        <v>0</v>
      </c>
      <c r="V120" s="148">
        <v>0</v>
      </c>
      <c r="W120" s="172">
        <f t="shared" si="331"/>
        <v>0</v>
      </c>
      <c r="X120" s="148">
        <v>0</v>
      </c>
      <c r="Y120" s="172">
        <f t="shared" si="331"/>
        <v>0</v>
      </c>
      <c r="Z120" s="148">
        <v>0</v>
      </c>
      <c r="AA120" s="172">
        <f t="shared" si="331"/>
        <v>0</v>
      </c>
      <c r="AB120" s="148">
        <v>0</v>
      </c>
      <c r="AC120" s="172">
        <f t="shared" si="331"/>
        <v>0</v>
      </c>
      <c r="AD120" s="149"/>
      <c r="AF120" s="316"/>
    </row>
    <row r="121" spans="1:32" s="150" customFormat="1" ht="15.75" outlineLevel="1" thickBot="1" x14ac:dyDescent="0.3">
      <c r="A121" s="202" t="s">
        <v>241</v>
      </c>
      <c r="B121" s="195">
        <v>0</v>
      </c>
      <c r="C121" s="172">
        <f>IFERROR(IF(C$7="% of Total",(B121/B$123),IF(C$7="% of Change","N/A","N/A")),0)</f>
        <v>0</v>
      </c>
      <c r="D121" s="148">
        <v>0</v>
      </c>
      <c r="E121" s="172">
        <f t="shared" si="331"/>
        <v>0</v>
      </c>
      <c r="F121" s="148">
        <v>0</v>
      </c>
      <c r="G121" s="172">
        <f t="shared" si="331"/>
        <v>0</v>
      </c>
      <c r="H121" s="148">
        <v>0</v>
      </c>
      <c r="I121" s="172">
        <f t="shared" si="331"/>
        <v>0</v>
      </c>
      <c r="J121" s="148">
        <v>0</v>
      </c>
      <c r="K121" s="172">
        <f t="shared" si="331"/>
        <v>0</v>
      </c>
      <c r="L121" s="148">
        <v>0</v>
      </c>
      <c r="M121" s="172">
        <f t="shared" si="331"/>
        <v>0</v>
      </c>
      <c r="N121" s="148">
        <v>0</v>
      </c>
      <c r="O121" s="172">
        <f t="shared" si="331"/>
        <v>0</v>
      </c>
      <c r="P121" s="148">
        <v>0</v>
      </c>
      <c r="Q121" s="172">
        <f t="shared" si="331"/>
        <v>0</v>
      </c>
      <c r="R121" s="148">
        <v>0</v>
      </c>
      <c r="S121" s="172">
        <f t="shared" si="331"/>
        <v>0</v>
      </c>
      <c r="T121" s="148">
        <v>0</v>
      </c>
      <c r="U121" s="172">
        <f t="shared" si="331"/>
        <v>0</v>
      </c>
      <c r="V121" s="148">
        <v>0</v>
      </c>
      <c r="W121" s="172">
        <f t="shared" si="331"/>
        <v>0</v>
      </c>
      <c r="X121" s="148">
        <v>0</v>
      </c>
      <c r="Y121" s="172">
        <f t="shared" si="331"/>
        <v>0</v>
      </c>
      <c r="Z121" s="148">
        <v>0</v>
      </c>
      <c r="AA121" s="172">
        <f t="shared" si="331"/>
        <v>0</v>
      </c>
      <c r="AB121" s="148">
        <v>0</v>
      </c>
      <c r="AC121" s="172">
        <f t="shared" si="331"/>
        <v>0</v>
      </c>
      <c r="AD121" s="149"/>
      <c r="AF121" s="316"/>
    </row>
    <row r="122" spans="1:32" s="292" customFormat="1" thickBot="1" x14ac:dyDescent="0.25">
      <c r="A122" s="355" t="s">
        <v>77</v>
      </c>
      <c r="B122" s="342">
        <f>B96+B102+B108+B112+B116</f>
        <v>0</v>
      </c>
      <c r="C122" s="190">
        <f>IFERROR(IF(C$7="% of Total",(B122/B$123),IF(C$7="% of Change","N/A","N/A")),0)</f>
        <v>0</v>
      </c>
      <c r="D122" s="300">
        <f t="shared" ref="D122" si="342">D96+D102+D108+D112+D116</f>
        <v>0</v>
      </c>
      <c r="E122" s="190">
        <f t="shared" si="331"/>
        <v>0</v>
      </c>
      <c r="F122" s="300">
        <f t="shared" ref="F122" si="343">F96+F102+F108+F112+F116</f>
        <v>0</v>
      </c>
      <c r="G122" s="190">
        <f t="shared" si="331"/>
        <v>0</v>
      </c>
      <c r="H122" s="300">
        <f t="shared" ref="H122" si="344">H96+H102+H108+H112+H116</f>
        <v>0</v>
      </c>
      <c r="I122" s="190">
        <f t="shared" si="331"/>
        <v>0</v>
      </c>
      <c r="J122" s="300">
        <f t="shared" ref="J122" si="345">J96+J102+J108+J112+J116</f>
        <v>0</v>
      </c>
      <c r="K122" s="190">
        <f t="shared" si="331"/>
        <v>0</v>
      </c>
      <c r="L122" s="300">
        <f t="shared" ref="L122" si="346">L96+L102+L108+L112+L116</f>
        <v>0</v>
      </c>
      <c r="M122" s="190">
        <f t="shared" si="331"/>
        <v>0</v>
      </c>
      <c r="N122" s="300">
        <f t="shared" ref="N122" si="347">N96+N102+N108+N112+N116</f>
        <v>0</v>
      </c>
      <c r="O122" s="190">
        <f t="shared" si="331"/>
        <v>0</v>
      </c>
      <c r="P122" s="300">
        <f t="shared" ref="P122" si="348">P96+P102+P108+P112+P116</f>
        <v>0</v>
      </c>
      <c r="Q122" s="190">
        <f t="shared" si="331"/>
        <v>0</v>
      </c>
      <c r="R122" s="300">
        <f t="shared" ref="R122" si="349">R96+R102+R108+R112+R116</f>
        <v>0</v>
      </c>
      <c r="S122" s="190">
        <f t="shared" si="331"/>
        <v>0</v>
      </c>
      <c r="T122" s="300">
        <f t="shared" ref="T122" si="350">T96+T102+T108+T112+T116</f>
        <v>0</v>
      </c>
      <c r="U122" s="190">
        <f t="shared" si="331"/>
        <v>0</v>
      </c>
      <c r="V122" s="300">
        <f t="shared" ref="V122" si="351">V96+V102+V108+V112+V116</f>
        <v>0</v>
      </c>
      <c r="W122" s="190">
        <f t="shared" si="331"/>
        <v>0</v>
      </c>
      <c r="X122" s="300">
        <f t="shared" ref="X122" si="352">X96+X102+X108+X112+X116</f>
        <v>0</v>
      </c>
      <c r="Y122" s="190">
        <f t="shared" si="331"/>
        <v>0</v>
      </c>
      <c r="Z122" s="300">
        <f t="shared" ref="Z122" si="353">Z96+Z102+Z108+Z112+Z116</f>
        <v>0</v>
      </c>
      <c r="AA122" s="190">
        <f t="shared" si="331"/>
        <v>0</v>
      </c>
      <c r="AB122" s="300">
        <f t="shared" ref="AB122" si="354">AB96+AB102+AB108+AB112+AB116</f>
        <v>0</v>
      </c>
      <c r="AC122" s="190">
        <f t="shared" si="331"/>
        <v>0</v>
      </c>
      <c r="AD122" s="290"/>
      <c r="AF122" s="293"/>
    </row>
    <row r="123" spans="1:32" s="292" customFormat="1" thickBot="1" x14ac:dyDescent="0.25">
      <c r="A123" s="341" t="s">
        <v>78</v>
      </c>
      <c r="B123" s="310">
        <f>B94+B122</f>
        <v>0</v>
      </c>
      <c r="C123" s="190">
        <f>IFERROR(IF(C$7="% of Total",(B123/B$123),IF(C$7="% of Change","N/A","N/A")),0)</f>
        <v>0</v>
      </c>
      <c r="D123" s="305">
        <f>D94+D122</f>
        <v>0</v>
      </c>
      <c r="E123" s="176">
        <f t="shared" si="331"/>
        <v>0</v>
      </c>
      <c r="F123" s="305">
        <f t="shared" ref="F123" si="355">F94+F122</f>
        <v>0</v>
      </c>
      <c r="G123" s="176">
        <f t="shared" si="331"/>
        <v>0</v>
      </c>
      <c r="H123" s="305">
        <f t="shared" ref="H123" si="356">H94+H122</f>
        <v>0</v>
      </c>
      <c r="I123" s="176">
        <f t="shared" si="331"/>
        <v>0</v>
      </c>
      <c r="J123" s="305">
        <f t="shared" ref="J123" si="357">J94+J122</f>
        <v>0</v>
      </c>
      <c r="K123" s="176">
        <f t="shared" si="331"/>
        <v>0</v>
      </c>
      <c r="L123" s="305">
        <f t="shared" ref="L123" si="358">L94+L122</f>
        <v>0</v>
      </c>
      <c r="M123" s="176">
        <f t="shared" si="331"/>
        <v>0</v>
      </c>
      <c r="N123" s="305">
        <f t="shared" ref="N123" si="359">N94+N122</f>
        <v>0</v>
      </c>
      <c r="O123" s="176">
        <f t="shared" si="331"/>
        <v>0</v>
      </c>
      <c r="P123" s="305">
        <f t="shared" ref="P123" si="360">P94+P122</f>
        <v>0</v>
      </c>
      <c r="Q123" s="176">
        <f t="shared" si="331"/>
        <v>0</v>
      </c>
      <c r="R123" s="305">
        <f t="shared" ref="R123" si="361">R94+R122</f>
        <v>0</v>
      </c>
      <c r="S123" s="176">
        <f t="shared" si="331"/>
        <v>0</v>
      </c>
      <c r="T123" s="305">
        <f t="shared" ref="T123" si="362">T94+T122</f>
        <v>0</v>
      </c>
      <c r="U123" s="176">
        <f t="shared" si="331"/>
        <v>0</v>
      </c>
      <c r="V123" s="305">
        <f t="shared" ref="V123" si="363">V94+V122</f>
        <v>0</v>
      </c>
      <c r="W123" s="176">
        <f t="shared" si="331"/>
        <v>0</v>
      </c>
      <c r="X123" s="305">
        <f t="shared" ref="X123" si="364">X94+X122</f>
        <v>0</v>
      </c>
      <c r="Y123" s="176">
        <f t="shared" si="331"/>
        <v>0</v>
      </c>
      <c r="Z123" s="305">
        <f t="shared" ref="Z123" si="365">Z94+Z122</f>
        <v>0</v>
      </c>
      <c r="AA123" s="176">
        <f t="shared" si="331"/>
        <v>0</v>
      </c>
      <c r="AB123" s="305">
        <f t="shared" ref="AB123" si="366">AB94+AB122</f>
        <v>0</v>
      </c>
      <c r="AC123" s="176">
        <f t="shared" si="331"/>
        <v>0</v>
      </c>
      <c r="AD123" s="290"/>
      <c r="AF123" s="293"/>
    </row>
    <row r="124" spans="1:32" ht="15.75" thickBot="1" x14ac:dyDescent="0.3">
      <c r="A124" s="346" t="s">
        <v>79</v>
      </c>
      <c r="B124" s="289"/>
      <c r="C124" s="289"/>
      <c r="D124" s="289"/>
      <c r="E124" s="289"/>
      <c r="F124" s="289"/>
      <c r="G124" s="289"/>
      <c r="H124" s="289"/>
      <c r="I124" s="289"/>
      <c r="J124" s="289"/>
      <c r="K124" s="289"/>
      <c r="L124" s="289"/>
      <c r="M124" s="289"/>
      <c r="N124" s="289"/>
      <c r="O124" s="289"/>
      <c r="P124" s="289"/>
      <c r="Q124" s="289"/>
      <c r="R124" s="289"/>
      <c r="S124" s="289"/>
      <c r="T124" s="289"/>
      <c r="U124" s="289"/>
      <c r="V124" s="289"/>
      <c r="W124" s="289"/>
      <c r="X124" s="289"/>
      <c r="Y124" s="289"/>
      <c r="Z124" s="289"/>
      <c r="AA124" s="289"/>
      <c r="AB124" s="289"/>
      <c r="AC124" s="289"/>
      <c r="AD124" s="271"/>
      <c r="AF124" s="293"/>
    </row>
    <row r="125" spans="1:32" s="292" customFormat="1" ht="14.25" x14ac:dyDescent="0.2">
      <c r="A125" s="348" t="s">
        <v>80</v>
      </c>
      <c r="B125" s="343">
        <v>0</v>
      </c>
      <c r="C125" s="171">
        <f>IFERROR(IF(C$7="% of Total",(B125/B$134),IF(C$7="% of Change","N/A","N/A")),0)</f>
        <v>0</v>
      </c>
      <c r="D125" s="291">
        <v>0</v>
      </c>
      <c r="E125" s="171">
        <f t="shared" ref="E125:AC134" si="367">IFERROR(IF(E$7="% of Total",(D125/D$134),IF(E$7="% of Change",((D125-B125)/B125),"N/A")),0)</f>
        <v>0</v>
      </c>
      <c r="F125" s="291">
        <v>0</v>
      </c>
      <c r="G125" s="171">
        <f t="shared" si="367"/>
        <v>0</v>
      </c>
      <c r="H125" s="291">
        <v>0</v>
      </c>
      <c r="I125" s="171">
        <f t="shared" si="367"/>
        <v>0</v>
      </c>
      <c r="J125" s="291">
        <v>0</v>
      </c>
      <c r="K125" s="171">
        <f t="shared" si="367"/>
        <v>0</v>
      </c>
      <c r="L125" s="291">
        <v>0</v>
      </c>
      <c r="M125" s="171">
        <f t="shared" si="367"/>
        <v>0</v>
      </c>
      <c r="N125" s="291">
        <v>0</v>
      </c>
      <c r="O125" s="171">
        <f t="shared" si="367"/>
        <v>0</v>
      </c>
      <c r="P125" s="291">
        <v>0</v>
      </c>
      <c r="Q125" s="171">
        <f t="shared" si="367"/>
        <v>0</v>
      </c>
      <c r="R125" s="291">
        <v>0</v>
      </c>
      <c r="S125" s="171">
        <f t="shared" si="367"/>
        <v>0</v>
      </c>
      <c r="T125" s="291">
        <v>0</v>
      </c>
      <c r="U125" s="171">
        <f t="shared" si="367"/>
        <v>0</v>
      </c>
      <c r="V125" s="291">
        <v>0</v>
      </c>
      <c r="W125" s="171">
        <f t="shared" si="367"/>
        <v>0</v>
      </c>
      <c r="X125" s="291">
        <v>0</v>
      </c>
      <c r="Y125" s="171">
        <f t="shared" si="367"/>
        <v>0</v>
      </c>
      <c r="Z125" s="291">
        <v>0</v>
      </c>
      <c r="AA125" s="171">
        <f t="shared" si="367"/>
        <v>0</v>
      </c>
      <c r="AB125" s="291">
        <v>0</v>
      </c>
      <c r="AC125" s="171">
        <f t="shared" si="367"/>
        <v>0</v>
      </c>
      <c r="AD125" s="290"/>
      <c r="AF125" s="293"/>
    </row>
    <row r="126" spans="1:32" s="292" customFormat="1" x14ac:dyDescent="0.25">
      <c r="A126" s="348" t="s">
        <v>103</v>
      </c>
      <c r="B126" s="343">
        <f>SUBTOTAL(9,B127:B129)</f>
        <v>0</v>
      </c>
      <c r="C126" s="171">
        <f>IFERROR(IF(C$7="% of Total",(B126/B$134),IF(C$7="% of Change","N/A","N/A")),0)</f>
        <v>0</v>
      </c>
      <c r="D126" s="291">
        <f t="shared" ref="D126" si="368">SUBTOTAL(9,D127:D129)</f>
        <v>0</v>
      </c>
      <c r="E126" s="171">
        <f t="shared" si="367"/>
        <v>0</v>
      </c>
      <c r="F126" s="291">
        <f t="shared" ref="F126" si="369">SUBTOTAL(9,F127:F129)</f>
        <v>0</v>
      </c>
      <c r="G126" s="171">
        <f t="shared" si="367"/>
        <v>0</v>
      </c>
      <c r="H126" s="291">
        <f t="shared" ref="H126" si="370">SUBTOTAL(9,H127:H129)</f>
        <v>0</v>
      </c>
      <c r="I126" s="171">
        <f t="shared" si="367"/>
        <v>0</v>
      </c>
      <c r="J126" s="291">
        <f t="shared" ref="J126" si="371">SUBTOTAL(9,J127:J129)</f>
        <v>0</v>
      </c>
      <c r="K126" s="171">
        <f t="shared" si="367"/>
        <v>0</v>
      </c>
      <c r="L126" s="291">
        <f t="shared" ref="L126" si="372">SUBTOTAL(9,L127:L129)</f>
        <v>0</v>
      </c>
      <c r="M126" s="171">
        <f t="shared" si="367"/>
        <v>0</v>
      </c>
      <c r="N126" s="291">
        <f t="shared" ref="N126" si="373">SUBTOTAL(9,N127:N129)</f>
        <v>0</v>
      </c>
      <c r="O126" s="171">
        <f t="shared" si="367"/>
        <v>0</v>
      </c>
      <c r="P126" s="291">
        <f t="shared" ref="P126" si="374">SUBTOTAL(9,P127:P129)</f>
        <v>0</v>
      </c>
      <c r="Q126" s="171">
        <f t="shared" si="367"/>
        <v>0</v>
      </c>
      <c r="R126" s="291">
        <f t="shared" ref="R126" si="375">SUBTOTAL(9,R127:R129)</f>
        <v>0</v>
      </c>
      <c r="S126" s="171">
        <f t="shared" si="367"/>
        <v>0</v>
      </c>
      <c r="T126" s="291">
        <f t="shared" ref="T126" si="376">SUBTOTAL(9,T127:T129)</f>
        <v>0</v>
      </c>
      <c r="U126" s="171">
        <f t="shared" si="367"/>
        <v>0</v>
      </c>
      <c r="V126" s="291">
        <f t="shared" ref="V126" si="377">SUBTOTAL(9,V127:V129)</f>
        <v>0</v>
      </c>
      <c r="W126" s="171">
        <f t="shared" si="367"/>
        <v>0</v>
      </c>
      <c r="X126" s="291">
        <f t="shared" ref="X126" si="378">SUBTOTAL(9,X127:X129)</f>
        <v>0</v>
      </c>
      <c r="Y126" s="171">
        <f t="shared" si="367"/>
        <v>0</v>
      </c>
      <c r="Z126" s="291">
        <f t="shared" ref="Z126" si="379">SUBTOTAL(9,Z127:Z129)</f>
        <v>0</v>
      </c>
      <c r="AA126" s="171">
        <f t="shared" si="367"/>
        <v>0</v>
      </c>
      <c r="AB126" s="291">
        <f t="shared" ref="AB126" si="380">SUBTOTAL(9,AB127:AB129)</f>
        <v>0</v>
      </c>
      <c r="AC126" s="171">
        <f t="shared" si="367"/>
        <v>0</v>
      </c>
      <c r="AD126" s="290"/>
      <c r="AF126" s="293"/>
    </row>
    <row r="127" spans="1:32" s="150" customFormat="1" outlineLevel="1" x14ac:dyDescent="0.25">
      <c r="A127" s="202" t="s">
        <v>185</v>
      </c>
      <c r="B127" s="195">
        <v>0</v>
      </c>
      <c r="C127" s="172">
        <f>IFERROR(IF(C$7="% of Total",(B127/B$123),IF(C$7="% of Change","N/A","N/A")),0)</f>
        <v>0</v>
      </c>
      <c r="D127" s="148" t="str">
        <f>IF(D5="","",B134)</f>
        <v/>
      </c>
      <c r="E127" s="172">
        <f t="shared" si="367"/>
        <v>0</v>
      </c>
      <c r="F127" s="148" t="str">
        <f>IF(F5="","",D134)</f>
        <v/>
      </c>
      <c r="G127" s="172">
        <f t="shared" si="367"/>
        <v>0</v>
      </c>
      <c r="H127" s="148" t="str">
        <f t="shared" ref="H127" si="381">IF(H5="","",F134)</f>
        <v/>
      </c>
      <c r="I127" s="172">
        <f t="shared" si="367"/>
        <v>0</v>
      </c>
      <c r="J127" s="148" t="str">
        <f t="shared" ref="J127" si="382">IF(J5="","",H134)</f>
        <v/>
      </c>
      <c r="K127" s="172">
        <f t="shared" si="367"/>
        <v>0</v>
      </c>
      <c r="L127" s="148" t="str">
        <f t="shared" ref="L127" si="383">IF(L5="","",J134)</f>
        <v/>
      </c>
      <c r="M127" s="172">
        <f t="shared" si="367"/>
        <v>0</v>
      </c>
      <c r="N127" s="148" t="str">
        <f t="shared" ref="N127" si="384">IF(N5="","",L134)</f>
        <v/>
      </c>
      <c r="O127" s="172">
        <f t="shared" si="367"/>
        <v>0</v>
      </c>
      <c r="P127" s="148" t="str">
        <f t="shared" ref="P127" si="385">IF(P5="","",N134)</f>
        <v/>
      </c>
      <c r="Q127" s="172">
        <f t="shared" si="367"/>
        <v>0</v>
      </c>
      <c r="R127" s="148" t="str">
        <f t="shared" ref="R127" si="386">IF(R5="","",P134)</f>
        <v/>
      </c>
      <c r="S127" s="172">
        <f t="shared" si="367"/>
        <v>0</v>
      </c>
      <c r="T127" s="148" t="str">
        <f t="shared" ref="T127" si="387">IF(T5="","",R134)</f>
        <v/>
      </c>
      <c r="U127" s="172">
        <f t="shared" si="367"/>
        <v>0</v>
      </c>
      <c r="V127" s="148" t="str">
        <f t="shared" ref="V127" si="388">IF(V5="","",T134)</f>
        <v/>
      </c>
      <c r="W127" s="172">
        <f t="shared" si="367"/>
        <v>0</v>
      </c>
      <c r="X127" s="148" t="str">
        <f t="shared" ref="X127" si="389">IF(X5="","",V134)</f>
        <v/>
      </c>
      <c r="Y127" s="172">
        <f t="shared" si="367"/>
        <v>0</v>
      </c>
      <c r="Z127" s="148" t="str">
        <f t="shared" ref="Z127" si="390">IF(Z5="","",X134)</f>
        <v/>
      </c>
      <c r="AA127" s="172">
        <f t="shared" si="367"/>
        <v>0</v>
      </c>
      <c r="AB127" s="148" t="str">
        <f t="shared" ref="AB127" si="391">IF(AB5="","",Z134)</f>
        <v/>
      </c>
      <c r="AC127" s="172">
        <f t="shared" si="367"/>
        <v>0</v>
      </c>
      <c r="AD127" s="149"/>
      <c r="AF127" s="156"/>
    </row>
    <row r="128" spans="1:32" s="150" customFormat="1" outlineLevel="1" x14ac:dyDescent="0.25">
      <c r="A128" s="202" t="s">
        <v>186</v>
      </c>
      <c r="B128" s="195">
        <f>'Income Statement'!B64</f>
        <v>0</v>
      </c>
      <c r="C128" s="172">
        <f>IFERROR(IF(C$7="% of Total",(B128/B$123),IF(C$7="% of Change","N/A","N/A")),0)</f>
        <v>0</v>
      </c>
      <c r="D128" s="148">
        <f>'Income Statement'!D64</f>
        <v>0</v>
      </c>
      <c r="E128" s="172">
        <f t="shared" si="367"/>
        <v>0</v>
      </c>
      <c r="F128" s="148">
        <f>'Income Statement'!F64</f>
        <v>0</v>
      </c>
      <c r="G128" s="172">
        <f t="shared" si="367"/>
        <v>0</v>
      </c>
      <c r="H128" s="148">
        <f>'Income Statement'!H64</f>
        <v>0</v>
      </c>
      <c r="I128" s="172">
        <f t="shared" si="367"/>
        <v>0</v>
      </c>
      <c r="J128" s="148">
        <f>'Income Statement'!J64</f>
        <v>0</v>
      </c>
      <c r="K128" s="172">
        <f t="shared" si="367"/>
        <v>0</v>
      </c>
      <c r="L128" s="148">
        <f>'Income Statement'!L64</f>
        <v>0</v>
      </c>
      <c r="M128" s="172">
        <f t="shared" si="367"/>
        <v>0</v>
      </c>
      <c r="N128" s="148">
        <f>'Income Statement'!N64</f>
        <v>0</v>
      </c>
      <c r="O128" s="172">
        <f t="shared" si="367"/>
        <v>0</v>
      </c>
      <c r="P128" s="148">
        <f>'Income Statement'!P64</f>
        <v>0</v>
      </c>
      <c r="Q128" s="172">
        <f t="shared" si="367"/>
        <v>0</v>
      </c>
      <c r="R128" s="148">
        <f>'Income Statement'!R64</f>
        <v>0</v>
      </c>
      <c r="S128" s="172">
        <f t="shared" si="367"/>
        <v>0</v>
      </c>
      <c r="T128" s="148">
        <f>'Income Statement'!T64</f>
        <v>0</v>
      </c>
      <c r="U128" s="172">
        <f t="shared" si="367"/>
        <v>0</v>
      </c>
      <c r="V128" s="148">
        <f>'Income Statement'!V64</f>
        <v>0</v>
      </c>
      <c r="W128" s="172">
        <f t="shared" si="367"/>
        <v>0</v>
      </c>
      <c r="X128" s="148">
        <f>'Income Statement'!X64</f>
        <v>0</v>
      </c>
      <c r="Y128" s="172">
        <f t="shared" si="367"/>
        <v>0</v>
      </c>
      <c r="Z128" s="148">
        <f>'Income Statement'!Z64</f>
        <v>0</v>
      </c>
      <c r="AA128" s="172">
        <f t="shared" si="367"/>
        <v>0</v>
      </c>
      <c r="AB128" s="148">
        <f>'Income Statement'!AB64</f>
        <v>0</v>
      </c>
      <c r="AC128" s="172">
        <f t="shared" si="367"/>
        <v>0</v>
      </c>
      <c r="AD128" s="149"/>
      <c r="AF128" s="156"/>
    </row>
    <row r="129" spans="1:32" s="150" customFormat="1" outlineLevel="1" x14ac:dyDescent="0.25">
      <c r="A129" s="202" t="s">
        <v>164</v>
      </c>
      <c r="B129" s="197">
        <f>'Income Statement'!B91</f>
        <v>0</v>
      </c>
      <c r="C129" s="172">
        <f>IFERROR(IF(C$7="% of Total",(B129/B$123),IF(C$7="% of Change","N/A","N/A")),0)</f>
        <v>0</v>
      </c>
      <c r="D129" s="151">
        <f>IF(D5="",0,'Income Statement'!D91)</f>
        <v>0</v>
      </c>
      <c r="E129" s="172">
        <f t="shared" si="367"/>
        <v>0</v>
      </c>
      <c r="F129" s="151">
        <f>IF(F5="",0,'Income Statement'!F91)</f>
        <v>0</v>
      </c>
      <c r="G129" s="172">
        <f t="shared" si="367"/>
        <v>0</v>
      </c>
      <c r="H129" s="151">
        <f>IF(H5="",0,'Income Statement'!H91)</f>
        <v>0</v>
      </c>
      <c r="I129" s="172">
        <f t="shared" si="367"/>
        <v>0</v>
      </c>
      <c r="J129" s="151">
        <f>IF(J5="",0,'Income Statement'!J91)</f>
        <v>0</v>
      </c>
      <c r="K129" s="172">
        <f t="shared" si="367"/>
        <v>0</v>
      </c>
      <c r="L129" s="151">
        <f>IF(L5="",0,'Income Statement'!L91)</f>
        <v>0</v>
      </c>
      <c r="M129" s="172">
        <f t="shared" si="367"/>
        <v>0</v>
      </c>
      <c r="N129" s="151">
        <f>IF(N5="",0,'Income Statement'!N91)</f>
        <v>0</v>
      </c>
      <c r="O129" s="172">
        <f t="shared" si="367"/>
        <v>0</v>
      </c>
      <c r="P129" s="151">
        <f>IF(P5="",0,'Income Statement'!P91)</f>
        <v>0</v>
      </c>
      <c r="Q129" s="172">
        <f t="shared" si="367"/>
        <v>0</v>
      </c>
      <c r="R129" s="151">
        <f>IF(R5="",0,'Income Statement'!R91)</f>
        <v>0</v>
      </c>
      <c r="S129" s="172">
        <f t="shared" si="367"/>
        <v>0</v>
      </c>
      <c r="T129" s="151">
        <f>IF(T5="",0,'Income Statement'!T91)</f>
        <v>0</v>
      </c>
      <c r="U129" s="172">
        <f t="shared" si="367"/>
        <v>0</v>
      </c>
      <c r="V129" s="151">
        <f>IF(V5="",0,'Income Statement'!V91)</f>
        <v>0</v>
      </c>
      <c r="W129" s="172">
        <f t="shared" si="367"/>
        <v>0</v>
      </c>
      <c r="X129" s="151">
        <f>IF(X5="",0,'Income Statement'!X91)</f>
        <v>0</v>
      </c>
      <c r="Y129" s="172">
        <f t="shared" si="367"/>
        <v>0</v>
      </c>
      <c r="Z129" s="151">
        <f>IF(Z5="",0,'Income Statement'!Z91)</f>
        <v>0</v>
      </c>
      <c r="AA129" s="172">
        <f t="shared" si="367"/>
        <v>0</v>
      </c>
      <c r="AB129" s="151">
        <f>IF(AB5="",0,'Income Statement'!AB91)</f>
        <v>0</v>
      </c>
      <c r="AC129" s="172">
        <f t="shared" si="367"/>
        <v>0</v>
      </c>
      <c r="AD129" s="149"/>
      <c r="AF129" s="156"/>
    </row>
    <row r="130" spans="1:32" s="292" customFormat="1" x14ac:dyDescent="0.25">
      <c r="A130" s="348" t="s">
        <v>189</v>
      </c>
      <c r="B130" s="343">
        <f>SUBTOTAL(9,B131:B133)</f>
        <v>0</v>
      </c>
      <c r="C130" s="171">
        <f>IFERROR(IF(C$7="% of Total",(B130/B$134),IF(C$7="% of Change","N/A","N/A")),0)</f>
        <v>0</v>
      </c>
      <c r="D130" s="291">
        <f t="shared" ref="D130" si="392">SUBTOTAL(9,D131:D133)</f>
        <v>0</v>
      </c>
      <c r="E130" s="171">
        <f t="shared" si="367"/>
        <v>0</v>
      </c>
      <c r="F130" s="291">
        <f t="shared" ref="F130" si="393">SUBTOTAL(9,F131:F133)</f>
        <v>0</v>
      </c>
      <c r="G130" s="171">
        <f t="shared" si="367"/>
        <v>0</v>
      </c>
      <c r="H130" s="291">
        <f t="shared" ref="H130" si="394">SUBTOTAL(9,H131:H133)</f>
        <v>0</v>
      </c>
      <c r="I130" s="171">
        <f t="shared" si="367"/>
        <v>0</v>
      </c>
      <c r="J130" s="291">
        <f t="shared" ref="J130" si="395">SUBTOTAL(9,J131:J133)</f>
        <v>0</v>
      </c>
      <c r="K130" s="171">
        <f t="shared" si="367"/>
        <v>0</v>
      </c>
      <c r="L130" s="291">
        <f t="shared" ref="L130" si="396">SUBTOTAL(9,L131:L133)</f>
        <v>0</v>
      </c>
      <c r="M130" s="171">
        <f t="shared" si="367"/>
        <v>0</v>
      </c>
      <c r="N130" s="291">
        <f t="shared" ref="N130" si="397">SUBTOTAL(9,N131:N133)</f>
        <v>0</v>
      </c>
      <c r="O130" s="171">
        <f t="shared" si="367"/>
        <v>0</v>
      </c>
      <c r="P130" s="291">
        <f t="shared" ref="P130" si="398">SUBTOTAL(9,P131:P133)</f>
        <v>0</v>
      </c>
      <c r="Q130" s="171">
        <f t="shared" si="367"/>
        <v>0</v>
      </c>
      <c r="R130" s="291">
        <f t="shared" ref="R130" si="399">SUBTOTAL(9,R131:R133)</f>
        <v>0</v>
      </c>
      <c r="S130" s="171">
        <f t="shared" si="367"/>
        <v>0</v>
      </c>
      <c r="T130" s="291">
        <f t="shared" ref="T130" si="400">SUBTOTAL(9,T131:T133)</f>
        <v>0</v>
      </c>
      <c r="U130" s="171">
        <f t="shared" si="367"/>
        <v>0</v>
      </c>
      <c r="V130" s="291">
        <f t="shared" ref="V130" si="401">SUBTOTAL(9,V131:V133)</f>
        <v>0</v>
      </c>
      <c r="W130" s="171">
        <f t="shared" si="367"/>
        <v>0</v>
      </c>
      <c r="X130" s="291">
        <f t="shared" ref="X130" si="402">SUBTOTAL(9,X131:X133)</f>
        <v>0</v>
      </c>
      <c r="Y130" s="171">
        <f t="shared" si="367"/>
        <v>0</v>
      </c>
      <c r="Z130" s="291">
        <f t="shared" ref="Z130" si="403">SUBTOTAL(9,Z131:Z133)</f>
        <v>0</v>
      </c>
      <c r="AA130" s="171">
        <f t="shared" si="367"/>
        <v>0</v>
      </c>
      <c r="AB130" s="291">
        <f t="shared" ref="AB130" si="404">SUBTOTAL(9,AB131:AB133)</f>
        <v>0</v>
      </c>
      <c r="AC130" s="171">
        <f t="shared" si="367"/>
        <v>0</v>
      </c>
      <c r="AD130" s="290"/>
      <c r="AF130" s="293"/>
    </row>
    <row r="131" spans="1:32" s="150" customFormat="1" outlineLevel="1" x14ac:dyDescent="0.25">
      <c r="A131" s="202" t="s">
        <v>209</v>
      </c>
      <c r="B131" s="195">
        <v>0</v>
      </c>
      <c r="C131" s="172">
        <f>IFERROR(IF(C$7="% of Total",(B131/B$123),IF(C$7="% of Change","N/A","N/A")),0)</f>
        <v>0</v>
      </c>
      <c r="D131" s="148">
        <v>0</v>
      </c>
      <c r="E131" s="172">
        <f t="shared" si="367"/>
        <v>0</v>
      </c>
      <c r="F131" s="148">
        <v>0</v>
      </c>
      <c r="G131" s="172">
        <f t="shared" si="367"/>
        <v>0</v>
      </c>
      <c r="H131" s="320">
        <v>0</v>
      </c>
      <c r="I131" s="172">
        <f t="shared" si="367"/>
        <v>0</v>
      </c>
      <c r="J131" s="320">
        <v>0</v>
      </c>
      <c r="K131" s="172">
        <f t="shared" si="367"/>
        <v>0</v>
      </c>
      <c r="L131" s="320">
        <v>0</v>
      </c>
      <c r="M131" s="172">
        <f t="shared" si="367"/>
        <v>0</v>
      </c>
      <c r="N131" s="320">
        <v>0</v>
      </c>
      <c r="O131" s="172">
        <f t="shared" si="367"/>
        <v>0</v>
      </c>
      <c r="P131" s="320">
        <v>0</v>
      </c>
      <c r="Q131" s="172">
        <f t="shared" si="367"/>
        <v>0</v>
      </c>
      <c r="R131" s="320">
        <v>0</v>
      </c>
      <c r="S131" s="172">
        <f t="shared" si="367"/>
        <v>0</v>
      </c>
      <c r="T131" s="320">
        <v>0</v>
      </c>
      <c r="U131" s="172">
        <f t="shared" si="367"/>
        <v>0</v>
      </c>
      <c r="V131" s="320">
        <v>0</v>
      </c>
      <c r="W131" s="172">
        <f t="shared" si="367"/>
        <v>0</v>
      </c>
      <c r="X131" s="320">
        <v>0</v>
      </c>
      <c r="Y131" s="172">
        <f t="shared" si="367"/>
        <v>0</v>
      </c>
      <c r="Z131" s="320">
        <v>0</v>
      </c>
      <c r="AA131" s="172">
        <f t="shared" si="367"/>
        <v>0</v>
      </c>
      <c r="AB131" s="320">
        <v>0</v>
      </c>
      <c r="AC131" s="172">
        <f t="shared" si="367"/>
        <v>0</v>
      </c>
      <c r="AD131" s="149"/>
      <c r="AF131" s="316"/>
    </row>
    <row r="132" spans="1:32" s="150" customFormat="1" outlineLevel="1" x14ac:dyDescent="0.25">
      <c r="A132" s="202" t="s">
        <v>241</v>
      </c>
      <c r="B132" s="195">
        <v>0</v>
      </c>
      <c r="C132" s="172">
        <f>IFERROR(IF(C$7="% of Total",(B132/B$123),IF(C$7="% of Change","N/A","N/A")),0)</f>
        <v>0</v>
      </c>
      <c r="D132" s="148">
        <v>0</v>
      </c>
      <c r="E132" s="172">
        <f t="shared" si="367"/>
        <v>0</v>
      </c>
      <c r="F132" s="148">
        <v>0</v>
      </c>
      <c r="G132" s="172">
        <f t="shared" si="367"/>
        <v>0</v>
      </c>
      <c r="H132" s="320">
        <v>0</v>
      </c>
      <c r="I132" s="172">
        <f t="shared" si="367"/>
        <v>0</v>
      </c>
      <c r="J132" s="320">
        <v>0</v>
      </c>
      <c r="K132" s="172">
        <f t="shared" si="367"/>
        <v>0</v>
      </c>
      <c r="L132" s="320">
        <v>0</v>
      </c>
      <c r="M132" s="172">
        <f t="shared" si="367"/>
        <v>0</v>
      </c>
      <c r="N132" s="320">
        <v>0</v>
      </c>
      <c r="O132" s="172">
        <f t="shared" si="367"/>
        <v>0</v>
      </c>
      <c r="P132" s="320">
        <v>0</v>
      </c>
      <c r="Q132" s="172">
        <f t="shared" si="367"/>
        <v>0</v>
      </c>
      <c r="R132" s="320">
        <v>0</v>
      </c>
      <c r="S132" s="172">
        <f t="shared" si="367"/>
        <v>0</v>
      </c>
      <c r="T132" s="320">
        <v>0</v>
      </c>
      <c r="U132" s="172">
        <f t="shared" si="367"/>
        <v>0</v>
      </c>
      <c r="V132" s="320">
        <v>0</v>
      </c>
      <c r="W132" s="172">
        <f t="shared" si="367"/>
        <v>0</v>
      </c>
      <c r="X132" s="320">
        <v>0</v>
      </c>
      <c r="Y132" s="172">
        <f t="shared" si="367"/>
        <v>0</v>
      </c>
      <c r="Z132" s="320">
        <v>0</v>
      </c>
      <c r="AA132" s="172">
        <f t="shared" si="367"/>
        <v>0</v>
      </c>
      <c r="AB132" s="320">
        <v>0</v>
      </c>
      <c r="AC132" s="172">
        <f t="shared" si="367"/>
        <v>0</v>
      </c>
      <c r="AD132" s="149"/>
      <c r="AF132" s="316"/>
    </row>
    <row r="133" spans="1:32" s="150" customFormat="1" ht="15.75" outlineLevel="1" thickBot="1" x14ac:dyDescent="0.3">
      <c r="A133" s="202" t="s">
        <v>241</v>
      </c>
      <c r="B133" s="195">
        <v>0</v>
      </c>
      <c r="C133" s="172">
        <f>IFERROR(IF(C$7="% of Total",(B133/B$123),IF(C$7="% of Change","N/A","N/A")),0)</f>
        <v>0</v>
      </c>
      <c r="D133" s="148">
        <v>0</v>
      </c>
      <c r="E133" s="172">
        <f t="shared" si="367"/>
        <v>0</v>
      </c>
      <c r="F133" s="148">
        <v>0</v>
      </c>
      <c r="G133" s="172">
        <f t="shared" si="367"/>
        <v>0</v>
      </c>
      <c r="H133" s="320">
        <v>0</v>
      </c>
      <c r="I133" s="172">
        <f t="shared" si="367"/>
        <v>0</v>
      </c>
      <c r="J133" s="320">
        <v>0</v>
      </c>
      <c r="K133" s="172">
        <f t="shared" si="367"/>
        <v>0</v>
      </c>
      <c r="L133" s="320">
        <v>0</v>
      </c>
      <c r="M133" s="172">
        <f t="shared" si="367"/>
        <v>0</v>
      </c>
      <c r="N133" s="320">
        <v>0</v>
      </c>
      <c r="O133" s="172">
        <f t="shared" si="367"/>
        <v>0</v>
      </c>
      <c r="P133" s="320">
        <v>0</v>
      </c>
      <c r="Q133" s="172">
        <f t="shared" si="367"/>
        <v>0</v>
      </c>
      <c r="R133" s="320">
        <v>0</v>
      </c>
      <c r="S133" s="172">
        <f t="shared" si="367"/>
        <v>0</v>
      </c>
      <c r="T133" s="320">
        <v>0</v>
      </c>
      <c r="U133" s="172">
        <f t="shared" si="367"/>
        <v>0</v>
      </c>
      <c r="V133" s="320">
        <v>0</v>
      </c>
      <c r="W133" s="172">
        <f t="shared" si="367"/>
        <v>0</v>
      </c>
      <c r="X133" s="320">
        <v>0</v>
      </c>
      <c r="Y133" s="172">
        <f t="shared" si="367"/>
        <v>0</v>
      </c>
      <c r="Z133" s="320">
        <v>0</v>
      </c>
      <c r="AA133" s="172">
        <f t="shared" si="367"/>
        <v>0</v>
      </c>
      <c r="AB133" s="320">
        <v>0</v>
      </c>
      <c r="AC133" s="172">
        <f t="shared" si="367"/>
        <v>0</v>
      </c>
      <c r="AD133" s="149"/>
      <c r="AF133" s="316"/>
    </row>
    <row r="134" spans="1:32" s="292" customFormat="1" thickBot="1" x14ac:dyDescent="0.25">
      <c r="A134" s="341" t="s">
        <v>81</v>
      </c>
      <c r="B134" s="310">
        <f>SUM(B125:B126)+B130</f>
        <v>0</v>
      </c>
      <c r="C134" s="309">
        <f>IFERROR(IF(C$7="% of Total",(B134/B$70),IF(C$7="% of Change","N/A","N/A")),0)</f>
        <v>0</v>
      </c>
      <c r="D134" s="310">
        <f>SUM(D125:D126)+D130</f>
        <v>0</v>
      </c>
      <c r="E134" s="176">
        <f t="shared" si="367"/>
        <v>0</v>
      </c>
      <c r="F134" s="305">
        <f>SUM(F125:F126)+F130</f>
        <v>0</v>
      </c>
      <c r="G134" s="176">
        <f t="shared" si="367"/>
        <v>0</v>
      </c>
      <c r="H134" s="305">
        <f t="shared" ref="H134" si="405">SUM(H125:H126)+H130</f>
        <v>0</v>
      </c>
      <c r="I134" s="176">
        <f t="shared" si="367"/>
        <v>0</v>
      </c>
      <c r="J134" s="305">
        <f t="shared" ref="J134" si="406">SUM(J125:J126)+J130</f>
        <v>0</v>
      </c>
      <c r="K134" s="176">
        <f t="shared" si="367"/>
        <v>0</v>
      </c>
      <c r="L134" s="305">
        <f t="shared" ref="L134" si="407">SUM(L125:L126)+L130</f>
        <v>0</v>
      </c>
      <c r="M134" s="176">
        <f t="shared" si="367"/>
        <v>0</v>
      </c>
      <c r="N134" s="305">
        <f t="shared" ref="N134" si="408">SUM(N125:N126)+N130</f>
        <v>0</v>
      </c>
      <c r="O134" s="176">
        <f t="shared" si="367"/>
        <v>0</v>
      </c>
      <c r="P134" s="305">
        <f t="shared" ref="P134" si="409">SUM(P125:P126)+P130</f>
        <v>0</v>
      </c>
      <c r="Q134" s="176">
        <f t="shared" si="367"/>
        <v>0</v>
      </c>
      <c r="R134" s="305">
        <f t="shared" ref="R134" si="410">SUM(R125:R126)+R130</f>
        <v>0</v>
      </c>
      <c r="S134" s="176">
        <f t="shared" si="367"/>
        <v>0</v>
      </c>
      <c r="T134" s="305">
        <f t="shared" ref="T134" si="411">SUM(T125:T126)+T130</f>
        <v>0</v>
      </c>
      <c r="U134" s="176">
        <f t="shared" si="367"/>
        <v>0</v>
      </c>
      <c r="V134" s="305">
        <f t="shared" ref="V134" si="412">SUM(V125:V126)+V130</f>
        <v>0</v>
      </c>
      <c r="W134" s="176">
        <f t="shared" si="367"/>
        <v>0</v>
      </c>
      <c r="X134" s="305">
        <f t="shared" ref="X134" si="413">SUM(X125:X126)+X130</f>
        <v>0</v>
      </c>
      <c r="Y134" s="176">
        <f t="shared" si="367"/>
        <v>0</v>
      </c>
      <c r="Z134" s="305">
        <f t="shared" ref="Z134" si="414">SUM(Z125:Z126)+Z130</f>
        <v>0</v>
      </c>
      <c r="AA134" s="176">
        <f t="shared" si="367"/>
        <v>0</v>
      </c>
      <c r="AB134" s="305">
        <f t="shared" ref="AB134" si="415">SUM(AB125:AB126)+AB130</f>
        <v>0</v>
      </c>
      <c r="AC134" s="176">
        <f t="shared" si="367"/>
        <v>0</v>
      </c>
      <c r="AD134" s="290"/>
      <c r="AF134" s="293"/>
    </row>
    <row r="135" spans="1:32" s="292" customFormat="1" thickBot="1" x14ac:dyDescent="0.25">
      <c r="A135" s="354" t="s">
        <v>162</v>
      </c>
      <c r="B135" s="340">
        <f>B123+B134</f>
        <v>0</v>
      </c>
      <c r="C135" s="192">
        <f>IFERROR(IF(C$7="% of Total",(B135/B$70),IF(C$7="% of Change","N/A","N/A")),0)</f>
        <v>0</v>
      </c>
      <c r="D135" s="306">
        <f>D123+D134</f>
        <v>0</v>
      </c>
      <c r="E135" s="192">
        <f>IFERROR(IF(E$7="% of Total",(D135/D$70),IF(E$7="% of Change",((D135-B135)/B135),"N/A")),0)</f>
        <v>0</v>
      </c>
      <c r="F135" s="306">
        <f>F123+F134</f>
        <v>0</v>
      </c>
      <c r="G135" s="192">
        <f>IFERROR(IF(G$7="% of Total",(F135/F$70),IF(G$7="% of Change",((F135-D135)/D135),"N/A")),0)</f>
        <v>0</v>
      </c>
      <c r="H135" s="306">
        <f t="shared" ref="H135" si="416">H123+H134</f>
        <v>0</v>
      </c>
      <c r="I135" s="192">
        <f>IFERROR(IF(I$7="% of Total",(H135/H$70),IF(I$7="% of Change",((H135-F135)/F135),"N/A")),0)</f>
        <v>0</v>
      </c>
      <c r="J135" s="306">
        <f t="shared" ref="J135" si="417">J123+J134</f>
        <v>0</v>
      </c>
      <c r="K135" s="192">
        <f>IFERROR(IF(K$7="% of Total",(J135/J$70),IF(K$7="% of Change",((J135-H135)/H135),"N/A")),0)</f>
        <v>0</v>
      </c>
      <c r="L135" s="306">
        <f t="shared" ref="L135" si="418">L123+L134</f>
        <v>0</v>
      </c>
      <c r="M135" s="192">
        <f>IFERROR(IF(M$7="% of Total",(L135/L$70),IF(M$7="% of Change",((L135-J135)/J135),"N/A")),0)</f>
        <v>0</v>
      </c>
      <c r="N135" s="306">
        <f t="shared" ref="N135" si="419">N123+N134</f>
        <v>0</v>
      </c>
      <c r="O135" s="192">
        <f>IFERROR(IF(O$7="% of Total",(N135/N$70),IF(O$7="% of Change",((N135-L135)/L135),"N/A")),0)</f>
        <v>0</v>
      </c>
      <c r="P135" s="306">
        <f t="shared" ref="P135" si="420">P123+P134</f>
        <v>0</v>
      </c>
      <c r="Q135" s="192">
        <f>IFERROR(IF(Q$7="% of Total",(P135/P$70),IF(Q$7="% of Change",((P135-N135)/N135),"N/A")),0)</f>
        <v>0</v>
      </c>
      <c r="R135" s="306">
        <f t="shared" ref="R135" si="421">R123+R134</f>
        <v>0</v>
      </c>
      <c r="S135" s="192">
        <f>IFERROR(IF(S$7="% of Total",(R135/R$70),IF(S$7="% of Change",((R135-P135)/P135),"N/A")),0)</f>
        <v>0</v>
      </c>
      <c r="T135" s="306">
        <f t="shared" ref="T135" si="422">T123+T134</f>
        <v>0</v>
      </c>
      <c r="U135" s="192">
        <f>IFERROR(IF(U$7="% of Total",(T135/T$70),IF(U$7="% of Change",((T135-R135)/R135),"N/A")),0)</f>
        <v>0</v>
      </c>
      <c r="V135" s="306">
        <f t="shared" ref="V135" si="423">V123+V134</f>
        <v>0</v>
      </c>
      <c r="W135" s="192">
        <f>IFERROR(IF(W$7="% of Total",(V135/V$70),IF(W$7="% of Change",((V135-T135)/T135),"N/A")),0)</f>
        <v>0</v>
      </c>
      <c r="X135" s="306">
        <f t="shared" ref="X135" si="424">X123+X134</f>
        <v>0</v>
      </c>
      <c r="Y135" s="192">
        <f>IFERROR(IF(Y$7="% of Total",(X135/X$70),IF(Y$7="% of Change",((X135-V135)/V135),"N/A")),0)</f>
        <v>0</v>
      </c>
      <c r="Z135" s="306">
        <f t="shared" ref="Z135" si="425">Z123+Z134</f>
        <v>0</v>
      </c>
      <c r="AA135" s="192">
        <f>IFERROR(IF(AA$7="% of Total",(Z135/Z$70),IF(AA$7="% of Change",((Z135-X135)/X135),"N/A")),0)</f>
        <v>0</v>
      </c>
      <c r="AB135" s="306">
        <f t="shared" ref="AB135" si="426">AB123+AB134</f>
        <v>0</v>
      </c>
      <c r="AC135" s="192">
        <f>IFERROR(IF(AC$7="% of Total",(AB135/AB$70),IF(AC$7="% of Change",((AB135-Z135)/Z135),"N/A")),0)</f>
        <v>0</v>
      </c>
      <c r="AD135" s="290"/>
    </row>
    <row r="136" spans="1:32" ht="15.75" thickBot="1" x14ac:dyDescent="0.3">
      <c r="B136" s="311"/>
      <c r="C136" s="312"/>
      <c r="D136" s="311"/>
      <c r="E136" s="312"/>
      <c r="F136" s="311"/>
      <c r="G136" s="312"/>
      <c r="H136" s="311"/>
      <c r="I136" s="312"/>
      <c r="J136" s="311"/>
      <c r="K136" s="312"/>
      <c r="L136" s="311"/>
      <c r="M136" s="312"/>
      <c r="N136" s="311"/>
      <c r="O136" s="312"/>
      <c r="P136" s="311"/>
      <c r="Q136" s="312"/>
      <c r="R136" s="311"/>
      <c r="S136" s="312"/>
      <c r="T136" s="311"/>
      <c r="U136" s="312"/>
      <c r="V136" s="311"/>
      <c r="W136" s="312"/>
      <c r="X136" s="311"/>
      <c r="Y136" s="312"/>
      <c r="Z136" s="311"/>
      <c r="AA136" s="312"/>
      <c r="AB136" s="311"/>
      <c r="AC136" s="312"/>
    </row>
    <row r="137" spans="1:32" s="292" customFormat="1" ht="15.75" thickBot="1" x14ac:dyDescent="0.3">
      <c r="A137" s="288" t="s">
        <v>187</v>
      </c>
      <c r="B137" s="313" t="str">
        <f>IF(ROUNDDOWN(B70-B135,0)=0,"",B70-B135)</f>
        <v/>
      </c>
      <c r="C137" s="314"/>
      <c r="D137" s="313" t="str">
        <f>IF(ROUNDDOWN(D70-D135,0)=0,"",D70-D135)</f>
        <v/>
      </c>
      <c r="E137" s="314"/>
      <c r="F137" s="313" t="str">
        <f>IF(ROUNDDOWN(F70-F135,0)=0,"",F70-F135)</f>
        <v/>
      </c>
      <c r="G137" s="314"/>
      <c r="H137" s="313" t="str">
        <f t="shared" ref="H137" si="427">IF(ROUNDDOWN(H70-H135,0)=0,"",H70-H135)</f>
        <v/>
      </c>
      <c r="I137" s="314"/>
      <c r="J137" s="313" t="str">
        <f t="shared" ref="J137" si="428">IF(ROUNDDOWN(J70-J135,0)=0,"",J70-J135)</f>
        <v/>
      </c>
      <c r="K137" s="314"/>
      <c r="L137" s="313" t="str">
        <f t="shared" ref="L137" si="429">IF(ROUNDDOWN(L70-L135,0)=0,"",L70-L135)</f>
        <v/>
      </c>
      <c r="M137" s="314"/>
      <c r="N137" s="313" t="str">
        <f t="shared" ref="N137" si="430">IF(ROUNDDOWN(N70-N135,0)=0,"",N70-N135)</f>
        <v/>
      </c>
      <c r="O137" s="314"/>
      <c r="P137" s="313" t="str">
        <f t="shared" ref="P137" si="431">IF(ROUNDDOWN(P70-P135,0)=0,"",P70-P135)</f>
        <v/>
      </c>
      <c r="Q137" s="314"/>
      <c r="R137" s="313" t="str">
        <f t="shared" ref="R137" si="432">IF(ROUNDDOWN(R70-R135,0)=0,"",R70-R135)</f>
        <v/>
      </c>
      <c r="S137" s="314"/>
      <c r="T137" s="313" t="str">
        <f t="shared" ref="T137" si="433">IF(ROUNDDOWN(T70-T135,0)=0,"",T70-T135)</f>
        <v/>
      </c>
      <c r="U137" s="314"/>
      <c r="V137" s="313" t="str">
        <f t="shared" ref="V137" si="434">IF(ROUNDDOWN(V70-V135,0)=0,"",V70-V135)</f>
        <v/>
      </c>
      <c r="W137" s="314"/>
      <c r="X137" s="313" t="str">
        <f t="shared" ref="X137" si="435">IF(ROUNDDOWN(X70-X135,0)=0,"",X70-X135)</f>
        <v/>
      </c>
      <c r="Y137" s="314"/>
      <c r="Z137" s="313" t="str">
        <f t="shared" ref="Z137" si="436">IF(ROUNDDOWN(Z70-Z135,0)=0,"",Z70-Z135)</f>
        <v/>
      </c>
      <c r="AA137" s="314"/>
      <c r="AB137" s="313" t="str">
        <f t="shared" ref="AB137" si="437">IF(ROUNDDOWN(AB70-AB135,0)=0,"",AB70-AB135)</f>
        <v/>
      </c>
      <c r="AC137" s="315"/>
    </row>
    <row r="138" spans="1:32" x14ac:dyDescent="0.25">
      <c r="A138" s="272"/>
    </row>
    <row r="139" spans="1:32" x14ac:dyDescent="0.25">
      <c r="A139" s="272"/>
    </row>
  </sheetData>
  <mergeCells count="31">
    <mergeCell ref="T5:U5"/>
    <mergeCell ref="V5:W5"/>
    <mergeCell ref="X5:Y5"/>
    <mergeCell ref="B3:AC3"/>
    <mergeCell ref="J5:K5"/>
    <mergeCell ref="L5:M5"/>
    <mergeCell ref="N5:O5"/>
    <mergeCell ref="P5:Q5"/>
    <mergeCell ref="R5:S5"/>
    <mergeCell ref="B5:C5"/>
    <mergeCell ref="D5:E5"/>
    <mergeCell ref="F5:G5"/>
    <mergeCell ref="H5:I5"/>
    <mergeCell ref="Z5:AA5"/>
    <mergeCell ref="AB5:AC5"/>
    <mergeCell ref="V6:W6"/>
    <mergeCell ref="X6:Y6"/>
    <mergeCell ref="Z6:AA6"/>
    <mergeCell ref="AB6:AC6"/>
    <mergeCell ref="A1:AC1"/>
    <mergeCell ref="B4:AC4"/>
    <mergeCell ref="L6:M6"/>
    <mergeCell ref="N6:O6"/>
    <mergeCell ref="P6:Q6"/>
    <mergeCell ref="R6:S6"/>
    <mergeCell ref="T6:U6"/>
    <mergeCell ref="B6:C6"/>
    <mergeCell ref="D6:E6"/>
    <mergeCell ref="F6:G6"/>
    <mergeCell ref="H6:I6"/>
    <mergeCell ref="J6:K6"/>
  </mergeCells>
  <conditionalFormatting sqref="A3:A8 A32 A45 A71 A95 E125:E137 A125:B135 A124 D125:D135 F125:F135 AB125:AB135 Z125:Z135 X125:X135 V125:V135 T125:T135 R125:R135 P125:P135 N125:N135 L125:L135 H125:H135 C125:C137 G125:G137 J125:J135 I125:I137 K125:K137 A2:K2 M125:M137 M2 O125:O137 O2 Q125:Q137 Q2 S125:S137 S2 U125:U137 U2 W125:W137 W2 Y125:Y137 Y2 AA125:AA137 AA2 AC125:AC137 AC2 A9:AC31 A33:AC44 A46:AC70 A72:AC94 A96:AC123">
    <cfRule type="cellIs" dxfId="16605" priority="54" operator="lessThan">
      <formula>0</formula>
    </cfRule>
  </conditionalFormatting>
  <conditionalFormatting sqref="B3">
    <cfRule type="containsBlanks" dxfId="16604" priority="53">
      <formula>LEN(TRIM(B3))=0</formula>
    </cfRule>
  </conditionalFormatting>
  <conditionalFormatting sqref="B4:B6 D5:D6 F5:F6 H5:H6 J5:J6 N5:N6 L5:L6 P5:P6 R5:R6 T5:T6 V5:V6 X5:X6 Z5:Z6 AB5:AB6">
    <cfRule type="containsBlanks" dxfId="16603" priority="52">
      <formula>LEN(TRIM(B4))=0</formula>
    </cfRule>
  </conditionalFormatting>
  <conditionalFormatting sqref="H5:H6">
    <cfRule type="containsBlanks" dxfId="16602" priority="50">
      <formula>LEN(TRIM(H5))=0</formula>
    </cfRule>
  </conditionalFormatting>
  <conditionalFormatting sqref="B3:B4 B5:AC7">
    <cfRule type="cellIs" dxfId="16601" priority="39" operator="lessThan">
      <formula>0</formula>
    </cfRule>
  </conditionalFormatting>
  <conditionalFormatting sqref="F5:F6">
    <cfRule type="containsBlanks" dxfId="16596" priority="18">
      <formula>LEN(TRIM(F5))=0</formula>
    </cfRule>
  </conditionalFormatting>
  <conditionalFormatting sqref="J5:J6">
    <cfRule type="containsBlanks" dxfId="16595" priority="17">
      <formula>LEN(TRIM(J5))=0</formula>
    </cfRule>
  </conditionalFormatting>
  <conditionalFormatting sqref="N5:N6">
    <cfRule type="containsBlanks" dxfId="16594" priority="16">
      <formula>LEN(TRIM(N5))=0</formula>
    </cfRule>
  </conditionalFormatting>
  <conditionalFormatting sqref="L5:L6">
    <cfRule type="containsBlanks" dxfId="16593" priority="15">
      <formula>LEN(TRIM(L5))=0</formula>
    </cfRule>
  </conditionalFormatting>
  <conditionalFormatting sqref="P5:P6">
    <cfRule type="containsBlanks" dxfId="16592" priority="14">
      <formula>LEN(TRIM(P5))=0</formula>
    </cfRule>
  </conditionalFormatting>
  <conditionalFormatting sqref="R5:R6">
    <cfRule type="containsBlanks" dxfId="16591" priority="12">
      <formula>LEN(TRIM(R5))=0</formula>
    </cfRule>
  </conditionalFormatting>
  <conditionalFormatting sqref="T5:T6">
    <cfRule type="containsBlanks" dxfId="16590" priority="11">
      <formula>LEN(TRIM(T5))=0</formula>
    </cfRule>
  </conditionalFormatting>
  <conditionalFormatting sqref="V5:V6">
    <cfRule type="containsBlanks" dxfId="16589" priority="10">
      <formula>LEN(TRIM(V5))=0</formula>
    </cfRule>
  </conditionalFormatting>
  <conditionalFormatting sqref="X5:X6">
    <cfRule type="containsBlanks" dxfId="16588" priority="9">
      <formula>LEN(TRIM(X5))=0</formula>
    </cfRule>
  </conditionalFormatting>
  <conditionalFormatting sqref="Z5:Z6">
    <cfRule type="containsBlanks" dxfId="16587" priority="8">
      <formula>LEN(TRIM(Z5))=0</formula>
    </cfRule>
  </conditionalFormatting>
  <conditionalFormatting sqref="AB5:AB6">
    <cfRule type="containsBlanks" dxfId="16586" priority="7">
      <formula>LEN(TRIM(AB5))=0</formula>
    </cfRule>
  </conditionalFormatting>
  <conditionalFormatting sqref="A132 A118:A120 A114:A115 A110:A111 A104:A107 A97:A101 A92 A81:A84 A77:A78 A65:A67 A61:A62 A55:A58 A27:A29 A23:A24">
    <cfRule type="containsText" dxfId="1" priority="2" operator="containsText" text="User Defined Field">
      <formula>NOT(ISERROR(SEARCH("User Defined Field",A23)))</formula>
    </cfRule>
  </conditionalFormatting>
  <conditionalFormatting sqref="A30 A68 A93 A121 A133">
    <cfRule type="containsText" dxfId="0" priority="1" operator="containsText" text="User Defined Field">
      <formula>NOT(ISERROR(SEARCH("User Defined Field",A30)))</formula>
    </cfRule>
  </conditionalFormatting>
  <dataValidations count="2">
    <dataValidation type="whole" operator="lessThanOrEqual" allowBlank="1" showInputMessage="1" showErrorMessage="1" sqref="H41:H42 F41:F42 B41:B42 B15 B51 D51 D41:D42 D15 F15 H51 F51 H15 J41:J42 L41:L42 N41:N42 P41:P42 R41:R42 T41:T42 V41:V42 X41:X42 Z41:Z42 AB41:AB42 J51 L51 N51 P51 R51 T51 V51 X51 Z51 AB51 J15 L15 N15 P15 R15 T15 V15 X15 Z15 AB15" xr:uid="{24259410-8BE3-4F99-B608-9F842126AC7E}">
      <formula1>0</formula1>
    </dataValidation>
    <dataValidation type="list" allowBlank="1" showInputMessage="1" showErrorMessage="1" sqref="C7 E7 W7 Y7 G7 AA7 M7 I7 K7 Q7 O7 S7 U7 AC7" xr:uid="{98014E46-4F26-4829-88CD-AD4CA774AC36}">
      <formula1>"% of Change, % of Total"</formula1>
    </dataValidation>
  </dataValidations>
  <pageMargins left="0.7" right="0.7" top="0.75" bottom="0.75" header="0.3" footer="0.3"/>
  <pageSetup orientation="portrait" horizontalDpi="1200" verticalDpi="1200" r:id="rId1"/>
  <ignoredErrors>
    <ignoredError sqref="A136:A137 A130:A131 C138:AC138 A134:A135" formula="1"/>
    <ignoredError sqref="C34:F41 AB34:AB41 Z34:Z41 X34:X41 V34:V41 T34:T41 R34:R41 P34:P41 N34:N41 L34:L41 J34:J41 H34:H41" formulaRange="1"/>
    <ignoredError sqref="B33:B127 C128:C129 H42:H126 J42:J126 L42:L126 N42:N126 P42:P126 R42:R126 T42:T126 V42:V126 X42:X126 Z42:Z126 AB42:AB126 C42:F126 H33 J33 L33 N33 P33 R33 T33 V33 X33 Z33 AB33 C33:F33 C127" formula="1" formulaRange="1"/>
    <ignoredError sqref="A33:A53 A9:B21 C9:AA32 AB9:AC32 A25:B25 B22 B23 B24 A31:B32 B26 B27 B28 B29 B30 A59 A63 A69:A75 A79 A85:A90 A94:A96 A108 A112 A116 A122:A129" formula="1" unlockedFormula="1"/>
    <ignoredError sqref="AC34:AC41" formulaRange="1" unlockedFormula="1"/>
    <ignoredError sqref="B136 B137 B130:B135 B128:B129 G34:G41 I34:I41 K34:K41 M34:M41 O34:O41 Q34:Q41 S34:S41 U34:U41 W34:W41 Y34:Y41 AA34:AA41 AC42:AC126 AB137:AC137 AA42:AA126 Y42:Y126 W42:W126 U42:U126 S42:S126 Q42:Q126 O42:O126 M42:M126 K42:K126 I42:I126 G42:G126 C137:AA137 C136:AA136 C130:C135 AB136:AC136 AC33 AA33 Y33 W33 U33 S33 Q33 O33 M33 K33 I33 G33 D127:F127 AB127 Z127 X127 V127 T127 R127 P127 N127 L127 J127 H127 D128:F129 H128:H129 J128:J129 L128:L129 N128:N129 P128:P129 R128:R129 T128:T129 V128:V129 X128:X129 Z128:Z129 AB128:AB129 D130:F135 H130:H135 J130:J135 L130:L135 N130:N135 P130:P135 R130:R135 T130:T135 V130:V135 X130:X135 Z130:Z135 AB130:AC135 AA130:AA135 Y130:Y135 W130:W135 U130:U135 S130:S135 Q130:Q135 O130:O135 M130:M135 K130:K135 I130:I135 G130:G135 AA128:AA129 Y128:Y129 W128:W129 U128:U129 S128:S129 Q128:Q129 O128:O129 M128:M129 K128:K129 I128:I129 G128:G129 G127 I127 K127 M127 O127 Q127 S127 U127 W127 Y127 AA127 AC128:AC129 AC127" formula="1" formulaRange="1" unlockedFormula="1"/>
    <ignoredError sqref="A1:AC8" unlocked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5F38-6D9C-4C0A-A656-DDC514FDB18B}">
  <dimension ref="A1:P67"/>
  <sheetViews>
    <sheetView showGridLines="0" zoomScaleNormal="100" workbookViewId="0">
      <selection activeCell="O45" sqref="A1:O45"/>
    </sheetView>
  </sheetViews>
  <sheetFormatPr defaultRowHeight="15" x14ac:dyDescent="0.25"/>
  <cols>
    <col min="1" max="1" width="47.5703125" bestFit="1" customWidth="1"/>
    <col min="2" max="15" width="14.42578125" customWidth="1"/>
  </cols>
  <sheetData>
    <row r="1" spans="1:16" ht="26.25" thickBot="1" x14ac:dyDescent="0.4">
      <c r="A1" s="105" t="str">
        <f>'Income Statement'!A1</f>
        <v>Tucker Olson's Financial Spreading Model</v>
      </c>
      <c r="B1" s="106"/>
      <c r="C1" s="106"/>
      <c r="D1" s="106"/>
      <c r="E1" s="106"/>
      <c r="F1" s="106"/>
      <c r="G1" s="106"/>
      <c r="H1" s="106"/>
      <c r="I1" s="106"/>
      <c r="J1" s="106"/>
      <c r="K1" s="106"/>
      <c r="L1" s="106"/>
      <c r="M1" s="106"/>
      <c r="N1" s="106"/>
      <c r="O1" s="106"/>
      <c r="P1" s="13"/>
    </row>
    <row r="2" spans="1:16" ht="21" thickBot="1" x14ac:dyDescent="0.35">
      <c r="A2" s="26" t="s">
        <v>104</v>
      </c>
      <c r="B2" s="71"/>
      <c r="C2" s="71"/>
      <c r="D2" s="71"/>
      <c r="E2" s="71"/>
      <c r="F2" s="71"/>
      <c r="G2" s="71"/>
      <c r="H2" s="71"/>
      <c r="I2" s="71"/>
      <c r="J2" s="71"/>
      <c r="K2" s="71"/>
      <c r="L2" s="71"/>
      <c r="M2" s="71"/>
      <c r="N2" s="71"/>
      <c r="O2" s="72"/>
      <c r="P2" s="13"/>
    </row>
    <row r="3" spans="1:16" x14ac:dyDescent="0.25">
      <c r="A3" s="68" t="s">
        <v>1</v>
      </c>
      <c r="B3" s="120" t="str">
        <f>IF('Income Statement'!B3="","",'Income Statement'!B3)</f>
        <v/>
      </c>
      <c r="C3" s="121"/>
      <c r="D3" s="121"/>
      <c r="E3" s="121"/>
      <c r="F3" s="121"/>
      <c r="G3" s="121"/>
      <c r="H3" s="121"/>
      <c r="I3" s="121"/>
      <c r="J3" s="121"/>
      <c r="K3" s="121"/>
      <c r="L3" s="121"/>
      <c r="M3" s="121"/>
      <c r="N3" s="121"/>
      <c r="O3" s="121"/>
      <c r="P3" s="13"/>
    </row>
    <row r="4" spans="1:16" x14ac:dyDescent="0.25">
      <c r="A4" s="69" t="s">
        <v>2</v>
      </c>
      <c r="B4" s="103" t="str">
        <f>IF('Income Statement'!B4="","",'Income Statement'!B4)</f>
        <v/>
      </c>
      <c r="C4" s="104"/>
      <c r="D4" s="104"/>
      <c r="E4" s="104"/>
      <c r="F4" s="104"/>
      <c r="G4" s="104"/>
      <c r="H4" s="104"/>
      <c r="I4" s="104"/>
      <c r="J4" s="104"/>
      <c r="K4" s="104"/>
      <c r="L4" s="104"/>
      <c r="M4" s="104"/>
      <c r="N4" s="104"/>
      <c r="O4" s="104"/>
      <c r="P4" s="13"/>
    </row>
    <row r="5" spans="1:16" ht="15.75" thickBot="1" x14ac:dyDescent="0.3">
      <c r="A5" s="70" t="s">
        <v>3</v>
      </c>
      <c r="B5" s="52" t="str">
        <f>IF('Income Statement'!B5="","",'Income Statement'!B5)</f>
        <v/>
      </c>
      <c r="C5" s="53" t="str">
        <f>IF('Income Statement'!D5="","",'Income Statement'!D5)</f>
        <v/>
      </c>
      <c r="D5" s="53" t="str">
        <f>IF('Income Statement'!F5="","",'Income Statement'!F5)</f>
        <v/>
      </c>
      <c r="E5" s="53" t="str">
        <f>IF('Income Statement'!H5="","",'Income Statement'!H5)</f>
        <v/>
      </c>
      <c r="F5" s="53" t="str">
        <f>IF('Income Statement'!J5="","",'Income Statement'!J5)</f>
        <v/>
      </c>
      <c r="G5" s="53" t="str">
        <f>IF('Income Statement'!L5="","",'Income Statement'!L5)</f>
        <v/>
      </c>
      <c r="H5" s="53" t="str">
        <f>IF('Income Statement'!N5="","",'Income Statement'!N5)</f>
        <v/>
      </c>
      <c r="I5" s="53" t="str">
        <f>IF('Income Statement'!P5="","",'Income Statement'!P5)</f>
        <v/>
      </c>
      <c r="J5" s="53" t="str">
        <f>IF('Income Statement'!R5="","",'Income Statement'!R5)</f>
        <v/>
      </c>
      <c r="K5" s="53" t="str">
        <f>IF('Income Statement'!T5="","",'Income Statement'!T5)</f>
        <v/>
      </c>
      <c r="L5" s="53" t="str">
        <f>IF('Income Statement'!V5="","",'Income Statement'!V5)</f>
        <v/>
      </c>
      <c r="M5" s="53" t="str">
        <f>IF('Income Statement'!X5="","",'Income Statement'!X5)</f>
        <v/>
      </c>
      <c r="N5" s="53" t="str">
        <f>IF('Income Statement'!Z5="","",'Income Statement'!Z5)</f>
        <v/>
      </c>
      <c r="O5" s="85" t="str">
        <f>IF('Income Statement'!AB5="","",'Income Statement'!AB5)</f>
        <v/>
      </c>
      <c r="P5" s="13"/>
    </row>
    <row r="6" spans="1:16" x14ac:dyDescent="0.25">
      <c r="A6" s="13" t="s">
        <v>105</v>
      </c>
      <c r="B6" s="54">
        <f>'Income Statement'!B16</f>
        <v>0</v>
      </c>
      <c r="C6" s="57">
        <f>'Income Statement'!D16</f>
        <v>0</v>
      </c>
      <c r="D6" s="57">
        <f>'Income Statement'!F16</f>
        <v>0</v>
      </c>
      <c r="E6" s="57">
        <f>'Income Statement'!H16</f>
        <v>0</v>
      </c>
      <c r="F6" s="57">
        <f>'Income Statement'!J16</f>
        <v>0</v>
      </c>
      <c r="G6" s="57">
        <f>'Income Statement'!L16</f>
        <v>0</v>
      </c>
      <c r="H6" s="57">
        <f>'Income Statement'!N16</f>
        <v>0</v>
      </c>
      <c r="I6" s="57">
        <f>'Income Statement'!P16</f>
        <v>0</v>
      </c>
      <c r="J6" s="57">
        <f>'Income Statement'!R16</f>
        <v>0</v>
      </c>
      <c r="K6" s="57">
        <f>'Income Statement'!T16</f>
        <v>0</v>
      </c>
      <c r="L6" s="57">
        <f>'Income Statement'!V16</f>
        <v>0</v>
      </c>
      <c r="M6" s="57">
        <f>'Income Statement'!X16</f>
        <v>0</v>
      </c>
      <c r="N6" s="57">
        <f>'Income Statement'!Z16</f>
        <v>0</v>
      </c>
      <c r="O6" s="86">
        <f>'Income Statement'!AB16</f>
        <v>0</v>
      </c>
      <c r="P6" s="13"/>
    </row>
    <row r="7" spans="1:16" ht="15.75" thickBot="1" x14ac:dyDescent="0.3">
      <c r="A7" s="13" t="s">
        <v>190</v>
      </c>
      <c r="B7" s="55" t="s">
        <v>166</v>
      </c>
      <c r="C7" s="57" t="str">
        <f>IF(C5="","",'Balance Sheet'!B13-'Balance Sheet'!D13)</f>
        <v/>
      </c>
      <c r="D7" s="57" t="str">
        <f>IF(D5="","",'Balance Sheet'!D13-'Balance Sheet'!F13)</f>
        <v/>
      </c>
      <c r="E7" s="57" t="str">
        <f>IF(E5="","",'Balance Sheet'!F13-'Balance Sheet'!H13)</f>
        <v/>
      </c>
      <c r="F7" s="57" t="str">
        <f>IF(F5="","",'Balance Sheet'!H13-'Balance Sheet'!J13)</f>
        <v/>
      </c>
      <c r="G7" s="57" t="str">
        <f>IF(G5="","",'Balance Sheet'!J13-'Balance Sheet'!L13)</f>
        <v/>
      </c>
      <c r="H7" s="57" t="str">
        <f>IF(H5="","",'Balance Sheet'!L13-'Balance Sheet'!N13)</f>
        <v/>
      </c>
      <c r="I7" s="57" t="str">
        <f>IF(I5="","",'Balance Sheet'!N13-'Balance Sheet'!P13)</f>
        <v/>
      </c>
      <c r="J7" s="57" t="str">
        <f>IF(J5="","",'Balance Sheet'!P13-'Balance Sheet'!R13)</f>
        <v/>
      </c>
      <c r="K7" s="57" t="str">
        <f>IF(K5="","",'Balance Sheet'!R13-'Balance Sheet'!T13)</f>
        <v/>
      </c>
      <c r="L7" s="57" t="str">
        <f>IF(L5="","",'Balance Sheet'!T13-'Balance Sheet'!V13)</f>
        <v/>
      </c>
      <c r="M7" s="57" t="str">
        <f>IF(M5="","",'Balance Sheet'!V13-'Balance Sheet'!X13)</f>
        <v/>
      </c>
      <c r="N7" s="57" t="str">
        <f>IF(N5="","",'Balance Sheet'!X13-'Balance Sheet'!Z13)</f>
        <v/>
      </c>
      <c r="O7" s="86" t="str">
        <f>IF(O5="","",'Balance Sheet'!Z13-'Balance Sheet'!AB13)</f>
        <v/>
      </c>
      <c r="P7" s="13"/>
    </row>
    <row r="8" spans="1:16" s="1" customFormat="1" thickBot="1" x14ac:dyDescent="0.25">
      <c r="A8" s="10" t="s">
        <v>172</v>
      </c>
      <c r="B8" s="56">
        <f>SUM(B6:B7)</f>
        <v>0</v>
      </c>
      <c r="C8" s="56">
        <f>SUM(C6:C7)</f>
        <v>0</v>
      </c>
      <c r="D8" s="56">
        <f t="shared" ref="D8:N8" si="0">SUM(D6:D7)</f>
        <v>0</v>
      </c>
      <c r="E8" s="56">
        <f t="shared" si="0"/>
        <v>0</v>
      </c>
      <c r="F8" s="56">
        <f t="shared" si="0"/>
        <v>0</v>
      </c>
      <c r="G8" s="56">
        <f t="shared" si="0"/>
        <v>0</v>
      </c>
      <c r="H8" s="56">
        <f t="shared" si="0"/>
        <v>0</v>
      </c>
      <c r="I8" s="56">
        <f t="shared" si="0"/>
        <v>0</v>
      </c>
      <c r="J8" s="56">
        <f t="shared" si="0"/>
        <v>0</v>
      </c>
      <c r="K8" s="56">
        <f t="shared" si="0"/>
        <v>0</v>
      </c>
      <c r="L8" s="56">
        <f t="shared" si="0"/>
        <v>0</v>
      </c>
      <c r="M8" s="56">
        <f t="shared" si="0"/>
        <v>0</v>
      </c>
      <c r="N8" s="56">
        <f t="shared" si="0"/>
        <v>0</v>
      </c>
      <c r="O8" s="87">
        <f t="shared" ref="O8" si="1">SUM(O6:O7)</f>
        <v>0</v>
      </c>
      <c r="P8" s="14"/>
    </row>
    <row r="9" spans="1:16" x14ac:dyDescent="0.25">
      <c r="A9" s="13" t="s">
        <v>199</v>
      </c>
      <c r="B9" s="57">
        <f>'Income Statement'!B17*-1</f>
        <v>0</v>
      </c>
      <c r="C9" s="57">
        <f>'Income Statement'!D17*-1</f>
        <v>0</v>
      </c>
      <c r="D9" s="57">
        <f>'Income Statement'!F17*-1</f>
        <v>0</v>
      </c>
      <c r="E9" s="57">
        <f>'Income Statement'!H17*-1</f>
        <v>0</v>
      </c>
      <c r="F9" s="57">
        <f>'Income Statement'!J17*-1</f>
        <v>0</v>
      </c>
      <c r="G9" s="57">
        <f>'Income Statement'!L17*-1</f>
        <v>0</v>
      </c>
      <c r="H9" s="57">
        <f>'Income Statement'!N17*-1</f>
        <v>0</v>
      </c>
      <c r="I9" s="57">
        <f>'Income Statement'!P17*-1</f>
        <v>0</v>
      </c>
      <c r="J9" s="57">
        <f>'Income Statement'!R17*-1</f>
        <v>0</v>
      </c>
      <c r="K9" s="57">
        <f>'Income Statement'!T17*-1</f>
        <v>0</v>
      </c>
      <c r="L9" s="57">
        <f>'Income Statement'!V17*-1</f>
        <v>0</v>
      </c>
      <c r="M9" s="57">
        <f>'Income Statement'!X17*-1</f>
        <v>0</v>
      </c>
      <c r="N9" s="57">
        <f>'Income Statement'!Z17*-1</f>
        <v>0</v>
      </c>
      <c r="O9" s="86">
        <f>'Income Statement'!AB17*-1</f>
        <v>0</v>
      </c>
      <c r="P9" s="13"/>
    </row>
    <row r="10" spans="1:16" x14ac:dyDescent="0.25">
      <c r="A10" s="13" t="s">
        <v>200</v>
      </c>
      <c r="B10" s="57"/>
      <c r="C10" s="57">
        <f>'Balance Sheet'!B16-'Balance Sheet'!D16</f>
        <v>0</v>
      </c>
      <c r="D10" s="57">
        <f>'Balance Sheet'!D16-'Balance Sheet'!F16</f>
        <v>0</v>
      </c>
      <c r="E10" s="57">
        <f>'Balance Sheet'!F16-'Balance Sheet'!H16</f>
        <v>0</v>
      </c>
      <c r="F10" s="57">
        <f>'Balance Sheet'!H16-'Balance Sheet'!J16</f>
        <v>0</v>
      </c>
      <c r="G10" s="57">
        <f>'Balance Sheet'!J16-'Balance Sheet'!L16</f>
        <v>0</v>
      </c>
      <c r="H10" s="57">
        <f>'Balance Sheet'!L16-'Balance Sheet'!N16</f>
        <v>0</v>
      </c>
      <c r="I10" s="57">
        <f>'Balance Sheet'!N16-'Balance Sheet'!P16</f>
        <v>0</v>
      </c>
      <c r="J10" s="57">
        <f>'Balance Sheet'!P16-'Balance Sheet'!R16</f>
        <v>0</v>
      </c>
      <c r="K10" s="57">
        <f>'Balance Sheet'!R16-'Balance Sheet'!T16</f>
        <v>0</v>
      </c>
      <c r="L10" s="57">
        <f>'Balance Sheet'!T16-'Balance Sheet'!V16</f>
        <v>0</v>
      </c>
      <c r="M10" s="57">
        <f>'Balance Sheet'!V16-'Balance Sheet'!X16</f>
        <v>0</v>
      </c>
      <c r="N10" s="57">
        <f>'Balance Sheet'!X16-'Balance Sheet'!Z16</f>
        <v>0</v>
      </c>
      <c r="O10" s="86">
        <f>'Balance Sheet'!Z16-'Balance Sheet'!AB16</f>
        <v>0</v>
      </c>
      <c r="P10" s="13"/>
    </row>
    <row r="11" spans="1:16" ht="15.75" thickBot="1" x14ac:dyDescent="0.3">
      <c r="A11" s="13" t="s">
        <v>191</v>
      </c>
      <c r="B11" s="55" t="s">
        <v>166</v>
      </c>
      <c r="C11" s="57" t="str">
        <f>IF(C5="","",'Balance Sheet'!D72-'Balance Sheet'!B72)</f>
        <v/>
      </c>
      <c r="D11" s="57" t="str">
        <f>IF(D5="","",'Balance Sheet'!F72-'Balance Sheet'!D72)</f>
        <v/>
      </c>
      <c r="E11" s="57" t="str">
        <f>IF(E5="","",'Balance Sheet'!H72-'Balance Sheet'!F72)</f>
        <v/>
      </c>
      <c r="F11" s="57" t="str">
        <f>IF(F5="","",'Balance Sheet'!J72-'Balance Sheet'!H72)</f>
        <v/>
      </c>
      <c r="G11" s="57" t="str">
        <f>IF(G5="","",'Balance Sheet'!L72-'Balance Sheet'!J72)</f>
        <v/>
      </c>
      <c r="H11" s="57" t="str">
        <f>IF(H5="","",'Balance Sheet'!N72-'Balance Sheet'!L72)</f>
        <v/>
      </c>
      <c r="I11" s="57" t="str">
        <f>IF(I5="","",'Balance Sheet'!P72-'Balance Sheet'!N72)</f>
        <v/>
      </c>
      <c r="J11" s="57" t="str">
        <f>IF(J5="","",'Balance Sheet'!R72-'Balance Sheet'!P72)</f>
        <v/>
      </c>
      <c r="K11" s="57" t="str">
        <f>IF(K5="","",'Balance Sheet'!T72-'Balance Sheet'!R72)</f>
        <v/>
      </c>
      <c r="L11" s="57" t="str">
        <f>IF(L5="","",'Balance Sheet'!V72-'Balance Sheet'!T72)</f>
        <v/>
      </c>
      <c r="M11" s="57" t="str">
        <f>IF(M5="","",'Balance Sheet'!X72-'Balance Sheet'!V72)</f>
        <v/>
      </c>
      <c r="N11" s="57" t="str">
        <f>IF(N5="","",'Balance Sheet'!Z72-'Balance Sheet'!X72)</f>
        <v/>
      </c>
      <c r="O11" s="86" t="str">
        <f>IF(O5="","",'Balance Sheet'!AB72-'Balance Sheet'!Z72)</f>
        <v/>
      </c>
      <c r="P11" s="13"/>
    </row>
    <row r="12" spans="1:16" s="1" customFormat="1" thickBot="1" x14ac:dyDescent="0.25">
      <c r="A12" s="11" t="s">
        <v>171</v>
      </c>
      <c r="B12" s="58">
        <f>SUM(B9:B11)</f>
        <v>0</v>
      </c>
      <c r="C12" s="58">
        <f>SUM(C9:C11)</f>
        <v>0</v>
      </c>
      <c r="D12" s="58">
        <f t="shared" ref="D12:N12" si="2">SUM(D9:D11)</f>
        <v>0</v>
      </c>
      <c r="E12" s="58">
        <f t="shared" si="2"/>
        <v>0</v>
      </c>
      <c r="F12" s="58">
        <f t="shared" si="2"/>
        <v>0</v>
      </c>
      <c r="G12" s="58">
        <f t="shared" si="2"/>
        <v>0</v>
      </c>
      <c r="H12" s="58">
        <f t="shared" si="2"/>
        <v>0</v>
      </c>
      <c r="I12" s="58">
        <f t="shared" si="2"/>
        <v>0</v>
      </c>
      <c r="J12" s="58">
        <f t="shared" si="2"/>
        <v>0</v>
      </c>
      <c r="K12" s="58">
        <f t="shared" si="2"/>
        <v>0</v>
      </c>
      <c r="L12" s="58">
        <f t="shared" si="2"/>
        <v>0</v>
      </c>
      <c r="M12" s="58">
        <f t="shared" si="2"/>
        <v>0</v>
      </c>
      <c r="N12" s="58">
        <f t="shared" si="2"/>
        <v>0</v>
      </c>
      <c r="O12" s="88">
        <f t="shared" ref="O12" si="3">SUM(O9:O11)</f>
        <v>0</v>
      </c>
      <c r="P12" s="14"/>
    </row>
    <row r="13" spans="1:16" s="1" customFormat="1" thickBot="1" x14ac:dyDescent="0.25">
      <c r="A13" s="10" t="s">
        <v>106</v>
      </c>
      <c r="B13" s="56">
        <f>B8+B12</f>
        <v>0</v>
      </c>
      <c r="C13" s="56">
        <f t="shared" ref="C13" si="4">C8+C12</f>
        <v>0</v>
      </c>
      <c r="D13" s="56">
        <f t="shared" ref="D13:N13" si="5">D8+D12</f>
        <v>0</v>
      </c>
      <c r="E13" s="56">
        <f t="shared" si="5"/>
        <v>0</v>
      </c>
      <c r="F13" s="56">
        <f t="shared" si="5"/>
        <v>0</v>
      </c>
      <c r="G13" s="56">
        <f t="shared" si="5"/>
        <v>0</v>
      </c>
      <c r="H13" s="56">
        <f t="shared" si="5"/>
        <v>0</v>
      </c>
      <c r="I13" s="56">
        <f t="shared" si="5"/>
        <v>0</v>
      </c>
      <c r="J13" s="56">
        <f t="shared" si="5"/>
        <v>0</v>
      </c>
      <c r="K13" s="56">
        <f t="shared" si="5"/>
        <v>0</v>
      </c>
      <c r="L13" s="56">
        <f t="shared" si="5"/>
        <v>0</v>
      </c>
      <c r="M13" s="56">
        <f t="shared" si="5"/>
        <v>0</v>
      </c>
      <c r="N13" s="56">
        <f t="shared" si="5"/>
        <v>0</v>
      </c>
      <c r="O13" s="87">
        <f t="shared" ref="O13" si="6">O8+O12</f>
        <v>0</v>
      </c>
      <c r="P13" s="14"/>
    </row>
    <row r="14" spans="1:16" x14ac:dyDescent="0.25">
      <c r="A14" s="13" t="s">
        <v>10</v>
      </c>
      <c r="B14" s="57">
        <f>'Income Statement'!B46*-1</f>
        <v>0</v>
      </c>
      <c r="C14" s="57">
        <f>'Income Statement'!D46*-1</f>
        <v>0</v>
      </c>
      <c r="D14" s="57">
        <f>'Income Statement'!F46*-1</f>
        <v>0</v>
      </c>
      <c r="E14" s="57">
        <f>'Income Statement'!H46*-1</f>
        <v>0</v>
      </c>
      <c r="F14" s="57">
        <f>'Income Statement'!J46*-1</f>
        <v>0</v>
      </c>
      <c r="G14" s="57">
        <f>'Income Statement'!L46*-1</f>
        <v>0</v>
      </c>
      <c r="H14" s="57">
        <f>'Income Statement'!N46*-1</f>
        <v>0</v>
      </c>
      <c r="I14" s="57">
        <f>'Income Statement'!P46*-1</f>
        <v>0</v>
      </c>
      <c r="J14" s="57">
        <f>'Income Statement'!R46*-1</f>
        <v>0</v>
      </c>
      <c r="K14" s="57">
        <f>'Income Statement'!T46*-1</f>
        <v>0</v>
      </c>
      <c r="L14" s="57">
        <f>'Income Statement'!V46*-1</f>
        <v>0</v>
      </c>
      <c r="M14" s="57">
        <f>'Income Statement'!X46*-1</f>
        <v>0</v>
      </c>
      <c r="N14" s="57">
        <f>'Income Statement'!Z46*-1</f>
        <v>0</v>
      </c>
      <c r="O14" s="86">
        <f>'Income Statement'!AB46*-1</f>
        <v>0</v>
      </c>
      <c r="P14" s="13"/>
    </row>
    <row r="15" spans="1:16" x14ac:dyDescent="0.25">
      <c r="A15" s="13" t="s">
        <v>192</v>
      </c>
      <c r="B15" s="57">
        <f>'Income Statement'!B35+'Income Statement'!B36</f>
        <v>0</v>
      </c>
      <c r="C15" s="57">
        <f>'Income Statement'!D35+'Income Statement'!D36</f>
        <v>0</v>
      </c>
      <c r="D15" s="57">
        <f>'Income Statement'!F35+'Income Statement'!F36</f>
        <v>0</v>
      </c>
      <c r="E15" s="57">
        <f>'Income Statement'!H35+'Income Statement'!H36</f>
        <v>0</v>
      </c>
      <c r="F15" s="57">
        <f>'Income Statement'!J35+'Income Statement'!J36</f>
        <v>0</v>
      </c>
      <c r="G15" s="57">
        <f>'Income Statement'!L35+'Income Statement'!L36</f>
        <v>0</v>
      </c>
      <c r="H15" s="57">
        <f>'Income Statement'!N35+'Income Statement'!N36</f>
        <v>0</v>
      </c>
      <c r="I15" s="57">
        <f>'Income Statement'!P35+'Income Statement'!P36</f>
        <v>0</v>
      </c>
      <c r="J15" s="57">
        <f>'Income Statement'!R35+'Income Statement'!R36</f>
        <v>0</v>
      </c>
      <c r="K15" s="57">
        <f>'Income Statement'!T35+'Income Statement'!T36</f>
        <v>0</v>
      </c>
      <c r="L15" s="57">
        <f>'Income Statement'!V35+'Income Statement'!V36</f>
        <v>0</v>
      </c>
      <c r="M15" s="57">
        <f>'Income Statement'!X35+'Income Statement'!X36</f>
        <v>0</v>
      </c>
      <c r="N15" s="57">
        <f>'Income Statement'!Z35+'Income Statement'!Z36</f>
        <v>0</v>
      </c>
      <c r="O15" s="86">
        <f>'Income Statement'!AB35+'Income Statement'!AB36</f>
        <v>0</v>
      </c>
      <c r="P15" s="13"/>
    </row>
    <row r="16" spans="1:16" x14ac:dyDescent="0.25">
      <c r="A16" s="13" t="s">
        <v>193</v>
      </c>
      <c r="B16" s="59" t="s">
        <v>166</v>
      </c>
      <c r="C16" s="57">
        <f>'Balance Sheet'!B21-'Balance Sheet'!D21</f>
        <v>0</v>
      </c>
      <c r="D16" s="57">
        <f>'Balance Sheet'!D21-'Balance Sheet'!F21</f>
        <v>0</v>
      </c>
      <c r="E16" s="57">
        <f>'Balance Sheet'!F21-'Balance Sheet'!H21</f>
        <v>0</v>
      </c>
      <c r="F16" s="57">
        <f>'Balance Sheet'!H21-'Balance Sheet'!J21</f>
        <v>0</v>
      </c>
      <c r="G16" s="57">
        <f>'Balance Sheet'!J21-'Balance Sheet'!L21</f>
        <v>0</v>
      </c>
      <c r="H16" s="57">
        <f>'Balance Sheet'!L21-'Balance Sheet'!N21</f>
        <v>0</v>
      </c>
      <c r="I16" s="57">
        <f>'Balance Sheet'!N21-'Balance Sheet'!P21</f>
        <v>0</v>
      </c>
      <c r="J16" s="57">
        <f>'Balance Sheet'!P21-'Balance Sheet'!R21</f>
        <v>0</v>
      </c>
      <c r="K16" s="57">
        <f>'Balance Sheet'!R21-'Balance Sheet'!T21</f>
        <v>0</v>
      </c>
      <c r="L16" s="57">
        <f>'Balance Sheet'!T21-'Balance Sheet'!V21</f>
        <v>0</v>
      </c>
      <c r="M16" s="57">
        <f>'Balance Sheet'!V21-'Balance Sheet'!X21</f>
        <v>0</v>
      </c>
      <c r="N16" s="57">
        <f>'Balance Sheet'!X21-'Balance Sheet'!Z21</f>
        <v>0</v>
      </c>
      <c r="O16" s="86">
        <f>'Balance Sheet'!Z21-'Balance Sheet'!AB21</f>
        <v>0</v>
      </c>
      <c r="P16" s="13"/>
    </row>
    <row r="17" spans="1:16" ht="15.75" thickBot="1" x14ac:dyDescent="0.3">
      <c r="A17" s="13" t="s">
        <v>194</v>
      </c>
      <c r="B17" s="55" t="s">
        <v>166</v>
      </c>
      <c r="C17" s="57" t="str">
        <f>IF(C5="","",'Balance Sheet'!D85-'Balance Sheet'!B85)</f>
        <v/>
      </c>
      <c r="D17" s="57" t="str">
        <f>IF(D5="","",'Balance Sheet'!F85-'Balance Sheet'!D85)</f>
        <v/>
      </c>
      <c r="E17" s="57" t="str">
        <f>IF(E5="","",'Balance Sheet'!H85-'Balance Sheet'!F85)</f>
        <v/>
      </c>
      <c r="F17" s="57" t="str">
        <f>IF(F5="","",'Balance Sheet'!J85-'Balance Sheet'!H85)</f>
        <v/>
      </c>
      <c r="G17" s="57" t="str">
        <f>IF(G5="","",'Balance Sheet'!L85-'Balance Sheet'!J85)</f>
        <v/>
      </c>
      <c r="H17" s="57" t="str">
        <f>IF(H5="","",'Balance Sheet'!N85-'Balance Sheet'!L85)</f>
        <v/>
      </c>
      <c r="I17" s="57" t="str">
        <f>IF(I5="","",'Balance Sheet'!P85-'Balance Sheet'!N85)</f>
        <v/>
      </c>
      <c r="J17" s="57" t="str">
        <f>IF(J5="","",'Balance Sheet'!R85-'Balance Sheet'!P85)</f>
        <v/>
      </c>
      <c r="K17" s="57" t="str">
        <f>IF(K5="","",'Balance Sheet'!T85-'Balance Sheet'!R85)</f>
        <v/>
      </c>
      <c r="L17" s="57" t="str">
        <f>IF(L5="","",'Balance Sheet'!V85-'Balance Sheet'!T85)</f>
        <v/>
      </c>
      <c r="M17" s="57" t="str">
        <f>IF(M5="","",'Balance Sheet'!X85-'Balance Sheet'!V85)</f>
        <v/>
      </c>
      <c r="N17" s="57" t="str">
        <f>IF(N5="","",'Balance Sheet'!Z85-'Balance Sheet'!X85)</f>
        <v/>
      </c>
      <c r="O17" s="86" t="str">
        <f>IF(O5="","",'Balance Sheet'!AB85-'Balance Sheet'!Z85)</f>
        <v/>
      </c>
      <c r="P17" s="13"/>
    </row>
    <row r="18" spans="1:16" s="1" customFormat="1" thickBot="1" x14ac:dyDescent="0.25">
      <c r="A18" s="10" t="s">
        <v>173</v>
      </c>
      <c r="B18" s="56">
        <f t="shared" ref="B18:C18" si="7">SUM(B14:B17)</f>
        <v>0</v>
      </c>
      <c r="C18" s="56">
        <f t="shared" si="7"/>
        <v>0</v>
      </c>
      <c r="D18" s="56">
        <f t="shared" ref="D18" si="8">SUM(D14:D17)</f>
        <v>0</v>
      </c>
      <c r="E18" s="56">
        <f t="shared" ref="E18" si="9">SUM(E14:E17)</f>
        <v>0</v>
      </c>
      <c r="F18" s="56">
        <f t="shared" ref="F18" si="10">SUM(F14:F17)</f>
        <v>0</v>
      </c>
      <c r="G18" s="56">
        <f t="shared" ref="G18" si="11">SUM(G14:G17)</f>
        <v>0</v>
      </c>
      <c r="H18" s="56">
        <f t="shared" ref="H18" si="12">SUM(H14:H17)</f>
        <v>0</v>
      </c>
      <c r="I18" s="56">
        <f t="shared" ref="I18" si="13">SUM(I14:I17)</f>
        <v>0</v>
      </c>
      <c r="J18" s="56">
        <f t="shared" ref="J18" si="14">SUM(J14:J17)</f>
        <v>0</v>
      </c>
      <c r="K18" s="56">
        <f t="shared" ref="K18" si="15">SUM(K14:K17)</f>
        <v>0</v>
      </c>
      <c r="L18" s="56">
        <f t="shared" ref="L18" si="16">SUM(L14:L17)</f>
        <v>0</v>
      </c>
      <c r="M18" s="56">
        <f t="shared" ref="M18" si="17">SUM(M14:M17)</f>
        <v>0</v>
      </c>
      <c r="N18" s="56">
        <f t="shared" ref="N18:O18" si="18">SUM(N14:N17)</f>
        <v>0</v>
      </c>
      <c r="O18" s="87">
        <f t="shared" si="18"/>
        <v>0</v>
      </c>
      <c r="P18" s="14"/>
    </row>
    <row r="19" spans="1:16" s="1" customFormat="1" thickBot="1" x14ac:dyDescent="0.25">
      <c r="A19" s="7" t="s">
        <v>107</v>
      </c>
      <c r="B19" s="60">
        <f t="shared" ref="B19:C19" si="19">B13+B18</f>
        <v>0</v>
      </c>
      <c r="C19" s="60">
        <f t="shared" si="19"/>
        <v>0</v>
      </c>
      <c r="D19" s="60">
        <f t="shared" ref="D19" si="20">D13+D18</f>
        <v>0</v>
      </c>
      <c r="E19" s="60">
        <f t="shared" ref="E19" si="21">E13+E18</f>
        <v>0</v>
      </c>
      <c r="F19" s="60">
        <f t="shared" ref="F19" si="22">F13+F18</f>
        <v>0</v>
      </c>
      <c r="G19" s="60">
        <f t="shared" ref="G19" si="23">G13+G18</f>
        <v>0</v>
      </c>
      <c r="H19" s="60">
        <f t="shared" ref="H19" si="24">H13+H18</f>
        <v>0</v>
      </c>
      <c r="I19" s="60">
        <f t="shared" ref="I19" si="25">I13+I18</f>
        <v>0</v>
      </c>
      <c r="J19" s="60">
        <f t="shared" ref="J19" si="26">J13+J18</f>
        <v>0</v>
      </c>
      <c r="K19" s="60">
        <f t="shared" ref="K19" si="27">K13+K18</f>
        <v>0</v>
      </c>
      <c r="L19" s="60">
        <f t="shared" ref="L19" si="28">L13+L18</f>
        <v>0</v>
      </c>
      <c r="M19" s="60">
        <f t="shared" ref="M19" si="29">M13+M18</f>
        <v>0</v>
      </c>
      <c r="N19" s="60">
        <f t="shared" ref="N19:O19" si="30">N13+N18</f>
        <v>0</v>
      </c>
      <c r="O19" s="89">
        <f t="shared" si="30"/>
        <v>0</v>
      </c>
      <c r="P19" s="14"/>
    </row>
    <row r="20" spans="1:16" s="1" customFormat="1" x14ac:dyDescent="0.25">
      <c r="A20" s="13" t="s">
        <v>195</v>
      </c>
      <c r="B20" s="55" t="s">
        <v>166</v>
      </c>
      <c r="C20" s="59" t="str">
        <f>IF(C5="","-",'Balance Sheet'!D74-'Balance Sheet'!B74)</f>
        <v>-</v>
      </c>
      <c r="D20" s="59" t="str">
        <f>IF(D5="","-",'Balance Sheet'!F74-'Balance Sheet'!D74)</f>
        <v>-</v>
      </c>
      <c r="E20" s="59" t="str">
        <f>IF(E5="","-",'Balance Sheet'!H74-'Balance Sheet'!F74)</f>
        <v>-</v>
      </c>
      <c r="F20" s="59" t="str">
        <f>IF(F5="","-",'Balance Sheet'!J74-'Balance Sheet'!H74)</f>
        <v>-</v>
      </c>
      <c r="G20" s="59" t="str">
        <f>IF(G5="","-",'Balance Sheet'!L74-'Balance Sheet'!J74)</f>
        <v>-</v>
      </c>
      <c r="H20" s="59" t="str">
        <f>IF(H5="","-",'Balance Sheet'!N74-'Balance Sheet'!L74)</f>
        <v>-</v>
      </c>
      <c r="I20" s="59" t="str">
        <f>IF(I5="","-",'Balance Sheet'!P74-'Balance Sheet'!N74)</f>
        <v>-</v>
      </c>
      <c r="J20" s="59" t="str">
        <f>IF(J5="","-",'Balance Sheet'!R74-'Balance Sheet'!P74)</f>
        <v>-</v>
      </c>
      <c r="K20" s="59" t="str">
        <f>IF(K5="","-",'Balance Sheet'!T74-'Balance Sheet'!R74)</f>
        <v>-</v>
      </c>
      <c r="L20" s="59" t="str">
        <f>IF(L5="","-",'Balance Sheet'!V74-'Balance Sheet'!T74)</f>
        <v>-</v>
      </c>
      <c r="M20" s="59" t="str">
        <f>IF(M5="","-",'Balance Sheet'!X74-'Balance Sheet'!V74)</f>
        <v>-</v>
      </c>
      <c r="N20" s="59" t="str">
        <f>IF(N5="","-",'Balance Sheet'!Z74-'Balance Sheet'!X74)</f>
        <v>-</v>
      </c>
      <c r="O20" s="80" t="str">
        <f>IF(O5="","-",'Balance Sheet'!AB74-'Balance Sheet'!Z74)</f>
        <v>-</v>
      </c>
      <c r="P20" s="14"/>
    </row>
    <row r="21" spans="1:16" s="1" customFormat="1" x14ac:dyDescent="0.25">
      <c r="A21" s="13" t="s">
        <v>196</v>
      </c>
      <c r="B21" s="55" t="s">
        <v>166</v>
      </c>
      <c r="C21" s="59" t="str">
        <f>IF(C5="","-",'Balance Sheet'!D79-'Balance Sheet'!B79)</f>
        <v>-</v>
      </c>
      <c r="D21" s="59" t="str">
        <f>IF(D5="","-",'Balance Sheet'!F79-'Balance Sheet'!D79)</f>
        <v>-</v>
      </c>
      <c r="E21" s="59" t="str">
        <f>IF(E5="","-",'Balance Sheet'!H79-'Balance Sheet'!F79)</f>
        <v>-</v>
      </c>
      <c r="F21" s="59" t="str">
        <f>IF(F5="","-",'Balance Sheet'!J79-'Balance Sheet'!H79)</f>
        <v>-</v>
      </c>
      <c r="G21" s="59" t="str">
        <f>IF(G5="","-",'Balance Sheet'!L79-'Balance Sheet'!J79)</f>
        <v>-</v>
      </c>
      <c r="H21" s="59" t="str">
        <f>IF(H5="","-",'Balance Sheet'!N79-'Balance Sheet'!L79)</f>
        <v>-</v>
      </c>
      <c r="I21" s="59" t="str">
        <f>IF(I5="","-",'Balance Sheet'!P79-'Balance Sheet'!N79)</f>
        <v>-</v>
      </c>
      <c r="J21" s="59" t="str">
        <f>IF(J5="","-",'Balance Sheet'!R79-'Balance Sheet'!P79)</f>
        <v>-</v>
      </c>
      <c r="K21" s="59" t="str">
        <f>IF(K5="","-",'Balance Sheet'!T79-'Balance Sheet'!R79)</f>
        <v>-</v>
      </c>
      <c r="L21" s="59" t="str">
        <f>IF(L5="","-",'Balance Sheet'!V79-'Balance Sheet'!T79)</f>
        <v>-</v>
      </c>
      <c r="M21" s="59" t="str">
        <f>IF(M5="","-",'Balance Sheet'!X79-'Balance Sheet'!V79)</f>
        <v>-</v>
      </c>
      <c r="N21" s="59" t="str">
        <f>IF(N5="","-",'Balance Sheet'!Z79-'Balance Sheet'!X79)</f>
        <v>-</v>
      </c>
      <c r="O21" s="80" t="str">
        <f>IF(O5="","-",'Balance Sheet'!AB79-'Balance Sheet'!Z79)</f>
        <v>-</v>
      </c>
      <c r="P21" s="14"/>
    </row>
    <row r="22" spans="1:16" s="1" customFormat="1" x14ac:dyDescent="0.25">
      <c r="A22" s="13" t="s">
        <v>197</v>
      </c>
      <c r="B22" s="55" t="s">
        <v>166</v>
      </c>
      <c r="C22" s="59" t="str">
        <f>IF(C5="","-",'Balance Sheet'!D88-'Balance Sheet'!B88)</f>
        <v>-</v>
      </c>
      <c r="D22" s="59" t="str">
        <f>IF(D5="","-",'Balance Sheet'!F88-'Balance Sheet'!D88)</f>
        <v>-</v>
      </c>
      <c r="E22" s="59" t="str">
        <f>IF(E5="","-",'Balance Sheet'!L88-'Balance Sheet'!J88)</f>
        <v>-</v>
      </c>
      <c r="F22" s="59" t="str">
        <f>IF(F5="","-",'Balance Sheet'!P88-'Balance Sheet'!N88)</f>
        <v>-</v>
      </c>
      <c r="G22" s="59" t="str">
        <f>IF(G5="","-",'Balance Sheet'!T88-'Balance Sheet'!R88)</f>
        <v>-</v>
      </c>
      <c r="H22" s="59" t="str">
        <f>IF(H5="","-",'Balance Sheet'!X88-'Balance Sheet'!V88)</f>
        <v>-</v>
      </c>
      <c r="I22" s="59" t="str">
        <f>IF(I5="","-",'Balance Sheet'!AB88-'Balance Sheet'!Z88)</f>
        <v>-</v>
      </c>
      <c r="J22" s="59" t="str">
        <f>IF(J5="","-",'Balance Sheet'!AD88-'Balance Sheet'!AC88)</f>
        <v>-</v>
      </c>
      <c r="K22" s="59" t="str">
        <f>IF(K5="","-",'Balance Sheet'!AF88-'Balance Sheet'!AE88)</f>
        <v>-</v>
      </c>
      <c r="L22" s="59" t="str">
        <f>IF(L5="","-",'Balance Sheet'!AH88-'Balance Sheet'!AG88)</f>
        <v>-</v>
      </c>
      <c r="M22" s="59" t="str">
        <f>IF(M5="","-",'Balance Sheet'!AJ88-'Balance Sheet'!AI88)</f>
        <v>-</v>
      </c>
      <c r="N22" s="59" t="str">
        <f>IF(N5="","-",'Balance Sheet'!AL88-'Balance Sheet'!AK88)</f>
        <v>-</v>
      </c>
      <c r="O22" s="80" t="str">
        <f>IF(O5="","-",'Balance Sheet'!AN88-'Balance Sheet'!AM88)</f>
        <v>-</v>
      </c>
      <c r="P22" s="14"/>
    </row>
    <row r="23" spans="1:16" s="1" customFormat="1" x14ac:dyDescent="0.25">
      <c r="A23" s="13" t="s">
        <v>198</v>
      </c>
      <c r="B23" s="55" t="s">
        <v>166</v>
      </c>
      <c r="C23" s="59" t="str">
        <f>IF(C5="","-",'Balance Sheet'!B25-'Balance Sheet'!D25)</f>
        <v>-</v>
      </c>
      <c r="D23" s="59" t="str">
        <f>IF(D5="","-",'Balance Sheet'!D25-'Balance Sheet'!F25)</f>
        <v>-</v>
      </c>
      <c r="E23" s="59" t="str">
        <f>IF(E5="","-",'Balance Sheet'!F25-'Balance Sheet'!H25)</f>
        <v>-</v>
      </c>
      <c r="F23" s="59" t="str">
        <f>IF(F5="","-",'Balance Sheet'!H25-'Balance Sheet'!J25)</f>
        <v>-</v>
      </c>
      <c r="G23" s="59" t="str">
        <f>IF(G5="","-",'Balance Sheet'!J25-'Balance Sheet'!L25)</f>
        <v>-</v>
      </c>
      <c r="H23" s="59" t="str">
        <f>IF(H5="","-",'Balance Sheet'!L25-'Balance Sheet'!N25)</f>
        <v>-</v>
      </c>
      <c r="I23" s="59" t="str">
        <f>IF(I5="","-",'Balance Sheet'!N25-'Balance Sheet'!P25)</f>
        <v>-</v>
      </c>
      <c r="J23" s="59" t="str">
        <f>IF(J5="","-",'Balance Sheet'!P25-'Balance Sheet'!R25)</f>
        <v>-</v>
      </c>
      <c r="K23" s="59" t="str">
        <f>IF(K5="","-",'Balance Sheet'!R25-'Balance Sheet'!T25)</f>
        <v>-</v>
      </c>
      <c r="L23" s="59" t="str">
        <f>IF(L5="","-",'Balance Sheet'!T25-'Balance Sheet'!V25)</f>
        <v>-</v>
      </c>
      <c r="M23" s="59" t="str">
        <f>IF(M5="","-",'Balance Sheet'!V25-'Balance Sheet'!X25)</f>
        <v>-</v>
      </c>
      <c r="N23" s="59" t="str">
        <f>IF(N5="","-",'Balance Sheet'!X25-'Balance Sheet'!Z25)</f>
        <v>-</v>
      </c>
      <c r="O23" s="80" t="str">
        <f>IF(O5="","-",'Balance Sheet'!Z25-'Balance Sheet'!AB25)</f>
        <v>-</v>
      </c>
      <c r="P23" s="14"/>
    </row>
    <row r="24" spans="1:16" s="1" customFormat="1" x14ac:dyDescent="0.25">
      <c r="A24" s="13" t="s">
        <v>174</v>
      </c>
      <c r="B24" s="59">
        <f>SUM('Income Statement'!B61:B62)</f>
        <v>0</v>
      </c>
      <c r="C24" s="59">
        <f>SUM('Income Statement'!D61:D62)</f>
        <v>0</v>
      </c>
      <c r="D24" s="59">
        <f>SUM('Income Statement'!F61:F62)</f>
        <v>0</v>
      </c>
      <c r="E24" s="59">
        <f>SUM('Income Statement'!H61:H62)</f>
        <v>0</v>
      </c>
      <c r="F24" s="59">
        <f>SUM('Income Statement'!J61:J62)</f>
        <v>0</v>
      </c>
      <c r="G24" s="59">
        <f>SUM('Income Statement'!L61:L62)</f>
        <v>0</v>
      </c>
      <c r="H24" s="59">
        <f>SUM('Income Statement'!N61:N62)</f>
        <v>0</v>
      </c>
      <c r="I24" s="59">
        <f>SUM('Income Statement'!P61:P62)</f>
        <v>0</v>
      </c>
      <c r="J24" s="59">
        <f>SUM('Income Statement'!R61:R62)</f>
        <v>0</v>
      </c>
      <c r="K24" s="59">
        <f>SUM('Income Statement'!T61:T62)</f>
        <v>0</v>
      </c>
      <c r="L24" s="59">
        <f>SUM('Income Statement'!V61:V62)</f>
        <v>0</v>
      </c>
      <c r="M24" s="59">
        <f>SUM('Income Statement'!X61:X62)</f>
        <v>0</v>
      </c>
      <c r="N24" s="59">
        <f>SUM('Income Statement'!Z61:Z62)</f>
        <v>0</v>
      </c>
      <c r="O24" s="80">
        <f>SUM('Income Statement'!AB61:AB62)</f>
        <v>0</v>
      </c>
      <c r="P24" s="14"/>
    </row>
    <row r="25" spans="1:16" ht="15.75" thickBot="1" x14ac:dyDescent="0.3">
      <c r="A25" s="13" t="s">
        <v>23</v>
      </c>
      <c r="B25" s="59">
        <f>'Income Statement'!B59-'Income Statement'!B52</f>
        <v>0</v>
      </c>
      <c r="C25" s="59" t="str">
        <f>IF(C5="","",'Income Statement'!D59-'Income Statement'!D52)</f>
        <v/>
      </c>
      <c r="D25" s="59" t="str">
        <f>IF(D5="","",'Income Statement'!F59-'Income Statement'!F52)</f>
        <v/>
      </c>
      <c r="E25" s="59" t="str">
        <f>IF(E5="","",'Income Statement'!H59-'Income Statement'!H52)</f>
        <v/>
      </c>
      <c r="F25" s="59" t="str">
        <f>IF(F5="","",'Income Statement'!J59-'Income Statement'!J52)</f>
        <v/>
      </c>
      <c r="G25" s="59" t="str">
        <f>IF(G5="","",'Income Statement'!L59-'Income Statement'!L52)</f>
        <v/>
      </c>
      <c r="H25" s="59" t="str">
        <f>IF(H5="","",'Income Statement'!N59-'Income Statement'!N52)</f>
        <v/>
      </c>
      <c r="I25" s="59" t="str">
        <f>IF(I5="","",'Income Statement'!P59-'Income Statement'!P52)</f>
        <v/>
      </c>
      <c r="J25" s="59" t="str">
        <f>IF(J5="","",'Income Statement'!R59-'Income Statement'!R52)</f>
        <v/>
      </c>
      <c r="K25" s="59" t="str">
        <f>IF(K5="","",'Income Statement'!T59-'Income Statement'!T52)</f>
        <v/>
      </c>
      <c r="L25" s="59" t="str">
        <f>IF(L5="","",'Income Statement'!V59-'Income Statement'!V52)</f>
        <v/>
      </c>
      <c r="M25" s="59" t="str">
        <f>IF(M5="","",'Income Statement'!X59-'Income Statement'!X52)</f>
        <v/>
      </c>
      <c r="N25" s="59" t="str">
        <f>IF(N5="","",'Income Statement'!Z59-'Income Statement'!Z52)</f>
        <v/>
      </c>
      <c r="O25" s="80" t="str">
        <f>IF(O5="","",'Income Statement'!AB59-'Income Statement'!AB52)</f>
        <v/>
      </c>
      <c r="P25" s="13"/>
    </row>
    <row r="26" spans="1:16" s="1" customFormat="1" thickBot="1" x14ac:dyDescent="0.25">
      <c r="A26" s="10" t="s">
        <v>108</v>
      </c>
      <c r="B26" s="56">
        <f>SUM(B19:B25)</f>
        <v>0</v>
      </c>
      <c r="C26" s="56">
        <f t="shared" ref="C26" si="31">SUM(C19:C25)</f>
        <v>0</v>
      </c>
      <c r="D26" s="56">
        <f t="shared" ref="D26" si="32">SUM(D19:D25)</f>
        <v>0</v>
      </c>
      <c r="E26" s="56">
        <f t="shared" ref="E26" si="33">SUM(E19:E25)</f>
        <v>0</v>
      </c>
      <c r="F26" s="56">
        <f t="shared" ref="F26" si="34">SUM(F19:F25)</f>
        <v>0</v>
      </c>
      <c r="G26" s="56">
        <f t="shared" ref="G26" si="35">SUM(G19:G25)</f>
        <v>0</v>
      </c>
      <c r="H26" s="56">
        <f t="shared" ref="H26" si="36">SUM(H19:H25)</f>
        <v>0</v>
      </c>
      <c r="I26" s="56">
        <f t="shared" ref="I26" si="37">SUM(I19:I25)</f>
        <v>0</v>
      </c>
      <c r="J26" s="56">
        <f t="shared" ref="J26" si="38">SUM(J19:J25)</f>
        <v>0</v>
      </c>
      <c r="K26" s="56">
        <f t="shared" ref="K26" si="39">SUM(K19:K25)</f>
        <v>0</v>
      </c>
      <c r="L26" s="56">
        <f t="shared" ref="L26" si="40">SUM(L19:L25)</f>
        <v>0</v>
      </c>
      <c r="M26" s="56">
        <f t="shared" ref="M26" si="41">SUM(M19:M25)</f>
        <v>0</v>
      </c>
      <c r="N26" s="56">
        <f t="shared" ref="N26:O26" si="42">SUM(N19:N25)</f>
        <v>0</v>
      </c>
      <c r="O26" s="87">
        <f t="shared" si="42"/>
        <v>0</v>
      </c>
      <c r="P26" s="14"/>
    </row>
    <row r="27" spans="1:16" s="2" customFormat="1" x14ac:dyDescent="0.25">
      <c r="A27" s="17" t="s">
        <v>109</v>
      </c>
      <c r="B27" s="61" t="str">
        <f>IF(B5="","",'Income Statement'!B52)</f>
        <v/>
      </c>
      <c r="C27" s="61" t="str">
        <f>IF(C5="","",'Income Statement'!D52)</f>
        <v/>
      </c>
      <c r="D27" s="61" t="str">
        <f>IF(D5="","",'Income Statement'!F52)</f>
        <v/>
      </c>
      <c r="E27" s="61" t="str">
        <f>IF(E5="","",'Income Statement'!H52)</f>
        <v/>
      </c>
      <c r="F27" s="61" t="str">
        <f>IF(F5="","",'Income Statement'!J52)</f>
        <v/>
      </c>
      <c r="G27" s="61" t="str">
        <f>IF(G5="","",'Income Statement'!L52)</f>
        <v/>
      </c>
      <c r="H27" s="61" t="str">
        <f>IF(H5="","",'Income Statement'!N52)</f>
        <v/>
      </c>
      <c r="I27" s="61" t="str">
        <f>IF(I5="","",'Income Statement'!P52)</f>
        <v/>
      </c>
      <c r="J27" s="61" t="str">
        <f>IF(J5="","",'Income Statement'!R52)</f>
        <v/>
      </c>
      <c r="K27" s="61" t="str">
        <f>IF(K5="","",'Income Statement'!T52)</f>
        <v/>
      </c>
      <c r="L27" s="61" t="str">
        <f>IF(L5="","",'Income Statement'!V52)</f>
        <v/>
      </c>
      <c r="M27" s="61" t="str">
        <f>IF(M5="","",'Income Statement'!X52)</f>
        <v/>
      </c>
      <c r="N27" s="61" t="str">
        <f>IF(N5="","",'Income Statement'!Z52)</f>
        <v/>
      </c>
      <c r="O27" s="83" t="str">
        <f>IF(O5="","",'Income Statement'!AB52)</f>
        <v/>
      </c>
      <c r="P27" s="17"/>
    </row>
    <row r="28" spans="1:16" ht="15.75" thickBot="1" x14ac:dyDescent="0.3">
      <c r="A28" s="13" t="s">
        <v>169</v>
      </c>
      <c r="B28" s="57" t="str">
        <f>IF(B5="","",'Income Statement'!B91)</f>
        <v/>
      </c>
      <c r="C28" s="57" t="str">
        <f>IF(C5="","",'Income Statement'!D91)</f>
        <v/>
      </c>
      <c r="D28" s="57" t="str">
        <f>IF(D5="","",'Income Statement'!F91)</f>
        <v/>
      </c>
      <c r="E28" s="57" t="str">
        <f>IF(E5="","",'Income Statement'!#REF!)</f>
        <v/>
      </c>
      <c r="F28" s="57" t="str">
        <f>IF(F5="","",'Income Statement'!#REF!)</f>
        <v/>
      </c>
      <c r="G28" s="57" t="str">
        <f>IF(G5="","",'Income Statement'!#REF!)</f>
        <v/>
      </c>
      <c r="H28" s="57" t="str">
        <f>IF(H5="","",'Income Statement'!#REF!)</f>
        <v/>
      </c>
      <c r="I28" s="57" t="str">
        <f>IF(I5="","",'Income Statement'!#REF!)</f>
        <v/>
      </c>
      <c r="J28" s="57" t="str">
        <f>IF(J5="","",'Income Statement'!#REF!)</f>
        <v/>
      </c>
      <c r="K28" s="57" t="str">
        <f>IF(K5="","",'Income Statement'!#REF!)</f>
        <v/>
      </c>
      <c r="L28" s="57" t="str">
        <f>IF(L5="","",'Income Statement'!#REF!)</f>
        <v/>
      </c>
      <c r="M28" s="57" t="str">
        <f>IF(M5="","",'Income Statement'!#REF!)</f>
        <v/>
      </c>
      <c r="N28" s="57" t="str">
        <f>IF(N5="","",'Income Statement'!#REF!)</f>
        <v/>
      </c>
      <c r="O28" s="86" t="str">
        <f>IF(O5="","",'Income Statement'!#REF!)</f>
        <v/>
      </c>
      <c r="P28" s="13"/>
    </row>
    <row r="29" spans="1:16" s="1" customFormat="1" thickBot="1" x14ac:dyDescent="0.25">
      <c r="A29" s="10" t="s">
        <v>178</v>
      </c>
      <c r="B29" s="56">
        <f>SUM(B27:B28)</f>
        <v>0</v>
      </c>
      <c r="C29" s="56">
        <f t="shared" ref="C29:O29" si="43">SUM(C27:C28)</f>
        <v>0</v>
      </c>
      <c r="D29" s="56">
        <f t="shared" si="43"/>
        <v>0</v>
      </c>
      <c r="E29" s="56">
        <f t="shared" si="43"/>
        <v>0</v>
      </c>
      <c r="F29" s="56">
        <f t="shared" si="43"/>
        <v>0</v>
      </c>
      <c r="G29" s="56">
        <f t="shared" si="43"/>
        <v>0</v>
      </c>
      <c r="H29" s="56">
        <f t="shared" si="43"/>
        <v>0</v>
      </c>
      <c r="I29" s="56">
        <f t="shared" si="43"/>
        <v>0</v>
      </c>
      <c r="J29" s="56">
        <f t="shared" si="43"/>
        <v>0</v>
      </c>
      <c r="K29" s="56">
        <f t="shared" si="43"/>
        <v>0</v>
      </c>
      <c r="L29" s="56">
        <f t="shared" si="43"/>
        <v>0</v>
      </c>
      <c r="M29" s="56">
        <f t="shared" si="43"/>
        <v>0</v>
      </c>
      <c r="N29" s="56">
        <f t="shared" si="43"/>
        <v>0</v>
      </c>
      <c r="O29" s="87">
        <f t="shared" si="43"/>
        <v>0</v>
      </c>
      <c r="P29" s="14"/>
    </row>
    <row r="30" spans="1:16" s="1" customFormat="1" thickBot="1" x14ac:dyDescent="0.25">
      <c r="A30" s="10" t="s">
        <v>110</v>
      </c>
      <c r="B30" s="56">
        <f>B26+B29</f>
        <v>0</v>
      </c>
      <c r="C30" s="56">
        <f t="shared" ref="C30:O30" si="44">C26+C29</f>
        <v>0</v>
      </c>
      <c r="D30" s="56">
        <f t="shared" si="44"/>
        <v>0</v>
      </c>
      <c r="E30" s="56">
        <f t="shared" si="44"/>
        <v>0</v>
      </c>
      <c r="F30" s="56">
        <f t="shared" si="44"/>
        <v>0</v>
      </c>
      <c r="G30" s="56">
        <f t="shared" si="44"/>
        <v>0</v>
      </c>
      <c r="H30" s="56">
        <f t="shared" si="44"/>
        <v>0</v>
      </c>
      <c r="I30" s="56">
        <f t="shared" si="44"/>
        <v>0</v>
      </c>
      <c r="J30" s="56">
        <f t="shared" si="44"/>
        <v>0</v>
      </c>
      <c r="K30" s="56">
        <f t="shared" si="44"/>
        <v>0</v>
      </c>
      <c r="L30" s="56">
        <f t="shared" si="44"/>
        <v>0</v>
      </c>
      <c r="M30" s="56">
        <f t="shared" si="44"/>
        <v>0</v>
      </c>
      <c r="N30" s="56">
        <f t="shared" si="44"/>
        <v>0</v>
      </c>
      <c r="O30" s="87">
        <f t="shared" si="44"/>
        <v>0</v>
      </c>
      <c r="P30" s="14"/>
    </row>
    <row r="31" spans="1:16" s="2" customFormat="1" ht="15.75" thickBot="1" x14ac:dyDescent="0.3">
      <c r="A31" s="17" t="s">
        <v>175</v>
      </c>
      <c r="B31" s="62">
        <f>'Balance Sheet'!B75*-1</f>
        <v>0</v>
      </c>
      <c r="C31" s="61">
        <f>'Balance Sheet'!B75*-1</f>
        <v>0</v>
      </c>
      <c r="D31" s="61">
        <f>'Balance Sheet'!D75*-1</f>
        <v>0</v>
      </c>
      <c r="E31" s="61">
        <f>'Balance Sheet'!F75*-1</f>
        <v>0</v>
      </c>
      <c r="F31" s="61">
        <f>'Balance Sheet'!H75*-1</f>
        <v>0</v>
      </c>
      <c r="G31" s="61">
        <f>'Balance Sheet'!J75*-1</f>
        <v>0</v>
      </c>
      <c r="H31" s="61">
        <f>'Balance Sheet'!L75*-1</f>
        <v>0</v>
      </c>
      <c r="I31" s="61">
        <f>'Balance Sheet'!N75*-1</f>
        <v>0</v>
      </c>
      <c r="J31" s="61">
        <f>'Balance Sheet'!P75*-1</f>
        <v>0</v>
      </c>
      <c r="K31" s="61">
        <f>'Balance Sheet'!R75*-1</f>
        <v>0</v>
      </c>
      <c r="L31" s="61">
        <f>'Balance Sheet'!T75*-1</f>
        <v>0</v>
      </c>
      <c r="M31" s="61">
        <f>'Balance Sheet'!V75*-1</f>
        <v>0</v>
      </c>
      <c r="N31" s="61">
        <f>'Balance Sheet'!X75*-1</f>
        <v>0</v>
      </c>
      <c r="O31" s="83">
        <f>'Balance Sheet'!Z75*-1</f>
        <v>0</v>
      </c>
      <c r="P31" s="17"/>
    </row>
    <row r="32" spans="1:16" s="1" customFormat="1" thickBot="1" x14ac:dyDescent="0.25">
      <c r="A32" s="10" t="s">
        <v>111</v>
      </c>
      <c r="B32" s="63">
        <f>SUM(B30:B31)</f>
        <v>0</v>
      </c>
      <c r="C32" s="63">
        <f t="shared" ref="C32:N32" si="45">SUM(C30:C31)</f>
        <v>0</v>
      </c>
      <c r="D32" s="63">
        <f t="shared" si="45"/>
        <v>0</v>
      </c>
      <c r="E32" s="63">
        <f t="shared" si="45"/>
        <v>0</v>
      </c>
      <c r="F32" s="63">
        <f t="shared" si="45"/>
        <v>0</v>
      </c>
      <c r="G32" s="63">
        <f t="shared" si="45"/>
        <v>0</v>
      </c>
      <c r="H32" s="63">
        <f t="shared" si="45"/>
        <v>0</v>
      </c>
      <c r="I32" s="63">
        <f t="shared" si="45"/>
        <v>0</v>
      </c>
      <c r="J32" s="63">
        <f t="shared" si="45"/>
        <v>0</v>
      </c>
      <c r="K32" s="63">
        <f t="shared" si="45"/>
        <v>0</v>
      </c>
      <c r="L32" s="63">
        <f t="shared" si="45"/>
        <v>0</v>
      </c>
      <c r="M32" s="63">
        <f t="shared" si="45"/>
        <v>0</v>
      </c>
      <c r="N32" s="63">
        <f t="shared" si="45"/>
        <v>0</v>
      </c>
      <c r="O32" s="90">
        <f t="shared" ref="O32" si="46">SUM(O30:O31)</f>
        <v>0</v>
      </c>
      <c r="P32" s="14"/>
    </row>
    <row r="33" spans="1:16" s="2" customFormat="1" x14ac:dyDescent="0.25">
      <c r="A33" s="17" t="s">
        <v>170</v>
      </c>
      <c r="B33" s="62" t="s">
        <v>166</v>
      </c>
      <c r="C33" s="62">
        <f>IF(C4="",0,('Balance Sheet'!D32-'Balance Sheet'!B32+'Income Statement'!D34-(ABS('Balance Sheet'!D40)-ABS('Balance Sheet'!B40)))*-1)</f>
        <v>0</v>
      </c>
      <c r="D33" s="62">
        <f>IF(D4="",0,('Balance Sheet'!F32-'Balance Sheet'!D32+'Income Statement'!F34-(ABS('Balance Sheet'!F40)-ABS('Balance Sheet'!D40)))*-1)</f>
        <v>0</v>
      </c>
      <c r="E33" s="62">
        <f>IF(E4="",0,('Balance Sheet'!H32-'Balance Sheet'!F32+'Income Statement'!H34-(ABS('Balance Sheet'!H40)-ABS('Balance Sheet'!F40)))*-1)</f>
        <v>0</v>
      </c>
      <c r="F33" s="62">
        <f>IF(F4="",0,('Balance Sheet'!J32-'Balance Sheet'!H32+'Income Statement'!J34-(ABS('Balance Sheet'!J40)-ABS('Balance Sheet'!H40)))*-1)</f>
        <v>0</v>
      </c>
      <c r="G33" s="62">
        <f>IF(G4="",0,('Balance Sheet'!L32-'Balance Sheet'!J32+'Income Statement'!L34-(ABS('Balance Sheet'!L40)-ABS('Balance Sheet'!J40)))*-1)</f>
        <v>0</v>
      </c>
      <c r="H33" s="62">
        <f>IF(H4="",0,('Balance Sheet'!N32-'Balance Sheet'!L32+'Income Statement'!N34-(ABS('Balance Sheet'!N40)-ABS('Balance Sheet'!L40)))*-1)</f>
        <v>0</v>
      </c>
      <c r="I33" s="62">
        <f>IF(I4="",0,('Balance Sheet'!P32-'Balance Sheet'!N32+'Income Statement'!P34-(ABS('Balance Sheet'!P40)-ABS('Balance Sheet'!N40)))*-1)</f>
        <v>0</v>
      </c>
      <c r="J33" s="62">
        <f>IF(J4="",0,('Balance Sheet'!R32-'Balance Sheet'!P32+'Income Statement'!R34-(ABS('Balance Sheet'!R40)-ABS('Balance Sheet'!P40)))*-1)</f>
        <v>0</v>
      </c>
      <c r="K33" s="62">
        <f>IF(K4="",0,('Balance Sheet'!T32-'Balance Sheet'!R32+'Income Statement'!T34-(ABS('Balance Sheet'!T40)-ABS('Balance Sheet'!R40)))*-1)</f>
        <v>0</v>
      </c>
      <c r="L33" s="62">
        <f>IF(L4="",0,('Balance Sheet'!V32-'Balance Sheet'!T32+'Income Statement'!V34-(ABS('Balance Sheet'!V40)-ABS('Balance Sheet'!T40)))*-1)</f>
        <v>0</v>
      </c>
      <c r="M33" s="62">
        <f>IF(M4="",0,('Balance Sheet'!X32-'Balance Sheet'!V32+'Income Statement'!X34-(ABS('Balance Sheet'!X40)-ABS('Balance Sheet'!V40)))*-1)</f>
        <v>0</v>
      </c>
      <c r="N33" s="62">
        <f>IF(N4="",0,('Balance Sheet'!Z32-'Balance Sheet'!X32+'Income Statement'!Z34-(ABS('Balance Sheet'!Z40)-ABS('Balance Sheet'!X40)))*-1)</f>
        <v>0</v>
      </c>
      <c r="O33" s="91">
        <f>IF(O4="",0,('Balance Sheet'!AB32-'Balance Sheet'!Z32+'Income Statement'!AB34-(ABS('Balance Sheet'!AB40)-ABS('Balance Sheet'!Z40)))*-1)</f>
        <v>0</v>
      </c>
      <c r="P33" s="17"/>
    </row>
    <row r="34" spans="1:16" s="2" customFormat="1" ht="15.75" thickBot="1" x14ac:dyDescent="0.3">
      <c r="A34" s="17" t="s">
        <v>204</v>
      </c>
      <c r="B34" s="64" t="s">
        <v>166</v>
      </c>
      <c r="C34" s="61">
        <f>IF(C5="",0,('Balance Sheet'!D33-'Balance Sheet'!B33+'Income Statement'!D35-(ABS('Balance Sheet'!D41)-ABS('Balance Sheet'!B41)))*-1)</f>
        <v>0</v>
      </c>
      <c r="D34" s="61">
        <f>IF(D5="",0,('Balance Sheet'!F33-'Balance Sheet'!D33+'Income Statement'!F35-(ABS('Balance Sheet'!F41)-ABS('Balance Sheet'!D41)))*-1)</f>
        <v>0</v>
      </c>
      <c r="E34" s="61">
        <f>IF(E5="",0,('Balance Sheet'!H33-'Balance Sheet'!F33+'Income Statement'!H35-(ABS('Balance Sheet'!H41)-ABS('Balance Sheet'!F41)))*-1)</f>
        <v>0</v>
      </c>
      <c r="F34" s="61">
        <f>IF(F5="",0,('Balance Sheet'!J33-'Balance Sheet'!H33+'Income Statement'!J35-(ABS('Balance Sheet'!J41)-ABS('Balance Sheet'!H41)))*-1)</f>
        <v>0</v>
      </c>
      <c r="G34" s="61">
        <f>IF(G5="",0,('Balance Sheet'!L33-'Balance Sheet'!J33+'Income Statement'!L35-(ABS('Balance Sheet'!L41)-ABS('Balance Sheet'!J41)))*-1)</f>
        <v>0</v>
      </c>
      <c r="H34" s="61">
        <f>IF(H5="",0,('Balance Sheet'!N33-'Balance Sheet'!L33+'Income Statement'!N35-(ABS('Balance Sheet'!N41)-ABS('Balance Sheet'!L41)))*-1)</f>
        <v>0</v>
      </c>
      <c r="I34" s="61">
        <f>IF(I5="",0,('Balance Sheet'!P33-'Balance Sheet'!N33+'Income Statement'!P35-(ABS('Balance Sheet'!P41)-ABS('Balance Sheet'!N41)))*-1)</f>
        <v>0</v>
      </c>
      <c r="J34" s="61">
        <f>IF(J5="",0,('Balance Sheet'!R33-'Balance Sheet'!P33+'Income Statement'!R35-(ABS('Balance Sheet'!R41)-ABS('Balance Sheet'!P41)))*-1)</f>
        <v>0</v>
      </c>
      <c r="K34" s="61">
        <f>IF(K5="",0,('Balance Sheet'!T33-'Balance Sheet'!R33+'Income Statement'!T35-(ABS('Balance Sheet'!T41)-ABS('Balance Sheet'!R41)))*-1)</f>
        <v>0</v>
      </c>
      <c r="L34" s="61">
        <f>IF(L5="",0,('Balance Sheet'!V33-'Balance Sheet'!T33+'Income Statement'!V35-(ABS('Balance Sheet'!V41)-ABS('Balance Sheet'!T41)))*-1)</f>
        <v>0</v>
      </c>
      <c r="M34" s="61">
        <f>IF(M5="",0,('Balance Sheet'!X33-'Balance Sheet'!V33+'Income Statement'!X35-(ABS('Balance Sheet'!X41)-ABS('Balance Sheet'!V41)))*-1)</f>
        <v>0</v>
      </c>
      <c r="N34" s="61">
        <f>IF(N5="",0,('Balance Sheet'!Z33-'Balance Sheet'!X33+'Income Statement'!Z35-(ABS('Balance Sheet'!Z41)-ABS('Balance Sheet'!X41)))*-1)</f>
        <v>0</v>
      </c>
      <c r="O34" s="83">
        <f>IF(O5="",0,('Balance Sheet'!AB33-'Balance Sheet'!Z33+'Income Statement'!AB35-(ABS('Balance Sheet'!AB41)-ABS('Balance Sheet'!Z41)))*-1)</f>
        <v>0</v>
      </c>
      <c r="P34" s="17"/>
    </row>
    <row r="35" spans="1:16" s="1" customFormat="1" thickBot="1" x14ac:dyDescent="0.25">
      <c r="A35" s="10" t="s">
        <v>112</v>
      </c>
      <c r="B35" s="56">
        <f>SUM(B32:B34)</f>
        <v>0</v>
      </c>
      <c r="C35" s="56">
        <f>SUM(C32:C34)</f>
        <v>0</v>
      </c>
      <c r="D35" s="56">
        <f t="shared" ref="D35:N35" si="47">SUM(D32:D34)</f>
        <v>0</v>
      </c>
      <c r="E35" s="56">
        <f t="shared" si="47"/>
        <v>0</v>
      </c>
      <c r="F35" s="56">
        <f t="shared" si="47"/>
        <v>0</v>
      </c>
      <c r="G35" s="56">
        <f t="shared" si="47"/>
        <v>0</v>
      </c>
      <c r="H35" s="56">
        <f t="shared" si="47"/>
        <v>0</v>
      </c>
      <c r="I35" s="56">
        <f t="shared" si="47"/>
        <v>0</v>
      </c>
      <c r="J35" s="56">
        <f t="shared" si="47"/>
        <v>0</v>
      </c>
      <c r="K35" s="56">
        <f t="shared" si="47"/>
        <v>0</v>
      </c>
      <c r="L35" s="56">
        <f t="shared" si="47"/>
        <v>0</v>
      </c>
      <c r="M35" s="56">
        <f t="shared" si="47"/>
        <v>0</v>
      </c>
      <c r="N35" s="56">
        <f t="shared" si="47"/>
        <v>0</v>
      </c>
      <c r="O35" s="87">
        <f t="shared" ref="O35" si="48">SUM(O32:O34)</f>
        <v>0</v>
      </c>
      <c r="P35" s="14"/>
    </row>
    <row r="36" spans="1:16" x14ac:dyDescent="0.25">
      <c r="A36" s="13" t="s">
        <v>113</v>
      </c>
      <c r="B36" s="55" t="s">
        <v>166</v>
      </c>
      <c r="C36" s="57" t="str">
        <f>IF(C5="","",('Balance Sheet'!D96+'Balance Sheet'!D102)-('Balance Sheet'!B96+'Balance Sheet'!B102))</f>
        <v/>
      </c>
      <c r="D36" s="57" t="str">
        <f>IF(D5="","",('Balance Sheet'!F96+'Balance Sheet'!F102)-('Balance Sheet'!D96+'Balance Sheet'!D102))</f>
        <v/>
      </c>
      <c r="E36" s="57" t="str">
        <f>IF(E5="","",('Balance Sheet'!H96+'Balance Sheet'!H102)-('Balance Sheet'!F96+'Balance Sheet'!F102))</f>
        <v/>
      </c>
      <c r="F36" s="57" t="str">
        <f>IF(F5="","",('Balance Sheet'!J96+'Balance Sheet'!J102)-('Balance Sheet'!H96+'Balance Sheet'!H102))</f>
        <v/>
      </c>
      <c r="G36" s="57" t="str">
        <f>IF(G5="","",('Balance Sheet'!L96+'Balance Sheet'!L102)-('Balance Sheet'!J96+'Balance Sheet'!J102))</f>
        <v/>
      </c>
      <c r="H36" s="57" t="str">
        <f>IF(H5="","",('Balance Sheet'!N96+'Balance Sheet'!N102)-('Balance Sheet'!L96+'Balance Sheet'!L102))</f>
        <v/>
      </c>
      <c r="I36" s="57" t="str">
        <f>IF(I5="","",('Balance Sheet'!P96+'Balance Sheet'!P102)-('Balance Sheet'!N96+'Balance Sheet'!N102))</f>
        <v/>
      </c>
      <c r="J36" s="57" t="str">
        <f>IF(J5="","",('Balance Sheet'!R96+'Balance Sheet'!R102)-('Balance Sheet'!P96+'Balance Sheet'!P102))</f>
        <v/>
      </c>
      <c r="K36" s="57" t="str">
        <f>IF(K5="","",('Balance Sheet'!T96+'Balance Sheet'!T102)-('Balance Sheet'!R96+'Balance Sheet'!R102))</f>
        <v/>
      </c>
      <c r="L36" s="57" t="str">
        <f>IF(L5="","",('Balance Sheet'!V96+'Balance Sheet'!V102)-('Balance Sheet'!T96+'Balance Sheet'!T102))</f>
        <v/>
      </c>
      <c r="M36" s="57" t="str">
        <f>IF(M5="","",('Balance Sheet'!X96+'Balance Sheet'!X102)-('Balance Sheet'!V96+'Balance Sheet'!V102))</f>
        <v/>
      </c>
      <c r="N36" s="57" t="str">
        <f>IF(N5="","",('Balance Sheet'!Z96+'Balance Sheet'!Z102)-('Balance Sheet'!X96+'Balance Sheet'!X102))</f>
        <v/>
      </c>
      <c r="O36" s="86" t="str">
        <f>IF(O5="","",('Balance Sheet'!AB96+'Balance Sheet'!AB102)-('Balance Sheet'!Z96+'Balance Sheet'!Z102))</f>
        <v/>
      </c>
      <c r="P36" s="13"/>
    </row>
    <row r="37" spans="1:16" x14ac:dyDescent="0.25">
      <c r="A37" s="13" t="s">
        <v>114</v>
      </c>
      <c r="B37" s="55" t="s">
        <v>166</v>
      </c>
      <c r="C37" s="57" t="str">
        <f>IF(C5="","",'Balance Sheet'!D108-'Balance Sheet'!B108)</f>
        <v/>
      </c>
      <c r="D37" s="57" t="str">
        <f>IF(D5="","",'Balance Sheet'!F108-'Balance Sheet'!D108)</f>
        <v/>
      </c>
      <c r="E37" s="57" t="str">
        <f>IF(E5="","",'Balance Sheet'!H108-'Balance Sheet'!F108)</f>
        <v/>
      </c>
      <c r="F37" s="57" t="str">
        <f>IF(F5="","",'Balance Sheet'!J108-'Balance Sheet'!H108)</f>
        <v/>
      </c>
      <c r="G37" s="57" t="str">
        <f>IF(G5="","",'Balance Sheet'!L108-'Balance Sheet'!J108)</f>
        <v/>
      </c>
      <c r="H37" s="57" t="str">
        <f>IF(H5="","",'Balance Sheet'!N108-'Balance Sheet'!L108)</f>
        <v/>
      </c>
      <c r="I37" s="57" t="str">
        <f>IF(I5="","",'Balance Sheet'!P108-'Balance Sheet'!N108)</f>
        <v/>
      </c>
      <c r="J37" s="57" t="str">
        <f>IF(J5="","",'Balance Sheet'!R108-'Balance Sheet'!P108)</f>
        <v/>
      </c>
      <c r="K37" s="57" t="str">
        <f>IF(K5="","",'Balance Sheet'!T108-'Balance Sheet'!R108)</f>
        <v/>
      </c>
      <c r="L37" s="57" t="str">
        <f>IF(L5="","",'Balance Sheet'!V108-'Balance Sheet'!T108)</f>
        <v/>
      </c>
      <c r="M37" s="57" t="str">
        <f>IF(M5="","",'Balance Sheet'!X108-'Balance Sheet'!V108)</f>
        <v/>
      </c>
      <c r="N37" s="57" t="str">
        <f>IF(N5="","",'Balance Sheet'!Z108-'Balance Sheet'!X108)</f>
        <v/>
      </c>
      <c r="O37" s="86" t="str">
        <f>IF(O5="","",'Balance Sheet'!AB108-'Balance Sheet'!Z108)</f>
        <v/>
      </c>
      <c r="P37" s="13"/>
    </row>
    <row r="38" spans="1:16" x14ac:dyDescent="0.25">
      <c r="A38" s="13" t="s">
        <v>229</v>
      </c>
      <c r="B38" s="55" t="s">
        <v>166</v>
      </c>
      <c r="C38" s="57" t="str">
        <f>IF(C5="","",'Balance Sheet'!B53-'Balance Sheet'!D53)</f>
        <v/>
      </c>
      <c r="D38" s="57" t="str">
        <f>IF(D5="","",'Balance Sheet'!D53-'Balance Sheet'!F53)</f>
        <v/>
      </c>
      <c r="E38" s="57" t="str">
        <f>IF(E5="","",'Balance Sheet'!F53-'Balance Sheet'!H53)</f>
        <v/>
      </c>
      <c r="F38" s="57" t="str">
        <f>IF(F5="","",'Balance Sheet'!H53-'Balance Sheet'!J53)</f>
        <v/>
      </c>
      <c r="G38" s="57" t="str">
        <f>IF(G5="","",'Balance Sheet'!J53-'Balance Sheet'!L53)</f>
        <v/>
      </c>
      <c r="H38" s="57" t="str">
        <f>IF(H5="","",'Balance Sheet'!L53-'Balance Sheet'!N53)</f>
        <v/>
      </c>
      <c r="I38" s="57" t="str">
        <f>IF(I5="","",'Balance Sheet'!N53-'Balance Sheet'!P53)</f>
        <v/>
      </c>
      <c r="J38" s="57" t="str">
        <f>IF(J5="","",'Balance Sheet'!P53-'Balance Sheet'!R53)</f>
        <v/>
      </c>
      <c r="K38" s="57" t="str">
        <f>IF(K5="","",'Balance Sheet'!R53-'Balance Sheet'!T53)</f>
        <v/>
      </c>
      <c r="L38" s="57" t="str">
        <f>IF(L5="","",'Balance Sheet'!T53-'Balance Sheet'!V53)</f>
        <v/>
      </c>
      <c r="M38" s="57" t="str">
        <f>IF(M5="","",'Balance Sheet'!V53-'Balance Sheet'!X53)</f>
        <v/>
      </c>
      <c r="N38" s="57" t="str">
        <f>IF(N5="","",'Balance Sheet'!X53-'Balance Sheet'!Z53)</f>
        <v/>
      </c>
      <c r="O38" s="86" t="str">
        <f>IF(O5="","",'Balance Sheet'!Z53-'Balance Sheet'!AB53)</f>
        <v/>
      </c>
      <c r="P38" s="13"/>
    </row>
    <row r="39" spans="1:16" x14ac:dyDescent="0.25">
      <c r="A39" s="13" t="s">
        <v>115</v>
      </c>
      <c r="B39" s="55" t="s">
        <v>166</v>
      </c>
      <c r="C39" s="57" t="str">
        <f>IF(C5="","",'Balance Sheet'!D112-'Balance Sheet'!B112)</f>
        <v/>
      </c>
      <c r="D39" s="57" t="str">
        <f>IF(D5="","",'Balance Sheet'!F112-'Balance Sheet'!D112)</f>
        <v/>
      </c>
      <c r="E39" s="57" t="str">
        <f>IF(E5="","",'Balance Sheet'!H112-'Balance Sheet'!F112)</f>
        <v/>
      </c>
      <c r="F39" s="57" t="str">
        <f>IF(F5="","",'Balance Sheet'!J112-'Balance Sheet'!H112)</f>
        <v/>
      </c>
      <c r="G39" s="57" t="str">
        <f>IF(G5="","",'Balance Sheet'!L112-'Balance Sheet'!J112)</f>
        <v/>
      </c>
      <c r="H39" s="57" t="str">
        <f>IF(H5="","",'Balance Sheet'!N112-'Balance Sheet'!L112)</f>
        <v/>
      </c>
      <c r="I39" s="57" t="str">
        <f>IF(I5="","",'Balance Sheet'!P112-'Balance Sheet'!N112)</f>
        <v/>
      </c>
      <c r="J39" s="57" t="str">
        <f>IF(J5="","",'Balance Sheet'!R112-'Balance Sheet'!P112)</f>
        <v/>
      </c>
      <c r="K39" s="57" t="str">
        <f>IF(K5="","",'Balance Sheet'!T112-'Balance Sheet'!R112)</f>
        <v/>
      </c>
      <c r="L39" s="57" t="str">
        <f>IF(L5="","",'Balance Sheet'!V112-'Balance Sheet'!T112)</f>
        <v/>
      </c>
      <c r="M39" s="57" t="str">
        <f>IF(M5="","",'Balance Sheet'!X112-'Balance Sheet'!V112)</f>
        <v/>
      </c>
      <c r="N39" s="57" t="str">
        <f>IF(N5="","",'Balance Sheet'!Z112-'Balance Sheet'!X112)</f>
        <v/>
      </c>
      <c r="O39" s="86" t="str">
        <f>IF(O5="","",'Balance Sheet'!AB112-'Balance Sheet'!Z112)</f>
        <v/>
      </c>
      <c r="P39" s="13"/>
    </row>
    <row r="40" spans="1:16" x14ac:dyDescent="0.25">
      <c r="A40" s="13" t="s">
        <v>230</v>
      </c>
      <c r="B40" s="55" t="s">
        <v>166</v>
      </c>
      <c r="C40" s="57" t="str">
        <f>IF(C5="","",'Balance Sheet'!B59-'Balance Sheet'!D59)</f>
        <v/>
      </c>
      <c r="D40" s="57" t="str">
        <f>IF(D5="","",'Balance Sheet'!D59-'Balance Sheet'!F59)</f>
        <v/>
      </c>
      <c r="E40" s="57" t="str">
        <f>IF(E5="","",'Balance Sheet'!F59-'Balance Sheet'!H59)</f>
        <v/>
      </c>
      <c r="F40" s="57" t="str">
        <f>IF(F5="","",'Balance Sheet'!H59-'Balance Sheet'!J59)</f>
        <v/>
      </c>
      <c r="G40" s="57" t="str">
        <f>IF(G5="","",'Balance Sheet'!J59-'Balance Sheet'!L59)</f>
        <v/>
      </c>
      <c r="H40" s="57" t="str">
        <f>IF(H5="","",'Balance Sheet'!L59-'Balance Sheet'!N59)</f>
        <v/>
      </c>
      <c r="I40" s="57" t="str">
        <f>IF(I5="","",'Balance Sheet'!N59-'Balance Sheet'!P59)</f>
        <v/>
      </c>
      <c r="J40" s="57" t="str">
        <f>IF(J5="","",'Balance Sheet'!P59-'Balance Sheet'!R59)</f>
        <v/>
      </c>
      <c r="K40" s="57" t="str">
        <f>IF(K5="","",'Balance Sheet'!R59-'Balance Sheet'!T59)</f>
        <v/>
      </c>
      <c r="L40" s="57" t="str">
        <f>IF(L5="","",'Balance Sheet'!T59-'Balance Sheet'!V59)</f>
        <v/>
      </c>
      <c r="M40" s="57" t="str">
        <f>IF(M5="","",'Balance Sheet'!V59-'Balance Sheet'!X59)</f>
        <v/>
      </c>
      <c r="N40" s="57" t="str">
        <f>IF(N5="","",'Balance Sheet'!X59-'Balance Sheet'!Z59)</f>
        <v/>
      </c>
      <c r="O40" s="86" t="str">
        <f>IF(O5="","",'Balance Sheet'!Z59-'Balance Sheet'!AB59)</f>
        <v/>
      </c>
      <c r="P40" s="13"/>
    </row>
    <row r="41" spans="1:16" x14ac:dyDescent="0.25">
      <c r="A41" s="13" t="s">
        <v>231</v>
      </c>
      <c r="B41" s="55" t="s">
        <v>166</v>
      </c>
      <c r="C41" s="57" t="str">
        <f>IF(C5="","",'Balance Sheet'!B63-'Balance Sheet'!D63)</f>
        <v/>
      </c>
      <c r="D41" s="57" t="str">
        <f>IF(D5="","",'Balance Sheet'!D63-'Balance Sheet'!F63)</f>
        <v/>
      </c>
      <c r="E41" s="57" t="str">
        <f>IF(E5="","",'Balance Sheet'!F63-'Balance Sheet'!H63)</f>
        <v/>
      </c>
      <c r="F41" s="57" t="str">
        <f>IF(F5="","",'Balance Sheet'!H63-'Balance Sheet'!J63)</f>
        <v/>
      </c>
      <c r="G41" s="57" t="str">
        <f>IF(G5="","",'Balance Sheet'!J63-'Balance Sheet'!L63)</f>
        <v/>
      </c>
      <c r="H41" s="57" t="str">
        <f>IF(H5="","",'Balance Sheet'!L63-'Balance Sheet'!N63)</f>
        <v/>
      </c>
      <c r="I41" s="57" t="str">
        <f>IF(I5="","",'Balance Sheet'!N63-'Balance Sheet'!P63)</f>
        <v/>
      </c>
      <c r="J41" s="57" t="str">
        <f>IF(J5="","",'Balance Sheet'!P63-'Balance Sheet'!R63)</f>
        <v/>
      </c>
      <c r="K41" s="57" t="str">
        <f>IF(K5="","",'Balance Sheet'!R63-'Balance Sheet'!T63)</f>
        <v/>
      </c>
      <c r="L41" s="57" t="str">
        <f>IF(L5="","",'Balance Sheet'!T63-'Balance Sheet'!V63)</f>
        <v/>
      </c>
      <c r="M41" s="57" t="str">
        <f>IF(M5="","",'Balance Sheet'!V63-'Balance Sheet'!X63)</f>
        <v/>
      </c>
      <c r="N41" s="57" t="str">
        <f>IF(N5="","",'Balance Sheet'!X63-'Balance Sheet'!Z63)</f>
        <v/>
      </c>
      <c r="O41" s="86" t="str">
        <f>IF(O5="","",'Balance Sheet'!Z63-'Balance Sheet'!AB63)</f>
        <v/>
      </c>
      <c r="P41" s="13"/>
    </row>
    <row r="42" spans="1:16" ht="15.75" thickBot="1" x14ac:dyDescent="0.3">
      <c r="A42" s="13" t="s">
        <v>232</v>
      </c>
      <c r="B42" s="55" t="s">
        <v>166</v>
      </c>
      <c r="C42" s="57" t="str">
        <f>IF(C5="","",'Balance Sheet'!D116-'Balance Sheet'!B116)</f>
        <v/>
      </c>
      <c r="D42" s="57" t="str">
        <f>IF(D5="","",'Balance Sheet'!F116-'Balance Sheet'!D116)</f>
        <v/>
      </c>
      <c r="E42" s="57" t="str">
        <f>IF(E5="","",'Balance Sheet'!H116-'Balance Sheet'!F116)</f>
        <v/>
      </c>
      <c r="F42" s="57" t="str">
        <f>IF(F5="","",'Balance Sheet'!J116-'Balance Sheet'!H116)</f>
        <v/>
      </c>
      <c r="G42" s="57" t="str">
        <f>IF(G5="","",'Balance Sheet'!L116-'Balance Sheet'!J116)</f>
        <v/>
      </c>
      <c r="H42" s="57" t="str">
        <f>IF(H5="","",'Balance Sheet'!N116-'Balance Sheet'!L116)</f>
        <v/>
      </c>
      <c r="I42" s="57" t="str">
        <f>IF(I5="","",'Balance Sheet'!P116-'Balance Sheet'!N116)</f>
        <v/>
      </c>
      <c r="J42" s="57" t="str">
        <f>IF(J5="","",'Balance Sheet'!R116-'Balance Sheet'!P116)</f>
        <v/>
      </c>
      <c r="K42" s="57" t="str">
        <f>IF(K5="","",'Balance Sheet'!T116-'Balance Sheet'!R116)</f>
        <v/>
      </c>
      <c r="L42" s="57" t="str">
        <f>IF(L5="","",'Balance Sheet'!V116-'Balance Sheet'!T116)</f>
        <v/>
      </c>
      <c r="M42" s="57" t="str">
        <f>IF(M5="","",'Balance Sheet'!X116-'Balance Sheet'!V116)</f>
        <v/>
      </c>
      <c r="N42" s="57" t="str">
        <f>IF(N5="","",'Balance Sheet'!Z116-'Balance Sheet'!X116)</f>
        <v/>
      </c>
      <c r="O42" s="86" t="str">
        <f>IF(O5="","",'Balance Sheet'!AB116-'Balance Sheet'!Z116)</f>
        <v/>
      </c>
      <c r="P42" s="13"/>
    </row>
    <row r="43" spans="1:16" s="1" customFormat="1" thickBot="1" x14ac:dyDescent="0.25">
      <c r="A43" s="10" t="s">
        <v>116</v>
      </c>
      <c r="B43" s="56">
        <f>SUM(B36:B41)</f>
        <v>0</v>
      </c>
      <c r="C43" s="56">
        <f t="shared" ref="C43:O43" si="49">SUM(C36:C39)</f>
        <v>0</v>
      </c>
      <c r="D43" s="56">
        <f t="shared" si="49"/>
        <v>0</v>
      </c>
      <c r="E43" s="56">
        <f t="shared" si="49"/>
        <v>0</v>
      </c>
      <c r="F43" s="56">
        <f t="shared" si="49"/>
        <v>0</v>
      </c>
      <c r="G43" s="56">
        <f t="shared" si="49"/>
        <v>0</v>
      </c>
      <c r="H43" s="56">
        <f t="shared" si="49"/>
        <v>0</v>
      </c>
      <c r="I43" s="56">
        <f t="shared" si="49"/>
        <v>0</v>
      </c>
      <c r="J43" s="56">
        <f t="shared" si="49"/>
        <v>0</v>
      </c>
      <c r="K43" s="56">
        <f t="shared" si="49"/>
        <v>0</v>
      </c>
      <c r="L43" s="56">
        <f t="shared" si="49"/>
        <v>0</v>
      </c>
      <c r="M43" s="56">
        <f t="shared" si="49"/>
        <v>0</v>
      </c>
      <c r="N43" s="56">
        <f t="shared" si="49"/>
        <v>0</v>
      </c>
      <c r="O43" s="87">
        <f t="shared" si="49"/>
        <v>0</v>
      </c>
      <c r="P43" s="14"/>
    </row>
    <row r="44" spans="1:16" s="1" customFormat="1" thickBot="1" x14ac:dyDescent="0.25">
      <c r="A44" s="7" t="s">
        <v>201</v>
      </c>
      <c r="B44" s="60">
        <f t="shared" ref="B44:O44" si="50">B35+B43</f>
        <v>0</v>
      </c>
      <c r="C44" s="60">
        <f t="shared" si="50"/>
        <v>0</v>
      </c>
      <c r="D44" s="60">
        <f t="shared" si="50"/>
        <v>0</v>
      </c>
      <c r="E44" s="60">
        <f t="shared" si="50"/>
        <v>0</v>
      </c>
      <c r="F44" s="60">
        <f t="shared" si="50"/>
        <v>0</v>
      </c>
      <c r="G44" s="60">
        <f t="shared" si="50"/>
        <v>0</v>
      </c>
      <c r="H44" s="60">
        <f t="shared" si="50"/>
        <v>0</v>
      </c>
      <c r="I44" s="60">
        <f t="shared" si="50"/>
        <v>0</v>
      </c>
      <c r="J44" s="60">
        <f t="shared" si="50"/>
        <v>0</v>
      </c>
      <c r="K44" s="60">
        <f t="shared" si="50"/>
        <v>0</v>
      </c>
      <c r="L44" s="60">
        <f t="shared" si="50"/>
        <v>0</v>
      </c>
      <c r="M44" s="60">
        <f t="shared" si="50"/>
        <v>0</v>
      </c>
      <c r="N44" s="60">
        <f t="shared" si="50"/>
        <v>0</v>
      </c>
      <c r="O44" s="89">
        <f t="shared" si="50"/>
        <v>0</v>
      </c>
      <c r="P44" s="14"/>
    </row>
    <row r="45" spans="1:16" s="1" customFormat="1" thickBot="1" x14ac:dyDescent="0.25">
      <c r="A45" s="12" t="s">
        <v>180</v>
      </c>
      <c r="B45" s="65" t="s">
        <v>166</v>
      </c>
      <c r="C45" s="84">
        <f>'Balance Sheet'!D9-'Balance Sheet'!B9</f>
        <v>0</v>
      </c>
      <c r="D45" s="84">
        <f>'Balance Sheet'!F9-'Balance Sheet'!D9</f>
        <v>0</v>
      </c>
      <c r="E45" s="84">
        <f>'Balance Sheet'!H9-'Balance Sheet'!F9</f>
        <v>0</v>
      </c>
      <c r="F45" s="84">
        <f>'Balance Sheet'!J9-'Balance Sheet'!H9</f>
        <v>0</v>
      </c>
      <c r="G45" s="84">
        <f>'Balance Sheet'!L9-'Balance Sheet'!J9</f>
        <v>0</v>
      </c>
      <c r="H45" s="84">
        <f>'Balance Sheet'!N9-'Balance Sheet'!L9</f>
        <v>0</v>
      </c>
      <c r="I45" s="84">
        <f>'Balance Sheet'!P9-'Balance Sheet'!N9</f>
        <v>0</v>
      </c>
      <c r="J45" s="84">
        <f>'Balance Sheet'!R9-'Balance Sheet'!P9</f>
        <v>0</v>
      </c>
      <c r="K45" s="84">
        <f>'Balance Sheet'!T9-'Balance Sheet'!R9</f>
        <v>0</v>
      </c>
      <c r="L45" s="84">
        <f>'Balance Sheet'!V9-'Balance Sheet'!T9</f>
        <v>0</v>
      </c>
      <c r="M45" s="84">
        <f>'Balance Sheet'!X9-'Balance Sheet'!V9</f>
        <v>0</v>
      </c>
      <c r="N45" s="84">
        <f>'Balance Sheet'!Z9-'Balance Sheet'!X9</f>
        <v>0</v>
      </c>
      <c r="O45" s="92">
        <f>'Balance Sheet'!AB9-'Balance Sheet'!Z9</f>
        <v>0</v>
      </c>
      <c r="P45" s="14"/>
    </row>
    <row r="67" spans="4:4" x14ac:dyDescent="0.25">
      <c r="D67" t="e">
        <f>(D27-B27)/B27</f>
        <v>#VALUE!</v>
      </c>
    </row>
  </sheetData>
  <mergeCells count="3">
    <mergeCell ref="A1:O1"/>
    <mergeCell ref="B3:O3"/>
    <mergeCell ref="B4:O4"/>
  </mergeCells>
  <conditionalFormatting sqref="B3 B5:O5">
    <cfRule type="containsBlanks" dxfId="16581" priority="3">
      <formula>LEN(TRIM(B3))=0</formula>
    </cfRule>
  </conditionalFormatting>
  <conditionalFormatting sqref="B4">
    <cfRule type="containsBlanks" dxfId="16580" priority="2">
      <formula>LEN(TRIM(B4))=0</formula>
    </cfRule>
  </conditionalFormatting>
  <conditionalFormatting sqref="B43:O45 B6:O40 C41:O41 B41:B42">
    <cfRule type="cellIs" dxfId="16579" priority="1" operator="lessThan">
      <formula>0</formula>
    </cfRule>
  </conditionalFormatting>
  <pageMargins left="0.7" right="0.7" top="0.75" bottom="0.75" header="0.3" footer="0.3"/>
  <pageSetup orientation="portrait" horizontalDpi="1200" verticalDpi="1200" r:id="rId1"/>
  <ignoredErrors>
    <ignoredError sqref="B24:P2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C536-B936-42C0-83DB-4F4F52B7A8F3}">
  <dimension ref="A1:P46"/>
  <sheetViews>
    <sheetView showGridLines="0" workbookViewId="0">
      <selection activeCell="G26" sqref="G26"/>
    </sheetView>
  </sheetViews>
  <sheetFormatPr defaultRowHeight="15" x14ac:dyDescent="0.25"/>
  <cols>
    <col min="1" max="1" width="47.5703125" bestFit="1" customWidth="1"/>
    <col min="2" max="15" width="14.42578125" customWidth="1"/>
  </cols>
  <sheetData>
    <row r="1" spans="1:16" ht="26.25" thickBot="1" x14ac:dyDescent="0.4">
      <c r="A1" s="234" t="str">
        <f>'Income Statement'!A1</f>
        <v>Tucker Olson's Financial Spreading Model</v>
      </c>
      <c r="B1" s="235"/>
      <c r="C1" s="235"/>
      <c r="D1" s="235"/>
      <c r="E1" s="235"/>
      <c r="F1" s="235"/>
      <c r="G1" s="235"/>
      <c r="H1" s="235"/>
      <c r="I1" s="235"/>
      <c r="J1" s="235"/>
      <c r="K1" s="235"/>
      <c r="L1" s="235"/>
      <c r="M1" s="235"/>
      <c r="N1" s="235"/>
      <c r="O1" s="236"/>
      <c r="P1" s="13"/>
    </row>
    <row r="2" spans="1:16" ht="21" thickBot="1" x14ac:dyDescent="0.35">
      <c r="A2" s="237" t="s">
        <v>117</v>
      </c>
      <c r="B2" s="238"/>
      <c r="C2" s="238"/>
      <c r="D2" s="238"/>
      <c r="E2" s="238"/>
      <c r="F2" s="238"/>
      <c r="G2" s="238"/>
      <c r="H2" s="238"/>
      <c r="I2" s="238"/>
      <c r="J2" s="238"/>
      <c r="K2" s="238"/>
      <c r="L2" s="238"/>
      <c r="M2" s="238"/>
      <c r="N2" s="238"/>
      <c r="O2" s="239"/>
      <c r="P2" s="13"/>
    </row>
    <row r="3" spans="1:16" ht="15.75" thickBot="1" x14ac:dyDescent="0.3">
      <c r="A3" s="240" t="s">
        <v>1</v>
      </c>
      <c r="B3" s="241" t="str">
        <f>IF('Income Statement'!B3="","",'Income Statement'!B3)</f>
        <v/>
      </c>
      <c r="C3" s="242"/>
      <c r="D3" s="242"/>
      <c r="E3" s="242"/>
      <c r="F3" s="242"/>
      <c r="G3" s="242"/>
      <c r="H3" s="242"/>
      <c r="I3" s="242"/>
      <c r="J3" s="242"/>
      <c r="K3" s="242"/>
      <c r="L3" s="242"/>
      <c r="M3" s="242"/>
      <c r="N3" s="242"/>
      <c r="O3" s="243"/>
      <c r="P3" s="13"/>
    </row>
    <row r="4" spans="1:16" ht="15.75" thickBot="1" x14ac:dyDescent="0.3">
      <c r="A4" s="244" t="s">
        <v>2</v>
      </c>
      <c r="B4" s="245" t="str">
        <f>IF('Income Statement'!B4="","",'Income Statement'!B4)</f>
        <v/>
      </c>
      <c r="C4" s="246"/>
      <c r="D4" s="246"/>
      <c r="E4" s="246"/>
      <c r="F4" s="246"/>
      <c r="G4" s="246"/>
      <c r="H4" s="246"/>
      <c r="I4" s="246"/>
      <c r="J4" s="246"/>
      <c r="K4" s="246"/>
      <c r="L4" s="246"/>
      <c r="M4" s="246"/>
      <c r="N4" s="246"/>
      <c r="O4" s="247"/>
      <c r="P4" s="13"/>
    </row>
    <row r="5" spans="1:16" ht="15.75" thickBot="1" x14ac:dyDescent="0.3">
      <c r="A5" s="248" t="s">
        <v>3</v>
      </c>
      <c r="B5" s="249" t="str">
        <f>IF('Income Statement'!B5="","",'Income Statement'!B5)</f>
        <v/>
      </c>
      <c r="C5" s="250" t="str">
        <f>IF('Income Statement'!D5="","",'Income Statement'!D5)</f>
        <v/>
      </c>
      <c r="D5" s="250" t="str">
        <f>IF('Income Statement'!F5="","",'Income Statement'!F5)</f>
        <v/>
      </c>
      <c r="E5" s="250" t="str">
        <f>IF('Income Statement'!H5="","",'Income Statement'!H5)</f>
        <v/>
      </c>
      <c r="F5" s="250" t="str">
        <f>IF('Income Statement'!J5="","",'Income Statement'!J5)</f>
        <v/>
      </c>
      <c r="G5" s="251" t="str">
        <f>IF('Income Statement'!L5="","",'Income Statement'!L5)</f>
        <v/>
      </c>
      <c r="H5" s="251" t="str">
        <f>IF('Income Statement'!N5="","",'Income Statement'!N5)</f>
        <v/>
      </c>
      <c r="I5" s="251" t="str">
        <f>IF('Income Statement'!P5="","",'Income Statement'!P5)</f>
        <v/>
      </c>
      <c r="J5" s="251" t="str">
        <f>IF('Income Statement'!R5="","",'Income Statement'!R5)</f>
        <v/>
      </c>
      <c r="K5" s="251" t="str">
        <f>IF('Income Statement'!T5="","",'Income Statement'!T5)</f>
        <v/>
      </c>
      <c r="L5" s="251" t="str">
        <f>IF('Income Statement'!V5="","",'Income Statement'!V5)</f>
        <v/>
      </c>
      <c r="M5" s="251" t="str">
        <f>IF('Income Statement'!X5="","",'Income Statement'!X5)</f>
        <v/>
      </c>
      <c r="N5" s="251" t="str">
        <f>IF('Income Statement'!Z5="","",'Income Statement'!Z5)</f>
        <v/>
      </c>
      <c r="O5" s="252" t="str">
        <f>IF('Income Statement'!AB5="","",'Income Statement'!AB5)</f>
        <v/>
      </c>
      <c r="P5" s="13"/>
    </row>
    <row r="6" spans="1:16" ht="15.75" thickBot="1" x14ac:dyDescent="0.3">
      <c r="A6" s="253" t="s">
        <v>118</v>
      </c>
      <c r="B6" s="254"/>
      <c r="C6" s="254"/>
      <c r="D6" s="254"/>
      <c r="E6" s="254"/>
      <c r="F6" s="254"/>
      <c r="G6" s="254"/>
      <c r="H6" s="254"/>
      <c r="I6" s="254"/>
      <c r="J6" s="254"/>
      <c r="K6" s="254"/>
      <c r="L6" s="254"/>
      <c r="M6" s="254"/>
      <c r="N6" s="254"/>
      <c r="O6" s="255"/>
      <c r="P6" s="13"/>
    </row>
    <row r="7" spans="1:16" x14ac:dyDescent="0.25">
      <c r="A7" s="256" t="s">
        <v>119</v>
      </c>
      <c r="B7" s="257" t="str">
        <f>IFERROR('Balance Sheet'!B31/'Balance Sheet'!B94,"-")</f>
        <v>-</v>
      </c>
      <c r="C7" s="257" t="str">
        <f>IFERROR('Balance Sheet'!D31/'Balance Sheet'!D94,"-")</f>
        <v>-</v>
      </c>
      <c r="D7" s="257" t="str">
        <f>IFERROR('Balance Sheet'!F31/'Balance Sheet'!F94,"-")</f>
        <v>-</v>
      </c>
      <c r="E7" s="257" t="str">
        <f>IFERROR('Balance Sheet'!H31/'Balance Sheet'!H94,"-")</f>
        <v>-</v>
      </c>
      <c r="F7" s="257" t="str">
        <f>IFERROR('Balance Sheet'!J31/'Balance Sheet'!J94,"-")</f>
        <v>-</v>
      </c>
      <c r="G7" s="257" t="str">
        <f>IFERROR('Balance Sheet'!L31/'Balance Sheet'!L94,"-")</f>
        <v>-</v>
      </c>
      <c r="H7" s="257" t="str">
        <f>IFERROR('Balance Sheet'!N31/'Balance Sheet'!N94,"-")</f>
        <v>-</v>
      </c>
      <c r="I7" s="257" t="str">
        <f>IFERROR('Balance Sheet'!P31/'Balance Sheet'!P94,"-")</f>
        <v>-</v>
      </c>
      <c r="J7" s="257" t="str">
        <f>IFERROR('Balance Sheet'!R31/'Balance Sheet'!R94,"-")</f>
        <v>-</v>
      </c>
      <c r="K7" s="257" t="str">
        <f>IFERROR('Balance Sheet'!T31/'Balance Sheet'!T94,"-")</f>
        <v>-</v>
      </c>
      <c r="L7" s="257" t="str">
        <f>IFERROR('Balance Sheet'!V31/'Balance Sheet'!V94,"-")</f>
        <v>-</v>
      </c>
      <c r="M7" s="257" t="str">
        <f>IFERROR('Balance Sheet'!X31/'Balance Sheet'!X94,"-")</f>
        <v>-</v>
      </c>
      <c r="N7" s="257" t="str">
        <f>IFERROR('Balance Sheet'!Z31/'Balance Sheet'!Z94,"-")</f>
        <v>-</v>
      </c>
      <c r="O7" s="257" t="str">
        <f>IFERROR('Balance Sheet'!AB31/'Balance Sheet'!AB94,"-")</f>
        <v>-</v>
      </c>
      <c r="P7" s="13"/>
    </row>
    <row r="8" spans="1:16" x14ac:dyDescent="0.25">
      <c r="A8" s="256" t="s">
        <v>120</v>
      </c>
      <c r="B8" s="257" t="str">
        <f>IFERROR(('Balance Sheet'!B31-'Balance Sheet'!B16-'Balance Sheet'!B21)/'Balance Sheet'!B94,"-")</f>
        <v>-</v>
      </c>
      <c r="C8" s="257" t="str">
        <f>IFERROR(('Balance Sheet'!D31-'Balance Sheet'!D16-'Balance Sheet'!D21)/'Balance Sheet'!D94,"-")</f>
        <v>-</v>
      </c>
      <c r="D8" s="257" t="str">
        <f>IFERROR(('Balance Sheet'!F31-'Balance Sheet'!F16-'Balance Sheet'!F21)/'Balance Sheet'!F94,"-")</f>
        <v>-</v>
      </c>
      <c r="E8" s="257" t="str">
        <f>IFERROR(('Balance Sheet'!H31-'Balance Sheet'!H16-'Balance Sheet'!H21)/'Balance Sheet'!H94,"-")</f>
        <v>-</v>
      </c>
      <c r="F8" s="257" t="str">
        <f>IFERROR(('Balance Sheet'!J31-'Balance Sheet'!J16-'Balance Sheet'!J21)/'Balance Sheet'!J94,"-")</f>
        <v>-</v>
      </c>
      <c r="G8" s="257" t="str">
        <f>IFERROR(('Balance Sheet'!L31-'Balance Sheet'!L16-'Balance Sheet'!L21)/'Balance Sheet'!L94,"-")</f>
        <v>-</v>
      </c>
      <c r="H8" s="257" t="str">
        <f>IFERROR(('Balance Sheet'!N31-'Balance Sheet'!N16-'Balance Sheet'!N21)/'Balance Sheet'!N94,"-")</f>
        <v>-</v>
      </c>
      <c r="I8" s="257" t="str">
        <f>IFERROR(('Balance Sheet'!P31-'Balance Sheet'!P16-'Balance Sheet'!P21)/'Balance Sheet'!P94,"-")</f>
        <v>-</v>
      </c>
      <c r="J8" s="257" t="str">
        <f>IFERROR(('Balance Sheet'!R31-'Balance Sheet'!R16-'Balance Sheet'!R21)/'Balance Sheet'!R94,"-")</f>
        <v>-</v>
      </c>
      <c r="K8" s="257" t="str">
        <f>IFERROR(('Balance Sheet'!T31-'Balance Sheet'!T16-'Balance Sheet'!T21)/'Balance Sheet'!T94,"-")</f>
        <v>-</v>
      </c>
      <c r="L8" s="257" t="str">
        <f>IFERROR(('Balance Sheet'!V31-'Balance Sheet'!V16-'Balance Sheet'!V21)/'Balance Sheet'!V94,"-")</f>
        <v>-</v>
      </c>
      <c r="M8" s="257" t="str">
        <f>IFERROR(('Balance Sheet'!X31-'Balance Sheet'!X16-'Balance Sheet'!X21)/'Balance Sheet'!X94,"-")</f>
        <v>-</v>
      </c>
      <c r="N8" s="257" t="str">
        <f>IFERROR(('Balance Sheet'!Z31-'Balance Sheet'!Z16-'Balance Sheet'!Z21)/'Balance Sheet'!Z94,"-")</f>
        <v>-</v>
      </c>
      <c r="O8" s="257" t="str">
        <f>IFERROR(('Balance Sheet'!AB31-'Balance Sheet'!AB16-'Balance Sheet'!AB21)/'Balance Sheet'!AB94,"-")</f>
        <v>-</v>
      </c>
      <c r="P8" s="13"/>
    </row>
    <row r="9" spans="1:16" x14ac:dyDescent="0.25">
      <c r="A9" s="256" t="s">
        <v>121</v>
      </c>
      <c r="B9" s="258">
        <f>IFERROR('Balance Sheet'!B31-'Balance Sheet'!B94,"-")</f>
        <v>0</v>
      </c>
      <c r="C9" s="258">
        <f>IFERROR('Balance Sheet'!D31-'Balance Sheet'!D94,"-")</f>
        <v>0</v>
      </c>
      <c r="D9" s="258">
        <f>IFERROR('Balance Sheet'!F31-'Balance Sheet'!F94,"-")</f>
        <v>0</v>
      </c>
      <c r="E9" s="258">
        <f>IFERROR('Balance Sheet'!H31-'Balance Sheet'!H94,"-")</f>
        <v>0</v>
      </c>
      <c r="F9" s="258">
        <f>IFERROR('Balance Sheet'!J31-'Balance Sheet'!J94,"-")</f>
        <v>0</v>
      </c>
      <c r="G9" s="258">
        <f>IFERROR('Balance Sheet'!L31-'Balance Sheet'!L94,"-")</f>
        <v>0</v>
      </c>
      <c r="H9" s="258">
        <f>IFERROR('Balance Sheet'!N31-'Balance Sheet'!N94,"-")</f>
        <v>0</v>
      </c>
      <c r="I9" s="258">
        <f>IFERROR('Balance Sheet'!P31-'Balance Sheet'!P94,"-")</f>
        <v>0</v>
      </c>
      <c r="J9" s="258">
        <f>IFERROR('Balance Sheet'!R31-'Balance Sheet'!R94,"-")</f>
        <v>0</v>
      </c>
      <c r="K9" s="258">
        <f>IFERROR('Balance Sheet'!T31-'Balance Sheet'!T94,"-")</f>
        <v>0</v>
      </c>
      <c r="L9" s="258">
        <f>IFERROR('Balance Sheet'!V31-'Balance Sheet'!V94,"-")</f>
        <v>0</v>
      </c>
      <c r="M9" s="258">
        <f>IFERROR('Balance Sheet'!X31-'Balance Sheet'!X94,"-")</f>
        <v>0</v>
      </c>
      <c r="N9" s="258">
        <f>IFERROR('Balance Sheet'!Z31-'Balance Sheet'!Z94,"-")</f>
        <v>0</v>
      </c>
      <c r="O9" s="258">
        <f>IFERROR('Balance Sheet'!AB31-'Balance Sheet'!AB94,"-")</f>
        <v>0</v>
      </c>
      <c r="P9" s="13"/>
    </row>
    <row r="10" spans="1:16" ht="15.75" thickBot="1" x14ac:dyDescent="0.3">
      <c r="A10" s="256" t="s">
        <v>122</v>
      </c>
      <c r="B10" s="257" t="str">
        <f>IFERROR('Income Statement'!B16/('Balance Sheet'!B31-'Balance Sheet'!B94),"-")</f>
        <v>-</v>
      </c>
      <c r="C10" s="257" t="str">
        <f>IFERROR('Income Statement'!D16/('Balance Sheet'!D31-'Balance Sheet'!D94),"-")</f>
        <v>-</v>
      </c>
      <c r="D10" s="257" t="str">
        <f>IFERROR('Income Statement'!F16/('Balance Sheet'!F31-'Balance Sheet'!F94),"-")</f>
        <v>-</v>
      </c>
      <c r="E10" s="257" t="str">
        <f>IFERROR('Income Statement'!H16/('Balance Sheet'!H31-'Balance Sheet'!H94),"-")</f>
        <v>-</v>
      </c>
      <c r="F10" s="257" t="str">
        <f>IFERROR('Income Statement'!J16/('Balance Sheet'!J31-'Balance Sheet'!J94),"-")</f>
        <v>-</v>
      </c>
      <c r="G10" s="257" t="str">
        <f>IFERROR('Income Statement'!L16/('Balance Sheet'!L31-'Balance Sheet'!L94),"-")</f>
        <v>-</v>
      </c>
      <c r="H10" s="257" t="str">
        <f>IFERROR('Income Statement'!N16/('Balance Sheet'!N31-'Balance Sheet'!N94),"-")</f>
        <v>-</v>
      </c>
      <c r="I10" s="257" t="str">
        <f>IFERROR('Income Statement'!P16/('Balance Sheet'!P31-'Balance Sheet'!P94),"-")</f>
        <v>-</v>
      </c>
      <c r="J10" s="257" t="str">
        <f>IFERROR('Income Statement'!R16/('Balance Sheet'!R31-'Balance Sheet'!R94),"-")</f>
        <v>-</v>
      </c>
      <c r="K10" s="257" t="str">
        <f>IFERROR('Income Statement'!T16/('Balance Sheet'!T31-'Balance Sheet'!T94),"-")</f>
        <v>-</v>
      </c>
      <c r="L10" s="257" t="str">
        <f>IFERROR('Income Statement'!V16/('Balance Sheet'!V31-'Balance Sheet'!V94),"-")</f>
        <v>-</v>
      </c>
      <c r="M10" s="257" t="str">
        <f>IFERROR('Income Statement'!X16/('Balance Sheet'!X31-'Balance Sheet'!X94),"-")</f>
        <v>-</v>
      </c>
      <c r="N10" s="257" t="str">
        <f>IFERROR('Income Statement'!Z16/('Balance Sheet'!Z31-'Balance Sheet'!Z94),"-")</f>
        <v>-</v>
      </c>
      <c r="O10" s="257" t="str">
        <f>IFERROR('Income Statement'!AB16/('Balance Sheet'!AB31-'Balance Sheet'!AB94),"-")</f>
        <v>-</v>
      </c>
      <c r="P10" s="13"/>
    </row>
    <row r="11" spans="1:16" ht="15.75" thickBot="1" x14ac:dyDescent="0.3">
      <c r="A11" s="253" t="s">
        <v>123</v>
      </c>
      <c r="B11" s="254"/>
      <c r="C11" s="254"/>
      <c r="D11" s="254"/>
      <c r="E11" s="254"/>
      <c r="F11" s="254"/>
      <c r="G11" s="254"/>
      <c r="H11" s="254"/>
      <c r="I11" s="254"/>
      <c r="J11" s="254"/>
      <c r="K11" s="254"/>
      <c r="L11" s="254"/>
      <c r="M11" s="254"/>
      <c r="N11" s="254"/>
      <c r="O11" s="254"/>
      <c r="P11" s="13"/>
    </row>
    <row r="12" spans="1:16" x14ac:dyDescent="0.25">
      <c r="A12" s="256" t="s">
        <v>124</v>
      </c>
      <c r="B12" s="259">
        <f>'Balance Sheet'!B134</f>
        <v>0</v>
      </c>
      <c r="C12" s="259">
        <f>'Balance Sheet'!D134</f>
        <v>0</v>
      </c>
      <c r="D12" s="259">
        <f>'Balance Sheet'!F134</f>
        <v>0</v>
      </c>
      <c r="E12" s="259">
        <f>'Balance Sheet'!H134</f>
        <v>0</v>
      </c>
      <c r="F12" s="259">
        <f>'Balance Sheet'!J134</f>
        <v>0</v>
      </c>
      <c r="G12" s="259">
        <f>'Balance Sheet'!L134</f>
        <v>0</v>
      </c>
      <c r="H12" s="259">
        <f>'Balance Sheet'!N134</f>
        <v>0</v>
      </c>
      <c r="I12" s="259">
        <f>'Balance Sheet'!P134</f>
        <v>0</v>
      </c>
      <c r="J12" s="259">
        <f>'Balance Sheet'!R134</f>
        <v>0</v>
      </c>
      <c r="K12" s="259">
        <f>'Balance Sheet'!T134</f>
        <v>0</v>
      </c>
      <c r="L12" s="259">
        <f>'Balance Sheet'!V134</f>
        <v>0</v>
      </c>
      <c r="M12" s="259">
        <f>'Balance Sheet'!X134</f>
        <v>0</v>
      </c>
      <c r="N12" s="259">
        <f>'Balance Sheet'!Z134</f>
        <v>0</v>
      </c>
      <c r="O12" s="259">
        <f>'Balance Sheet'!AB134</f>
        <v>0</v>
      </c>
      <c r="P12" s="13"/>
    </row>
    <row r="13" spans="1:16" x14ac:dyDescent="0.25">
      <c r="A13" s="256" t="s">
        <v>125</v>
      </c>
      <c r="B13" s="259">
        <f>('Balance Sheet'!B70-'Balance Sheet'!B52)-'Balance Sheet'!B123</f>
        <v>0</v>
      </c>
      <c r="C13" s="259">
        <f>('Balance Sheet'!D70-'Balance Sheet'!D52)-'Balance Sheet'!D123</f>
        <v>0</v>
      </c>
      <c r="D13" s="259">
        <f>('Balance Sheet'!F70-'Balance Sheet'!F52)-'Balance Sheet'!F123</f>
        <v>0</v>
      </c>
      <c r="E13" s="259">
        <f>('Balance Sheet'!H70-'Balance Sheet'!H52)-'Balance Sheet'!H123</f>
        <v>0</v>
      </c>
      <c r="F13" s="259">
        <f>('Balance Sheet'!J70-'Balance Sheet'!J52)-'Balance Sheet'!J123</f>
        <v>0</v>
      </c>
      <c r="G13" s="259">
        <f>('Balance Sheet'!L70-'Balance Sheet'!L52)-'Balance Sheet'!L123</f>
        <v>0</v>
      </c>
      <c r="H13" s="259">
        <f>('Balance Sheet'!N70-'Balance Sheet'!N52)-'Balance Sheet'!N123</f>
        <v>0</v>
      </c>
      <c r="I13" s="259">
        <f>('Balance Sheet'!P70-'Balance Sheet'!P52)-'Balance Sheet'!P123</f>
        <v>0</v>
      </c>
      <c r="J13" s="259">
        <f>('Balance Sheet'!R70-'Balance Sheet'!R52)-'Balance Sheet'!R123</f>
        <v>0</v>
      </c>
      <c r="K13" s="259">
        <f>('Balance Sheet'!T70-'Balance Sheet'!T52)-'Balance Sheet'!T123</f>
        <v>0</v>
      </c>
      <c r="L13" s="259">
        <f>('Balance Sheet'!V70-'Balance Sheet'!V52)-'Balance Sheet'!V123</f>
        <v>0</v>
      </c>
      <c r="M13" s="259">
        <f>('Balance Sheet'!X70-'Balance Sheet'!X52)-'Balance Sheet'!X123</f>
        <v>0</v>
      </c>
      <c r="N13" s="259">
        <f>('Balance Sheet'!Z70-'Balance Sheet'!Z52)-'Balance Sheet'!Z123</f>
        <v>0</v>
      </c>
      <c r="O13" s="259">
        <f>('Balance Sheet'!AB70-'Balance Sheet'!AB52)-'Balance Sheet'!AB123</f>
        <v>0</v>
      </c>
      <c r="P13" s="13"/>
    </row>
    <row r="14" spans="1:16" x14ac:dyDescent="0.25">
      <c r="A14" s="256" t="s">
        <v>126</v>
      </c>
      <c r="B14" s="260" t="str">
        <f>IFERROR('Balance Sheet'!B123/'Balance Sheet'!B134,"-")</f>
        <v>-</v>
      </c>
      <c r="C14" s="260" t="str">
        <f>IFERROR('Balance Sheet'!D123/'Balance Sheet'!D134,"-")</f>
        <v>-</v>
      </c>
      <c r="D14" s="260" t="str">
        <f>IFERROR('Balance Sheet'!F123/'Balance Sheet'!F134,"-")</f>
        <v>-</v>
      </c>
      <c r="E14" s="260" t="str">
        <f>IFERROR('Balance Sheet'!H123/'Balance Sheet'!H134,"-")</f>
        <v>-</v>
      </c>
      <c r="F14" s="260" t="str">
        <f>IFERROR('Balance Sheet'!J123/'Balance Sheet'!J134,"-")</f>
        <v>-</v>
      </c>
      <c r="G14" s="260" t="str">
        <f>IFERROR('Balance Sheet'!L123/'Balance Sheet'!L134,"-")</f>
        <v>-</v>
      </c>
      <c r="H14" s="260" t="str">
        <f>IFERROR('Balance Sheet'!N123/'Balance Sheet'!N134,"-")</f>
        <v>-</v>
      </c>
      <c r="I14" s="260" t="str">
        <f>IFERROR('Balance Sheet'!P123/'Balance Sheet'!P134,"-")</f>
        <v>-</v>
      </c>
      <c r="J14" s="260" t="str">
        <f>IFERROR('Balance Sheet'!R123/'Balance Sheet'!R134,"-")</f>
        <v>-</v>
      </c>
      <c r="K14" s="260" t="str">
        <f>IFERROR('Balance Sheet'!T123/'Balance Sheet'!T134,"-")</f>
        <v>-</v>
      </c>
      <c r="L14" s="260" t="str">
        <f>IFERROR('Balance Sheet'!V123/'Balance Sheet'!V134,"-")</f>
        <v>-</v>
      </c>
      <c r="M14" s="260" t="str">
        <f>IFERROR('Balance Sheet'!X123/'Balance Sheet'!X134,"-")</f>
        <v>-</v>
      </c>
      <c r="N14" s="260" t="str">
        <f>IFERROR('Balance Sheet'!Z123/'Balance Sheet'!Z134,"-")</f>
        <v>-</v>
      </c>
      <c r="O14" s="260" t="str">
        <f>IFERROR('Balance Sheet'!AB123/'Balance Sheet'!AB134,"-")</f>
        <v>-</v>
      </c>
      <c r="P14" s="13"/>
    </row>
    <row r="15" spans="1:16" ht="15.75" thickBot="1" x14ac:dyDescent="0.3">
      <c r="A15" s="256" t="s">
        <v>127</v>
      </c>
      <c r="B15" s="260" t="str">
        <f>IFERROR('Balance Sheet'!B123/(('Balance Sheet'!B70-'Balance Sheet'!B52)-'Balance Sheet'!B123),"-")</f>
        <v>-</v>
      </c>
      <c r="C15" s="260" t="str">
        <f>IFERROR('Balance Sheet'!D123/(('Balance Sheet'!D70-'Balance Sheet'!D52)-'Balance Sheet'!D123),"-")</f>
        <v>-</v>
      </c>
      <c r="D15" s="260" t="str">
        <f>IFERROR('Balance Sheet'!F123/(('Balance Sheet'!F70-'Balance Sheet'!F52)-'Balance Sheet'!F123),"-")</f>
        <v>-</v>
      </c>
      <c r="E15" s="260" t="str">
        <f>IFERROR('Balance Sheet'!H123/(('Balance Sheet'!H70-'Balance Sheet'!H52)-'Balance Sheet'!H123),"-")</f>
        <v>-</v>
      </c>
      <c r="F15" s="260" t="str">
        <f>IFERROR('Balance Sheet'!J123/(('Balance Sheet'!J70-'Balance Sheet'!J52)-'Balance Sheet'!J123),"-")</f>
        <v>-</v>
      </c>
      <c r="G15" s="260" t="str">
        <f>IFERROR('Balance Sheet'!L123/(('Balance Sheet'!L70-'Balance Sheet'!L52)-'Balance Sheet'!L123),"-")</f>
        <v>-</v>
      </c>
      <c r="H15" s="260" t="str">
        <f>IFERROR('Balance Sheet'!N123/(('Balance Sheet'!N70-'Balance Sheet'!N52)-'Balance Sheet'!N123),"-")</f>
        <v>-</v>
      </c>
      <c r="I15" s="260" t="str">
        <f>IFERROR('Balance Sheet'!P123/(('Balance Sheet'!P70-'Balance Sheet'!P52)-'Balance Sheet'!P123),"-")</f>
        <v>-</v>
      </c>
      <c r="J15" s="260" t="str">
        <f>IFERROR('Balance Sheet'!R123/(('Balance Sheet'!R70-'Balance Sheet'!R52)-'Balance Sheet'!R123),"-")</f>
        <v>-</v>
      </c>
      <c r="K15" s="260" t="str">
        <f>IFERROR('Balance Sheet'!T123/(('Balance Sheet'!T70-'Balance Sheet'!T52)-'Balance Sheet'!T123),"-")</f>
        <v>-</v>
      </c>
      <c r="L15" s="260" t="str">
        <f>IFERROR('Balance Sheet'!V123/(('Balance Sheet'!V70-'Balance Sheet'!V52)-'Balance Sheet'!V123),"-")</f>
        <v>-</v>
      </c>
      <c r="M15" s="260" t="str">
        <f>IFERROR('Balance Sheet'!X123/(('Balance Sheet'!X70-'Balance Sheet'!X52)-'Balance Sheet'!X123),"-")</f>
        <v>-</v>
      </c>
      <c r="N15" s="260" t="str">
        <f>IFERROR('Balance Sheet'!Z123/(('Balance Sheet'!Z70-'Balance Sheet'!Z52)-'Balance Sheet'!Z123),"-")</f>
        <v>-</v>
      </c>
      <c r="O15" s="260" t="str">
        <f>IFERROR('Balance Sheet'!AB123/(('Balance Sheet'!AB70-'Balance Sheet'!AB52)-'Balance Sheet'!AB123),"-")</f>
        <v>-</v>
      </c>
      <c r="P15" s="13"/>
    </row>
    <row r="16" spans="1:16" ht="15.75" thickBot="1" x14ac:dyDescent="0.3">
      <c r="A16" s="253" t="s">
        <v>128</v>
      </c>
      <c r="B16" s="254"/>
      <c r="C16" s="254"/>
      <c r="D16" s="254"/>
      <c r="E16" s="254"/>
      <c r="F16" s="254"/>
      <c r="G16" s="254"/>
      <c r="H16" s="254"/>
      <c r="I16" s="254"/>
      <c r="J16" s="254"/>
      <c r="K16" s="254"/>
      <c r="L16" s="254"/>
      <c r="M16" s="254"/>
      <c r="N16" s="254"/>
      <c r="O16" s="254"/>
      <c r="P16" s="13"/>
    </row>
    <row r="17" spans="1:16" x14ac:dyDescent="0.25">
      <c r="A17" s="256" t="s">
        <v>129</v>
      </c>
      <c r="B17" s="257" t="str">
        <f>IFERROR(IF(B5="","-",'Income Statement'!B64/ABS('Income Statement'!B52)),"-")</f>
        <v>-</v>
      </c>
      <c r="C17" s="257" t="str">
        <f>IFERROR(IF(C5="","-",'Income Statement'!D64/ABS('Income Statement'!D52)),"-")</f>
        <v>-</v>
      </c>
      <c r="D17" s="257" t="str">
        <f>IFERROR(IF(D5="","-",'Income Statement'!F64/ABS('Income Statement'!F52)),"-")</f>
        <v>-</v>
      </c>
      <c r="E17" s="257" t="str">
        <f>IFERROR(IF(E5="","-",'Income Statement'!H64/ABS('Income Statement'!H52)),"-")</f>
        <v>-</v>
      </c>
      <c r="F17" s="257" t="str">
        <f>IFERROR(IF(F5="","-",'Income Statement'!J64/ABS('Income Statement'!J52)),"-")</f>
        <v>-</v>
      </c>
      <c r="G17" s="257" t="str">
        <f>IFERROR(IF(G5="","-",'Income Statement'!L64/ABS('Income Statement'!L52)),"-")</f>
        <v>-</v>
      </c>
      <c r="H17" s="257" t="str">
        <f>IFERROR(IF(H5="","-",'Income Statement'!N64/ABS('Income Statement'!N52)),"-")</f>
        <v>-</v>
      </c>
      <c r="I17" s="257" t="str">
        <f>IFERROR(IF(I5="","-",'Income Statement'!P64/ABS('Income Statement'!P52)),"-")</f>
        <v>-</v>
      </c>
      <c r="J17" s="257" t="str">
        <f>IFERROR(IF(J5="","-",'Income Statement'!R64/ABS('Income Statement'!R52)),"-")</f>
        <v>-</v>
      </c>
      <c r="K17" s="257" t="str">
        <f>IFERROR(IF(K5="","-",'Income Statement'!T64/ABS('Income Statement'!T52)),"-")</f>
        <v>-</v>
      </c>
      <c r="L17" s="257" t="str">
        <f>IFERROR(IF(L5="","-",'Income Statement'!V64/ABS('Income Statement'!V52)),"-")</f>
        <v>-</v>
      </c>
      <c r="M17" s="257" t="str">
        <f>IFERROR(IF(M5="","-",'Income Statement'!X64/ABS('Income Statement'!X52)),"-")</f>
        <v>-</v>
      </c>
      <c r="N17" s="257" t="str">
        <f>IFERROR(IF(N5="","-",'Income Statement'!Z64/ABS('Income Statement'!Z52)),"-")</f>
        <v>-</v>
      </c>
      <c r="O17" s="257" t="str">
        <f>IFERROR(IF(O5="","-",'Income Statement'!AB64/ABS('Income Statement'!AB52)),"-")</f>
        <v>-</v>
      </c>
      <c r="P17" s="13"/>
    </row>
    <row r="18" spans="1:16" x14ac:dyDescent="0.25">
      <c r="A18" s="256" t="s">
        <v>130</v>
      </c>
      <c r="B18" s="259">
        <f>'Income Statement'!B72</f>
        <v>0</v>
      </c>
      <c r="C18" s="259">
        <f>'Income Statement'!D72</f>
        <v>0</v>
      </c>
      <c r="D18" s="259">
        <f>'Income Statement'!F72</f>
        <v>0</v>
      </c>
      <c r="E18" s="259">
        <f>'Income Statement'!H72</f>
        <v>0</v>
      </c>
      <c r="F18" s="259">
        <f>'Income Statement'!J72</f>
        <v>0</v>
      </c>
      <c r="G18" s="259">
        <f>'Income Statement'!L72</f>
        <v>0</v>
      </c>
      <c r="H18" s="259">
        <f>'Income Statement'!N72</f>
        <v>0</v>
      </c>
      <c r="I18" s="259">
        <f>'Income Statement'!P72</f>
        <v>0</v>
      </c>
      <c r="J18" s="259">
        <f>'Income Statement'!R72</f>
        <v>0</v>
      </c>
      <c r="K18" s="259">
        <f>'Income Statement'!T72</f>
        <v>0</v>
      </c>
      <c r="L18" s="259">
        <f>'Income Statement'!V72</f>
        <v>0</v>
      </c>
      <c r="M18" s="259">
        <f>'Income Statement'!X72</f>
        <v>0</v>
      </c>
      <c r="N18" s="259">
        <f>'Income Statement'!Z72</f>
        <v>0</v>
      </c>
      <c r="O18" s="259">
        <f>'Income Statement'!AB72</f>
        <v>0</v>
      </c>
      <c r="P18" s="13"/>
    </row>
    <row r="19" spans="1:16" x14ac:dyDescent="0.25">
      <c r="A19" s="256" t="s">
        <v>131</v>
      </c>
      <c r="B19" s="259">
        <f>'Income Statement'!B73</f>
        <v>0</v>
      </c>
      <c r="C19" s="259">
        <f>'Income Statement'!D73</f>
        <v>0</v>
      </c>
      <c r="D19" s="259">
        <f>'Income Statement'!F73</f>
        <v>0</v>
      </c>
      <c r="E19" s="259">
        <f>'Income Statement'!H73</f>
        <v>0</v>
      </c>
      <c r="F19" s="259">
        <f>'Income Statement'!J73</f>
        <v>0</v>
      </c>
      <c r="G19" s="259">
        <f>'Income Statement'!L73</f>
        <v>0</v>
      </c>
      <c r="H19" s="259">
        <f>'Income Statement'!N73</f>
        <v>0</v>
      </c>
      <c r="I19" s="259">
        <f>'Income Statement'!P73</f>
        <v>0</v>
      </c>
      <c r="J19" s="259">
        <f>'Income Statement'!R73</f>
        <v>0</v>
      </c>
      <c r="K19" s="259">
        <f>'Income Statement'!T73</f>
        <v>0</v>
      </c>
      <c r="L19" s="259">
        <f>'Income Statement'!V73</f>
        <v>0</v>
      </c>
      <c r="M19" s="259">
        <f>'Income Statement'!X73</f>
        <v>0</v>
      </c>
      <c r="N19" s="259">
        <f>'Income Statement'!Z73</f>
        <v>0</v>
      </c>
      <c r="O19" s="259">
        <f>'Income Statement'!AB73</f>
        <v>0</v>
      </c>
      <c r="P19" s="13"/>
    </row>
    <row r="20" spans="1:16" x14ac:dyDescent="0.25">
      <c r="A20" s="256" t="s">
        <v>132</v>
      </c>
      <c r="B20" s="257" t="str">
        <f>IFERROR(('Income Statement'!B72+'Income Statement'!B30+'Income Statement'!B26)/('Income Statement'!B26+'Income Statement'!B30+ABS('Income Statement'!B52)),"-")</f>
        <v>-</v>
      </c>
      <c r="C20" s="257" t="str">
        <f>IFERROR(('Income Statement'!D72+'Income Statement'!D30+'Income Statement'!D26)/('Income Statement'!D26+'Income Statement'!D30+ABS('Income Statement'!D52)),"-")</f>
        <v>-</v>
      </c>
      <c r="D20" s="257" t="str">
        <f>IFERROR(('Income Statement'!F72+'Income Statement'!F30+'Income Statement'!F26)/('Income Statement'!F26+'Income Statement'!F30+ABS('Income Statement'!F52)),"-")</f>
        <v>-</v>
      </c>
      <c r="E20" s="257" t="str">
        <f>IFERROR(('Income Statement'!H72+'Income Statement'!H30+'Income Statement'!H26)/('Income Statement'!H26+'Income Statement'!H30+ABS('Income Statement'!H52)),"-")</f>
        <v>-</v>
      </c>
      <c r="F20" s="257" t="str">
        <f>IFERROR(('Income Statement'!J72+'Income Statement'!J30+'Income Statement'!J26)/('Income Statement'!J26+'Income Statement'!J30+ABS('Income Statement'!J52)),"-")</f>
        <v>-</v>
      </c>
      <c r="G20" s="257" t="str">
        <f>IFERROR(('Income Statement'!L72+'Income Statement'!L30+'Income Statement'!L26)/('Income Statement'!L26+'Income Statement'!L30+ABS('Income Statement'!L52)),"-")</f>
        <v>-</v>
      </c>
      <c r="H20" s="257" t="str">
        <f>IFERROR(('Income Statement'!N72+'Income Statement'!N30+'Income Statement'!N26)/('Income Statement'!N26+'Income Statement'!N30+ABS('Income Statement'!N52)),"-")</f>
        <v>-</v>
      </c>
      <c r="I20" s="257" t="str">
        <f>IFERROR(('Income Statement'!P72+'Income Statement'!P30+'Income Statement'!P26)/('Income Statement'!P26+'Income Statement'!P30+ABS('Income Statement'!P52)),"-")</f>
        <v>-</v>
      </c>
      <c r="J20" s="257" t="str">
        <f>IFERROR(('Income Statement'!R72+'Income Statement'!R30+'Income Statement'!R26)/('Income Statement'!R26+'Income Statement'!R30+ABS('Income Statement'!R52)),"-")</f>
        <v>-</v>
      </c>
      <c r="K20" s="257" t="str">
        <f>IFERROR(('Income Statement'!T72+'Income Statement'!T30+'Income Statement'!T26)/('Income Statement'!T26+'Income Statement'!T30+ABS('Income Statement'!T52)),"-")</f>
        <v>-</v>
      </c>
      <c r="L20" s="257" t="str">
        <f>IFERROR(('Income Statement'!V72+'Income Statement'!V30+'Income Statement'!V26)/('Income Statement'!V26+'Income Statement'!V30+ABS('Income Statement'!V52)),"-")</f>
        <v>-</v>
      </c>
      <c r="M20" s="257" t="str">
        <f>IFERROR(('Income Statement'!X72+'Income Statement'!X30+'Income Statement'!X26)/('Income Statement'!X26+'Income Statement'!X30+ABS('Income Statement'!X52)),"-")</f>
        <v>-</v>
      </c>
      <c r="N20" s="257" t="str">
        <f>IFERROR(('Income Statement'!Z72+'Income Statement'!Z30+'Income Statement'!Z26)/('Income Statement'!Z26+'Income Statement'!Z30+ABS('Income Statement'!Z52)),"-")</f>
        <v>-</v>
      </c>
      <c r="O20" s="257" t="str">
        <f>IFERROR(('Income Statement'!AB72+'Income Statement'!AB30+'Income Statement'!AB26)/('Income Statement'!AB26+'Income Statement'!AB30+ABS('Income Statement'!AB52)),"-")</f>
        <v>-</v>
      </c>
      <c r="P20" s="13"/>
    </row>
    <row r="21" spans="1:16" ht="15.75" thickBot="1" x14ac:dyDescent="0.3">
      <c r="A21" s="256" t="s">
        <v>38</v>
      </c>
      <c r="B21" s="261" t="str">
        <f>'Income Statement'!B92</f>
        <v>N/A</v>
      </c>
      <c r="C21" s="261" t="str">
        <f>'Income Statement'!D92</f>
        <v>N/A</v>
      </c>
      <c r="D21" s="261" t="str">
        <f>'Income Statement'!F92</f>
        <v>N/A</v>
      </c>
      <c r="E21" s="261" t="str">
        <f>'Income Statement'!H92</f>
        <v>N/A</v>
      </c>
      <c r="F21" s="261" t="str">
        <f>'Income Statement'!J92</f>
        <v>N/A</v>
      </c>
      <c r="G21" s="261" t="str">
        <f>'Income Statement'!L92</f>
        <v>N/A</v>
      </c>
      <c r="H21" s="261" t="str">
        <f>'Income Statement'!N92</f>
        <v>N/A</v>
      </c>
      <c r="I21" s="261" t="str">
        <f>'Income Statement'!P92</f>
        <v>N/A</v>
      </c>
      <c r="J21" s="261" t="str">
        <f>'Income Statement'!R92</f>
        <v>N/A</v>
      </c>
      <c r="K21" s="261" t="str">
        <f>'Income Statement'!T92</f>
        <v>N/A</v>
      </c>
      <c r="L21" s="261" t="str">
        <f>'Income Statement'!V92</f>
        <v>N/A</v>
      </c>
      <c r="M21" s="261" t="str">
        <f>'Income Statement'!X92</f>
        <v>N/A</v>
      </c>
      <c r="N21" s="261" t="str">
        <f>'Income Statement'!Z92</f>
        <v>N/A</v>
      </c>
      <c r="O21" s="261" t="str">
        <f>'Income Statement'!AB92</f>
        <v>N/A</v>
      </c>
      <c r="P21" s="13"/>
    </row>
    <row r="22" spans="1:16" ht="15.75" thickBot="1" x14ac:dyDescent="0.3">
      <c r="A22" s="253" t="s">
        <v>133</v>
      </c>
      <c r="B22" s="254"/>
      <c r="C22" s="254"/>
      <c r="D22" s="254"/>
      <c r="E22" s="254"/>
      <c r="F22" s="254"/>
      <c r="G22" s="254"/>
      <c r="H22" s="254"/>
      <c r="I22" s="254"/>
      <c r="J22" s="254"/>
      <c r="K22" s="254"/>
      <c r="L22" s="254"/>
      <c r="M22" s="254"/>
      <c r="N22" s="254"/>
      <c r="O22" s="254"/>
      <c r="P22" s="13"/>
    </row>
    <row r="23" spans="1:16" x14ac:dyDescent="0.25">
      <c r="A23" s="256" t="s">
        <v>134</v>
      </c>
      <c r="B23" s="262" t="str">
        <f>IF(B5="","-",'Income Statement'!B64/'Balance Sheet'!B70)</f>
        <v>-</v>
      </c>
      <c r="C23" s="262" t="str">
        <f>IF(C5="","-",'Income Statement'!D64/'Balance Sheet'!D70)</f>
        <v>-</v>
      </c>
      <c r="D23" s="262" t="str">
        <f>IF(D5="","-",'Income Statement'!F64/'Balance Sheet'!F70)</f>
        <v>-</v>
      </c>
      <c r="E23" s="262" t="str">
        <f>IF(E5="","-",'Income Statement'!H64/'Balance Sheet'!H70)</f>
        <v>-</v>
      </c>
      <c r="F23" s="262" t="str">
        <f>IF(F5="","-",'Income Statement'!J64/'Balance Sheet'!J70)</f>
        <v>-</v>
      </c>
      <c r="G23" s="262" t="str">
        <f>IF(G5="","-",'Income Statement'!L64/'Balance Sheet'!L70)</f>
        <v>-</v>
      </c>
      <c r="H23" s="262" t="str">
        <f>IF(H5="","-",'Income Statement'!N64/'Balance Sheet'!N70)</f>
        <v>-</v>
      </c>
      <c r="I23" s="262" t="str">
        <f>IF(I5="","-",'Income Statement'!P64/'Balance Sheet'!P70)</f>
        <v>-</v>
      </c>
      <c r="J23" s="262" t="str">
        <f>IF(J5="","-",'Income Statement'!R64/'Balance Sheet'!R70)</f>
        <v>-</v>
      </c>
      <c r="K23" s="262" t="str">
        <f>IF(K5="","-",'Income Statement'!T64/'Balance Sheet'!T70)</f>
        <v>-</v>
      </c>
      <c r="L23" s="262" t="str">
        <f>IF(L5="","-",'Income Statement'!V64/'Balance Sheet'!V70)</f>
        <v>-</v>
      </c>
      <c r="M23" s="262" t="str">
        <f>IF(M5="","-",'Income Statement'!X64/'Balance Sheet'!X70)</f>
        <v>-</v>
      </c>
      <c r="N23" s="262" t="str">
        <f>IF(N5="","-",'Income Statement'!Z64/'Balance Sheet'!Z70)</f>
        <v>-</v>
      </c>
      <c r="O23" s="262" t="str">
        <f>IF(O5="","-",'Income Statement'!AB64/'Balance Sheet'!AB70)</f>
        <v>-</v>
      </c>
      <c r="P23" s="13"/>
    </row>
    <row r="24" spans="1:16" x14ac:dyDescent="0.25">
      <c r="A24" s="256" t="s">
        <v>135</v>
      </c>
      <c r="B24" s="262" t="str">
        <f>IF(B5="","-",'Income Statement'!B64/'Balance Sheet'!B134)</f>
        <v>-</v>
      </c>
      <c r="C24" s="262" t="str">
        <f>IF(C5="","-",'Income Statement'!D64/'Balance Sheet'!D134)</f>
        <v>-</v>
      </c>
      <c r="D24" s="262" t="str">
        <f>IF(D5="","-",'Income Statement'!F64/'Balance Sheet'!F134)</f>
        <v>-</v>
      </c>
      <c r="E24" s="262" t="str">
        <f>IF(E5="","-",'Income Statement'!H64/'Balance Sheet'!H134)</f>
        <v>-</v>
      </c>
      <c r="F24" s="262" t="str">
        <f>IF(F5="","-",'Income Statement'!J64/'Balance Sheet'!J134)</f>
        <v>-</v>
      </c>
      <c r="G24" s="262" t="str">
        <f>IF(G5="","-",'Income Statement'!L64/'Balance Sheet'!L134)</f>
        <v>-</v>
      </c>
      <c r="H24" s="262" t="str">
        <f>IF(H5="","-",'Income Statement'!N64/'Balance Sheet'!N134)</f>
        <v>-</v>
      </c>
      <c r="I24" s="262" t="str">
        <f>IF(I5="","-",'Income Statement'!P64/'Balance Sheet'!P134)</f>
        <v>-</v>
      </c>
      <c r="J24" s="262" t="str">
        <f>IF(J5="","-",'Income Statement'!R64/'Balance Sheet'!R134)</f>
        <v>-</v>
      </c>
      <c r="K24" s="262" t="str">
        <f>IF(K5="","-",'Income Statement'!T64/'Balance Sheet'!T134)</f>
        <v>-</v>
      </c>
      <c r="L24" s="262" t="str">
        <f>IF(L5="","-",'Income Statement'!V64/'Balance Sheet'!V134)</f>
        <v>-</v>
      </c>
      <c r="M24" s="262" t="str">
        <f>IF(M5="","-",'Income Statement'!X64/'Balance Sheet'!X134)</f>
        <v>-</v>
      </c>
      <c r="N24" s="262" t="str">
        <f>IF(N5="","-",'Income Statement'!Z64/'Balance Sheet'!Z134)</f>
        <v>-</v>
      </c>
      <c r="O24" s="262" t="str">
        <f>IF(O5="","-",'Income Statement'!AB64/'Balance Sheet'!AB134)</f>
        <v>-</v>
      </c>
      <c r="P24" s="13"/>
    </row>
    <row r="25" spans="1:16" x14ac:dyDescent="0.25">
      <c r="A25" s="256" t="s">
        <v>136</v>
      </c>
      <c r="B25" s="262" t="str">
        <f>IF(B5="","-",'Income Statement'!B20/'Income Statement'!B9)</f>
        <v>-</v>
      </c>
      <c r="C25" s="262" t="str">
        <f>IF(C5="","-",'Income Statement'!D20/'Income Statement'!D9)</f>
        <v>-</v>
      </c>
      <c r="D25" s="262" t="str">
        <f>IF(D5="","-",'Income Statement'!F20/'Income Statement'!F9)</f>
        <v>-</v>
      </c>
      <c r="E25" s="262" t="str">
        <f>IF(E5="","-",'Income Statement'!H20/'Income Statement'!H9)</f>
        <v>-</v>
      </c>
      <c r="F25" s="262" t="str">
        <f>IF(F5="","-",'Income Statement'!J20/'Income Statement'!J9)</f>
        <v>-</v>
      </c>
      <c r="G25" s="262" t="str">
        <f>IF(G5="","-",'Income Statement'!L20/'Income Statement'!L9)</f>
        <v>-</v>
      </c>
      <c r="H25" s="262" t="str">
        <f>IF(H5="","-",'Income Statement'!N20/'Income Statement'!N9)</f>
        <v>-</v>
      </c>
      <c r="I25" s="262" t="str">
        <f>IF(I5="","-",'Income Statement'!P20/'Income Statement'!P9)</f>
        <v>-</v>
      </c>
      <c r="J25" s="262" t="str">
        <f>IF(J5="","-",'Income Statement'!R20/'Income Statement'!R9)</f>
        <v>-</v>
      </c>
      <c r="K25" s="262" t="str">
        <f>IF(K5="","-",'Income Statement'!T20/'Income Statement'!T9)</f>
        <v>-</v>
      </c>
      <c r="L25" s="262" t="str">
        <f>IF(L5="","-",'Income Statement'!V20/'Income Statement'!V9)</f>
        <v>-</v>
      </c>
      <c r="M25" s="262" t="str">
        <f>IF(M5="","-",'Income Statement'!X20/'Income Statement'!X9)</f>
        <v>-</v>
      </c>
      <c r="N25" s="262" t="str">
        <f>IF(N5="","-",'Income Statement'!Z20/'Income Statement'!Z9)</f>
        <v>-</v>
      </c>
      <c r="O25" s="262" t="str">
        <f>IF(O5="","-",'Income Statement'!AB20/'Income Statement'!AB9)</f>
        <v>-</v>
      </c>
      <c r="P25" s="13"/>
    </row>
    <row r="26" spans="1:16" x14ac:dyDescent="0.25">
      <c r="A26" s="256" t="s">
        <v>137</v>
      </c>
      <c r="B26" s="262" t="str">
        <f>IF(B5="","-",'Income Statement'!B47/'Income Statement'!B9)</f>
        <v>-</v>
      </c>
      <c r="C26" s="262" t="str">
        <f>IF(C5="","-",'Income Statement'!D47/'Income Statement'!D9)</f>
        <v>-</v>
      </c>
      <c r="D26" s="262" t="str">
        <f>IF(D5="","-",'Income Statement'!F47/'Income Statement'!F9)</f>
        <v>-</v>
      </c>
      <c r="E26" s="262" t="str">
        <f>IF(E5="","-",'Income Statement'!H47/'Income Statement'!H9)</f>
        <v>-</v>
      </c>
      <c r="F26" s="262" t="str">
        <f>IF(F5="","-",'Income Statement'!J47/'Income Statement'!J9)</f>
        <v>-</v>
      </c>
      <c r="G26" s="262" t="str">
        <f>IF(G5="","-",'Income Statement'!L47/'Income Statement'!L9)</f>
        <v>-</v>
      </c>
      <c r="H26" s="262" t="str">
        <f>IF(H5="","-",'Income Statement'!N47/'Income Statement'!N9)</f>
        <v>-</v>
      </c>
      <c r="I26" s="262" t="str">
        <f>IF(I5="","-",'Income Statement'!P47/'Income Statement'!P9)</f>
        <v>-</v>
      </c>
      <c r="J26" s="262" t="str">
        <f>IF(J5="","-",'Income Statement'!R47/'Income Statement'!R9)</f>
        <v>-</v>
      </c>
      <c r="K26" s="262" t="str">
        <f>IF(K5="","-",'Income Statement'!T47/'Income Statement'!T9)</f>
        <v>-</v>
      </c>
      <c r="L26" s="262" t="str">
        <f>IF(L5="","-",'Income Statement'!V47/'Income Statement'!V9)</f>
        <v>-</v>
      </c>
      <c r="M26" s="262" t="str">
        <f>IF(M5="","-",'Income Statement'!X47/'Income Statement'!X9)</f>
        <v>-</v>
      </c>
      <c r="N26" s="262" t="str">
        <f>IF(N5="","-",'Income Statement'!Z47/'Income Statement'!Z9)</f>
        <v>-</v>
      </c>
      <c r="O26" s="262" t="str">
        <f>IF(O5="","-",'Income Statement'!AB47/'Income Statement'!AB9)</f>
        <v>-</v>
      </c>
      <c r="P26" s="13"/>
    </row>
    <row r="27" spans="1:16" ht="15.75" thickBot="1" x14ac:dyDescent="0.3">
      <c r="A27" s="256" t="s">
        <v>138</v>
      </c>
      <c r="B27" s="262" t="str">
        <f>IF(B5="","-",'Income Statement'!B64/'Income Statement'!B9)</f>
        <v>-</v>
      </c>
      <c r="C27" s="262" t="str">
        <f>IF(C5="","-",'Income Statement'!D64/'Income Statement'!D9)</f>
        <v>-</v>
      </c>
      <c r="D27" s="262" t="str">
        <f>IF(D5="","-",'Income Statement'!F64/'Income Statement'!F9)</f>
        <v>-</v>
      </c>
      <c r="E27" s="262" t="str">
        <f>IF(E5="","-",'Income Statement'!H64/'Income Statement'!H9)</f>
        <v>-</v>
      </c>
      <c r="F27" s="262" t="str">
        <f>IF(F5="","-",'Income Statement'!J64/'Income Statement'!J9)</f>
        <v>-</v>
      </c>
      <c r="G27" s="262" t="str">
        <f>IF(G5="","-",'Income Statement'!L64/'Income Statement'!L9)</f>
        <v>-</v>
      </c>
      <c r="H27" s="262" t="str">
        <f>IF(H5="","-",'Income Statement'!N64/'Income Statement'!N9)</f>
        <v>-</v>
      </c>
      <c r="I27" s="262" t="str">
        <f>IF(I5="","-",'Income Statement'!P64/'Income Statement'!P9)</f>
        <v>-</v>
      </c>
      <c r="J27" s="262" t="str">
        <f>IF(J5="","-",'Income Statement'!R64/'Income Statement'!R9)</f>
        <v>-</v>
      </c>
      <c r="K27" s="262" t="str">
        <f>IF(K5="","-",'Income Statement'!T64/'Income Statement'!T9)</f>
        <v>-</v>
      </c>
      <c r="L27" s="262" t="str">
        <f>IF(L5="","-",'Income Statement'!V64/'Income Statement'!V9)</f>
        <v>-</v>
      </c>
      <c r="M27" s="262" t="str">
        <f>IF(M5="","-",'Income Statement'!X64/'Income Statement'!X9)</f>
        <v>-</v>
      </c>
      <c r="N27" s="262" t="str">
        <f>IF(N5="","-",'Income Statement'!Z64/'Income Statement'!Z9)</f>
        <v>-</v>
      </c>
      <c r="O27" s="262" t="str">
        <f>IF(O5="","-",'Income Statement'!AB64/'Income Statement'!AB9)</f>
        <v>-</v>
      </c>
      <c r="P27" s="13"/>
    </row>
    <row r="28" spans="1:16" ht="15.75" thickBot="1" x14ac:dyDescent="0.3">
      <c r="A28" s="253" t="s">
        <v>139</v>
      </c>
      <c r="B28" s="254"/>
      <c r="C28" s="254"/>
      <c r="D28" s="254"/>
      <c r="E28" s="254"/>
      <c r="F28" s="254"/>
      <c r="G28" s="254"/>
      <c r="H28" s="254"/>
      <c r="I28" s="254"/>
      <c r="J28" s="254"/>
      <c r="K28" s="254"/>
      <c r="L28" s="254"/>
      <c r="M28" s="254"/>
      <c r="N28" s="254"/>
      <c r="O28" s="254"/>
      <c r="P28" s="13"/>
    </row>
    <row r="29" spans="1:16" x14ac:dyDescent="0.25">
      <c r="A29" s="256" t="s">
        <v>140</v>
      </c>
      <c r="B29" s="263" t="str">
        <f>IF(B5="","-",CONCATENATE(ROUNDUP(('Balance Sheet'!B13/'Income Statement'!B9)*('Income Statement'!B7*30),0)," days"))</f>
        <v>-</v>
      </c>
      <c r="C29" s="263" t="str">
        <f>IF(C5="","-",CONCATENATE(ROUNDUP(('Balance Sheet'!D13/'Income Statement'!D9)*('Income Statement'!D7*30),0)," days"))</f>
        <v>-</v>
      </c>
      <c r="D29" s="263" t="str">
        <f>IF(D5="","-",CONCATENATE(ROUNDUP(('Balance Sheet'!F13/'Income Statement'!F9)*('Income Statement'!F7*30),0)," days"))</f>
        <v>-</v>
      </c>
      <c r="E29" s="263" t="str">
        <f>IF(E5="","-",CONCATENATE(ROUNDUP(('Balance Sheet'!H13/'Income Statement'!H9)*('Income Statement'!H7*30),0)," days"))</f>
        <v>-</v>
      </c>
      <c r="F29" s="263" t="str">
        <f>IF(F5="","-",CONCATENATE(ROUNDUP(('Balance Sheet'!J13/'Income Statement'!J9)*('Income Statement'!J7*30),0)," days"))</f>
        <v>-</v>
      </c>
      <c r="G29" s="263" t="str">
        <f>IF(G5="","-",CONCATENATE(ROUNDUP(('Balance Sheet'!L13/'Income Statement'!L9)*('Income Statement'!L7*30),0)," days"))</f>
        <v>-</v>
      </c>
      <c r="H29" s="263" t="str">
        <f>IF(H5="","-",CONCATENATE(ROUNDUP(('Balance Sheet'!N13/'Income Statement'!N9)*('Income Statement'!N7*30),0)," days"))</f>
        <v>-</v>
      </c>
      <c r="I29" s="263" t="str">
        <f>IF(I5="","-",CONCATENATE(ROUNDUP(('Balance Sheet'!P13/'Income Statement'!P9)*('Income Statement'!P7*30),0)," days"))</f>
        <v>-</v>
      </c>
      <c r="J29" s="263" t="str">
        <f>IF(J5="","-",CONCATENATE(ROUNDUP(('Balance Sheet'!R13/'Income Statement'!R9)*('Income Statement'!R7*30),0)," days"))</f>
        <v>-</v>
      </c>
      <c r="K29" s="263" t="str">
        <f>IF(K5="","-",CONCATENATE(ROUNDUP(('Balance Sheet'!T13/'Income Statement'!T9)*('Income Statement'!T7*30),0)," days"))</f>
        <v>-</v>
      </c>
      <c r="L29" s="263" t="str">
        <f>IF(L5="","-",CONCATENATE(ROUNDUP(('Balance Sheet'!V13/'Income Statement'!V9)*('Income Statement'!V7*30),0)," days"))</f>
        <v>-</v>
      </c>
      <c r="M29" s="263" t="str">
        <f>IF(M5="","-",CONCATENATE(ROUNDUP(('Balance Sheet'!X13/'Income Statement'!X9)*('Income Statement'!X7*30),0)," days"))</f>
        <v>-</v>
      </c>
      <c r="N29" s="263" t="str">
        <f>IF(N5="","-",CONCATENATE(ROUNDUP(('Balance Sheet'!Z13/'Income Statement'!Z9)*('Income Statement'!Z7*30),0)," days"))</f>
        <v>-</v>
      </c>
      <c r="O29" s="263" t="str">
        <f>IF(O5="","-",CONCATENATE(ROUNDUP(('Balance Sheet'!AB13/'Income Statement'!AB9)*('Income Statement'!AB7*30),0)," days"))</f>
        <v>-</v>
      </c>
      <c r="P29" s="13"/>
    </row>
    <row r="30" spans="1:16" x14ac:dyDescent="0.25">
      <c r="A30" s="256" t="s">
        <v>141</v>
      </c>
      <c r="B30" s="263" t="str">
        <f>IF(B5="","-",CONCATENATE(ROUNDUP(('Balance Sheet'!B72/'Income Statement'!B17)*('Income Statement'!B7*30),0)," days"))</f>
        <v>-</v>
      </c>
      <c r="C30" s="263" t="str">
        <f>IF(C5="","-",CONCATENATE(ROUNDUP(('Balance Sheet'!D72/'Income Statement'!D17)*('Income Statement'!D7*30),0)," days"))</f>
        <v>-</v>
      </c>
      <c r="D30" s="263" t="str">
        <f>IF(D5="","-",CONCATENATE(ROUNDUP(('Balance Sheet'!F72/'Income Statement'!F17)*('Income Statement'!F7*30),0)," days"))</f>
        <v>-</v>
      </c>
      <c r="E30" s="263" t="str">
        <f>IF(E5="","-",CONCATENATE(ROUNDUP(('Balance Sheet'!H72/'Income Statement'!H17)*('Income Statement'!H7*30),0)," days"))</f>
        <v>-</v>
      </c>
      <c r="F30" s="263" t="str">
        <f>IF(F5="","-",CONCATENATE(ROUNDUP(('Balance Sheet'!J72/'Income Statement'!J17)*('Income Statement'!J7*30),0)," days"))</f>
        <v>-</v>
      </c>
      <c r="G30" s="263" t="str">
        <f>IF(G5="","-",CONCATENATE(ROUNDUP(('Balance Sheet'!L72/'Income Statement'!L17)*('Income Statement'!L7*30),0)," days"))</f>
        <v>-</v>
      </c>
      <c r="H30" s="263" t="str">
        <f>IF(H5="","-",CONCATENATE(ROUNDUP(('Balance Sheet'!N72/'Income Statement'!N17)*('Income Statement'!N7*30),0)," days"))</f>
        <v>-</v>
      </c>
      <c r="I30" s="263" t="str">
        <f>IF(I5="","-",CONCATENATE(ROUNDUP(('Balance Sheet'!P72/'Income Statement'!P17)*('Income Statement'!P7*30),0)," days"))</f>
        <v>-</v>
      </c>
      <c r="J30" s="263" t="str">
        <f>IF(J5="","-",CONCATENATE(ROUNDUP(('Balance Sheet'!R72/'Income Statement'!R17)*('Income Statement'!R7*30),0)," days"))</f>
        <v>-</v>
      </c>
      <c r="K30" s="263" t="str">
        <f>IF(K5="","-",CONCATENATE(ROUNDUP(('Balance Sheet'!T72/'Income Statement'!T17)*('Income Statement'!T7*30),0)," days"))</f>
        <v>-</v>
      </c>
      <c r="L30" s="263" t="str">
        <f>IF(L5="","-",CONCATENATE(ROUNDUP(('Balance Sheet'!V72/'Income Statement'!V17)*('Income Statement'!V7*30),0)," days"))</f>
        <v>-</v>
      </c>
      <c r="M30" s="263" t="str">
        <f>IF(M5="","-",CONCATENATE(ROUNDUP(('Balance Sheet'!X72/'Income Statement'!X17)*('Income Statement'!X7*30),0)," days"))</f>
        <v>-</v>
      </c>
      <c r="N30" s="263" t="str">
        <f>IF(N5="","-",CONCATENATE(ROUNDUP(('Balance Sheet'!Z72/'Income Statement'!Z17)*('Income Statement'!Z7*30),0)," days"))</f>
        <v>-</v>
      </c>
      <c r="O30" s="263" t="str">
        <f>IF(O5="","-",CONCATENATE(ROUNDUP(('Balance Sheet'!AB72/'Income Statement'!AB17)*('Income Statement'!AB7*30),0)," days"))</f>
        <v>-</v>
      </c>
      <c r="P30" s="13"/>
    </row>
    <row r="31" spans="1:16" x14ac:dyDescent="0.25">
      <c r="A31" s="256" t="s">
        <v>142</v>
      </c>
      <c r="B31" s="264" t="str">
        <f>IF(B5="","-",CONCATENATE(ROUNDUP(('Balance Sheet'!B72/('Income Statement'!B17-'Income Statement'!B19))*('Income Statement'!B7*30),0)," days"))</f>
        <v>-</v>
      </c>
      <c r="C31" s="264" t="str">
        <f>IF(C5="","-",CONCATENATE(ROUNDUP(('Balance Sheet'!D72/('Income Statement'!D17-'Income Statement'!D19))*('Income Statement'!D7*30),0)," days"))</f>
        <v>-</v>
      </c>
      <c r="D31" s="264" t="str">
        <f>IF(D5="","-",CONCATENATE(ROUNDUP(('Balance Sheet'!F72/('Income Statement'!F17-'Income Statement'!F19))*('Income Statement'!F7*30),0)," days"))</f>
        <v>-</v>
      </c>
      <c r="E31" s="264" t="str">
        <f>IF(E5="","-",CONCATENATE(ROUNDUP(('Balance Sheet'!H72/('Income Statement'!H17-'Income Statement'!H19))*('Income Statement'!H7*30),0)," days"))</f>
        <v>-</v>
      </c>
      <c r="F31" s="264" t="str">
        <f>IF(F5="","-",CONCATENATE(ROUNDUP(('Balance Sheet'!J72/('Income Statement'!J17-'Income Statement'!J19))*('Income Statement'!J7*30),0)," days"))</f>
        <v>-</v>
      </c>
      <c r="G31" s="264" t="str">
        <f>IF(G5="","-",CONCATENATE(ROUNDUP(('Balance Sheet'!L72/('Income Statement'!L17-'Income Statement'!L19))*('Income Statement'!L7*30),0)," days"))</f>
        <v>-</v>
      </c>
      <c r="H31" s="264" t="str">
        <f>IF(H5="","-",CONCATENATE(ROUNDUP(('Balance Sheet'!N72/('Income Statement'!N17-'Income Statement'!N19))*('Income Statement'!N7*30),0)," days"))</f>
        <v>-</v>
      </c>
      <c r="I31" s="264" t="str">
        <f>IF(I5="","-",CONCATENATE(ROUNDUP(('Balance Sheet'!P72/('Income Statement'!P17-'Income Statement'!P19))*('Income Statement'!P7*30),0)," days"))</f>
        <v>-</v>
      </c>
      <c r="J31" s="264" t="str">
        <f>IF(J5="","-",CONCATENATE(ROUNDUP(('Balance Sheet'!R72/('Income Statement'!R17-'Income Statement'!R19))*('Income Statement'!R7*30),0)," days"))</f>
        <v>-</v>
      </c>
      <c r="K31" s="264" t="str">
        <f>IF(K5="","-",CONCATENATE(ROUNDUP(('Balance Sheet'!T72/('Income Statement'!T17-'Income Statement'!T19))*('Income Statement'!T7*30),0)," days"))</f>
        <v>-</v>
      </c>
      <c r="L31" s="264" t="str">
        <f>IF(L5="","-",CONCATENATE(ROUNDUP(('Balance Sheet'!V72/('Income Statement'!V17-'Income Statement'!V19))*('Income Statement'!V7*30),0)," days"))</f>
        <v>-</v>
      </c>
      <c r="M31" s="264" t="str">
        <f>IF(M5="","-",CONCATENATE(ROUNDUP(('Balance Sheet'!X72/('Income Statement'!X17-'Income Statement'!X19))*('Income Statement'!X7*30),0)," days"))</f>
        <v>-</v>
      </c>
      <c r="N31" s="264" t="str">
        <f>IF(N5="","-",CONCATENATE(ROUNDUP(('Balance Sheet'!Z72/('Income Statement'!Z17-'Income Statement'!Z19))*('Income Statement'!Z7*30),0)," days"))</f>
        <v>-</v>
      </c>
      <c r="O31" s="264" t="str">
        <f>IF(O5="","-",CONCATENATE(ROUNDUP(('Balance Sheet'!AB72/('Income Statement'!AB17-'Income Statement'!AB19))*('Income Statement'!AB7*30),0)," days"))</f>
        <v>-</v>
      </c>
      <c r="P31" s="13"/>
    </row>
    <row r="32" spans="1:16" ht="15.75" thickBot="1" x14ac:dyDescent="0.3">
      <c r="A32" s="256" t="s">
        <v>143</v>
      </c>
      <c r="B32" s="264" t="str">
        <f>IFERROR(IF(B5="","-",('Income Statement'!B9/'Balance Sheet'!B42)),"-")</f>
        <v>-</v>
      </c>
      <c r="C32" s="264" t="str">
        <f>IFERROR(IF(C5="","-",('Income Statement'!D9/'Balance Sheet'!D42)),"-")</f>
        <v>-</v>
      </c>
      <c r="D32" s="264" t="str">
        <f>IFERROR(IF(D5="","-",('Income Statement'!F9/'Balance Sheet'!F42)),"-")</f>
        <v>-</v>
      </c>
      <c r="E32" s="264" t="str">
        <f>IFERROR(IF(E5="","-",('Income Statement'!H9/'Balance Sheet'!H42)),"-")</f>
        <v>-</v>
      </c>
      <c r="F32" s="264" t="str">
        <f>IFERROR(IF(F5="","-",('Income Statement'!J9/'Balance Sheet'!J42)),"-")</f>
        <v>-</v>
      </c>
      <c r="G32" s="264" t="str">
        <f>IFERROR(IF(G5="","-",('Income Statement'!L9/'Balance Sheet'!L42)),"-")</f>
        <v>-</v>
      </c>
      <c r="H32" s="264" t="str">
        <f>IFERROR(IF(H5="","-",('Income Statement'!N9/'Balance Sheet'!N42)),"-")</f>
        <v>-</v>
      </c>
      <c r="I32" s="264" t="str">
        <f>IFERROR(IF(I5="","-",('Income Statement'!P9/'Balance Sheet'!P42)),"-")</f>
        <v>-</v>
      </c>
      <c r="J32" s="264" t="str">
        <f>IFERROR(IF(J5="","-",('Income Statement'!R9/'Balance Sheet'!R42)),"-")</f>
        <v>-</v>
      </c>
      <c r="K32" s="264" t="str">
        <f>IFERROR(IF(K5="","-",('Income Statement'!T9/'Balance Sheet'!T42)),"-")</f>
        <v>-</v>
      </c>
      <c r="L32" s="264" t="str">
        <f>IFERROR(IF(L5="","-",('Income Statement'!V9/'Balance Sheet'!V42)),"-")</f>
        <v>-</v>
      </c>
      <c r="M32" s="264" t="str">
        <f>IFERROR(IF(M5="","-",('Income Statement'!X9/'Balance Sheet'!X42)),"-")</f>
        <v>-</v>
      </c>
      <c r="N32" s="264" t="str">
        <f>IFERROR(IF(N5="","-",('Income Statement'!Z9/'Balance Sheet'!Z42)),"-")</f>
        <v>-</v>
      </c>
      <c r="O32" s="264" t="str">
        <f>IFERROR(IF(O5="","-",('Income Statement'!AB9/'Balance Sheet'!AB42)),"-")</f>
        <v>-</v>
      </c>
      <c r="P32" s="13"/>
    </row>
    <row r="33" spans="1:16" ht="15.75" thickBot="1" x14ac:dyDescent="0.3">
      <c r="A33" s="253" t="s">
        <v>144</v>
      </c>
      <c r="B33" s="254"/>
      <c r="C33" s="254"/>
      <c r="D33" s="254"/>
      <c r="E33" s="254"/>
      <c r="F33" s="254"/>
      <c r="G33" s="254"/>
      <c r="H33" s="254"/>
      <c r="I33" s="254"/>
      <c r="J33" s="254"/>
      <c r="K33" s="254"/>
      <c r="L33" s="254"/>
      <c r="M33" s="254"/>
      <c r="N33" s="254"/>
      <c r="O33" s="254"/>
      <c r="P33" s="13"/>
    </row>
    <row r="34" spans="1:16" x14ac:dyDescent="0.25">
      <c r="A34" s="256" t="s">
        <v>145</v>
      </c>
      <c r="B34" s="264" t="s">
        <v>166</v>
      </c>
      <c r="C34" s="264" t="s">
        <v>166</v>
      </c>
      <c r="D34" s="264" t="s">
        <v>166</v>
      </c>
      <c r="E34" s="264" t="s">
        <v>166</v>
      </c>
      <c r="F34" s="264" t="s">
        <v>166</v>
      </c>
      <c r="G34" s="264" t="s">
        <v>166</v>
      </c>
      <c r="H34" s="264" t="s">
        <v>166</v>
      </c>
      <c r="I34" s="264" t="s">
        <v>166</v>
      </c>
      <c r="J34" s="264" t="s">
        <v>166</v>
      </c>
      <c r="K34" s="264" t="s">
        <v>166</v>
      </c>
      <c r="L34" s="264" t="s">
        <v>166</v>
      </c>
      <c r="M34" s="264" t="s">
        <v>166</v>
      </c>
      <c r="N34" s="264" t="s">
        <v>166</v>
      </c>
      <c r="O34" s="264" t="s">
        <v>166</v>
      </c>
      <c r="P34" s="13"/>
    </row>
    <row r="35" spans="1:16" x14ac:dyDescent="0.25">
      <c r="A35" s="256" t="s">
        <v>146</v>
      </c>
      <c r="B35" s="264" t="s">
        <v>166</v>
      </c>
      <c r="C35" s="264" t="s">
        <v>166</v>
      </c>
      <c r="D35" s="264" t="s">
        <v>166</v>
      </c>
      <c r="E35" s="264" t="s">
        <v>166</v>
      </c>
      <c r="F35" s="264" t="s">
        <v>166</v>
      </c>
      <c r="G35" s="264" t="s">
        <v>166</v>
      </c>
      <c r="H35" s="264" t="s">
        <v>166</v>
      </c>
      <c r="I35" s="264" t="s">
        <v>166</v>
      </c>
      <c r="J35" s="264" t="s">
        <v>166</v>
      </c>
      <c r="K35" s="264" t="s">
        <v>166</v>
      </c>
      <c r="L35" s="264" t="s">
        <v>166</v>
      </c>
      <c r="M35" s="264" t="s">
        <v>166</v>
      </c>
      <c r="N35" s="264" t="s">
        <v>166</v>
      </c>
      <c r="O35" s="264" t="s">
        <v>166</v>
      </c>
      <c r="P35" s="13"/>
    </row>
    <row r="36" spans="1:16" x14ac:dyDescent="0.25">
      <c r="A36" s="256" t="s">
        <v>147</v>
      </c>
      <c r="B36" s="264" t="s">
        <v>166</v>
      </c>
      <c r="C36" s="264" t="s">
        <v>166</v>
      </c>
      <c r="D36" s="264" t="s">
        <v>166</v>
      </c>
      <c r="E36" s="264" t="s">
        <v>166</v>
      </c>
      <c r="F36" s="264" t="s">
        <v>166</v>
      </c>
      <c r="G36" s="264" t="s">
        <v>166</v>
      </c>
      <c r="H36" s="264" t="s">
        <v>166</v>
      </c>
      <c r="I36" s="264" t="s">
        <v>166</v>
      </c>
      <c r="J36" s="264" t="s">
        <v>166</v>
      </c>
      <c r="K36" s="264" t="s">
        <v>166</v>
      </c>
      <c r="L36" s="264" t="s">
        <v>166</v>
      </c>
      <c r="M36" s="264" t="s">
        <v>166</v>
      </c>
      <c r="N36" s="264" t="s">
        <v>166</v>
      </c>
      <c r="O36" s="264" t="s">
        <v>166</v>
      </c>
      <c r="P36" s="13"/>
    </row>
    <row r="37" spans="1:16" x14ac:dyDescent="0.25">
      <c r="A37" s="256" t="s">
        <v>148</v>
      </c>
      <c r="B37" s="264" t="s">
        <v>166</v>
      </c>
      <c r="C37" s="264" t="s">
        <v>166</v>
      </c>
      <c r="D37" s="264" t="s">
        <v>166</v>
      </c>
      <c r="E37" s="264" t="s">
        <v>166</v>
      </c>
      <c r="F37" s="264" t="s">
        <v>166</v>
      </c>
      <c r="G37" s="264" t="s">
        <v>166</v>
      </c>
      <c r="H37" s="264" t="s">
        <v>166</v>
      </c>
      <c r="I37" s="264" t="s">
        <v>166</v>
      </c>
      <c r="J37" s="264" t="s">
        <v>166</v>
      </c>
      <c r="K37" s="264" t="s">
        <v>166</v>
      </c>
      <c r="L37" s="264" t="s">
        <v>166</v>
      </c>
      <c r="M37" s="264" t="s">
        <v>166</v>
      </c>
      <c r="N37" s="264" t="s">
        <v>166</v>
      </c>
      <c r="O37" s="264" t="s">
        <v>166</v>
      </c>
      <c r="P37" s="13"/>
    </row>
    <row r="38" spans="1:16" x14ac:dyDescent="0.25">
      <c r="A38" s="256" t="s">
        <v>149</v>
      </c>
      <c r="B38" s="264" t="s">
        <v>166</v>
      </c>
      <c r="C38" s="264" t="s">
        <v>166</v>
      </c>
      <c r="D38" s="264" t="s">
        <v>166</v>
      </c>
      <c r="E38" s="264" t="s">
        <v>166</v>
      </c>
      <c r="F38" s="264" t="s">
        <v>166</v>
      </c>
      <c r="G38" s="264" t="s">
        <v>166</v>
      </c>
      <c r="H38" s="264" t="s">
        <v>166</v>
      </c>
      <c r="I38" s="264" t="s">
        <v>166</v>
      </c>
      <c r="J38" s="264" t="s">
        <v>166</v>
      </c>
      <c r="K38" s="264" t="s">
        <v>166</v>
      </c>
      <c r="L38" s="264" t="s">
        <v>166</v>
      </c>
      <c r="M38" s="264" t="s">
        <v>166</v>
      </c>
      <c r="N38" s="264" t="s">
        <v>166</v>
      </c>
      <c r="O38" s="264" t="s">
        <v>166</v>
      </c>
      <c r="P38" s="13"/>
    </row>
    <row r="39" spans="1:16" ht="15.75" thickBot="1" x14ac:dyDescent="0.3">
      <c r="A39" s="256" t="s">
        <v>150</v>
      </c>
      <c r="B39" s="264" t="s">
        <v>166</v>
      </c>
      <c r="C39" s="264" t="s">
        <v>166</v>
      </c>
      <c r="D39" s="264" t="s">
        <v>166</v>
      </c>
      <c r="E39" s="264" t="s">
        <v>166</v>
      </c>
      <c r="F39" s="264" t="s">
        <v>166</v>
      </c>
      <c r="G39" s="264" t="s">
        <v>166</v>
      </c>
      <c r="H39" s="264" t="s">
        <v>166</v>
      </c>
      <c r="I39" s="264" t="s">
        <v>166</v>
      </c>
      <c r="J39" s="264" t="s">
        <v>166</v>
      </c>
      <c r="K39" s="264" t="s">
        <v>166</v>
      </c>
      <c r="L39" s="264" t="s">
        <v>166</v>
      </c>
      <c r="M39" s="264" t="s">
        <v>166</v>
      </c>
      <c r="N39" s="264" t="s">
        <v>166</v>
      </c>
      <c r="O39" s="264" t="s">
        <v>166</v>
      </c>
      <c r="P39" s="13"/>
    </row>
    <row r="40" spans="1:16" ht="15.75" thickBot="1" x14ac:dyDescent="0.3">
      <c r="A40" s="253" t="s">
        <v>151</v>
      </c>
      <c r="B40" s="254"/>
      <c r="C40" s="254"/>
      <c r="D40" s="254"/>
      <c r="E40" s="254"/>
      <c r="F40" s="254"/>
      <c r="G40" s="254"/>
      <c r="H40" s="254"/>
      <c r="I40" s="254"/>
      <c r="J40" s="254"/>
      <c r="K40" s="254"/>
      <c r="L40" s="254"/>
      <c r="M40" s="254"/>
      <c r="N40" s="254"/>
      <c r="O40" s="254"/>
      <c r="P40" s="13"/>
    </row>
    <row r="41" spans="1:16" x14ac:dyDescent="0.25">
      <c r="A41" s="256" t="s">
        <v>148</v>
      </c>
      <c r="B41" s="264"/>
      <c r="C41" s="264"/>
      <c r="D41" s="264"/>
      <c r="E41" s="264"/>
      <c r="F41" s="264"/>
      <c r="G41" s="264"/>
      <c r="H41" s="264"/>
      <c r="I41" s="264"/>
      <c r="J41" s="264"/>
      <c r="K41" s="264"/>
      <c r="L41" s="264"/>
      <c r="M41" s="264"/>
      <c r="N41" s="264"/>
      <c r="O41" s="264"/>
      <c r="P41" s="13"/>
    </row>
    <row r="42" spans="1:16" x14ac:dyDescent="0.25">
      <c r="A42" s="256" t="s">
        <v>153</v>
      </c>
      <c r="B42" s="265" t="str">
        <f>B25</f>
        <v>-</v>
      </c>
      <c r="C42" s="265" t="str">
        <f t="shared" ref="C42:O42" si="0">C25</f>
        <v>-</v>
      </c>
      <c r="D42" s="265" t="str">
        <f t="shared" si="0"/>
        <v>-</v>
      </c>
      <c r="E42" s="265" t="str">
        <f t="shared" si="0"/>
        <v>-</v>
      </c>
      <c r="F42" s="265" t="str">
        <f t="shared" si="0"/>
        <v>-</v>
      </c>
      <c r="G42" s="265" t="str">
        <f t="shared" si="0"/>
        <v>-</v>
      </c>
      <c r="H42" s="265" t="str">
        <f t="shared" si="0"/>
        <v>-</v>
      </c>
      <c r="I42" s="265" t="str">
        <f t="shared" si="0"/>
        <v>-</v>
      </c>
      <c r="J42" s="265" t="str">
        <f t="shared" si="0"/>
        <v>-</v>
      </c>
      <c r="K42" s="265" t="str">
        <f t="shared" si="0"/>
        <v>-</v>
      </c>
      <c r="L42" s="265" t="str">
        <f t="shared" si="0"/>
        <v>-</v>
      </c>
      <c r="M42" s="265" t="str">
        <f t="shared" si="0"/>
        <v>-</v>
      </c>
      <c r="N42" s="265" t="str">
        <f t="shared" si="0"/>
        <v>-</v>
      </c>
      <c r="O42" s="265" t="str">
        <f t="shared" si="0"/>
        <v>-</v>
      </c>
      <c r="P42" s="13"/>
    </row>
    <row r="43" spans="1:16" x14ac:dyDescent="0.25">
      <c r="A43" s="256" t="s">
        <v>152</v>
      </c>
      <c r="B43" s="259">
        <f>'Income Statement'!B46</f>
        <v>0</v>
      </c>
      <c r="C43" s="259">
        <f>'Income Statement'!D46</f>
        <v>0</v>
      </c>
      <c r="D43" s="259">
        <f>'Income Statement'!F46</f>
        <v>0</v>
      </c>
      <c r="E43" s="259">
        <f>'Income Statement'!H46</f>
        <v>0</v>
      </c>
      <c r="F43" s="259">
        <f>'Income Statement'!J46</f>
        <v>0</v>
      </c>
      <c r="G43" s="259">
        <f>'Income Statement'!L46</f>
        <v>0</v>
      </c>
      <c r="H43" s="259">
        <f>'Income Statement'!N46</f>
        <v>0</v>
      </c>
      <c r="I43" s="259">
        <f>'Income Statement'!P46</f>
        <v>0</v>
      </c>
      <c r="J43" s="259">
        <f>'Income Statement'!R46</f>
        <v>0</v>
      </c>
      <c r="K43" s="259">
        <f>'Income Statement'!T46</f>
        <v>0</v>
      </c>
      <c r="L43" s="259">
        <f>'Income Statement'!V46</f>
        <v>0</v>
      </c>
      <c r="M43" s="259">
        <f>'Income Statement'!X46</f>
        <v>0</v>
      </c>
      <c r="N43" s="259">
        <f>'Income Statement'!Z46</f>
        <v>0</v>
      </c>
      <c r="O43" s="259">
        <f>'Income Statement'!AB46</f>
        <v>0</v>
      </c>
      <c r="P43" s="13"/>
    </row>
    <row r="44" spans="1:16" x14ac:dyDescent="0.25">
      <c r="A44" s="256" t="s">
        <v>154</v>
      </c>
      <c r="B44" s="263" t="str">
        <f>B29</f>
        <v>-</v>
      </c>
      <c r="C44" s="263" t="str">
        <f t="shared" ref="C44:O44" si="1">C29</f>
        <v>-</v>
      </c>
      <c r="D44" s="263" t="str">
        <f t="shared" si="1"/>
        <v>-</v>
      </c>
      <c r="E44" s="263" t="str">
        <f t="shared" si="1"/>
        <v>-</v>
      </c>
      <c r="F44" s="263" t="str">
        <f t="shared" si="1"/>
        <v>-</v>
      </c>
      <c r="G44" s="263" t="str">
        <f t="shared" si="1"/>
        <v>-</v>
      </c>
      <c r="H44" s="263" t="str">
        <f t="shared" si="1"/>
        <v>-</v>
      </c>
      <c r="I44" s="263" t="str">
        <f t="shared" si="1"/>
        <v>-</v>
      </c>
      <c r="J44" s="263" t="str">
        <f t="shared" si="1"/>
        <v>-</v>
      </c>
      <c r="K44" s="263" t="str">
        <f t="shared" si="1"/>
        <v>-</v>
      </c>
      <c r="L44" s="263" t="str">
        <f t="shared" si="1"/>
        <v>-</v>
      </c>
      <c r="M44" s="263" t="str">
        <f t="shared" si="1"/>
        <v>-</v>
      </c>
      <c r="N44" s="263" t="str">
        <f t="shared" si="1"/>
        <v>-</v>
      </c>
      <c r="O44" s="263" t="str">
        <f t="shared" si="1"/>
        <v>-</v>
      </c>
      <c r="P44" s="13"/>
    </row>
    <row r="45" spans="1:16" x14ac:dyDescent="0.25">
      <c r="A45" s="256" t="s">
        <v>155</v>
      </c>
      <c r="B45" s="264" t="str">
        <f>B31</f>
        <v>-</v>
      </c>
      <c r="C45" s="264" t="str">
        <f t="shared" ref="C45:O45" si="2">C31</f>
        <v>-</v>
      </c>
      <c r="D45" s="264" t="str">
        <f t="shared" si="2"/>
        <v>-</v>
      </c>
      <c r="E45" s="264" t="str">
        <f t="shared" si="2"/>
        <v>-</v>
      </c>
      <c r="F45" s="264" t="str">
        <f t="shared" si="2"/>
        <v>-</v>
      </c>
      <c r="G45" s="264" t="str">
        <f t="shared" si="2"/>
        <v>-</v>
      </c>
      <c r="H45" s="264" t="str">
        <f t="shared" si="2"/>
        <v>-</v>
      </c>
      <c r="I45" s="264" t="str">
        <f t="shared" si="2"/>
        <v>-</v>
      </c>
      <c r="J45" s="264" t="str">
        <f t="shared" si="2"/>
        <v>-</v>
      </c>
      <c r="K45" s="264" t="str">
        <f t="shared" si="2"/>
        <v>-</v>
      </c>
      <c r="L45" s="264" t="str">
        <f t="shared" si="2"/>
        <v>-</v>
      </c>
      <c r="M45" s="264" t="str">
        <f t="shared" si="2"/>
        <v>-</v>
      </c>
      <c r="N45" s="264" t="str">
        <f t="shared" si="2"/>
        <v>-</v>
      </c>
      <c r="O45" s="264" t="str">
        <f t="shared" si="2"/>
        <v>-</v>
      </c>
      <c r="P45" s="13"/>
    </row>
    <row r="46" spans="1:16" ht="15.75" thickBot="1" x14ac:dyDescent="0.3">
      <c r="A46" s="266" t="s">
        <v>156</v>
      </c>
      <c r="B46" s="267" t="str">
        <f>IF(B5="","-",CONCATENATE(ROUNDUP(('Balance Sheet'!B85/'Income Statement'!B46)*('Income Statement'!B7*30),0)," days"))</f>
        <v>-</v>
      </c>
      <c r="C46" s="267" t="str">
        <f>IF(C5="","-",CONCATENATE(ROUNDUP(('Balance Sheet'!D85/'Income Statement'!D46)*('Income Statement'!D7*30),0)," days"))</f>
        <v>-</v>
      </c>
      <c r="D46" s="267" t="str">
        <f>IF(D5="","-",CONCATENATE(ROUNDUP(('Balance Sheet'!F85/'Income Statement'!F46)*('Income Statement'!F7*30),0)," days"))</f>
        <v>-</v>
      </c>
      <c r="E46" s="267" t="str">
        <f>IF(E5="","-",CONCATENATE(ROUNDUP(('Balance Sheet'!H85/'Income Statement'!H46)*('Income Statement'!H7*30),0)," days"))</f>
        <v>-</v>
      </c>
      <c r="F46" s="267" t="str">
        <f>IF(F5="","-",CONCATENATE(ROUNDUP(('Balance Sheet'!J85/'Income Statement'!J46)*('Income Statement'!J7*30),0)," days"))</f>
        <v>-</v>
      </c>
      <c r="G46" s="267" t="str">
        <f>IF(G5="","-",CONCATENATE(ROUNDUP(('Balance Sheet'!L85/'Income Statement'!L46)*('Income Statement'!L7*30),0)," days"))</f>
        <v>-</v>
      </c>
      <c r="H46" s="267" t="str">
        <f>IF(H5="","-",CONCATENATE(ROUNDUP(('Balance Sheet'!N85/'Income Statement'!N46)*('Income Statement'!N7*30),0)," days"))</f>
        <v>-</v>
      </c>
      <c r="I46" s="267" t="str">
        <f>IF(I5="","-",CONCATENATE(ROUNDUP(('Balance Sheet'!P85/'Income Statement'!P46)*('Income Statement'!P7*30),0)," days"))</f>
        <v>-</v>
      </c>
      <c r="J46" s="267" t="str">
        <f>IF(J5="","-",CONCATENATE(ROUNDUP(('Balance Sheet'!R85/'Income Statement'!R46)*('Income Statement'!R7*30),0)," days"))</f>
        <v>-</v>
      </c>
      <c r="K46" s="267" t="str">
        <f>IF(K5="","-",CONCATENATE(ROUNDUP(('Balance Sheet'!T85/'Income Statement'!T46)*('Income Statement'!T7*30),0)," days"))</f>
        <v>-</v>
      </c>
      <c r="L46" s="267" t="str">
        <f>IF(L5="","-",CONCATENATE(ROUNDUP(('Balance Sheet'!V85/'Income Statement'!V46)*('Income Statement'!V7*30),0)," days"))</f>
        <v>-</v>
      </c>
      <c r="M46" s="267" t="str">
        <f>IF(M5="","-",CONCATENATE(ROUNDUP(('Balance Sheet'!X85/'Income Statement'!X46)*('Income Statement'!X7*30),0)," days"))</f>
        <v>-</v>
      </c>
      <c r="N46" s="267" t="str">
        <f>IF(N5="","-",CONCATENATE(ROUNDUP(('Balance Sheet'!Z85/'Income Statement'!Z46)*('Income Statement'!Z7*30),0)," days"))</f>
        <v>-</v>
      </c>
      <c r="O46" s="267" t="str">
        <f>IF(O5="","-",CONCATENATE(ROUNDUP(('Balance Sheet'!AB85/'Income Statement'!AB46)*('Income Statement'!AB7*30),0)," days"))</f>
        <v>-</v>
      </c>
      <c r="P46" s="13"/>
    </row>
  </sheetData>
  <mergeCells count="3">
    <mergeCell ref="A1:O1"/>
    <mergeCell ref="B4:O4"/>
    <mergeCell ref="B3:O3"/>
  </mergeCells>
  <conditionalFormatting sqref="B3 B5:O5">
    <cfRule type="containsBlanks" dxfId="16578" priority="3">
      <formula>LEN(TRIM(B3))=0</formula>
    </cfRule>
  </conditionalFormatting>
  <conditionalFormatting sqref="B4">
    <cfRule type="containsBlanks" dxfId="16577" priority="2">
      <formula>LEN(TRIM(B4))=0</formula>
    </cfRule>
  </conditionalFormatting>
  <conditionalFormatting sqref="P7:P46 B7:O10 B41:O46 B34:O39 B29:O32 B23:O27 B12:O15 B17:O21">
    <cfRule type="cellIs" dxfId="16576"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E858-D879-468D-A305-BEDEC7F803C9}">
  <dimension ref="A1:H28"/>
  <sheetViews>
    <sheetView showGridLines="0" zoomScale="115" zoomScaleNormal="115" workbookViewId="0">
      <selection activeCell="F29" sqref="F29"/>
    </sheetView>
  </sheetViews>
  <sheetFormatPr defaultRowHeight="15" x14ac:dyDescent="0.25"/>
  <cols>
    <col min="1" max="1" width="16.28515625" customWidth="1"/>
    <col min="2" max="7" width="14" customWidth="1"/>
    <col min="8" max="8" width="9.42578125" bestFit="1" customWidth="1"/>
    <col min="10" max="10" width="29" bestFit="1" customWidth="1"/>
    <col min="11" max="11" width="14" bestFit="1" customWidth="1"/>
  </cols>
  <sheetData>
    <row r="1" spans="1:8" ht="21" thickBot="1" x14ac:dyDescent="0.3">
      <c r="A1" s="125" t="s">
        <v>212</v>
      </c>
      <c r="B1" s="126"/>
      <c r="C1" s="126"/>
      <c r="D1" s="126"/>
      <c r="E1" s="126"/>
      <c r="F1" s="126"/>
      <c r="G1" s="126"/>
      <c r="H1" s="127"/>
    </row>
    <row r="2" spans="1:8" s="30" customFormat="1" ht="29.25" thickBot="1" x14ac:dyDescent="0.3">
      <c r="A2" s="43" t="s">
        <v>213</v>
      </c>
      <c r="B2" s="138" t="s">
        <v>214</v>
      </c>
      <c r="C2" s="138" t="s">
        <v>215</v>
      </c>
      <c r="D2" s="138" t="s">
        <v>216</v>
      </c>
      <c r="E2" s="138" t="s">
        <v>217</v>
      </c>
      <c r="F2" s="139" t="s">
        <v>218</v>
      </c>
      <c r="G2" s="138" t="s">
        <v>219</v>
      </c>
      <c r="H2" s="140" t="s">
        <v>206</v>
      </c>
    </row>
    <row r="3" spans="1:8" x14ac:dyDescent="0.25">
      <c r="A3" s="37">
        <v>1</v>
      </c>
      <c r="B3" s="38"/>
      <c r="C3" s="38"/>
      <c r="D3" s="38"/>
      <c r="E3" s="38"/>
      <c r="F3" s="38"/>
      <c r="G3" s="38">
        <f>SUM(B3:F3)</f>
        <v>0</v>
      </c>
      <c r="H3" s="39">
        <f>IFERROR(G3/$G$17,0)</f>
        <v>0</v>
      </c>
    </row>
    <row r="4" spans="1:8" x14ac:dyDescent="0.25">
      <c r="A4" s="27">
        <v>2</v>
      </c>
      <c r="B4" s="143"/>
      <c r="C4" s="143"/>
      <c r="D4" s="143"/>
      <c r="E4" s="143"/>
      <c r="F4" s="143"/>
      <c r="G4" s="143">
        <f t="shared" ref="G4:G16" si="0">SUM(B4:F4)</f>
        <v>0</v>
      </c>
      <c r="H4" s="35">
        <f t="shared" ref="H4:H16" si="1">IFERROR(G4/$G$17,0)</f>
        <v>0</v>
      </c>
    </row>
    <row r="5" spans="1:8" x14ac:dyDescent="0.25">
      <c r="A5" s="27">
        <v>3</v>
      </c>
      <c r="B5" s="143"/>
      <c r="C5" s="143"/>
      <c r="D5" s="143"/>
      <c r="E5" s="143"/>
      <c r="F5" s="143"/>
      <c r="G5" s="143">
        <f t="shared" si="0"/>
        <v>0</v>
      </c>
      <c r="H5" s="35">
        <f t="shared" si="1"/>
        <v>0</v>
      </c>
    </row>
    <row r="6" spans="1:8" x14ac:dyDescent="0.25">
      <c r="A6" s="27">
        <v>4</v>
      </c>
      <c r="B6" s="143"/>
      <c r="C6" s="143"/>
      <c r="D6" s="143"/>
      <c r="E6" s="143"/>
      <c r="F6" s="143"/>
      <c r="G6" s="143">
        <f t="shared" si="0"/>
        <v>0</v>
      </c>
      <c r="H6" s="35">
        <f t="shared" si="1"/>
        <v>0</v>
      </c>
    </row>
    <row r="7" spans="1:8" x14ac:dyDescent="0.25">
      <c r="A7" s="27">
        <v>6</v>
      </c>
      <c r="B7" s="143"/>
      <c r="C7" s="143"/>
      <c r="D7" s="143"/>
      <c r="E7" s="143"/>
      <c r="F7" s="143"/>
      <c r="G7" s="143">
        <f t="shared" si="0"/>
        <v>0</v>
      </c>
      <c r="H7" s="35">
        <f t="shared" si="1"/>
        <v>0</v>
      </c>
    </row>
    <row r="8" spans="1:8" x14ac:dyDescent="0.25">
      <c r="A8" s="27">
        <v>7</v>
      </c>
      <c r="B8" s="143"/>
      <c r="C8" s="143"/>
      <c r="D8" s="143"/>
      <c r="E8" s="143"/>
      <c r="F8" s="143"/>
      <c r="G8" s="143">
        <f t="shared" si="0"/>
        <v>0</v>
      </c>
      <c r="H8" s="35">
        <f t="shared" si="1"/>
        <v>0</v>
      </c>
    </row>
    <row r="9" spans="1:8" x14ac:dyDescent="0.25">
      <c r="A9" s="27">
        <v>8</v>
      </c>
      <c r="B9" s="143"/>
      <c r="C9" s="143"/>
      <c r="D9" s="143"/>
      <c r="E9" s="143"/>
      <c r="F9" s="143"/>
      <c r="G9" s="143">
        <f t="shared" si="0"/>
        <v>0</v>
      </c>
      <c r="H9" s="35">
        <f t="shared" si="1"/>
        <v>0</v>
      </c>
    </row>
    <row r="10" spans="1:8" x14ac:dyDescent="0.25">
      <c r="A10" s="27">
        <v>9</v>
      </c>
      <c r="B10" s="143"/>
      <c r="C10" s="143"/>
      <c r="D10" s="143"/>
      <c r="E10" s="143"/>
      <c r="F10" s="143"/>
      <c r="G10" s="143">
        <f t="shared" si="0"/>
        <v>0</v>
      </c>
      <c r="H10" s="35">
        <f t="shared" si="1"/>
        <v>0</v>
      </c>
    </row>
    <row r="11" spans="1:8" x14ac:dyDescent="0.25">
      <c r="A11" s="27">
        <v>10</v>
      </c>
      <c r="B11" s="143"/>
      <c r="C11" s="143"/>
      <c r="D11" s="143"/>
      <c r="E11" s="143"/>
      <c r="F11" s="143"/>
      <c r="G11" s="143">
        <f t="shared" si="0"/>
        <v>0</v>
      </c>
      <c r="H11" s="35">
        <f t="shared" si="1"/>
        <v>0</v>
      </c>
    </row>
    <row r="12" spans="1:8" x14ac:dyDescent="0.25">
      <c r="A12" s="27">
        <v>11</v>
      </c>
      <c r="B12" s="143"/>
      <c r="C12" s="143"/>
      <c r="D12" s="143"/>
      <c r="E12" s="143"/>
      <c r="F12" s="143"/>
      <c r="G12" s="143">
        <f t="shared" si="0"/>
        <v>0</v>
      </c>
      <c r="H12" s="35">
        <f t="shared" si="1"/>
        <v>0</v>
      </c>
    </row>
    <row r="13" spans="1:8" x14ac:dyDescent="0.25">
      <c r="A13" s="27">
        <v>12</v>
      </c>
      <c r="B13" s="143"/>
      <c r="C13" s="143"/>
      <c r="D13" s="143"/>
      <c r="E13" s="143"/>
      <c r="F13" s="143"/>
      <c r="G13" s="143">
        <f t="shared" si="0"/>
        <v>0</v>
      </c>
      <c r="H13" s="35">
        <f t="shared" si="1"/>
        <v>0</v>
      </c>
    </row>
    <row r="14" spans="1:8" x14ac:dyDescent="0.25">
      <c r="A14" s="27">
        <v>13</v>
      </c>
      <c r="B14" s="143"/>
      <c r="C14" s="143"/>
      <c r="D14" s="143"/>
      <c r="E14" s="143"/>
      <c r="F14" s="143"/>
      <c r="G14" s="143">
        <f t="shared" si="0"/>
        <v>0</v>
      </c>
      <c r="H14" s="35">
        <f t="shared" si="1"/>
        <v>0</v>
      </c>
    </row>
    <row r="15" spans="1:8" x14ac:dyDescent="0.25">
      <c r="A15" s="27">
        <v>14</v>
      </c>
      <c r="B15" s="143"/>
      <c r="C15" s="143"/>
      <c r="D15" s="143"/>
      <c r="E15" s="143"/>
      <c r="F15" s="143"/>
      <c r="G15" s="143">
        <f t="shared" si="0"/>
        <v>0</v>
      </c>
      <c r="H15" s="35">
        <f t="shared" si="1"/>
        <v>0</v>
      </c>
    </row>
    <row r="16" spans="1:8" ht="15.75" thickBot="1" x14ac:dyDescent="0.3">
      <c r="A16" s="28">
        <v>15</v>
      </c>
      <c r="B16" s="36"/>
      <c r="C16" s="36"/>
      <c r="D16" s="36"/>
      <c r="E16" s="36"/>
      <c r="F16" s="36"/>
      <c r="G16" s="36">
        <f t="shared" si="0"/>
        <v>0</v>
      </c>
      <c r="H16" s="40">
        <f t="shared" si="1"/>
        <v>0</v>
      </c>
    </row>
    <row r="17" spans="1:8" ht="15.75" thickBot="1" x14ac:dyDescent="0.3">
      <c r="A17" s="141" t="s">
        <v>222</v>
      </c>
      <c r="B17" s="142">
        <f>SUM(B3:B16)</f>
        <v>0</v>
      </c>
      <c r="C17" s="142">
        <f t="shared" ref="C17:H17" si="2">SUM(C3:C16)</f>
        <v>0</v>
      </c>
      <c r="D17" s="142">
        <f t="shared" si="2"/>
        <v>0</v>
      </c>
      <c r="E17" s="142">
        <f t="shared" si="2"/>
        <v>0</v>
      </c>
      <c r="F17" s="142">
        <f t="shared" si="2"/>
        <v>0</v>
      </c>
      <c r="G17" s="142">
        <f t="shared" si="2"/>
        <v>0</v>
      </c>
      <c r="H17" s="132">
        <f t="shared" si="2"/>
        <v>0</v>
      </c>
    </row>
    <row r="18" spans="1:8" ht="15.75" thickBot="1" x14ac:dyDescent="0.3">
      <c r="A18" s="29" t="s">
        <v>206</v>
      </c>
      <c r="B18" s="45">
        <f>IFERROR(B17/$G$17,0)</f>
        <v>0</v>
      </c>
      <c r="C18" s="45">
        <f t="shared" ref="C18:G18" si="3">IFERROR(C17/$G$17,0)</f>
        <v>0</v>
      </c>
      <c r="D18" s="45">
        <f t="shared" si="3"/>
        <v>0</v>
      </c>
      <c r="E18" s="45">
        <f t="shared" si="3"/>
        <v>0</v>
      </c>
      <c r="F18" s="45">
        <f t="shared" si="3"/>
        <v>0</v>
      </c>
      <c r="G18" s="45">
        <f t="shared" si="3"/>
        <v>0</v>
      </c>
      <c r="H18" s="133"/>
    </row>
    <row r="22" spans="1:8" ht="15.75" thickBot="1" x14ac:dyDescent="0.3"/>
    <row r="23" spans="1:8" ht="15.75" thickBot="1" x14ac:dyDescent="0.3">
      <c r="A23" s="128" t="s">
        <v>220</v>
      </c>
      <c r="B23" s="129"/>
      <c r="C23" s="130"/>
      <c r="D23" s="13"/>
    </row>
    <row r="24" spans="1:8" x14ac:dyDescent="0.25">
      <c r="A24" s="131" t="s">
        <v>221</v>
      </c>
      <c r="B24" s="144"/>
      <c r="C24" s="31">
        <f>G17</f>
        <v>0</v>
      </c>
      <c r="D24" s="13"/>
    </row>
    <row r="25" spans="1:8" ht="15.75" thickBot="1" x14ac:dyDescent="0.3">
      <c r="A25" s="146" t="s">
        <v>239</v>
      </c>
      <c r="B25" s="147"/>
      <c r="C25" s="32">
        <f>F17*-1</f>
        <v>0</v>
      </c>
      <c r="D25" s="13"/>
    </row>
    <row r="26" spans="1:8" ht="15.75" thickBot="1" x14ac:dyDescent="0.3">
      <c r="A26" s="122" t="s">
        <v>222</v>
      </c>
      <c r="B26" s="123"/>
      <c r="C26" s="34">
        <f>SUM(C24:C25)</f>
        <v>0</v>
      </c>
      <c r="D26" s="13"/>
    </row>
    <row r="27" spans="1:8" ht="15.75" thickBot="1" x14ac:dyDescent="0.3">
      <c r="A27" s="124" t="s">
        <v>237</v>
      </c>
      <c r="B27" s="145"/>
      <c r="C27" s="33"/>
      <c r="D27" s="13"/>
    </row>
    <row r="28" spans="1:8" ht="15.75" thickBot="1" x14ac:dyDescent="0.3">
      <c r="A28" s="122" t="s">
        <v>223</v>
      </c>
      <c r="B28" s="123"/>
      <c r="C28" s="34">
        <f>C26*C27</f>
        <v>0</v>
      </c>
      <c r="D28" s="13"/>
    </row>
  </sheetData>
  <mergeCells count="8">
    <mergeCell ref="A26:B26"/>
    <mergeCell ref="A27:B27"/>
    <mergeCell ref="A28:B28"/>
    <mergeCell ref="H17:H18"/>
    <mergeCell ref="A1:H1"/>
    <mergeCell ref="A23:C23"/>
    <mergeCell ref="A24:B24"/>
    <mergeCell ref="A25:B25"/>
  </mergeCells>
  <conditionalFormatting sqref="C27">
    <cfRule type="containsBlanks" dxfId="16575" priority="2">
      <formula>LEN(TRIM(C27))=0</formula>
    </cfRule>
  </conditionalFormatting>
  <pageMargins left="0.7" right="0.7" top="0.75" bottom="0.75" header="0.3" footer="0.3"/>
  <ignoredErrors>
    <ignoredError sqref="G3:G1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BFC0A-10A6-41D9-B250-34A036080575}">
  <dimension ref="A1:H18"/>
  <sheetViews>
    <sheetView showGridLines="0" zoomScale="115" zoomScaleNormal="115" workbookViewId="0">
      <selection activeCell="G3" sqref="G3"/>
    </sheetView>
  </sheetViews>
  <sheetFormatPr defaultRowHeight="15" x14ac:dyDescent="0.25"/>
  <cols>
    <col min="1" max="1" width="16.28515625" customWidth="1"/>
    <col min="2" max="7" width="14" customWidth="1"/>
    <col min="8" max="8" width="9.42578125" bestFit="1" customWidth="1"/>
  </cols>
  <sheetData>
    <row r="1" spans="1:8" ht="21" thickBot="1" x14ac:dyDescent="0.3">
      <c r="A1" s="125" t="s">
        <v>227</v>
      </c>
      <c r="B1" s="126"/>
      <c r="C1" s="126"/>
      <c r="D1" s="126"/>
      <c r="E1" s="126"/>
      <c r="F1" s="126"/>
      <c r="G1" s="126"/>
      <c r="H1" s="127"/>
    </row>
    <row r="2" spans="1:8" ht="29.25" thickBot="1" x14ac:dyDescent="0.3">
      <c r="A2" s="43" t="s">
        <v>213</v>
      </c>
      <c r="B2" s="41" t="s">
        <v>214</v>
      </c>
      <c r="C2" s="41" t="s">
        <v>215</v>
      </c>
      <c r="D2" s="41" t="s">
        <v>216</v>
      </c>
      <c r="E2" s="41" t="s">
        <v>217</v>
      </c>
      <c r="F2" s="44" t="s">
        <v>218</v>
      </c>
      <c r="G2" s="41" t="s">
        <v>219</v>
      </c>
      <c r="H2" s="42" t="s">
        <v>206</v>
      </c>
    </row>
    <row r="3" spans="1:8" x14ac:dyDescent="0.25">
      <c r="A3" s="37" t="s">
        <v>238</v>
      </c>
      <c r="B3" s="38"/>
      <c r="C3" s="38"/>
      <c r="D3" s="38"/>
      <c r="E3" s="38"/>
      <c r="F3" s="38"/>
      <c r="G3" s="38">
        <f>SUM(B3:F3)</f>
        <v>0</v>
      </c>
      <c r="H3" s="39">
        <f>IFERROR(G3/$G$17,0)</f>
        <v>0</v>
      </c>
    </row>
    <row r="4" spans="1:8" x14ac:dyDescent="0.25">
      <c r="A4" s="27">
        <v>2</v>
      </c>
      <c r="B4" s="143"/>
      <c r="C4" s="143"/>
      <c r="D4" s="143"/>
      <c r="E4" s="143"/>
      <c r="F4" s="143"/>
      <c r="G4" s="143">
        <f t="shared" ref="G4:G16" si="0">SUM(B4:F4)</f>
        <v>0</v>
      </c>
      <c r="H4" s="35">
        <f t="shared" ref="H4:H16" si="1">IFERROR(G4/$G$17,0)</f>
        <v>0</v>
      </c>
    </row>
    <row r="5" spans="1:8" x14ac:dyDescent="0.25">
      <c r="A5" s="27">
        <v>3</v>
      </c>
      <c r="B5" s="143"/>
      <c r="C5" s="143"/>
      <c r="D5" s="143"/>
      <c r="E5" s="143"/>
      <c r="F5" s="143"/>
      <c r="G5" s="143">
        <f t="shared" si="0"/>
        <v>0</v>
      </c>
      <c r="H5" s="35">
        <f t="shared" si="1"/>
        <v>0</v>
      </c>
    </row>
    <row r="6" spans="1:8" x14ac:dyDescent="0.25">
      <c r="A6" s="27">
        <v>4</v>
      </c>
      <c r="B6" s="143"/>
      <c r="C6" s="143"/>
      <c r="D6" s="143"/>
      <c r="E6" s="143"/>
      <c r="F6" s="143"/>
      <c r="G6" s="143">
        <f t="shared" si="0"/>
        <v>0</v>
      </c>
      <c r="H6" s="35">
        <f t="shared" si="1"/>
        <v>0</v>
      </c>
    </row>
    <row r="7" spans="1:8" x14ac:dyDescent="0.25">
      <c r="A7" s="27">
        <v>6</v>
      </c>
      <c r="B7" s="143"/>
      <c r="C7" s="143"/>
      <c r="D7" s="143"/>
      <c r="E7" s="143"/>
      <c r="F7" s="143"/>
      <c r="G7" s="143">
        <f t="shared" si="0"/>
        <v>0</v>
      </c>
      <c r="H7" s="35">
        <f t="shared" si="1"/>
        <v>0</v>
      </c>
    </row>
    <row r="8" spans="1:8" x14ac:dyDescent="0.25">
      <c r="A8" s="27">
        <v>7</v>
      </c>
      <c r="B8" s="143"/>
      <c r="C8" s="143"/>
      <c r="D8" s="143"/>
      <c r="E8" s="143"/>
      <c r="F8" s="143"/>
      <c r="G8" s="143">
        <f t="shared" si="0"/>
        <v>0</v>
      </c>
      <c r="H8" s="35">
        <f t="shared" si="1"/>
        <v>0</v>
      </c>
    </row>
    <row r="9" spans="1:8" x14ac:dyDescent="0.25">
      <c r="A9" s="27">
        <v>8</v>
      </c>
      <c r="B9" s="143"/>
      <c r="C9" s="143"/>
      <c r="D9" s="143"/>
      <c r="E9" s="143"/>
      <c r="F9" s="143"/>
      <c r="G9" s="143">
        <f t="shared" si="0"/>
        <v>0</v>
      </c>
      <c r="H9" s="35">
        <f t="shared" si="1"/>
        <v>0</v>
      </c>
    </row>
    <row r="10" spans="1:8" x14ac:dyDescent="0.25">
      <c r="A10" s="27">
        <v>9</v>
      </c>
      <c r="B10" s="143"/>
      <c r="C10" s="143"/>
      <c r="D10" s="143"/>
      <c r="E10" s="143"/>
      <c r="F10" s="143"/>
      <c r="G10" s="143">
        <f t="shared" si="0"/>
        <v>0</v>
      </c>
      <c r="H10" s="35">
        <f t="shared" si="1"/>
        <v>0</v>
      </c>
    </row>
    <row r="11" spans="1:8" x14ac:dyDescent="0.25">
      <c r="A11" s="27">
        <v>10</v>
      </c>
      <c r="B11" s="143"/>
      <c r="C11" s="143"/>
      <c r="D11" s="143"/>
      <c r="E11" s="143"/>
      <c r="F11" s="143"/>
      <c r="G11" s="143">
        <f t="shared" si="0"/>
        <v>0</v>
      </c>
      <c r="H11" s="35">
        <f t="shared" si="1"/>
        <v>0</v>
      </c>
    </row>
    <row r="12" spans="1:8" x14ac:dyDescent="0.25">
      <c r="A12" s="27">
        <v>11</v>
      </c>
      <c r="B12" s="143"/>
      <c r="C12" s="143"/>
      <c r="D12" s="143"/>
      <c r="E12" s="143"/>
      <c r="F12" s="143"/>
      <c r="G12" s="143">
        <f t="shared" si="0"/>
        <v>0</v>
      </c>
      <c r="H12" s="35">
        <f t="shared" si="1"/>
        <v>0</v>
      </c>
    </row>
    <row r="13" spans="1:8" x14ac:dyDescent="0.25">
      <c r="A13" s="27">
        <v>12</v>
      </c>
      <c r="B13" s="143"/>
      <c r="C13" s="143"/>
      <c r="D13" s="143"/>
      <c r="E13" s="143"/>
      <c r="F13" s="143"/>
      <c r="G13" s="143">
        <f t="shared" si="0"/>
        <v>0</v>
      </c>
      <c r="H13" s="35">
        <f t="shared" si="1"/>
        <v>0</v>
      </c>
    </row>
    <row r="14" spans="1:8" x14ac:dyDescent="0.25">
      <c r="A14" s="27">
        <v>13</v>
      </c>
      <c r="B14" s="143"/>
      <c r="C14" s="143"/>
      <c r="D14" s="143"/>
      <c r="E14" s="143"/>
      <c r="F14" s="143"/>
      <c r="G14" s="143">
        <f t="shared" si="0"/>
        <v>0</v>
      </c>
      <c r="H14" s="35">
        <f t="shared" si="1"/>
        <v>0</v>
      </c>
    </row>
    <row r="15" spans="1:8" x14ac:dyDescent="0.25">
      <c r="A15" s="27">
        <v>14</v>
      </c>
      <c r="B15" s="143"/>
      <c r="C15" s="143"/>
      <c r="D15" s="143"/>
      <c r="E15" s="143"/>
      <c r="F15" s="143"/>
      <c r="G15" s="143">
        <f t="shared" si="0"/>
        <v>0</v>
      </c>
      <c r="H15" s="35">
        <f t="shared" si="1"/>
        <v>0</v>
      </c>
    </row>
    <row r="16" spans="1:8" ht="15.75" thickBot="1" x14ac:dyDescent="0.3">
      <c r="A16" s="28">
        <v>15</v>
      </c>
      <c r="B16" s="36"/>
      <c r="C16" s="36"/>
      <c r="D16" s="36"/>
      <c r="E16" s="36"/>
      <c r="F16" s="36"/>
      <c r="G16" s="36">
        <f t="shared" si="0"/>
        <v>0</v>
      </c>
      <c r="H16" s="40">
        <f t="shared" si="1"/>
        <v>0</v>
      </c>
    </row>
    <row r="17" spans="1:8" ht="15.75" thickBot="1" x14ac:dyDescent="0.3">
      <c r="A17" s="141" t="s">
        <v>222</v>
      </c>
      <c r="B17" s="142">
        <f>SUM(B3:B16)</f>
        <v>0</v>
      </c>
      <c r="C17" s="142">
        <f t="shared" ref="C17:H17" si="2">SUM(C3:C16)</f>
        <v>0</v>
      </c>
      <c r="D17" s="142">
        <f t="shared" si="2"/>
        <v>0</v>
      </c>
      <c r="E17" s="142">
        <f t="shared" si="2"/>
        <v>0</v>
      </c>
      <c r="F17" s="142">
        <f t="shared" si="2"/>
        <v>0</v>
      </c>
      <c r="G17" s="142">
        <f t="shared" si="2"/>
        <v>0</v>
      </c>
      <c r="H17" s="132">
        <f t="shared" si="2"/>
        <v>0</v>
      </c>
    </row>
    <row r="18" spans="1:8" ht="15.75" thickBot="1" x14ac:dyDescent="0.3">
      <c r="A18" s="29" t="s">
        <v>206</v>
      </c>
      <c r="B18" s="45">
        <f>IFERROR(B17/$G$17,0)</f>
        <v>0</v>
      </c>
      <c r="C18" s="45">
        <f t="shared" ref="C18:G18" si="3">IFERROR(C17/$G$17,0)</f>
        <v>0</v>
      </c>
      <c r="D18" s="45">
        <f t="shared" si="3"/>
        <v>0</v>
      </c>
      <c r="E18" s="45">
        <f t="shared" si="3"/>
        <v>0</v>
      </c>
      <c r="F18" s="45">
        <f t="shared" si="3"/>
        <v>0</v>
      </c>
      <c r="G18" s="45">
        <f t="shared" si="3"/>
        <v>0</v>
      </c>
      <c r="H18" s="133"/>
    </row>
  </sheetData>
  <mergeCells count="2">
    <mergeCell ref="A1:H1"/>
    <mergeCell ref="H17:H18"/>
  </mergeCells>
  <pageMargins left="0.7" right="0.7" top="0.75" bottom="0.75" header="0.3" footer="0.3"/>
  <ignoredErrors>
    <ignoredError sqref="G4:G1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Income Statement</vt:lpstr>
      <vt:lpstr>Balance Sheet</vt:lpstr>
      <vt:lpstr>UCA Cash Flow Analysis</vt:lpstr>
      <vt:lpstr>Financial Ratio Analysis</vt:lpstr>
      <vt:lpstr>Accounts Receivable Analysis</vt:lpstr>
      <vt:lpstr>Accounts Payable Analysis</vt:lpstr>
      <vt:lpstr>'Income Statement'!Print_Area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Tucker Olson</dc:creator>
  <cp:keywords/>
  <dc:description/>
  <cp:lastModifiedBy>Tucker Olson</cp:lastModifiedBy>
  <cp:revision/>
  <cp:lastPrinted>2023-04-07T19:12:52Z</cp:lastPrinted>
  <dcterms:created xsi:type="dcterms:W3CDTF">2023-04-05T14:09:20Z</dcterms:created>
  <dcterms:modified xsi:type="dcterms:W3CDTF">2023-04-12T18:06:23Z</dcterms:modified>
  <cp:category/>
  <cp:contentStatus/>
</cp:coreProperties>
</file>